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025" tabRatio="561" activeTab="0"/>
  </bookViews>
  <sheets>
    <sheet name="Recap" sheetId="1" r:id="rId1"/>
    <sheet name="model" sheetId="2" r:id="rId2"/>
  </sheets>
  <externalReferences>
    <externalReference r:id="rId5"/>
    <externalReference r:id="rId6"/>
  </externalReferences>
  <definedNames>
    <definedName name="_Fill" localSheetId="1">'model'!#REF!</definedName>
    <definedName name="_Fill">#REF!</definedName>
    <definedName name="apeek" localSheetId="1">'model'!$F$46</definedName>
    <definedName name="apeek">#REF!</definedName>
    <definedName name="BADDEBT" localSheetId="1">'model'!#REF!</definedName>
    <definedName name="BADDEBT">#REF!</definedName>
    <definedName name="BD" localSheetId="1">'model'!#REF!</definedName>
    <definedName name="BD">#REF!</definedName>
    <definedName name="BEP" localSheetId="1">'model'!#REF!</definedName>
    <definedName name="BEP">#REF!</definedName>
    <definedName name="COLHOUSE" localSheetId="1">'model'!#REF!</definedName>
    <definedName name="COLHOUSE">#REF!</definedName>
    <definedName name="COLXFER" localSheetId="1">'model'!#REF!</definedName>
    <definedName name="COLXFER">#REF!</definedName>
    <definedName name="COMPINSR" localSheetId="1">'model'!#REF!</definedName>
    <definedName name="COMPINSR">#REF!</definedName>
    <definedName name="CONSERV" localSheetId="1">'model'!#REF!</definedName>
    <definedName name="CONSERV">#REF!</definedName>
    <definedName name="CONVFACT" localSheetId="1">'model'!#REF!</definedName>
    <definedName name="CONVFACT">#REF!</definedName>
    <definedName name="CUSTDEP" localSheetId="1">'model'!#REF!</definedName>
    <definedName name="CUSTDEP">#REF!</definedName>
    <definedName name="DEPRECIATION" localSheetId="1">'model'!#REF!</definedName>
    <definedName name="DEPRECIATION">#REF!</definedName>
    <definedName name="DOCKET" localSheetId="1">'model'!#REF!</definedName>
    <definedName name="DOCKET">#REF!</definedName>
    <definedName name="EMPLBENE" localSheetId="1">'model'!#REF!</definedName>
    <definedName name="EMPLBENE">#REF!</definedName>
    <definedName name="FACTORS" localSheetId="1">'model'!#REF!</definedName>
    <definedName name="FACTORS">#REF!</definedName>
    <definedName name="FF" localSheetId="1">'model'!#REF!</definedName>
    <definedName name="FF">#REF!</definedName>
    <definedName name="FIELDCHRG" localSheetId="1">'model'!#REF!</definedName>
    <definedName name="FIELDCHRG">#REF!</definedName>
    <definedName name="FIT" localSheetId="1">'model'!#REF!</definedName>
    <definedName name="FIT">#REF!</definedName>
    <definedName name="INCSTMNT" localSheetId="1">'model'!$B$4:$IV$47</definedName>
    <definedName name="INCSTMNT">#REF!</definedName>
    <definedName name="INTRESEXCH" localSheetId="1">'model'!#REF!</definedName>
    <definedName name="INTRESEXCH">#REF!</definedName>
    <definedName name="INVPLAN" localSheetId="1">'model'!#REF!</definedName>
    <definedName name="INVPLAN">#REF!</definedName>
    <definedName name="LATEPAY" localSheetId="1">'model'!#REF!</definedName>
    <definedName name="LATEPAY">#REF!</definedName>
    <definedName name="MERGER_COST" localSheetId="1">'[1]Sheet1'!$AF$3:$AJ$28</definedName>
    <definedName name="MERGER_COST">'[1]Sheet1'!$AF$3:$AJ$28</definedName>
    <definedName name="MISCELLANEOUS" localSheetId="1">'model'!#REF!</definedName>
    <definedName name="MISCELLANEOUS">#REF!</definedName>
    <definedName name="MT" localSheetId="1">'model'!#REF!</definedName>
    <definedName name="MT">#REF!</definedName>
    <definedName name="OBCLEASE" localSheetId="1">'model'!#REF!</definedName>
    <definedName name="OBCLEASE">#REF!</definedName>
    <definedName name="OPEXPPF" localSheetId="1">'model'!#REF!</definedName>
    <definedName name="OPEXPPF">#REF!</definedName>
    <definedName name="OPEXPRS" localSheetId="1">'model'!#REF!</definedName>
    <definedName name="OPEXPRS">#REF!</definedName>
    <definedName name="PEBBLE" localSheetId="1">'model'!#REF!</definedName>
    <definedName name="PEBBLE">#REF!</definedName>
    <definedName name="_xlnm.Print_Area" localSheetId="1">'model'!$A$1:$H$56</definedName>
    <definedName name="PRO_FORMA" localSheetId="1">'model'!$A$4:$C$50</definedName>
    <definedName name="PRO_FORMA">#REF!</definedName>
    <definedName name="PRODADJ" localSheetId="1">'model'!#REF!</definedName>
    <definedName name="PRODADJ">#REF!</definedName>
    <definedName name="PROPSALES" localSheetId="1">'model'!#REF!</definedName>
    <definedName name="PROPSALES">#REF!</definedName>
    <definedName name="PSPL" localSheetId="1">'model'!#REF!</definedName>
    <definedName name="PSPL">#REF!</definedName>
    <definedName name="PWRCSTPF" localSheetId="1">'model'!#REF!</definedName>
    <definedName name="PWRCSTPF">#REF!</definedName>
    <definedName name="PWRCSTRS" localSheetId="1">'model'!#REF!</definedName>
    <definedName name="PWRCSTRS">#REF!</definedName>
    <definedName name="PWRCSTWP" localSheetId="1">'model'!#REF!</definedName>
    <definedName name="PWRCSTWP">#REF!</definedName>
    <definedName name="PWRCSTWR" localSheetId="1">'model'!#REF!</definedName>
    <definedName name="PWRCSTWR">#REF!</definedName>
    <definedName name="RATEBASE" localSheetId="1">'model'!#REF!</definedName>
    <definedName name="RATEBASE">#REF!</definedName>
    <definedName name="RATECASE" localSheetId="1">'model'!#REF!</definedName>
    <definedName name="RATECASE">#REF!</definedName>
    <definedName name="RESTATING" localSheetId="1">'model'!$A$4:$A$49</definedName>
    <definedName name="RESTATING">#REF!</definedName>
    <definedName name="RETIREPLAN" localSheetId="1">'model'!#REF!</definedName>
    <definedName name="RETIREPLAN">#REF!</definedName>
    <definedName name="REVADJ" localSheetId="1">'model'!#REF!</definedName>
    <definedName name="REVADJ">#REF!</definedName>
    <definedName name="REVREQ" localSheetId="1">'model'!$B$44:$B$85</definedName>
    <definedName name="REVREQ">#REF!</definedName>
    <definedName name="ROE" localSheetId="1">'model'!#REF!</definedName>
    <definedName name="ROE">#REF!</definedName>
    <definedName name="ROR" localSheetId="1">'model'!#REF!</definedName>
    <definedName name="ROR">#REF!</definedName>
    <definedName name="SALESRESALEP" localSheetId="1">'model'!#REF!</definedName>
    <definedName name="SALESRESALEP">#REF!</definedName>
    <definedName name="SALESRESALER" localSheetId="1">'model'!#REF!</definedName>
    <definedName name="SALESRESALER">#REF!</definedName>
    <definedName name="SKAGIT" localSheetId="1">'model'!#REF!</definedName>
    <definedName name="SKAGIT">#REF!</definedName>
    <definedName name="SLFINSURANCE" localSheetId="1">'model'!#REF!</definedName>
    <definedName name="SLFINSURANCE">#REF!</definedName>
    <definedName name="STAFFREDUC" localSheetId="1">'model'!#REF!</definedName>
    <definedName name="STAFFREDUC">#REF!</definedName>
    <definedName name="STORM" localSheetId="1">'model'!#REF!</definedName>
    <definedName name="STORM">#REF!</definedName>
    <definedName name="SUMMARY" localSheetId="1">'model'!$A$4:$A$49</definedName>
    <definedName name="SUMMARY">#REF!</definedName>
    <definedName name="TAXCORPLIC" localSheetId="1">'model'!#REF!</definedName>
    <definedName name="TAXCORPLIC">#REF!</definedName>
    <definedName name="TAXENERGYP" localSheetId="1">'model'!#REF!</definedName>
    <definedName name="TAXENERGYP">#REF!</definedName>
    <definedName name="TAXENERGYR" localSheetId="1">'model'!#REF!</definedName>
    <definedName name="TAXENERGYR">#REF!</definedName>
    <definedName name="TAXEXCISE" localSheetId="1">'model'!#REF!</definedName>
    <definedName name="TAXEXCISE">#REF!</definedName>
    <definedName name="TAXFICA" localSheetId="1">'model'!#REF!</definedName>
    <definedName name="TAXFICA">#REF!</definedName>
    <definedName name="TAXFUT" localSheetId="1">'model'!#REF!</definedName>
    <definedName name="TAXFUT">#REF!</definedName>
    <definedName name="TAXINCOME" localSheetId="1">'model'!#REF!</definedName>
    <definedName name="TAXINCOME">#REF!</definedName>
    <definedName name="TAXMEDICARE" localSheetId="1">'model'!#REF!</definedName>
    <definedName name="TAXMEDICARE">#REF!</definedName>
    <definedName name="TAXPFINT" localSheetId="1">'model'!#REF!</definedName>
    <definedName name="TAXPFINT">#REF!</definedName>
    <definedName name="TAXPROPERTY" localSheetId="1">'model'!#REF!</definedName>
    <definedName name="TAXPROPERTY">#REF!</definedName>
    <definedName name="TAXSUT" localSheetId="1">'model'!#REF!</definedName>
    <definedName name="TAXSUT">#REF!</definedName>
    <definedName name="TEMPADJ" localSheetId="1">'model'!#REF!</definedName>
    <definedName name="TEMPADJ">#REF!</definedName>
    <definedName name="TESTYEAR" localSheetId="1">'model'!#REF!</definedName>
    <definedName name="TESTYEAR">#REF!</definedName>
    <definedName name="UTG" localSheetId="1">'model'!#REF!</definedName>
    <definedName name="UTG">#REF!</definedName>
    <definedName name="UTN" localSheetId="1">'model'!#REF!</definedName>
    <definedName name="UTN">#REF!</definedName>
    <definedName name="WAGES" localSheetId="1">'model'!#REF!</definedName>
    <definedName name="WAGES">#REF!</definedName>
    <definedName name="WRKCAP" localSheetId="1">'model'!#REF!</definedName>
    <definedName name="WRKCAP">#REF!</definedName>
  </definedNames>
  <calcPr fullCalcOnLoad="1"/>
</workbook>
</file>

<file path=xl/sharedStrings.xml><?xml version="1.0" encoding="utf-8"?>
<sst xmlns="http://schemas.openxmlformats.org/spreadsheetml/2006/main" count="111" uniqueCount="94">
  <si>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</si>
  <si>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</si>
  <si>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</si>
  <si>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</si>
  <si>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</si>
  <si>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</si>
  <si>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</si>
  <si>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</si>
  <si>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SERVICE EXPENSES</t>
  </si>
  <si>
    <t>CONSERVATION AMORTIZATION</t>
  </si>
  <si>
    <t>ADMIN &amp; GENERAL EXPENSE</t>
  </si>
  <si>
    <t>DEPRECIATION/AMORTIZATION</t>
  </si>
  <si>
    <t>TAXES OTHER THAN F.I.T.</t>
  </si>
  <si>
    <t>FEDERAL INCOME TAXES</t>
  </si>
  <si>
    <t>DEFERRED INCOME TAXES</t>
  </si>
  <si>
    <t>TOTAL OPERATING REV. DEDUCT.</t>
  </si>
  <si>
    <t xml:space="preserve">RATE BASE </t>
  </si>
  <si>
    <t>RATE OF RETURN</t>
  </si>
  <si>
    <t/>
  </si>
  <si>
    <t xml:space="preserve"> </t>
  </si>
  <si>
    <t>LINE</t>
  </si>
  <si>
    <t>INCREASE</t>
  </si>
  <si>
    <t>ACTUAL</t>
  </si>
  <si>
    <t>TOTAL</t>
  </si>
  <si>
    <t>NO.</t>
  </si>
  <si>
    <t>OPERATIONS</t>
  </si>
  <si>
    <t>RESULTS OF</t>
  </si>
  <si>
    <t>RATE</t>
  </si>
  <si>
    <t>MUNICIPAL ADDITIONS</t>
  </si>
  <si>
    <t>OTHER POWER SUPPLY EXPENSES</t>
  </si>
  <si>
    <t>CUSTOMER ACCOUNT EXPENSES</t>
  </si>
  <si>
    <t>AMORTIZATION OF PROPERTY LOSS</t>
  </si>
  <si>
    <t>GENERAL RATE INCREASE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</si>
  <si>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</si>
  <si>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</si>
  <si>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</si>
  <si>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</si>
  <si>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</si>
  <si>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</si>
  <si>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</si>
  <si>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</si>
  <si>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>REVENUE</t>
  </si>
  <si>
    <t>AFTER</t>
  </si>
  <si>
    <t>REQUIREMENT</t>
  </si>
  <si>
    <t>DEFICIENCY</t>
  </si>
  <si>
    <t xml:space="preserve">  DEPRECIATION AND OTHER LIABILITIES</t>
  </si>
  <si>
    <t>GAS COSTS:</t>
  </si>
  <si>
    <t xml:space="preserve"> PURCHASED GAS</t>
  </si>
  <si>
    <t>PUGET SOUND ENERGY</t>
  </si>
  <si>
    <t>GENERAL RATE FILING-GAS</t>
  </si>
  <si>
    <t>GAS REVENUE REQUIREMENT ESTIMATE</t>
  </si>
  <si>
    <t>Tax Rate ---&gt;</t>
  </si>
  <si>
    <t>Rate of Return ---&gt;</t>
  </si>
  <si>
    <t>Gas Conversion Factor ---&gt;</t>
  </si>
  <si>
    <t>Expense</t>
  </si>
  <si>
    <t>Rate Base</t>
  </si>
  <si>
    <t>Revenue Requirement</t>
  </si>
  <si>
    <t>ORIGINAL REQUEST</t>
  </si>
  <si>
    <t>REMOVE REAL TIME PEM</t>
  </si>
  <si>
    <t>DECREASE IN COST OF CAPITAL (from 10.47% to 8.94%)</t>
  </si>
  <si>
    <t>PER SETTLEMENT STIPULATION</t>
  </si>
  <si>
    <t>PEM COST ALLOCATION SHIFT</t>
  </si>
  <si>
    <t xml:space="preserve">FOUR FACTOR SHIFT </t>
  </si>
  <si>
    <t>ADJUSTED CAP - PUBLISHED IN SETTLEMENT DOCUMENTS</t>
  </si>
  <si>
    <t>EFFECT OF USING ELECTRIC CONVERSION FACTOR AND NEW RATE OF RETURN FOR PEM AND FOUR FACTOR SHIFTS ABOVE</t>
  </si>
  <si>
    <t>EFFECT OF CHANGE IN RATE BASE (DUE TO 4 FACTOR SHIFT) ON TAX BENEFIT OF PRO FORMA INTEREST</t>
  </si>
  <si>
    <t xml:space="preserve">  TOTAL - ADJUSTED MODEL</t>
  </si>
  <si>
    <t>ADDITIONAL ADJUSTMENTS:</t>
  </si>
  <si>
    <t>DECREASE IN COST OF CAPITAL (from 8.94% to 8.76%)</t>
  </si>
  <si>
    <t>REVENUE (including effect of change in conversion factor on revenue)</t>
  </si>
  <si>
    <t>EFFECT OF CHANGE IN CONVERSION FACTOR (other than revenue)</t>
  </si>
  <si>
    <t>ADD BACK REAL TIME PEM COSTS WERE ELECTRIC ONLY</t>
  </si>
  <si>
    <t>SFAS 133</t>
  </si>
  <si>
    <t>INCENTIVE/MERIT PAY &amp; PAYROLL TAX</t>
  </si>
  <si>
    <t>SERP</t>
  </si>
  <si>
    <t>REMAINDER OF PEM TO RIDER</t>
  </si>
  <si>
    <t>ADS BASIC SERVICES</t>
  </si>
  <si>
    <t>METERING NETWORK SERVICES</t>
  </si>
  <si>
    <t>METER READING COSTS</t>
  </si>
  <si>
    <t>STAFF'S GOVERNANCE ADJ.</t>
  </si>
  <si>
    <t>PROPERTY TAX</t>
  </si>
  <si>
    <t>WAGE INCREASE</t>
  </si>
  <si>
    <t>EMPLOYEE INSURANCE</t>
  </si>
  <si>
    <t>INVESTMENT PLAN</t>
  </si>
  <si>
    <t>RATE CASE EXPENSES</t>
  </si>
  <si>
    <t>PROPERTY &amp; LIABILITY INSURANCE</t>
  </si>
  <si>
    <t xml:space="preserve">NCR REVENUE </t>
  </si>
  <si>
    <t xml:space="preserve">   RESULTS OF OPERATIONS-GAS</t>
  </si>
  <si>
    <t>FOR THE TWELVE MONTHS ENDED JUNE 30, 2001</t>
  </si>
  <si>
    <t>OTHER OPERATING EXPENSES</t>
  </si>
  <si>
    <t xml:space="preserve">     NET OPERATING INCOME</t>
  </si>
  <si>
    <t>MISCELLANEOUS A&amp;G REDUCTION</t>
  </si>
  <si>
    <t>ADJUSTMENTS</t>
  </si>
  <si>
    <t xml:space="preserve">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</si>
</sst>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0.00000%"/>
    <numFmt numFmtId="176" formatCode="0.0000000"/>
    <numFmt numFmtId="184" formatCode="#,##0;\(#,##0\)"/>
    <numFmt numFmtId="198" formatCode="_(* #,##0_);_(* \(#,##0\);_(* &quot;-&quot;??_);_(@_)"/>
    <numFmt numFmtId="199" formatCode="_(&quot;$&quot;* #,##0_);_(&quot;$&quot;* \(#,##0\);_(&quot;$&quot;* &quot;-&quot;??_);_(@_)"/>
    <numFmt numFmtId="204" formatCode="_(* #,##0_);[Red]_(* \(#,##0\);_(* &quot;-&quot;_);_(@_)"/>
    <numFmt numFmtId="228" formatCode="m/d/yy\ h:mm\ AM/PM"/>
    <numFmt numFmtId="258" formatCode="_(&quot;$&quot;* #,##0.0000_);_(&quot;$&quot;* \(#,##0.0000\);_(&quot;$&quot;* &quot;-&quot;??_);_(@_)"/>
  </numFmts>
  <fonts count="15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1"/>
      <name val="univers (E1)"/>
      <family val="0"/>
    </font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doubleAccounting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38" fontId="11" fillId="0" borderId="0">
      <alignment/>
      <protection/>
    </xf>
    <xf numFmtId="40" fontId="11" fillId="0" borderId="0">
      <alignment/>
      <protection/>
    </xf>
    <xf numFmtId="9" fontId="4" fillId="0" borderId="0" applyFont="0" applyFill="0" applyBorder="0" applyAlignment="0" applyProtection="0"/>
    <xf numFmtId="38" fontId="12" fillId="0" borderId="1">
      <alignment/>
      <protection/>
    </xf>
    <xf numFmtId="38" fontId="11" fillId="0" borderId="2">
      <alignment/>
      <protection/>
    </xf>
  </cellStyleXfs>
  <cellXfs count="10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8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0" fontId="6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9" fontId="6" fillId="0" borderId="0" xfId="0" applyNumberFormat="1" applyFont="1" applyAlignment="1">
      <alignment/>
    </xf>
    <xf numFmtId="3" fontId="6" fillId="0" borderId="0" xfId="15" applyNumberFormat="1" applyFont="1" applyAlignment="1">
      <alignment/>
    </xf>
    <xf numFmtId="17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41" fontId="6" fillId="0" borderId="0" xfId="0" applyNumberFormat="1" applyFont="1" applyAlignment="1">
      <alignment/>
    </xf>
    <xf numFmtId="37" fontId="6" fillId="0" borderId="0" xfId="15" applyNumberFormat="1" applyFont="1" applyAlignment="1">
      <alignment/>
    </xf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42" fontId="6" fillId="0" borderId="0" xfId="16" applyNumberFormat="1" applyFont="1" applyBorder="1" applyAlignment="1">
      <alignment/>
    </xf>
    <xf numFmtId="0" fontId="6" fillId="0" borderId="0" xfId="0" applyFont="1" applyFill="1" applyAlignment="1">
      <alignment/>
    </xf>
    <xf numFmtId="42" fontId="6" fillId="0" borderId="0" xfId="16" applyNumberFormat="1" applyFont="1" applyAlignment="1">
      <alignment/>
    </xf>
    <xf numFmtId="42" fontId="6" fillId="0" borderId="0" xfId="16" applyNumberFormat="1" applyFont="1" applyAlignment="1" applyProtection="1">
      <alignment/>
      <protection locked="0"/>
    </xf>
    <xf numFmtId="42" fontId="6" fillId="0" borderId="0" xfId="16" applyNumberFormat="1" applyFont="1" applyBorder="1" applyAlignment="1" applyProtection="1">
      <alignment/>
      <protection locked="0"/>
    </xf>
    <xf numFmtId="41" fontId="6" fillId="0" borderId="3" xfId="15" applyNumberFormat="1" applyFont="1" applyBorder="1" applyAlignment="1">
      <alignment/>
    </xf>
    <xf numFmtId="41" fontId="6" fillId="0" borderId="0" xfId="15" applyNumberFormat="1" applyFont="1" applyAlignment="1">
      <alignment/>
    </xf>
    <xf numFmtId="41" fontId="6" fillId="0" borderId="0" xfId="0" applyNumberFormat="1" applyFont="1" applyBorder="1" applyAlignment="1">
      <alignment horizontal="right"/>
    </xf>
    <xf numFmtId="41" fontId="6" fillId="0" borderId="3" xfId="0" applyNumberFormat="1" applyFont="1" applyBorder="1" applyAlignment="1">
      <alignment/>
    </xf>
    <xf numFmtId="42" fontId="6" fillId="0" borderId="2" xfId="16" applyNumberFormat="1" applyFont="1" applyBorder="1" applyAlignment="1">
      <alignment/>
    </xf>
    <xf numFmtId="42" fontId="6" fillId="0" borderId="0" xfId="0" applyNumberFormat="1" applyFont="1" applyAlignment="1">
      <alignment/>
    </xf>
    <xf numFmtId="42" fontId="6" fillId="0" borderId="0" xfId="0" applyNumberFormat="1" applyFont="1" applyAlignment="1">
      <alignment horizontal="left"/>
    </xf>
    <xf numFmtId="41" fontId="6" fillId="0" borderId="0" xfId="0" applyNumberFormat="1" applyFont="1" applyAlignment="1">
      <alignment horizontal="right"/>
    </xf>
    <xf numFmtId="42" fontId="6" fillId="0" borderId="0" xfId="16" applyNumberFormat="1" applyFont="1" applyAlignment="1">
      <alignment horizontal="right"/>
    </xf>
    <xf numFmtId="42" fontId="10" fillId="0" borderId="0" xfId="16" applyNumberFormat="1" applyFont="1" applyFill="1" applyAlignment="1" applyProtection="1">
      <alignment/>
      <protection locked="0"/>
    </xf>
    <xf numFmtId="42" fontId="10" fillId="0" borderId="0" xfId="16" applyNumberFormat="1" applyFont="1" applyFill="1" applyAlignment="1" applyProtection="1">
      <alignment/>
      <protection/>
    </xf>
    <xf numFmtId="41" fontId="10" fillId="0" borderId="0" xfId="0" applyNumberFormat="1" applyFont="1" applyFill="1" applyAlignment="1" applyProtection="1">
      <alignment/>
      <protection locked="0"/>
    </xf>
    <xf numFmtId="41" fontId="10" fillId="0" borderId="0" xfId="0" applyNumberFormat="1" applyFont="1" applyFill="1" applyAlignment="1" applyProtection="1">
      <alignment/>
      <protection/>
    </xf>
    <xf numFmtId="41" fontId="10" fillId="0" borderId="0" xfId="0" applyNumberFormat="1" applyFont="1" applyFill="1" applyAlignment="1" applyProtection="1">
      <alignment horizontal="left"/>
      <protection locked="0"/>
    </xf>
    <xf numFmtId="41" fontId="10" fillId="0" borderId="0" xfId="0" applyNumberFormat="1" applyFont="1" applyFill="1" applyAlignment="1" applyProtection="1">
      <alignment horizontal="left"/>
      <protection/>
    </xf>
    <xf numFmtId="41" fontId="10" fillId="0" borderId="3" xfId="0" applyNumberFormat="1" applyFont="1" applyFill="1" applyBorder="1" applyAlignment="1" applyProtection="1">
      <alignment/>
      <protection locked="0"/>
    </xf>
    <xf numFmtId="42" fontId="10" fillId="0" borderId="4" xfId="16" applyNumberFormat="1" applyFont="1" applyFill="1" applyBorder="1" applyAlignment="1" applyProtection="1">
      <alignment/>
      <protection/>
    </xf>
    <xf numFmtId="204" fontId="10" fillId="0" borderId="0" xfId="0" applyNumberFormat="1" applyFont="1" applyFill="1" applyAlignment="1" applyProtection="1">
      <alignment horizontal="left"/>
      <protection/>
    </xf>
    <xf numFmtId="10" fontId="10" fillId="0" borderId="0" xfId="0" applyNumberFormat="1" applyFont="1" applyFill="1" applyAlignment="1" applyProtection="1">
      <alignment/>
      <protection/>
    </xf>
    <xf numFmtId="37" fontId="6" fillId="0" borderId="3" xfId="15" applyNumberFormat="1" applyFont="1" applyBorder="1" applyAlignment="1">
      <alignment/>
    </xf>
    <xf numFmtId="42" fontId="6" fillId="0" borderId="0" xfId="16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/>
    </xf>
    <xf numFmtId="184" fontId="6" fillId="0" borderId="0" xfId="0" applyNumberFormat="1" applyFont="1" applyFill="1" applyAlignment="1">
      <alignment/>
    </xf>
    <xf numFmtId="42" fontId="6" fillId="0" borderId="0" xfId="0" applyNumberFormat="1" applyFont="1" applyFill="1" applyAlignment="1">
      <alignment/>
    </xf>
    <xf numFmtId="42" fontId="6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41" fontId="10" fillId="0" borderId="0" xfId="0" applyNumberFormat="1" applyFont="1" applyFill="1" applyBorder="1" applyAlignment="1" applyProtection="1">
      <alignment/>
      <protection/>
    </xf>
    <xf numFmtId="42" fontId="10" fillId="0" borderId="0" xfId="16" applyNumberFormat="1" applyFont="1" applyFill="1" applyBorder="1" applyAlignment="1" applyProtection="1">
      <alignment/>
      <protection/>
    </xf>
    <xf numFmtId="171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84" fontId="6" fillId="0" borderId="0" xfId="0" applyNumberFormat="1" applyFont="1" applyAlignment="1">
      <alignment vertical="top"/>
    </xf>
    <xf numFmtId="184" fontId="6" fillId="0" borderId="0" xfId="0" applyNumberFormat="1" applyFont="1" applyFill="1" applyAlignment="1">
      <alignment vertical="top"/>
    </xf>
    <xf numFmtId="0" fontId="7" fillId="0" borderId="0" xfId="0" applyFont="1" applyAlignment="1" quotePrefix="1">
      <alignment horizontal="left"/>
    </xf>
    <xf numFmtId="5" fontId="6" fillId="0" borderId="0" xfId="0" applyNumberFormat="1" applyFont="1" applyAlignment="1">
      <alignment/>
    </xf>
    <xf numFmtId="258" fontId="6" fillId="0" borderId="0" xfId="0" applyNumberFormat="1" applyFont="1" applyAlignment="1">
      <alignment/>
    </xf>
    <xf numFmtId="42" fontId="6" fillId="0" borderId="2" xfId="16" applyNumberFormat="1" applyFont="1" applyFill="1" applyBorder="1" applyAlignment="1" applyProtection="1">
      <alignment/>
      <protection locked="0"/>
    </xf>
    <xf numFmtId="42" fontId="6" fillId="0" borderId="2" xfId="16" applyNumberFormat="1" applyFont="1" applyFill="1" applyBorder="1" applyAlignment="1">
      <alignment/>
    </xf>
    <xf numFmtId="41" fontId="6" fillId="0" borderId="0" xfId="16" applyNumberFormat="1" applyFont="1" applyAlignment="1">
      <alignment/>
    </xf>
    <xf numFmtId="10" fontId="6" fillId="0" borderId="0" xfId="0" applyNumberFormat="1" applyFont="1" applyFill="1" applyAlignment="1">
      <alignment/>
    </xf>
    <xf numFmtId="42" fontId="6" fillId="0" borderId="0" xfId="16" applyNumberFormat="1" applyFont="1" applyFill="1" applyAlignment="1">
      <alignment horizontal="right"/>
    </xf>
    <xf numFmtId="41" fontId="6" fillId="0" borderId="0" xfId="0" applyNumberFormat="1" applyFont="1" applyFill="1" applyAlignment="1">
      <alignment horizontal="right"/>
    </xf>
    <xf numFmtId="41" fontId="6" fillId="0" borderId="3" xfId="0" applyNumberFormat="1" applyFont="1" applyFill="1" applyBorder="1" applyAlignment="1">
      <alignment horizontal="right"/>
    </xf>
    <xf numFmtId="41" fontId="6" fillId="0" borderId="0" xfId="16" applyNumberFormat="1" applyFont="1" applyFill="1" applyAlignment="1">
      <alignment horizontal="right"/>
    </xf>
    <xf numFmtId="258" fontId="6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228" fontId="13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98" fontId="6" fillId="0" borderId="0" xfId="15" applyNumberFormat="1" applyFont="1" applyFill="1" applyAlignment="1">
      <alignment/>
    </xf>
    <xf numFmtId="198" fontId="0" fillId="0" borderId="0" xfId="15" applyNumberFormat="1" applyFont="1" applyAlignment="1">
      <alignment/>
    </xf>
    <xf numFmtId="198" fontId="6" fillId="0" borderId="3" xfId="15" applyNumberFormat="1" applyFont="1" applyFill="1" applyBorder="1" applyAlignment="1">
      <alignment/>
    </xf>
    <xf numFmtId="198" fontId="6" fillId="0" borderId="0" xfId="15" applyNumberFormat="1" applyFont="1" applyFill="1" applyBorder="1" applyAlignment="1">
      <alignment/>
    </xf>
    <xf numFmtId="198" fontId="6" fillId="0" borderId="0" xfId="15" applyNumberFormat="1" applyFont="1" applyAlignment="1">
      <alignment/>
    </xf>
    <xf numFmtId="0" fontId="6" fillId="0" borderId="0" xfId="0" applyFont="1" applyFill="1" applyAlignment="1" quotePrefix="1">
      <alignment horizontal="left"/>
    </xf>
    <xf numFmtId="198" fontId="6" fillId="0" borderId="2" xfId="15" applyNumberFormat="1" applyFont="1" applyFill="1" applyBorder="1" applyAlignment="1">
      <alignment/>
    </xf>
    <xf numFmtId="199" fontId="6" fillId="0" borderId="0" xfId="16" applyNumberFormat="1" applyFont="1" applyFill="1" applyAlignment="1">
      <alignment/>
    </xf>
    <xf numFmtId="198" fontId="6" fillId="0" borderId="0" xfId="15" applyNumberFormat="1" applyFont="1" applyBorder="1" applyAlignment="1">
      <alignment/>
    </xf>
    <xf numFmtId="198" fontId="6" fillId="0" borderId="3" xfId="15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199" fontId="14" fillId="0" borderId="0" xfId="16" applyNumberFormat="1" applyFont="1" applyBorder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 applyProtection="1">
      <alignment horizontal="left" wrapText="1"/>
      <protection/>
    </xf>
    <xf numFmtId="3" fontId="6" fillId="0" borderId="0" xfId="15" applyNumberFormat="1" applyFont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urrency" xfId="16"/>
    <cellStyle name="Heading1" xfId="17"/>
    <cellStyle name="Heading2" xfId="18"/>
    <cellStyle name="Percent" xfId="19"/>
    <cellStyle name="StmtTtl1" xfId="20"/>
    <cellStyle name="StmtTtl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23850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38100</xdr:rowOff>
    </xdr:from>
    <xdr:to>
      <xdr:col>0</xdr:col>
      <xdr:colOff>0</xdr:colOff>
      <xdr:row>3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361950"/>
          <a:ext cx="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Jun_30_01\Proforma%20Adj_not%20us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Jun_30_01\WC%200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ract"/>
      <sheetName val="enco"/>
      <sheetName val="Electric WC"/>
      <sheetName val="Gas WC"/>
      <sheetName val="Combined WC"/>
      <sheetName val="BS"/>
      <sheetName val="Electric Rate Base"/>
      <sheetName val="Gas Rate Base"/>
      <sheetName val="JulAug00"/>
      <sheetName val="SepOct00"/>
      <sheetName val="NovDec00"/>
      <sheetName val="JanFeb01"/>
      <sheetName val="MarApr01"/>
      <sheetName val="MayJun01"/>
      <sheetName val="WC comparison"/>
      <sheetName val="Extract Review"/>
      <sheetName val="Procedures"/>
    </sheetNames>
    <sheetDataSet>
      <sheetData sheetId="3">
        <row r="87">
          <cell r="C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5" zoomScaleNormal="75" workbookViewId="0" topLeftCell="A1">
      <selection activeCell="J46" sqref="J46"/>
    </sheetView>
  </sheetViews>
  <sheetFormatPr defaultColWidth="9.33203125" defaultRowHeight="10.5"/>
  <cols>
    <col min="1" max="1" width="3.66015625" style="0" customWidth="1"/>
    <col min="2" max="4" width="4.5" style="0" customWidth="1"/>
    <col min="5" max="5" width="4.66015625" style="0" customWidth="1"/>
    <col min="6" max="6" width="59.83203125" style="0" customWidth="1"/>
    <col min="7" max="7" width="18.33203125" style="0" customWidth="1"/>
    <col min="8" max="8" width="22.33203125" style="0" customWidth="1"/>
    <col min="9" max="9" width="21.16015625" style="0" customWidth="1"/>
  </cols>
  <sheetData>
    <row r="1" spans="1:6" ht="18" customHeight="1">
      <c r="A1" s="73" t="s">
        <v>48</v>
      </c>
      <c r="B1" s="73"/>
      <c r="C1" s="73"/>
      <c r="D1" s="73"/>
      <c r="E1" s="73"/>
      <c r="F1" s="73"/>
    </row>
    <row r="2" spans="1:6" ht="18" customHeight="1">
      <c r="A2" s="73" t="s">
        <v>49</v>
      </c>
      <c r="B2" s="73"/>
      <c r="C2" s="73"/>
      <c r="D2" s="73"/>
      <c r="E2" s="73"/>
      <c r="F2" s="73"/>
    </row>
    <row r="3" spans="1:9" ht="18" customHeight="1">
      <c r="A3" s="74" t="s">
        <v>50</v>
      </c>
      <c r="B3" s="74"/>
      <c r="C3" s="74"/>
      <c r="D3" s="74"/>
      <c r="E3" s="74"/>
      <c r="F3" s="73"/>
      <c r="G3" s="14"/>
      <c r="H3" s="2"/>
      <c r="I3" s="75"/>
    </row>
    <row r="4" spans="7:9" ht="18" customHeight="1">
      <c r="G4" s="1"/>
      <c r="H4" s="76" t="s">
        <v>51</v>
      </c>
      <c r="I4" s="11">
        <v>0.35</v>
      </c>
    </row>
    <row r="5" spans="7:9" ht="18" customHeight="1">
      <c r="G5" s="14"/>
      <c r="H5" s="76" t="s">
        <v>52</v>
      </c>
      <c r="I5" s="8">
        <v>0.0876</v>
      </c>
    </row>
    <row r="6" spans="7:9" ht="18" customHeight="1">
      <c r="G6" s="14"/>
      <c r="H6" s="76" t="s">
        <v>53</v>
      </c>
      <c r="I6" s="75">
        <v>0.5982891</v>
      </c>
    </row>
    <row r="7" spans="7:9" ht="18" customHeight="1">
      <c r="G7" s="1"/>
      <c r="H7" s="1"/>
      <c r="I7" s="77"/>
    </row>
    <row r="8" spans="7:9" ht="18" customHeight="1">
      <c r="G8" s="78" t="s">
        <v>54</v>
      </c>
      <c r="H8" s="78" t="s">
        <v>55</v>
      </c>
      <c r="I8" s="79" t="s">
        <v>56</v>
      </c>
    </row>
    <row r="9" spans="1:9" ht="18" customHeight="1">
      <c r="A9" s="1" t="s">
        <v>57</v>
      </c>
      <c r="B9" s="1"/>
      <c r="C9" s="1"/>
      <c r="D9" s="1"/>
      <c r="E9" s="1"/>
      <c r="F9" s="1"/>
      <c r="G9" s="1"/>
      <c r="H9" s="1"/>
      <c r="I9" s="80">
        <v>89188160</v>
      </c>
    </row>
    <row r="10" spans="1:9" ht="18" customHeight="1">
      <c r="A10" s="1"/>
      <c r="B10" s="1"/>
      <c r="C10" s="1"/>
      <c r="D10" s="1"/>
      <c r="E10" s="1"/>
      <c r="F10" s="1"/>
      <c r="G10" s="1"/>
      <c r="H10" s="1"/>
      <c r="I10" s="80"/>
    </row>
    <row r="11" spans="1:9" ht="18" customHeight="1">
      <c r="A11" s="1"/>
      <c r="B11" s="1" t="s">
        <v>58</v>
      </c>
      <c r="C11" s="1"/>
      <c r="D11" s="1"/>
      <c r="E11" s="1"/>
      <c r="F11" s="1"/>
      <c r="G11" s="81" t="s">
        <v>19</v>
      </c>
      <c r="H11" s="1"/>
      <c r="I11" s="80">
        <v>-5602998</v>
      </c>
    </row>
    <row r="12" spans="1:9" ht="18" customHeight="1">
      <c r="A12" s="1"/>
      <c r="B12" s="6" t="s">
        <v>59</v>
      </c>
      <c r="C12" s="1"/>
      <c r="D12" s="1"/>
      <c r="E12" s="1"/>
      <c r="F12" s="1"/>
      <c r="H12" s="1"/>
      <c r="I12" s="82">
        <v>-27338857</v>
      </c>
    </row>
    <row r="13" spans="1:9" ht="18" customHeight="1">
      <c r="A13" s="6"/>
      <c r="B13" s="1"/>
      <c r="C13" s="6" t="s">
        <v>60</v>
      </c>
      <c r="D13" s="6"/>
      <c r="E13" s="6"/>
      <c r="F13" s="1"/>
      <c r="G13" s="31" t="s">
        <v>19</v>
      </c>
      <c r="H13" s="31" t="s">
        <v>19</v>
      </c>
      <c r="I13" s="80">
        <v>56246305</v>
      </c>
    </row>
    <row r="14" spans="1:9" ht="18" customHeight="1">
      <c r="A14" s="6"/>
      <c r="B14" s="1"/>
      <c r="C14" s="6"/>
      <c r="D14" s="6"/>
      <c r="E14" s="6"/>
      <c r="F14" s="1"/>
      <c r="G14" s="31"/>
      <c r="H14" s="31"/>
      <c r="I14" s="80"/>
    </row>
    <row r="15" spans="1:9" ht="18" customHeight="1">
      <c r="A15" s="6"/>
      <c r="B15" s="1"/>
      <c r="C15" s="6"/>
      <c r="D15" s="6" t="s">
        <v>61</v>
      </c>
      <c r="E15" s="6"/>
      <c r="F15" s="1"/>
      <c r="G15" s="31"/>
      <c r="H15" s="31"/>
      <c r="I15" s="80">
        <v>-5497352</v>
      </c>
    </row>
    <row r="16" spans="1:9" ht="18" customHeight="1">
      <c r="A16" s="6"/>
      <c r="B16" s="1"/>
      <c r="C16" s="6"/>
      <c r="D16" s="6" t="s">
        <v>62</v>
      </c>
      <c r="E16" s="6"/>
      <c r="F16" s="1"/>
      <c r="G16" s="31"/>
      <c r="H16" s="31"/>
      <c r="I16" s="82">
        <v>-4219207</v>
      </c>
    </row>
    <row r="17" spans="1:9" ht="18" customHeight="1">
      <c r="A17" s="6"/>
      <c r="B17" s="1"/>
      <c r="C17" s="6"/>
      <c r="D17" s="6"/>
      <c r="E17" s="1" t="s">
        <v>63</v>
      </c>
      <c r="G17" s="31"/>
      <c r="H17" s="31"/>
      <c r="I17" s="83">
        <v>46529746</v>
      </c>
    </row>
    <row r="18" spans="1:9" ht="18" customHeight="1">
      <c r="A18" s="6"/>
      <c r="B18" s="1"/>
      <c r="C18" s="6"/>
      <c r="D18" s="6"/>
      <c r="E18" s="1"/>
      <c r="G18" s="31"/>
      <c r="H18" s="31"/>
      <c r="I18" s="83"/>
    </row>
    <row r="19" spans="1:9" ht="36" customHeight="1">
      <c r="A19" s="1"/>
      <c r="B19" s="1"/>
      <c r="C19" s="1"/>
      <c r="E19" s="103" t="s">
        <v>64</v>
      </c>
      <c r="F19" s="103"/>
      <c r="G19" s="31"/>
      <c r="H19" s="84"/>
      <c r="I19" s="83">
        <v>-386431</v>
      </c>
    </row>
    <row r="20" spans="1:9" ht="36" customHeight="1">
      <c r="A20" s="6"/>
      <c r="B20" s="1"/>
      <c r="C20" s="6"/>
      <c r="D20" s="6"/>
      <c r="E20" s="103" t="s">
        <v>65</v>
      </c>
      <c r="F20" s="104"/>
      <c r="G20" s="31"/>
      <c r="H20" s="31"/>
      <c r="I20" s="83">
        <v>214170</v>
      </c>
    </row>
    <row r="21" spans="1:9" ht="18" customHeight="1">
      <c r="A21" s="1"/>
      <c r="B21" s="1"/>
      <c r="C21" s="1"/>
      <c r="E21" s="1"/>
      <c r="F21" s="85" t="s">
        <v>66</v>
      </c>
      <c r="G21" s="31"/>
      <c r="H21" s="80"/>
      <c r="I21" s="86">
        <v>46357485</v>
      </c>
    </row>
    <row r="22" spans="1:9" ht="18" customHeight="1">
      <c r="A22" s="1"/>
      <c r="B22" s="1"/>
      <c r="C22" s="1"/>
      <c r="E22" s="1"/>
      <c r="F22" s="85"/>
      <c r="G22" s="31"/>
      <c r="H22" s="80"/>
      <c r="I22" s="83"/>
    </row>
    <row r="23" spans="1:9" ht="18" customHeight="1">
      <c r="A23" s="6"/>
      <c r="B23" s="1"/>
      <c r="C23" s="1"/>
      <c r="E23" s="6" t="s">
        <v>67</v>
      </c>
      <c r="F23" s="1"/>
      <c r="G23" s="31"/>
      <c r="H23" s="31"/>
      <c r="I23" s="87"/>
    </row>
    <row r="24" spans="1:9" ht="18" customHeight="1">
      <c r="A24" s="1"/>
      <c r="B24" s="1"/>
      <c r="C24" s="1"/>
      <c r="E24" s="1"/>
      <c r="F24" s="85"/>
      <c r="G24" s="31"/>
      <c r="H24" s="80"/>
      <c r="I24" s="83"/>
    </row>
    <row r="25" spans="1:9" ht="18" customHeight="1">
      <c r="A25" s="6"/>
      <c r="B25" s="1"/>
      <c r="C25" s="1"/>
      <c r="E25" s="6" t="s">
        <v>68</v>
      </c>
      <c r="F25" s="1"/>
      <c r="G25" s="31"/>
      <c r="H25" s="84"/>
      <c r="I25" s="80">
        <v>-1825669</v>
      </c>
    </row>
    <row r="26" spans="1:9" ht="18" customHeight="1">
      <c r="A26" s="1"/>
      <c r="B26" s="1"/>
      <c r="C26" s="1"/>
      <c r="E26" s="1" t="s">
        <v>69</v>
      </c>
      <c r="F26" s="1"/>
      <c r="G26" s="80">
        <v>-596125</v>
      </c>
      <c r="H26" s="84">
        <v>0</v>
      </c>
      <c r="I26" s="83">
        <v>-647648.8540406302</v>
      </c>
    </row>
    <row r="27" spans="1:9" ht="18" customHeight="1">
      <c r="A27" s="1"/>
      <c r="B27" s="1"/>
      <c r="C27" s="1"/>
      <c r="E27" s="1" t="s">
        <v>70</v>
      </c>
      <c r="F27" s="1"/>
      <c r="G27" s="31"/>
      <c r="H27" s="84"/>
      <c r="I27" s="83">
        <v>33867</v>
      </c>
    </row>
    <row r="28" spans="1:9" ht="18" customHeight="1">
      <c r="A28" s="1"/>
      <c r="B28" s="1"/>
      <c r="C28" s="1"/>
      <c r="E28" s="1"/>
      <c r="F28" s="85" t="s">
        <v>66</v>
      </c>
      <c r="G28" s="31"/>
      <c r="H28" s="80"/>
      <c r="I28" s="86">
        <v>43918034.14595937</v>
      </c>
    </row>
    <row r="29" spans="1:9" ht="18" customHeight="1">
      <c r="A29" s="1"/>
      <c r="B29" s="1"/>
      <c r="C29" s="1"/>
      <c r="E29" s="1"/>
      <c r="F29" s="85"/>
      <c r="G29" s="31"/>
      <c r="H29" s="84"/>
      <c r="I29" s="80"/>
    </row>
    <row r="30" spans="1:9" ht="18" customHeight="1">
      <c r="A30" s="6"/>
      <c r="B30" s="1"/>
      <c r="C30" s="1"/>
      <c r="E30" s="6" t="s">
        <v>71</v>
      </c>
      <c r="F30" s="1"/>
      <c r="G30" s="31"/>
      <c r="H30" s="31"/>
      <c r="I30" s="83">
        <v>5251287</v>
      </c>
    </row>
    <row r="31" spans="1:9" ht="18" customHeight="1">
      <c r="A31" s="1"/>
      <c r="B31" s="1"/>
      <c r="C31" s="1"/>
      <c r="E31" s="1" t="s">
        <v>72</v>
      </c>
      <c r="F31" s="1"/>
      <c r="G31" s="80">
        <v>-97650</v>
      </c>
      <c r="H31" s="84">
        <v>0</v>
      </c>
      <c r="I31" s="80">
        <v>-106090.01567971069</v>
      </c>
    </row>
    <row r="32" spans="1:9" ht="18" customHeight="1">
      <c r="A32" s="1"/>
      <c r="B32" s="1"/>
      <c r="C32" s="1"/>
      <c r="E32" s="1" t="s">
        <v>73</v>
      </c>
      <c r="F32" s="1"/>
      <c r="G32" s="80">
        <v>-7991</v>
      </c>
      <c r="H32" s="84">
        <v>0</v>
      </c>
      <c r="I32" s="80">
        <v>-8681.672455674021</v>
      </c>
    </row>
    <row r="33" spans="1:9" ht="18" customHeight="1">
      <c r="A33" s="1"/>
      <c r="B33" s="1"/>
      <c r="C33" s="1"/>
      <c r="E33" s="1" t="s">
        <v>74</v>
      </c>
      <c r="F33" s="1"/>
      <c r="G33" s="80">
        <v>-20337</v>
      </c>
      <c r="H33" s="84">
        <v>0</v>
      </c>
      <c r="I33" s="80">
        <v>-22094.75318871763</v>
      </c>
    </row>
    <row r="34" spans="1:9" ht="18" customHeight="1">
      <c r="A34" s="1"/>
      <c r="B34" s="1"/>
      <c r="C34" s="1"/>
      <c r="E34" s="1" t="s">
        <v>75</v>
      </c>
      <c r="F34" s="1"/>
      <c r="G34" s="80">
        <v>-2395828</v>
      </c>
      <c r="H34" s="84">
        <v>0</v>
      </c>
      <c r="I34" s="80">
        <v>-2602902.5098401424</v>
      </c>
    </row>
    <row r="35" spans="1:9" ht="18" customHeight="1">
      <c r="A35" s="1"/>
      <c r="B35" s="1"/>
      <c r="C35" s="1"/>
      <c r="E35" s="1" t="s">
        <v>76</v>
      </c>
      <c r="F35" s="1"/>
      <c r="G35" s="80">
        <v>-1228217</v>
      </c>
      <c r="H35" s="84">
        <v>0</v>
      </c>
      <c r="I35" s="80">
        <v>-1334373.3823664847</v>
      </c>
    </row>
    <row r="36" spans="1:9" ht="18" customHeight="1">
      <c r="A36" s="1"/>
      <c r="B36" s="1"/>
      <c r="C36" s="1"/>
      <c r="E36" s="1" t="s">
        <v>77</v>
      </c>
      <c r="F36" s="1"/>
      <c r="G36" s="80">
        <v>-431420</v>
      </c>
      <c r="H36" s="84">
        <v>0</v>
      </c>
      <c r="I36" s="80">
        <v>-468708.1880649338</v>
      </c>
    </row>
    <row r="37" spans="1:9" ht="18" customHeight="1">
      <c r="A37" s="1"/>
      <c r="B37" s="1"/>
      <c r="C37" s="1"/>
      <c r="E37" s="1" t="s">
        <v>78</v>
      </c>
      <c r="F37" s="1"/>
      <c r="G37" s="80">
        <v>-700777</v>
      </c>
      <c r="H37" s="84">
        <v>0</v>
      </c>
      <c r="I37" s="80">
        <v>-761346.0616280658</v>
      </c>
    </row>
    <row r="38" spans="1:9" ht="18" customHeight="1">
      <c r="A38" s="22"/>
      <c r="B38" s="1"/>
      <c r="C38" s="1"/>
      <c r="E38" s="22" t="s">
        <v>79</v>
      </c>
      <c r="F38" s="1"/>
      <c r="G38" s="80">
        <v>-120634</v>
      </c>
      <c r="H38" s="84">
        <v>0</v>
      </c>
      <c r="I38" s="80">
        <v>-131060.55249878363</v>
      </c>
    </row>
    <row r="39" spans="1:9" ht="18" customHeight="1">
      <c r="A39" s="22"/>
      <c r="B39" s="1"/>
      <c r="C39" s="1"/>
      <c r="E39" s="22" t="s">
        <v>80</v>
      </c>
      <c r="F39" s="1"/>
      <c r="G39" s="80">
        <v>-478839</v>
      </c>
      <c r="H39" s="84">
        <v>0</v>
      </c>
      <c r="I39" s="80">
        <v>-520225.6735080081</v>
      </c>
    </row>
    <row r="40" spans="1:9" ht="18" customHeight="1">
      <c r="A40" s="22"/>
      <c r="B40" s="1"/>
      <c r="C40" s="1"/>
      <c r="E40" s="22" t="s">
        <v>81</v>
      </c>
      <c r="F40" s="1"/>
      <c r="G40" s="80">
        <v>-2498721</v>
      </c>
      <c r="H40" s="84">
        <v>0</v>
      </c>
      <c r="I40" s="80">
        <v>-2714688.684784664</v>
      </c>
    </row>
    <row r="41" spans="1:9" ht="18" customHeight="1">
      <c r="A41" s="22"/>
      <c r="B41" s="1"/>
      <c r="C41" s="1"/>
      <c r="E41" s="22" t="s">
        <v>82</v>
      </c>
      <c r="F41" s="1"/>
      <c r="G41" s="80">
        <v>-833290</v>
      </c>
      <c r="H41" s="84">
        <v>0</v>
      </c>
      <c r="I41" s="80">
        <v>-905312.3314464529</v>
      </c>
    </row>
    <row r="42" spans="1:9" ht="18" customHeight="1">
      <c r="A42" s="22"/>
      <c r="B42" s="1"/>
      <c r="C42" s="1"/>
      <c r="E42" s="22" t="s">
        <v>83</v>
      </c>
      <c r="F42" s="1"/>
      <c r="G42" s="80">
        <v>-89061</v>
      </c>
      <c r="H42" s="84">
        <v>0</v>
      </c>
      <c r="I42" s="80">
        <v>-96758.65731132324</v>
      </c>
    </row>
    <row r="43" spans="1:9" ht="18" customHeight="1">
      <c r="A43" s="22"/>
      <c r="B43" s="1"/>
      <c r="C43" s="1"/>
      <c r="E43" s="22" t="s">
        <v>84</v>
      </c>
      <c r="F43" s="1"/>
      <c r="G43" s="80">
        <v>309255</v>
      </c>
      <c r="H43" s="84">
        <v>0</v>
      </c>
      <c r="I43" s="80">
        <v>335984.30925784877</v>
      </c>
    </row>
    <row r="44" spans="1:9" ht="18" customHeight="1">
      <c r="A44" s="22"/>
      <c r="B44" s="1"/>
      <c r="C44" s="1"/>
      <c r="E44" s="22" t="s">
        <v>85</v>
      </c>
      <c r="F44" s="1"/>
      <c r="G44" s="80">
        <v>496474</v>
      </c>
      <c r="H44" s="84">
        <v>0</v>
      </c>
      <c r="I44" s="80">
        <v>539384.8893453015</v>
      </c>
    </row>
    <row r="45" spans="1:9" ht="18" customHeight="1">
      <c r="A45" s="22"/>
      <c r="B45" s="1"/>
      <c r="C45" s="1"/>
      <c r="E45" s="22" t="s">
        <v>86</v>
      </c>
      <c r="F45" s="1"/>
      <c r="G45" s="83"/>
      <c r="H45" s="88"/>
      <c r="I45" s="83">
        <v>-788445</v>
      </c>
    </row>
    <row r="46" spans="1:9" ht="18" customHeight="1">
      <c r="A46" s="22"/>
      <c r="B46" s="1"/>
      <c r="C46" s="1"/>
      <c r="E46" s="22" t="s">
        <v>91</v>
      </c>
      <c r="F46" s="1"/>
      <c r="G46" s="82"/>
      <c r="H46" s="89"/>
      <c r="I46" s="82">
        <v>-4000000</v>
      </c>
    </row>
    <row r="47" spans="1:9" ht="18" customHeight="1">
      <c r="A47" s="90"/>
      <c r="B47" s="1"/>
      <c r="C47" s="1"/>
      <c r="D47" s="1"/>
      <c r="E47" s="1"/>
      <c r="F47" s="85" t="s">
        <v>66</v>
      </c>
      <c r="G47" s="91">
        <v>-8097036</v>
      </c>
      <c r="H47" s="91">
        <v>0</v>
      </c>
      <c r="I47" s="91">
        <v>35584002.86178956</v>
      </c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</sheetData>
  <mergeCells count="2">
    <mergeCell ref="E19:F19"/>
    <mergeCell ref="E20:F20"/>
  </mergeCells>
  <printOptions/>
  <pageMargins left="0.75" right="0.75" top="1" bottom="1" header="0.5" footer="0.5"/>
  <pageSetup fitToHeight="1" fitToWidth="1" horizontalDpi="600" verticalDpi="600" orientation="portrait" scale="73" r:id="rId1"/>
  <headerFooter alignWithMargins="0">
    <oddHeader xml:space="preserve">&amp;RRevenue Requirement Stipulation
Appendix 1, Page 1 of 2 </oddHeader>
    <oddFooter>&amp;RFilename: &amp;F 
Sheet: &amp;A
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Y101"/>
  <sheetViews>
    <sheetView view="pageBreakPreview" zoomScale="60" workbookViewId="0" topLeftCell="B1">
      <selection activeCell="N7" sqref="N7"/>
    </sheetView>
  </sheetViews>
  <sheetFormatPr defaultColWidth="9.33203125" defaultRowHeight="12.75" customHeight="1"/>
  <cols>
    <col min="1" max="1" width="4.16015625" style="1" customWidth="1"/>
    <col min="2" max="2" width="6.83203125" style="1" customWidth="1"/>
    <col min="3" max="3" width="50.83203125" style="1" bestFit="1" customWidth="1"/>
    <col min="4" max="4" width="21" style="1" customWidth="1"/>
    <col min="5" max="5" width="21.16015625" style="1" customWidth="1"/>
    <col min="6" max="6" width="21.33203125" style="1" customWidth="1"/>
    <col min="7" max="7" width="22.16015625" style="1" customWidth="1"/>
    <col min="8" max="8" width="18.83203125" style="1" customWidth="1"/>
    <col min="9" max="9" width="14.66015625" style="1" customWidth="1"/>
    <col min="10" max="11" width="15.33203125" style="1" customWidth="1"/>
    <col min="12" max="77" width="10.83203125" style="1" customWidth="1"/>
    <col min="78" max="79" width="21.16015625" style="1" customWidth="1"/>
    <col min="80" max="80" width="20" style="1" customWidth="1"/>
    <col min="81" max="81" width="9.33203125" style="1" customWidth="1"/>
    <col min="82" max="84" width="21.16015625" style="1" customWidth="1"/>
    <col min="85" max="85" width="20" style="1" customWidth="1"/>
    <col min="86" max="86" width="9.33203125" style="1" customWidth="1"/>
    <col min="87" max="89" width="21.16015625" style="1" customWidth="1"/>
    <col min="90" max="90" width="20" style="1" customWidth="1"/>
    <col min="91" max="91" width="9.33203125" style="1" customWidth="1"/>
    <col min="92" max="95" width="21.16015625" style="1" customWidth="1"/>
    <col min="96" max="96" width="20" style="1" customWidth="1"/>
    <col min="97" max="97" width="9.33203125" style="1" customWidth="1"/>
    <col min="98" max="100" width="21.16015625" style="1" customWidth="1"/>
    <col min="101" max="101" width="20" style="1" customWidth="1"/>
    <col min="102" max="102" width="9.33203125" style="1" customWidth="1"/>
    <col min="103" max="106" width="21.16015625" style="1" customWidth="1"/>
    <col min="107" max="107" width="20" style="1" customWidth="1"/>
    <col min="108" max="108" width="9.33203125" style="1" customWidth="1"/>
    <col min="109" max="111" width="21.16015625" style="1" customWidth="1"/>
    <col min="112" max="112" width="20" style="1" customWidth="1"/>
    <col min="113" max="113" width="9.33203125" style="1" customWidth="1"/>
    <col min="114" max="16384" width="21.16015625" style="1" customWidth="1"/>
  </cols>
  <sheetData>
    <row r="1" spans="1:77" ht="12.75" customHeight="1">
      <c r="A1" s="5"/>
      <c r="F1" s="12"/>
      <c r="G1" s="92" t="s">
        <v>19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</row>
    <row r="2" spans="1:77" ht="12.75" customHeight="1">
      <c r="A2" s="5"/>
      <c r="B2" s="5"/>
      <c r="C2" s="5"/>
      <c r="D2" s="5"/>
      <c r="E2" s="5"/>
      <c r="F2" s="12"/>
      <c r="G2" s="101" t="s">
        <v>93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</row>
    <row r="3" spans="1:77" s="14" customFormat="1" ht="12.75" customHeight="1">
      <c r="A3" s="61" t="s">
        <v>18</v>
      </c>
      <c r="B3" s="15"/>
      <c r="C3" s="15"/>
      <c r="D3" s="15"/>
      <c r="E3" s="15"/>
      <c r="F3" s="12"/>
      <c r="G3" s="10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</row>
    <row r="4" spans="2:77" s="14" customFormat="1" ht="12.75" customHeight="1">
      <c r="B4" s="105" t="s">
        <v>48</v>
      </c>
      <c r="C4" s="105"/>
      <c r="D4" s="105"/>
      <c r="E4" s="105"/>
      <c r="F4" s="105"/>
      <c r="G4" s="105"/>
      <c r="H4" s="105"/>
      <c r="I4" s="61" t="s">
        <v>18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</row>
    <row r="5" spans="1:77" s="14" customFormat="1" ht="12.75" customHeight="1">
      <c r="A5" s="53"/>
      <c r="B5" s="18" t="s">
        <v>87</v>
      </c>
      <c r="C5" s="18"/>
      <c r="D5" s="18"/>
      <c r="E5" s="18"/>
      <c r="F5" s="18"/>
      <c r="G5" s="15"/>
      <c r="H5" s="15"/>
      <c r="I5" s="61" t="s">
        <v>18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</row>
    <row r="6" spans="1:77" s="14" customFormat="1" ht="12.75" customHeight="1">
      <c r="A6" s="53"/>
      <c r="B6" s="15" t="s">
        <v>88</v>
      </c>
      <c r="C6" s="15"/>
      <c r="D6" s="15"/>
      <c r="E6" s="15"/>
      <c r="F6" s="15"/>
      <c r="G6" s="15"/>
      <c r="H6" s="15"/>
      <c r="I6" s="61" t="s">
        <v>18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</row>
    <row r="7" spans="1:77" s="14" customFormat="1" ht="12.75" customHeight="1">
      <c r="A7" s="53"/>
      <c r="B7" s="15" t="s">
        <v>32</v>
      </c>
      <c r="C7" s="15"/>
      <c r="D7" s="15"/>
      <c r="E7" s="15"/>
      <c r="F7" s="15"/>
      <c r="G7" s="15"/>
      <c r="H7" s="15"/>
      <c r="I7" s="61" t="s">
        <v>18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</row>
    <row r="8" s="14" customFormat="1" ht="12.75" customHeight="1"/>
    <row r="9" spans="4:77" s="14" customFormat="1" ht="12.75" customHeight="1">
      <c r="D9" s="7" t="s">
        <v>22</v>
      </c>
      <c r="E9" s="7"/>
      <c r="F9" s="47" t="s">
        <v>40</v>
      </c>
      <c r="G9" s="47" t="s">
        <v>41</v>
      </c>
      <c r="H9" s="47" t="s">
        <v>42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</row>
    <row r="10" spans="2:77" s="14" customFormat="1" ht="12.75" customHeight="1">
      <c r="B10" s="7" t="s">
        <v>20</v>
      </c>
      <c r="D10" s="7" t="s">
        <v>26</v>
      </c>
      <c r="E10" s="7" t="s">
        <v>23</v>
      </c>
      <c r="F10" s="47" t="s">
        <v>26</v>
      </c>
      <c r="G10" s="47" t="s">
        <v>43</v>
      </c>
      <c r="H10" s="47" t="s">
        <v>27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</row>
    <row r="11" spans="2:77" ht="12.75" customHeight="1">
      <c r="B11" s="10" t="s">
        <v>24</v>
      </c>
      <c r="C11" s="9"/>
      <c r="D11" s="10" t="s">
        <v>25</v>
      </c>
      <c r="E11" s="45" t="s">
        <v>92</v>
      </c>
      <c r="F11" s="48" t="s">
        <v>25</v>
      </c>
      <c r="G11" s="48" t="s">
        <v>44</v>
      </c>
      <c r="H11" s="48" t="s">
        <v>21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</row>
    <row r="12" spans="6:8" ht="12.75" customHeight="1">
      <c r="F12" s="22"/>
      <c r="G12" s="22"/>
      <c r="H12" s="22"/>
    </row>
    <row r="13" spans="2:8" ht="12.75" customHeight="1">
      <c r="B13" s="4">
        <v>1</v>
      </c>
      <c r="C13" s="93" t="s">
        <v>0</v>
      </c>
      <c r="D13" s="3"/>
      <c r="F13" s="22"/>
      <c r="G13" s="22"/>
      <c r="H13" s="22"/>
    </row>
    <row r="14" spans="2:77" ht="12.75" customHeight="1">
      <c r="B14" s="4">
        <f aca="true" t="shared" si="0" ref="B14:B56">+B13+1</f>
        <v>2</v>
      </c>
      <c r="C14" s="94" t="s">
        <v>1</v>
      </c>
      <c r="D14" s="23">
        <v>737379318.9399999</v>
      </c>
      <c r="E14" s="23">
        <v>-153332391.93999994</v>
      </c>
      <c r="F14" s="68">
        <v>584046927</v>
      </c>
      <c r="G14" s="68">
        <v>31529290.20329211</v>
      </c>
      <c r="H14" s="68">
        <v>615576217.2032921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2:77" ht="12.75" customHeight="1">
      <c r="B15" s="4">
        <f t="shared" si="0"/>
        <v>3</v>
      </c>
      <c r="C15" s="94" t="s">
        <v>28</v>
      </c>
      <c r="D15" s="27">
        <v>28658519</v>
      </c>
      <c r="E15" s="17">
        <v>-5878049.497886777</v>
      </c>
      <c r="F15" s="69">
        <v>22780469.502113223</v>
      </c>
      <c r="G15" s="69">
        <v>1314029.796707892</v>
      </c>
      <c r="H15" s="69">
        <v>24094499.298821114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2:77" ht="12.75" customHeight="1">
      <c r="B16" s="4">
        <f t="shared" si="0"/>
        <v>4</v>
      </c>
      <c r="C16" s="94" t="s">
        <v>2</v>
      </c>
      <c r="D16" s="26">
        <v>10069037</v>
      </c>
      <c r="E16" s="29">
        <v>0</v>
      </c>
      <c r="F16" s="70">
        <v>10069037</v>
      </c>
      <c r="G16" s="70">
        <v>2740683</v>
      </c>
      <c r="H16" s="70">
        <v>12809720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12.75" customHeight="1">
      <c r="B17" s="4">
        <f t="shared" si="0"/>
        <v>5</v>
      </c>
      <c r="C17" s="94" t="s">
        <v>3</v>
      </c>
      <c r="D17" s="23">
        <f>SUM(D14:D16)</f>
        <v>776106874.9399999</v>
      </c>
      <c r="E17" s="23">
        <f>SUM(E14:E16)</f>
        <v>-159210441.43788671</v>
      </c>
      <c r="F17" s="64">
        <f>SUM(F14:F16)</f>
        <v>616896433.5021132</v>
      </c>
      <c r="G17" s="64">
        <f>SUM(G14:G16)</f>
        <v>35584003</v>
      </c>
      <c r="H17" s="64">
        <f>SUM(H14:H16)</f>
        <v>652480436.5021132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</row>
    <row r="18" spans="2:8" ht="12.75" customHeight="1">
      <c r="B18" s="4">
        <f t="shared" si="0"/>
        <v>6</v>
      </c>
      <c r="C18" s="95"/>
      <c r="F18" s="22"/>
      <c r="G18" s="22" t="s">
        <v>19</v>
      </c>
      <c r="H18" s="22"/>
    </row>
    <row r="19" spans="2:77" ht="12.75" customHeight="1">
      <c r="B19" s="4">
        <f t="shared" si="0"/>
        <v>7</v>
      </c>
      <c r="C19" s="95"/>
      <c r="D19" s="3"/>
      <c r="E19" s="3"/>
      <c r="F19" s="49"/>
      <c r="G19" s="49"/>
      <c r="H19" s="4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2:77" ht="12.75" customHeight="1">
      <c r="B20" s="4">
        <f t="shared" si="0"/>
        <v>8</v>
      </c>
      <c r="C20" s="96" t="s">
        <v>4</v>
      </c>
      <c r="D20" s="3"/>
      <c r="E20" s="3"/>
      <c r="F20" s="49"/>
      <c r="G20" s="49"/>
      <c r="H20" s="4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2:77" ht="12.75" customHeight="1">
      <c r="B21" s="4">
        <f t="shared" si="0"/>
        <v>9</v>
      </c>
      <c r="C21" s="95"/>
      <c r="D21" s="3"/>
      <c r="E21" s="3"/>
      <c r="F21" s="49"/>
      <c r="G21" s="49"/>
      <c r="H21" s="4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</row>
    <row r="22" spans="2:77" ht="12.75" customHeight="1">
      <c r="B22" s="4">
        <f t="shared" si="0"/>
        <v>10</v>
      </c>
      <c r="C22" s="97" t="s">
        <v>46</v>
      </c>
      <c r="D22" s="3"/>
      <c r="E22" s="3"/>
      <c r="F22" s="49"/>
      <c r="G22" s="49"/>
      <c r="H22" s="4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</row>
    <row r="23" spans="2:77" ht="12.75" customHeight="1">
      <c r="B23" s="4">
        <f t="shared" si="0"/>
        <v>11</v>
      </c>
      <c r="C23" s="97"/>
      <c r="D23" s="66"/>
      <c r="E23" s="66"/>
      <c r="F23" s="71"/>
      <c r="G23" s="71"/>
      <c r="H23" s="71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2:77" ht="12.75" customHeight="1">
      <c r="B24" s="4">
        <f t="shared" si="0"/>
        <v>12</v>
      </c>
      <c r="C24" s="97" t="s">
        <v>47</v>
      </c>
      <c r="D24" s="23">
        <v>499332790.96</v>
      </c>
      <c r="E24" s="23">
        <v>-141879337.95999998</v>
      </c>
      <c r="F24" s="68">
        <v>357453453</v>
      </c>
      <c r="G24" s="68">
        <v>0</v>
      </c>
      <c r="H24" s="68">
        <v>357453453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</row>
    <row r="25" spans="2:77" ht="12.75" customHeight="1">
      <c r="B25" s="4">
        <f t="shared" si="0"/>
        <v>13</v>
      </c>
      <c r="C25" s="94"/>
      <c r="D25" s="29"/>
      <c r="E25" s="16"/>
      <c r="F25" s="69"/>
      <c r="G25" s="69"/>
      <c r="H25" s="70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</row>
    <row r="26" spans="2:77" ht="12.75" customHeight="1">
      <c r="B26" s="4">
        <f t="shared" si="0"/>
        <v>14</v>
      </c>
      <c r="C26" s="94" t="s">
        <v>5</v>
      </c>
      <c r="D26" s="30">
        <f>SUM(D22:D25)</f>
        <v>499332790.96</v>
      </c>
      <c r="E26" s="30">
        <f>SUM(E22:E25)</f>
        <v>-141879337.95999998</v>
      </c>
      <c r="F26" s="65">
        <f>SUM(F22:F25)</f>
        <v>357453453</v>
      </c>
      <c r="G26" s="65">
        <f>SUM(G22:G25)</f>
        <v>0</v>
      </c>
      <c r="H26" s="65">
        <f>SUM(H22:H25)</f>
        <v>357453453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</row>
    <row r="27" spans="2:77" s="58" customFormat="1" ht="12.75" customHeight="1">
      <c r="B27" s="57">
        <f t="shared" si="0"/>
        <v>15</v>
      </c>
      <c r="C27" s="98"/>
      <c r="D27" s="59"/>
      <c r="E27" s="59"/>
      <c r="F27" s="60"/>
      <c r="G27" s="60"/>
      <c r="H27" s="60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</row>
    <row r="28" spans="2:77" ht="12.75" customHeight="1">
      <c r="B28" s="4">
        <f t="shared" si="0"/>
        <v>16</v>
      </c>
      <c r="C28" s="96" t="s">
        <v>29</v>
      </c>
      <c r="D28" s="23">
        <v>1127321.05</v>
      </c>
      <c r="E28" s="23">
        <v>-437508.8311633509</v>
      </c>
      <c r="F28" s="68">
        <v>689812.2188366491</v>
      </c>
      <c r="G28" s="68">
        <v>0</v>
      </c>
      <c r="H28" s="68">
        <v>689812.2188366491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</row>
    <row r="29" spans="2:77" ht="12.75" customHeight="1">
      <c r="B29" s="4">
        <f t="shared" si="0"/>
        <v>17</v>
      </c>
      <c r="C29" s="94" t="s">
        <v>6</v>
      </c>
      <c r="D29" s="16">
        <v>3533370.48</v>
      </c>
      <c r="E29" s="17">
        <v>-3126654.53</v>
      </c>
      <c r="F29" s="69">
        <v>406715.95</v>
      </c>
      <c r="G29" s="16">
        <v>0</v>
      </c>
      <c r="H29" s="69">
        <v>406715.95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</row>
    <row r="30" spans="2:77" ht="12.75" customHeight="1">
      <c r="B30" s="4">
        <f t="shared" si="0"/>
        <v>18</v>
      </c>
      <c r="C30" s="94" t="s">
        <v>7</v>
      </c>
      <c r="D30" s="16">
        <v>24072797.119999994</v>
      </c>
      <c r="E30" s="17">
        <v>-1994439</v>
      </c>
      <c r="F30" s="69">
        <v>22078358.119999994</v>
      </c>
      <c r="G30" s="16">
        <v>0</v>
      </c>
      <c r="H30" s="69">
        <v>22078358.119999994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</row>
    <row r="31" spans="2:77" ht="12.75" customHeight="1">
      <c r="B31" s="4">
        <f t="shared" si="0"/>
        <v>19</v>
      </c>
      <c r="C31" s="99" t="s">
        <v>30</v>
      </c>
      <c r="D31" s="16">
        <v>15844280.1</v>
      </c>
      <c r="E31" s="17">
        <v>308963.1790214258</v>
      </c>
      <c r="F31" s="69">
        <v>16153243.279021425</v>
      </c>
      <c r="G31" s="16">
        <v>0</v>
      </c>
      <c r="H31" s="69">
        <v>16153243.279021425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</row>
    <row r="32" spans="2:77" ht="12.75" customHeight="1">
      <c r="B32" s="4">
        <f t="shared" si="0"/>
        <v>20</v>
      </c>
      <c r="C32" s="94" t="s">
        <v>8</v>
      </c>
      <c r="D32" s="16">
        <v>1876687.84</v>
      </c>
      <c r="E32" s="17">
        <v>84212</v>
      </c>
      <c r="F32" s="69">
        <v>1960899.84</v>
      </c>
      <c r="G32" s="16">
        <v>0</v>
      </c>
      <c r="H32" s="69">
        <v>1960899.84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</row>
    <row r="33" spans="1:77" s="20" customFormat="1" ht="12.75" customHeight="1">
      <c r="A33" s="1"/>
      <c r="B33" s="4">
        <f t="shared" si="0"/>
        <v>21</v>
      </c>
      <c r="C33" s="94" t="s">
        <v>9</v>
      </c>
      <c r="D33" s="16">
        <v>1070692.43</v>
      </c>
      <c r="E33" s="17">
        <v>-138951.54333333336</v>
      </c>
      <c r="F33" s="69">
        <v>931740.8866666666</v>
      </c>
      <c r="G33" s="16">
        <v>0</v>
      </c>
      <c r="H33" s="69">
        <v>931740.8866666666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</row>
    <row r="34" spans="2:77" ht="12.75" customHeight="1">
      <c r="B34" s="4">
        <f t="shared" si="0"/>
        <v>22</v>
      </c>
      <c r="C34" s="94" t="s">
        <v>10</v>
      </c>
      <c r="D34" s="16">
        <v>22046759.35</v>
      </c>
      <c r="E34" s="17">
        <v>343157.24180683447</v>
      </c>
      <c r="F34" s="69">
        <v>22389916.591806836</v>
      </c>
      <c r="G34" s="69">
        <v>149452.81260000003</v>
      </c>
      <c r="H34" s="69">
        <v>22539369.404406838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</row>
    <row r="35" spans="2:77" ht="12.75" customHeight="1">
      <c r="B35" s="4">
        <f t="shared" si="0"/>
        <v>23</v>
      </c>
      <c r="C35" s="94" t="s">
        <v>11</v>
      </c>
      <c r="D35" s="16">
        <v>56452198.82</v>
      </c>
      <c r="E35" s="17">
        <v>2241181.48</v>
      </c>
      <c r="F35" s="69">
        <v>58693380.3</v>
      </c>
      <c r="G35" s="16">
        <v>0</v>
      </c>
      <c r="H35" s="69">
        <v>58693380.3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</row>
    <row r="36" spans="2:77" ht="12.75" customHeight="1">
      <c r="B36" s="4">
        <f t="shared" si="0"/>
        <v>24</v>
      </c>
      <c r="C36" s="94" t="s">
        <v>31</v>
      </c>
      <c r="D36" s="16">
        <v>47294.45</v>
      </c>
      <c r="E36" s="16">
        <v>0</v>
      </c>
      <c r="F36" s="69">
        <v>47294.45</v>
      </c>
      <c r="G36" s="16">
        <v>0</v>
      </c>
      <c r="H36" s="69">
        <v>47294.45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</row>
    <row r="37" spans="2:77" ht="12.75" customHeight="1">
      <c r="B37" s="4">
        <f t="shared" si="0"/>
        <v>25</v>
      </c>
      <c r="C37" s="94" t="s">
        <v>89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</row>
    <row r="38" spans="2:77" ht="12.75" customHeight="1">
      <c r="B38" s="4">
        <f t="shared" si="0"/>
        <v>26</v>
      </c>
      <c r="C38" s="94" t="s">
        <v>12</v>
      </c>
      <c r="D38" s="16">
        <v>71223932.45</v>
      </c>
      <c r="E38" s="17">
        <v>-11097022.985300737</v>
      </c>
      <c r="F38" s="17">
        <v>60126909.46469927</v>
      </c>
      <c r="G38" s="17">
        <v>2681441.6555697685</v>
      </c>
      <c r="H38" s="17">
        <v>62808351.12026904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</row>
    <row r="39" spans="2:77" ht="12.75" customHeight="1">
      <c r="B39" s="4">
        <f t="shared" si="0"/>
        <v>27</v>
      </c>
      <c r="C39" s="94" t="s">
        <v>13</v>
      </c>
      <c r="D39" s="16">
        <v>6576888.9</v>
      </c>
      <c r="E39" s="17">
        <v>3261657.6036461666</v>
      </c>
      <c r="F39" s="17">
        <v>9838546.503646167</v>
      </c>
      <c r="G39" s="17">
        <v>11463587.98614058</v>
      </c>
      <c r="H39" s="17">
        <v>21302134.489786748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</row>
    <row r="40" spans="2:77" ht="12.75" customHeight="1">
      <c r="B40" s="4">
        <f t="shared" si="0"/>
        <v>28</v>
      </c>
      <c r="C40" s="95" t="s">
        <v>14</v>
      </c>
      <c r="D40" s="29">
        <v>2270533</v>
      </c>
      <c r="E40" s="17">
        <v>-152883</v>
      </c>
      <c r="F40" s="17">
        <v>2117650</v>
      </c>
      <c r="G40" s="29">
        <v>0</v>
      </c>
      <c r="H40" s="17">
        <v>2117650</v>
      </c>
      <c r="I40" s="28"/>
      <c r="J40" s="28"/>
      <c r="K40" s="28" t="s">
        <v>19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</row>
    <row r="41" spans="2:77" ht="12.75" customHeight="1">
      <c r="B41" s="4">
        <f t="shared" si="0"/>
        <v>29</v>
      </c>
      <c r="C41" s="94" t="s">
        <v>15</v>
      </c>
      <c r="D41" s="30">
        <f>SUM(D26:D40)</f>
        <v>705475546.9500002</v>
      </c>
      <c r="E41" s="30">
        <f>SUM(E26:E40)</f>
        <v>-152587626.345323</v>
      </c>
      <c r="F41" s="65">
        <f>SUM(F26:F40)</f>
        <v>552887920.604677</v>
      </c>
      <c r="G41" s="65">
        <f>SUM(G26:G40)</f>
        <v>14294482.45431035</v>
      </c>
      <c r="H41" s="65">
        <f>SUM(H26:H40)</f>
        <v>567182403.0589874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</row>
    <row r="42" spans="2:77" ht="12.75" customHeight="1">
      <c r="B42" s="4">
        <f t="shared" si="0"/>
        <v>30</v>
      </c>
      <c r="C42" s="95"/>
      <c r="D42" s="31"/>
      <c r="E42" s="31"/>
      <c r="F42" s="50" t="s">
        <v>19</v>
      </c>
      <c r="G42" s="50"/>
      <c r="H42" s="5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</row>
    <row r="43" spans="2:77" ht="12.75" customHeight="1">
      <c r="B43" s="4">
        <f t="shared" si="0"/>
        <v>31</v>
      </c>
      <c r="C43" s="95" t="s">
        <v>90</v>
      </c>
      <c r="D43" s="24">
        <f>D17-D41</f>
        <v>70631327.98999977</v>
      </c>
      <c r="E43" s="24">
        <f>E17-E41</f>
        <v>-6622815.092563719</v>
      </c>
      <c r="F43" s="46">
        <f>F17-F41</f>
        <v>64008512.89743626</v>
      </c>
      <c r="G43" s="46">
        <f>G17-G41</f>
        <v>21289520.54568965</v>
      </c>
      <c r="H43" s="46">
        <f>H17-H41</f>
        <v>85298033.44312584</v>
      </c>
      <c r="I43" s="46" t="s">
        <v>19</v>
      </c>
      <c r="J43" s="24" t="s">
        <v>19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</row>
    <row r="44" spans="2:77" ht="12.75" customHeight="1">
      <c r="B44" s="4">
        <f t="shared" si="0"/>
        <v>32</v>
      </c>
      <c r="C44" s="94"/>
      <c r="D44" s="32"/>
      <c r="E44" s="32"/>
      <c r="F44" s="51"/>
      <c r="G44" s="51"/>
      <c r="H44" s="51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</row>
    <row r="45" spans="2:77" ht="12.75" customHeight="1">
      <c r="B45" s="4">
        <f t="shared" si="0"/>
        <v>33</v>
      </c>
      <c r="C45" s="94" t="s">
        <v>16</v>
      </c>
      <c r="D45" s="31">
        <v>984216088</v>
      </c>
      <c r="E45" s="62">
        <v>-10174228.770000001</v>
      </c>
      <c r="F45" s="50">
        <v>974041859.23</v>
      </c>
      <c r="G45" s="50">
        <v>0</v>
      </c>
      <c r="H45" s="50">
        <v>974041859.23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2:8" ht="12.75" customHeight="1">
      <c r="B46" s="4">
        <f t="shared" si="0"/>
        <v>34</v>
      </c>
      <c r="C46" s="95"/>
      <c r="F46" s="22"/>
      <c r="G46" s="22"/>
      <c r="H46" s="22"/>
    </row>
    <row r="47" spans="2:77" ht="12.75" customHeight="1">
      <c r="B47" s="4">
        <f t="shared" si="0"/>
        <v>35</v>
      </c>
      <c r="C47" s="94" t="s">
        <v>17</v>
      </c>
      <c r="D47" s="67">
        <f>D43/D45</f>
        <v>0.07176404536683388</v>
      </c>
      <c r="F47" s="67">
        <f>F43/F45</f>
        <v>0.06571433485213489</v>
      </c>
      <c r="G47" s="67"/>
      <c r="H47" s="67">
        <f>H43/H45</f>
        <v>0.0875712194859425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</row>
    <row r="48" spans="2:8" ht="12.75" customHeight="1">
      <c r="B48" s="4">
        <f t="shared" si="0"/>
        <v>36</v>
      </c>
      <c r="C48" s="95"/>
      <c r="D48" s="63"/>
      <c r="F48" s="72"/>
      <c r="G48" s="72"/>
      <c r="H48" s="72"/>
    </row>
    <row r="49" spans="2:77" ht="12.75" customHeight="1">
      <c r="B49" s="4">
        <f t="shared" si="0"/>
        <v>37</v>
      </c>
      <c r="C49" s="95" t="s">
        <v>33</v>
      </c>
      <c r="F49" s="22"/>
      <c r="G49" s="22"/>
      <c r="H49" s="22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</row>
    <row r="50" spans="2:77" ht="12.75" customHeight="1">
      <c r="B50" s="4">
        <f t="shared" si="0"/>
        <v>38</v>
      </c>
      <c r="C50" s="100" t="s">
        <v>34</v>
      </c>
      <c r="D50" s="35">
        <v>1516324327</v>
      </c>
      <c r="E50" s="36">
        <v>-10174228.770000001</v>
      </c>
      <c r="F50" s="35">
        <v>1506150098.23</v>
      </c>
      <c r="G50" s="22"/>
      <c r="H50" s="22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</row>
    <row r="51" spans="2:77" ht="12.75" customHeight="1">
      <c r="B51" s="4">
        <f t="shared" si="0"/>
        <v>39</v>
      </c>
      <c r="C51" s="100" t="s">
        <v>35</v>
      </c>
      <c r="D51" s="37">
        <v>-443257270</v>
      </c>
      <c r="E51" s="37">
        <v>0</v>
      </c>
      <c r="F51" s="37">
        <v>-443257270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</row>
    <row r="52" spans="2:77" ht="12.75" customHeight="1">
      <c r="B52" s="4">
        <f t="shared" si="0"/>
        <v>40</v>
      </c>
      <c r="C52" s="100" t="s">
        <v>36</v>
      </c>
      <c r="D52" s="39">
        <v>0</v>
      </c>
      <c r="E52" s="39">
        <v>0</v>
      </c>
      <c r="F52" s="39">
        <v>0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</row>
    <row r="53" spans="2:77" ht="12.75" customHeight="1">
      <c r="B53" s="4">
        <f t="shared" si="0"/>
        <v>41</v>
      </c>
      <c r="C53" s="100" t="s">
        <v>45</v>
      </c>
      <c r="D53" s="41">
        <v>-88850969</v>
      </c>
      <c r="E53" s="41">
        <v>0</v>
      </c>
      <c r="F53" s="41">
        <v>-88850969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</row>
    <row r="54" spans="2:77" ht="12.75" customHeight="1">
      <c r="B54" s="4">
        <f t="shared" si="0"/>
        <v>42</v>
      </c>
      <c r="C54" s="100" t="s">
        <v>39</v>
      </c>
      <c r="D54" s="36">
        <f>SUM(D50:D53)</f>
        <v>984216088</v>
      </c>
      <c r="E54" s="36">
        <f>SUM(E50:E53)</f>
        <v>-10174228.770000001</v>
      </c>
      <c r="F54" s="36">
        <f>SUM(F50:F53)</f>
        <v>974041859.23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</row>
    <row r="55" spans="2:77" ht="12.75" customHeight="1">
      <c r="B55" s="4">
        <f t="shared" si="0"/>
        <v>43</v>
      </c>
      <c r="C55" s="100" t="s">
        <v>37</v>
      </c>
      <c r="D55" s="41">
        <f>'[2]Gas WC'!$C$87</f>
        <v>0</v>
      </c>
      <c r="E55" s="41">
        <v>0</v>
      </c>
      <c r="F55" s="41">
        <f>+E55+D55</f>
        <v>0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</row>
    <row r="56" spans="2:77" ht="12.75" customHeight="1" thickBot="1">
      <c r="B56" s="4">
        <f t="shared" si="0"/>
        <v>44</v>
      </c>
      <c r="C56" s="100" t="s">
        <v>38</v>
      </c>
      <c r="D56" s="42">
        <v>984216088</v>
      </c>
      <c r="E56" s="42">
        <v>-10174228.770000001</v>
      </c>
      <c r="F56" s="42">
        <v>974041859.23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</row>
    <row r="57" spans="2:77" ht="12.75" customHeight="1" thickTop="1">
      <c r="B57" s="4"/>
      <c r="F57" s="22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</row>
    <row r="58" spans="6:8" ht="12.75" customHeight="1">
      <c r="F58" s="22"/>
      <c r="G58" s="22"/>
      <c r="H58" s="22"/>
    </row>
    <row r="59" spans="6:8" ht="12.75" customHeight="1">
      <c r="F59" s="22"/>
      <c r="G59" s="22"/>
      <c r="H59" s="22"/>
    </row>
    <row r="60" spans="6:8" ht="12.75" customHeight="1">
      <c r="F60" s="22"/>
      <c r="G60" s="22"/>
      <c r="H60" s="22"/>
    </row>
    <row r="61" spans="6:8" ht="12.75" customHeight="1">
      <c r="F61" s="22"/>
      <c r="G61" s="22"/>
      <c r="H61" s="22"/>
    </row>
    <row r="62" spans="6:8" ht="12.75" customHeight="1">
      <c r="F62" s="22"/>
      <c r="G62" s="22"/>
      <c r="H62" s="22"/>
    </row>
    <row r="63" spans="6:8" ht="12.75" customHeight="1">
      <c r="F63" s="22"/>
      <c r="G63" s="22"/>
      <c r="H63" s="22"/>
    </row>
    <row r="64" spans="6:8" ht="12.75" customHeight="1">
      <c r="F64" s="22"/>
      <c r="G64" s="22"/>
      <c r="H64" s="22"/>
    </row>
    <row r="65" spans="6:8" ht="12.75" customHeight="1">
      <c r="F65" s="22"/>
      <c r="G65" s="22"/>
      <c r="H65" s="22"/>
    </row>
    <row r="88" ht="12.75" customHeight="1">
      <c r="A88" s="4"/>
    </row>
    <row r="89" ht="12.75" customHeight="1">
      <c r="A89" s="4"/>
    </row>
    <row r="90" spans="1:77" ht="12.75" customHeight="1">
      <c r="A90" s="4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</row>
    <row r="91" spans="1:77" ht="12.75" customHeight="1">
      <c r="A91" s="4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</row>
    <row r="92" spans="1:77" ht="12.75" customHeight="1">
      <c r="A92" s="4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</row>
    <row r="93" spans="1:77" ht="12.75" customHeight="1">
      <c r="A93" s="4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</row>
    <row r="94" spans="1:77" ht="12.75" customHeight="1">
      <c r="A94" s="4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</row>
    <row r="95" ht="12.75" customHeight="1">
      <c r="A95" s="4"/>
    </row>
    <row r="96" ht="12.75" customHeight="1">
      <c r="A96" s="4"/>
    </row>
    <row r="97" ht="12.75" customHeight="1">
      <c r="A97" s="4"/>
    </row>
    <row r="98" spans="1:77" ht="12.75" customHeight="1">
      <c r="A98" s="4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</row>
    <row r="99" ht="12.75" customHeight="1">
      <c r="A99" s="4"/>
    </row>
    <row r="100" ht="12.75" customHeight="1">
      <c r="A100" s="4"/>
    </row>
    <row r="101" ht="12.75" customHeight="1">
      <c r="A101" s="4"/>
    </row>
  </sheetData>
  <mergeCells count="1">
    <mergeCell ref="B4:H4"/>
  </mergeCells>
  <printOptions horizontalCentered="1"/>
  <pageMargins left="0.25" right="0.25" top="0.5" bottom="0.5" header="0.25" footer="0.25"/>
  <pageSetup horizontalDpi="1200" verticalDpi="1200" orientation="landscape" scale="75" r:id="rId2"/>
  <headerFooter alignWithMargins="0">
    <oddHeader>&amp;RRevenue Requirement Stipulation
Appendix 1, Page 2 of 2</oddHeader>
    <oddFooter>&amp;L&amp;"Times New Roman,Regular"&amp;F/model&amp;6
&amp;D   &amp;T
&amp;R&amp;"Helv,Bold"&amp;D/&amp;T/Excel</oddFooter>
  </headerFooter>
  <colBreaks count="2" manualBreakCount="2">
    <brk id="8" max="55" man="1"/>
    <brk id="21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Gas Statement Revenue Requirement Settlement (8/07/02)</dc:title>
  <dc:subject>4</dc:subject>
  <dc:creator>Dodge, Kirstin S.</dc:creator>
  <cp:keywords>00000-0000</cp:keywords>
  <dc:description/>
  <cp:lastModifiedBy>Mike Sommerville</cp:lastModifiedBy>
  <cp:lastPrinted>2002-08-15T16:24:02Z</cp:lastPrinted>
  <dcterms:created xsi:type="dcterms:W3CDTF">1997-10-13T22:59:17Z</dcterms:created>
  <dcterms:modified xsi:type="dcterms:W3CDTF">2002-08-16T15:34:03Z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Dodge, Kirstin S.</vt:lpwstr>
  </property>
  <property fmtid="{D5CDD505-2E9C-101B-9397-08002B2CF9AE}" pid="4" name="archive">
    <vt:lpwstr>24 mos. last access</vt:lpwstr>
  </property>
  <property fmtid="{D5CDD505-2E9C-101B-9397-08002B2CF9AE}" pid="5" name="template">
    <vt:lpwstr>IMPORT</vt:lpwstr>
  </property>
  <property fmtid="{D5CDD505-2E9C-101B-9397-08002B2CF9AE}" pid="6" name="encrypt">
    <vt:lpwstr>0</vt:lpwstr>
  </property>
  <property fmtid="{D5CDD505-2E9C-101B-9397-08002B2CF9AE}" pid="7" name="association">
    <vt:lpwstr>Unassigned</vt:lpwstr>
  </property>
  <property fmtid="{D5CDD505-2E9C-101B-9397-08002B2CF9AE}" pid="8" name="reference">
    <vt:lpwstr>00000-0000</vt:lpwstr>
  </property>
  <property fmtid="{D5CDD505-2E9C-101B-9397-08002B2CF9AE}" pid="9" name="doctype">
    <vt:lpwstr>IMPORT</vt:lpwstr>
  </property>
  <property fmtid="{D5CDD505-2E9C-101B-9397-08002B2CF9AE}" pid="10" name="title">
    <vt:lpwstr>Excel Gas Statement Revenue Requirement Settlement (8/07/02)</vt:lpwstr>
  </property>
  <property fmtid="{D5CDD505-2E9C-101B-9397-08002B2CF9AE}" pid="11" name="catid">
    <vt:lpwstr>BA</vt:lpwstr>
  </property>
  <property fmtid="{D5CDD505-2E9C-101B-9397-08002B2CF9AE}" pid="12" name="refname1">
    <vt:lpwstr>PERKINS COIE</vt:lpwstr>
  </property>
  <property fmtid="{D5CDD505-2E9C-101B-9397-08002B2CF9AE}" pid="13" name="refname2">
    <vt:lpwstr>GENERAL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1 LITIGATION</vt:lpwstr>
  </property>
  <property fmtid="{D5CDD505-2E9C-101B-9397-08002B2CF9AE}" pid="17" name="ckogroup">
    <vt:lpwstr>GENERAL USERS</vt:lpwstr>
  </property>
  <property fmtid="{D5CDD505-2E9C-101B-9397-08002B2CF9AE}" pid="18" name="version">
    <vt:lpwstr>4</vt:lpwstr>
  </property>
  <property fmtid="{D5CDD505-2E9C-101B-9397-08002B2CF9AE}" pid="19" name="typist">
    <vt:lpwstr>Dodge, Kirstin S.</vt:lpwstr>
  </property>
  <property fmtid="{D5CDD505-2E9C-101B-9397-08002B2CF9AE}" pid="20" name="filename">
    <vt:lpwstr>BA022200.054</vt:lpwstr>
  </property>
  <property fmtid="{D5CDD505-2E9C-101B-9397-08002B2CF9AE}" pid="21" name="DocumentSetType">
    <vt:lpwstr>Order - Final</vt:lpwstr>
  </property>
  <property fmtid="{D5CDD505-2E9C-101B-9397-08002B2CF9AE}" pid="22" name="IsDocumentOrder">
    <vt:lpwstr>1</vt:lpwstr>
  </property>
  <property fmtid="{D5CDD505-2E9C-101B-9397-08002B2CF9AE}" pid="23" name="IsHighlyConfidential">
    <vt:lpwstr>0</vt:lpwstr>
  </property>
  <property fmtid="{D5CDD505-2E9C-101B-9397-08002B2CF9AE}" pid="24" name="DocketNumber">
    <vt:lpwstr>021059</vt:lpwstr>
  </property>
  <property fmtid="{D5CDD505-2E9C-101B-9397-08002B2CF9AE}" pid="25" name="IsConfidential">
    <vt:lpwstr>0</vt:lpwstr>
  </property>
  <property fmtid="{D5CDD505-2E9C-101B-9397-08002B2CF9AE}" pid="26" name="Date1">
    <vt:lpwstr>2002-08-28T00:00:00Z</vt:lpwstr>
  </property>
  <property fmtid="{D5CDD505-2E9C-101B-9397-08002B2CF9AE}" pid="27" name="CaseType">
    <vt:lpwstr>Tariff Revision</vt:lpwstr>
  </property>
  <property fmtid="{D5CDD505-2E9C-101B-9397-08002B2CF9AE}" pid="28" name="OpenedDate">
    <vt:lpwstr>2002-08-21T00:00:00Z</vt:lpwstr>
  </property>
  <property fmtid="{D5CDD505-2E9C-101B-9397-08002B2CF9AE}" pid="29" name="Prefix">
    <vt:lpwstr>UG</vt:lpwstr>
  </property>
  <property fmtid="{D5CDD505-2E9C-101B-9397-08002B2CF9AE}" pid="30" name="CaseCompanyNames">
    <vt:lpwstr>Puget Sound Energy</vt:lpwstr>
  </property>
  <property fmtid="{D5CDD505-2E9C-101B-9397-08002B2CF9AE}" pid="31" name="IndustryCode">
    <vt:lpwstr>150</vt:lpwstr>
  </property>
  <property fmtid="{D5CDD505-2E9C-101B-9397-08002B2CF9AE}" pid="32" name="CaseStatus">
    <vt:lpwstr>Closed</vt:lpwstr>
  </property>
  <property fmtid="{D5CDD505-2E9C-101B-9397-08002B2CF9AE}" pid="33" name="_docset_NoMedatataSyncRequired">
    <vt:lpwstr>False</vt:lpwstr>
  </property>
  <property fmtid="{D5CDD505-2E9C-101B-9397-08002B2CF9AE}" pid="34" name="Nickname">
    <vt:lpwstr/>
  </property>
  <property fmtid="{D5CDD505-2E9C-101B-9397-08002B2CF9AE}" pid="35" name="Process">
    <vt:lpwstr/>
  </property>
  <property fmtid="{D5CDD505-2E9C-101B-9397-08002B2CF9AE}" pid="36" name="Visibility">
    <vt:lpwstr/>
  </property>
  <property fmtid="{D5CDD505-2E9C-101B-9397-08002B2CF9AE}" pid="37" name="DocumentGroup">
    <vt:lpwstr/>
  </property>
  <property fmtid="{D5CDD505-2E9C-101B-9397-08002B2CF9AE}" pid="38" name="DelegatedOrder">
    <vt:lpwstr>0</vt:lpwstr>
  </property>
  <property fmtid="{D5CDD505-2E9C-101B-9397-08002B2CF9AE}" pid="39" name="AgendaOrder">
    <vt:lpwstr>1</vt:lpwstr>
  </property>
</Properties>
</file>