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ustomProperty13.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ustomProperty12.bin" ContentType="application/vnd.openxmlformats-officedocument.spreadsheetml.customProperty"/>
  <Override PartName="/xl/customProperty7.bin" ContentType="application/vnd.openxmlformats-officedocument.spreadsheetml.customProperty"/>
  <Override PartName="/xl/customProperty6.bin" ContentType="application/vnd.openxmlformats-officedocument.spreadsheetml.customProperty"/>
  <Override PartName="/xl/customProperty5.bin" ContentType="application/vnd.openxmlformats-officedocument.spreadsheetml.customProperty"/>
  <Override PartName="/xl/customProperty4.bin" ContentType="application/vnd.openxmlformats-officedocument.spreadsheetml.customProperty"/>
  <Override PartName="/xl/customProperty2.bin" ContentType="application/vnd.openxmlformats-officedocument.spreadsheetml.customProperty"/>
  <Override PartName="/xl/comments2.xml" ContentType="application/vnd.openxmlformats-officedocument.spreadsheetml.comments+xml"/>
  <Override PartName="/xl/customProperty11.bin" ContentType="application/vnd.openxmlformats-officedocument.spreadsheetml.customProperty"/>
  <Override PartName="/xl/customProperty10.bin" ContentType="application/vnd.openxmlformats-officedocument.spreadsheetml.customProperty"/>
  <Override PartName="/xl/comments3.xml" ContentType="application/vnd.openxmlformats-officedocument.spreadsheetml.comments+xml"/>
  <Override PartName="/xl/customProperty1.bin" ContentType="application/vnd.openxmlformats-officedocument.spreadsheetml.customProperty"/>
  <Override PartName="/xl/customProperty9.bin" ContentType="application/vnd.openxmlformats-officedocument.spreadsheetml.customProperty"/>
  <Override PartName="/xl/customProperty8.bin" ContentType="application/vnd.openxmlformats-officedocument.spreadsheetml.customProperty"/>
  <Override PartName="/xl/customProperty3.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5" windowWidth="14520" windowHeight="11340" tabRatio="602"/>
  </bookViews>
  <sheets>
    <sheet name="WC " sheetId="389" r:id="rId1"/>
    <sheet name="2017 GRC WC Det Format" sheetId="388" r:id="rId2"/>
    <sheet name="ERB AMA" sheetId="6" r:id="rId3"/>
    <sheet name="GRB AMA" sheetId="19" r:id="rId4"/>
    <sheet name="Recon=&gt;" sheetId="418" r:id="rId5"/>
    <sheet name="BS and CWC Recon, p1" sheetId="219" r:id="rId6"/>
    <sheet name="BS and CWC Recon, p2" sheetId="220" r:id="rId7"/>
    <sheet name="EOP BS and CWC Recon, p1" sheetId="317" r:id="rId8"/>
    <sheet name="EOP BS and CWC Recon, p2" sheetId="316" r:id="rId9"/>
    <sheet name="PPXLSaveData0" sheetId="191" state="veryHidden" r:id="rId10"/>
    <sheet name="PPXLFunctions" sheetId="164" state="veryHidden" r:id="rId11"/>
    <sheet name="PPXLOpen" sheetId="171" state="veryHidden" r:id="rId12"/>
    <sheet name="3.04 &amp; 4.04 Lead" sheetId="396" r:id="rId13"/>
  </sheets>
  <externalReferences>
    <externalReference r:id="rId14"/>
    <externalReference r:id="rId15"/>
  </externalReferences>
  <definedNames>
    <definedName name="__123Graph_D" localSheetId="12" hidden="1">#REF!</definedName>
    <definedName name="__123Graph_D" hidden="1">#REF!</definedName>
    <definedName name="__123Graph_ECURRENT" localSheetId="12" hidden="1">[1]ConsolidatingPL!#REF!</definedName>
    <definedName name="__123Graph_ECURRENT" hidden="1">[1]ConsolidatingPL!#REF!</definedName>
    <definedName name="_Fill" localSheetId="12" hidden="1">#REF!</definedName>
    <definedName name="_Fill" hidden="1">#REF!</definedName>
    <definedName name="_xlnm._FilterDatabase" localSheetId="1" hidden="1">'2017 GRC WC Det Format'!$A$8:$XEP$1397</definedName>
    <definedName name="_Key1" localSheetId="12" hidden="1">#REF!</definedName>
    <definedName name="_Key1" hidden="1">#REF!</definedName>
    <definedName name="_Key2" localSheetId="12" hidden="1">#REF!</definedName>
    <definedName name="_Key2" hidden="1">#REF!</definedName>
    <definedName name="_Order1" hidden="1">255</definedName>
    <definedName name="_Order2" hidden="1">255</definedName>
    <definedName name="_six6" hidden="1">{#N/A,#N/A,FALSE,"CRPT";#N/A,#N/A,FALSE,"TREND";#N/A,#N/A,FALSE,"%Curve"}</definedName>
    <definedName name="_Sort" localSheetId="12" hidden="1">#REF!</definedName>
    <definedName name="_Sort" hidden="1">#REF!</definedName>
    <definedName name="_www1" hidden="1">{#N/A,#N/A,FALSE,"schA"}</definedName>
    <definedName name="a" hidden="1">{#N/A,#N/A,FALSE,"Coversheet";#N/A,#N/A,FALSE,"QA"}</definedName>
    <definedName name="AccessDatabase" hidden="1">"I:\COMTREL\FINICLE\TradeSummary.mdb"</definedName>
    <definedName name="AS2DocOpenMode" hidden="1">"AS2DocumentEdit"</definedName>
    <definedName name="b" localSheetId="12" hidden="1">{#N/A,#N/A,FALSE,"Coversheet";#N/A,#N/A,FALSE,"QA"}</definedName>
    <definedName name="b" localSheetId="6" hidden="1">{#N/A,#N/A,FALSE,"Coversheet";#N/A,#N/A,FALSE,"QA"}</definedName>
    <definedName name="b" hidden="1">{#N/A,#N/A,FALSE,"Coversheet";#N/A,#N/A,FALSE,"QA"}</definedName>
    <definedName name="CBWorkbookPriority" hidden="1">-2060790043</definedName>
    <definedName name="DELETE01" localSheetId="12" hidden="1">{#N/A,#N/A,FALSE,"Coversheet";#N/A,#N/A,FALSE,"QA"}</definedName>
    <definedName name="DELETE01" localSheetId="6" hidden="1">{#N/A,#N/A,FALSE,"Coversheet";#N/A,#N/A,FALSE,"QA"}</definedName>
    <definedName name="DELETE01" hidden="1">{#N/A,#N/A,FALSE,"Coversheet";#N/A,#N/A,FALSE,"QA"}</definedName>
    <definedName name="DELETE02" localSheetId="12" hidden="1">{#N/A,#N/A,FALSE,"Schedule F";#N/A,#N/A,FALSE,"Schedule G"}</definedName>
    <definedName name="DELETE02" localSheetId="6" hidden="1">{#N/A,#N/A,FALSE,"Schedule F";#N/A,#N/A,FALSE,"Schedule G"}</definedName>
    <definedName name="DELETE02" hidden="1">{#N/A,#N/A,FALSE,"Schedule F";#N/A,#N/A,FALSE,"Schedule G"}</definedName>
    <definedName name="Delete06" localSheetId="12" hidden="1">{#N/A,#N/A,FALSE,"Coversheet";#N/A,#N/A,FALSE,"QA"}</definedName>
    <definedName name="Delete06" hidden="1">{#N/A,#N/A,FALSE,"Coversheet";#N/A,#N/A,FALSE,"QA"}</definedName>
    <definedName name="Delete09" localSheetId="12" hidden="1">{#N/A,#N/A,FALSE,"Coversheet";#N/A,#N/A,FALSE,"QA"}</definedName>
    <definedName name="Delete09" hidden="1">{#N/A,#N/A,FALSE,"Coversheet";#N/A,#N/A,FALSE,"QA"}</definedName>
    <definedName name="Delete1" localSheetId="12" hidden="1">{#N/A,#N/A,FALSE,"Coversheet";#N/A,#N/A,FALSE,"QA"}</definedName>
    <definedName name="Delete1" localSheetId="6" hidden="1">{#N/A,#N/A,FALSE,"Coversheet";#N/A,#N/A,FALSE,"QA"}</definedName>
    <definedName name="Delete1" hidden="1">{#N/A,#N/A,FALSE,"Coversheet";#N/A,#N/A,FALSE,"QA"}</definedName>
    <definedName name="Delete10" localSheetId="12" hidden="1">{#N/A,#N/A,FALSE,"Schedule F";#N/A,#N/A,FALSE,"Schedule G"}</definedName>
    <definedName name="Delete10" hidden="1">{#N/A,#N/A,FALSE,"Schedule F";#N/A,#N/A,FALSE,"Schedule G"}</definedName>
    <definedName name="Delete21" localSheetId="12" hidden="1">{#N/A,#N/A,FALSE,"Coversheet";#N/A,#N/A,FALSE,"QA"}</definedName>
    <definedName name="Delete21" hidden="1">{#N/A,#N/A,FALSE,"Coversheet";#N/A,#N/A,FALSE,"QA"}</definedName>
    <definedName name="DFIT" localSheetId="12" hidden="1">{#N/A,#N/A,FALSE,"Coversheet";#N/A,#N/A,FALSE,"QA"}</definedName>
    <definedName name="DFIT" hidden="1">{#N/A,#N/A,FALSE,"Coversheet";#N/A,#N/A,FALSE,"QA"}</definedName>
    <definedName name="ee" hidden="1">{#N/A,#N/A,FALSE,"Month ";#N/A,#N/A,FALSE,"YTD";#N/A,#N/A,FALSE,"12 mo ended"}</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GasRBLine">'2017 GRC WC Det Format'!$AG$8:$AG$1416</definedName>
    <definedName name="Jane" hidden="1">{#N/A,#N/A,FALSE,"Expenditures";#N/A,#N/A,FALSE,"Property Placed In-Service";#N/A,#N/A,FALSE,"Removals";#N/A,#N/A,FALSE,"Retirements";#N/A,#N/A,FALSE,"CWIP Balances";#N/A,#N/A,FALSE,"CWIP_Expend_Ratios";#N/A,#N/A,FALSE,"CWIP_Yr_End"}</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May_18">'2017 GRC WC Det Format'!$V$8:$V$1396</definedName>
    <definedName name="Miller" hidden="1">{#N/A,#N/A,FALSE,"Expenditures";#N/A,#N/A,FALSE,"Property Placed In-Service";#N/A,#N/A,FALSE,"CWIP Balances"}</definedName>
    <definedName name="new" hidden="1">{#N/A,#N/A,FALSE,"Summ";#N/A,#N/A,FALSE,"General"}</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qqq" hidden="1">{#N/A,#N/A,FALSE,"schA"}</definedName>
    <definedName name="six" hidden="1">{#N/A,#N/A,FALSE,"Drill Sites";"WP 212",#N/A,FALSE,"MWAG EOR";"WP 213",#N/A,FALSE,"MWAG EOR";#N/A,#N/A,FALSE,"Misc. Facility";#N/A,#N/A,FALSE,"WWTP"}</definedName>
    <definedName name="t" hidden="1">{#N/A,#N/A,FALSE,"CESTSUM";#N/A,#N/A,FALSE,"est sum A";#N/A,#N/A,FALSE,"est detail A"}</definedName>
    <definedName name="TEMP" hidden="1">{#N/A,#N/A,FALSE,"Summ";#N/A,#N/A,FALSE,"General"}</definedName>
    <definedName name="Temp1" hidden="1">{#N/A,#N/A,FALSE,"CESTSUM";#N/A,#N/A,FALSE,"est sum A";#N/A,#N/A,FALSE,"est detail A"}</definedName>
    <definedName name="Transfer" localSheetId="12" hidden="1">#REF!</definedName>
    <definedName name="Transfer" hidden="1">#REF!</definedName>
    <definedName name="Transfers" localSheetId="12"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e" hidden="1">{#N/A,#N/A,FALSE,"Pg 6b CustCount_Gas";#N/A,#N/A,FALSE,"QA";#N/A,#N/A,FALSE,"Report";#N/A,#N/A,FALSE,"forecast"}</definedName>
    <definedName name="wrn.1._.Bi._.Monthly._.CR." hidden="1">{#N/A,#N/A,FALSE,"Drill Sites";"WP 212",#N/A,FALSE,"MWAG EOR";"WP 213",#N/A,FALSE,"MWAG EOR";#N/A,#N/A,FALSE,"Misc. Facility";#N/A,#N/A,FALSE,"WWTP"}</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2" hidden="1">{#N/A,#N/A,FALSE,"Pg 6b CustCount_Gas";#N/A,#N/A,FALSE,"QA";#N/A,#N/A,FALSE,"Report";#N/A,#N/A,FALSE,"forecast"}</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localSheetId="12" hidden="1">{#N/A,#N/A,TRUE,"CoverPage";#N/A,#N/A,TRUE,"Gas";#N/A,#N/A,TRUE,"Power";#N/A,#N/A,TRUE,"Historical DJ Mthly Prices"}</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localSheetId="12" hidden="1">{#N/A,#N/A,FALSE,"Coversheet";#N/A,#N/A,FALSE,"QA"}</definedName>
    <definedName name="wrn.Incentive._.Overhead." localSheetId="6" hidden="1">{#N/A,#N/A,FALSE,"Coversheet";#N/A,#N/A,FALSE,"QA"}</definedName>
    <definedName name="wrn.Incentive._.Overhead." hidden="1">{#N/A,#N/A,FALSE,"Coversheet";#N/A,#N/A,FALSE,"QA"}</definedName>
    <definedName name="wrn.limit_reports." localSheetId="12" hidden="1">{#N/A,#N/A,FALSE,"Schedule F";#N/A,#N/A,FALSE,"Schedule G"}</definedName>
    <definedName name="wrn.limit_reports." localSheetId="6" hidden="1">{#N/A,#N/A,FALSE,"Schedule F";#N/A,#N/A,FALSE,"Schedule G"}</definedName>
    <definedName name="wrn.limit_reports." hidden="1">{#N/A,#N/A,FALSE,"Schedule F";#N/A,#N/A,FALSE,"Schedule G"}</definedName>
    <definedName name="wrn.MARGIN_WO_QTR." localSheetId="12" hidden="1">{#N/A,#N/A,FALSE,"Month ";#N/A,#N/A,FALSE,"YTD";#N/A,#N/A,FALSE,"12 mo ended"}</definedName>
    <definedName name="wrn.MARGIN_WO_QTR." localSheetId="6" hidden="1">{#N/A,#N/A,FALSE,"Month ";#N/A,#N/A,FALSE,"YTD";#N/A,#N/A,FALSE,"12 mo ended"}</definedName>
    <definedName name="wrn.MARGIN_WO_QTR." hidden="1">{#N/A,#N/A,FALSE,"Month ";#N/A,#N/A,FALSE,"YTD";#N/A,#N/A,FALSE,"12 mo ended"}</definedName>
    <definedName name="wrn.Municipal._.Reports."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localSheetId="12" hidden="1">{#N/A,#N/A,FALSE,"2002 Small Tool OH";#N/A,#N/A,FALSE,"QA"}</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ww" hidden="1">{#N/A,#N/A,FALSE,"schA"}</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calcId="145621" calcMode="autoNoTable"/>
</workbook>
</file>

<file path=xl/calcChain.xml><?xml version="1.0" encoding="utf-8"?>
<calcChain xmlns="http://schemas.openxmlformats.org/spreadsheetml/2006/main">
  <c r="F45" i="396" l="1"/>
  <c r="F44" i="396"/>
  <c r="F43" i="396"/>
  <c r="F38" i="396"/>
  <c r="E38" i="396"/>
  <c r="F31" i="396"/>
  <c r="E31" i="396"/>
  <c r="F28" i="396"/>
  <c r="E28" i="396"/>
  <c r="F25" i="396"/>
  <c r="E25" i="396"/>
  <c r="F22" i="396"/>
  <c r="E22" i="396"/>
  <c r="F17" i="396"/>
  <c r="E17" i="396"/>
  <c r="F16" i="396"/>
  <c r="E16" i="396"/>
  <c r="F15" i="396"/>
  <c r="E15" i="396"/>
  <c r="F11" i="396"/>
  <c r="E11" i="396"/>
  <c r="F8" i="396"/>
  <c r="E8" i="396"/>
  <c r="C9" i="19" l="1"/>
  <c r="C8" i="19"/>
  <c r="C6" i="6"/>
  <c r="C5" i="6"/>
  <c r="AE1391" i="388" l="1"/>
  <c r="AB1397" i="388"/>
  <c r="B1374" i="388" l="1"/>
  <c r="B328" i="388"/>
  <c r="AI1435" i="388" l="1"/>
  <c r="AH1435" i="388"/>
  <c r="AG1435" i="388"/>
  <c r="AF1435" i="388"/>
  <c r="AE1435" i="388"/>
  <c r="AD1435" i="388"/>
  <c r="AC1435" i="388"/>
  <c r="B190" i="388" l="1"/>
  <c r="B189" i="388"/>
  <c r="B188" i="388"/>
  <c r="B187" i="388"/>
  <c r="B186" i="388"/>
  <c r="B185" i="388"/>
  <c r="B184" i="388"/>
  <c r="M128" i="388" l="1"/>
  <c r="L128" i="388"/>
  <c r="J128" i="388"/>
  <c r="I128" i="388"/>
  <c r="H128" i="388"/>
  <c r="N128" i="388" l="1"/>
  <c r="AV1357" i="388"/>
  <c r="AV1356" i="388"/>
  <c r="AL1357" i="388"/>
  <c r="AL1356" i="388"/>
  <c r="AE1357" i="388"/>
  <c r="AN1357" i="388" s="1"/>
  <c r="M1357" i="388" s="1"/>
  <c r="AE1356" i="388"/>
  <c r="AN1356" i="388" s="1"/>
  <c r="M1356" i="388" s="1"/>
  <c r="L1357" i="388"/>
  <c r="J1357" i="388"/>
  <c r="I1357" i="388"/>
  <c r="H1357" i="388"/>
  <c r="L1356" i="388"/>
  <c r="J1356" i="388"/>
  <c r="I1356" i="388"/>
  <c r="H1356" i="388"/>
  <c r="AV1355" i="388"/>
  <c r="AL1355" i="388"/>
  <c r="AE1355" i="388"/>
  <c r="AN1355" i="388" s="1"/>
  <c r="L1355" i="388"/>
  <c r="J1355" i="388"/>
  <c r="I1355" i="388"/>
  <c r="H1355" i="388"/>
  <c r="AY1089" i="388"/>
  <c r="AO1089" i="388"/>
  <c r="AE1089" i="388"/>
  <c r="AK1089" i="388" s="1"/>
  <c r="M1089" i="388"/>
  <c r="L1089" i="388"/>
  <c r="J1089" i="388"/>
  <c r="I1089" i="388"/>
  <c r="H1089" i="388"/>
  <c r="AY1022" i="388"/>
  <c r="AO1022" i="388"/>
  <c r="AE1022" i="388"/>
  <c r="M1022" i="388"/>
  <c r="L1022" i="388"/>
  <c r="K1022" i="388"/>
  <c r="H1022" i="388"/>
  <c r="AY836" i="388"/>
  <c r="AO836" i="388"/>
  <c r="AE836" i="388"/>
  <c r="AK836" i="388" s="1"/>
  <c r="M836" i="388"/>
  <c r="L836" i="388"/>
  <c r="I836" i="388"/>
  <c r="H836" i="388"/>
  <c r="AV466" i="388"/>
  <c r="AL466" i="388"/>
  <c r="AE466" i="388"/>
  <c r="AM466" i="388" s="1"/>
  <c r="AO466" i="388" s="1"/>
  <c r="M466" i="388"/>
  <c r="K466" i="388"/>
  <c r="J466" i="388"/>
  <c r="I466" i="388"/>
  <c r="H466" i="388"/>
  <c r="B466" i="388"/>
  <c r="AV318" i="388"/>
  <c r="AL318" i="388"/>
  <c r="AE318" i="388"/>
  <c r="AM318" i="388" s="1"/>
  <c r="M318" i="388"/>
  <c r="K318" i="388"/>
  <c r="J318" i="388"/>
  <c r="I318" i="388"/>
  <c r="H318" i="388"/>
  <c r="AV316" i="388"/>
  <c r="AL316" i="388"/>
  <c r="AE316" i="388"/>
  <c r="AM316" i="388" s="1"/>
  <c r="AO316" i="388" s="1"/>
  <c r="M316" i="388"/>
  <c r="K316" i="388"/>
  <c r="J316" i="388"/>
  <c r="I316" i="388"/>
  <c r="H316" i="388"/>
  <c r="AV258" i="388"/>
  <c r="AL258" i="388"/>
  <c r="AE258" i="388"/>
  <c r="AM258" i="388" s="1"/>
  <c r="M258" i="388"/>
  <c r="K258" i="388"/>
  <c r="J258" i="388"/>
  <c r="I258" i="388"/>
  <c r="H258" i="388"/>
  <c r="AY14" i="388"/>
  <c r="AO14" i="388"/>
  <c r="AE14" i="388"/>
  <c r="M14" i="388"/>
  <c r="L14" i="388"/>
  <c r="K14" i="388"/>
  <c r="H14" i="388"/>
  <c r="AE128" i="388" l="1"/>
  <c r="AK128" i="388" s="1"/>
  <c r="AQ128" i="388"/>
  <c r="AU128" i="388" s="1"/>
  <c r="AV128" i="388" s="1"/>
  <c r="AQ1357" i="388"/>
  <c r="AX1357" i="388" s="1"/>
  <c r="AY1357" i="388" s="1"/>
  <c r="N1357" i="388"/>
  <c r="D1357" i="388" s="1"/>
  <c r="AQ1356" i="388"/>
  <c r="AX1356" i="388" s="1"/>
  <c r="AY1356" i="388" s="1"/>
  <c r="N14" i="388"/>
  <c r="AO128" i="388"/>
  <c r="N1022" i="388"/>
  <c r="N1089" i="388"/>
  <c r="N1356" i="388"/>
  <c r="D1356" i="388" s="1"/>
  <c r="AO1356" i="388"/>
  <c r="AO1357" i="388"/>
  <c r="AO1355" i="388"/>
  <c r="M1355" i="388"/>
  <c r="N1355" i="388" s="1"/>
  <c r="D1355" i="388" s="1"/>
  <c r="AQ1355" i="388"/>
  <c r="AX1355" i="388" s="1"/>
  <c r="AY1355" i="388" s="1"/>
  <c r="AL1089" i="388"/>
  <c r="K1089" i="388"/>
  <c r="AQ1089" i="388"/>
  <c r="AU1089" i="388" s="1"/>
  <c r="AV1089" i="388" s="1"/>
  <c r="AQ1022" i="388"/>
  <c r="AL836" i="388"/>
  <c r="K836" i="388"/>
  <c r="AQ836" i="388"/>
  <c r="AU836" i="388" s="1"/>
  <c r="AV836" i="388" s="1"/>
  <c r="N836" i="388"/>
  <c r="L316" i="388"/>
  <c r="N316" i="388" s="1"/>
  <c r="D316" i="388" s="1"/>
  <c r="AQ466" i="388"/>
  <c r="AW466" i="388" s="1"/>
  <c r="AY466" i="388" s="1"/>
  <c r="L466" i="388"/>
  <c r="N466" i="388" s="1"/>
  <c r="D466" i="388" s="1"/>
  <c r="AQ318" i="388"/>
  <c r="AW318" i="388" s="1"/>
  <c r="AY318" i="388" s="1"/>
  <c r="AO318" i="388"/>
  <c r="L318" i="388"/>
  <c r="N318" i="388" s="1"/>
  <c r="D318" i="388" s="1"/>
  <c r="AQ316" i="388"/>
  <c r="AW316" i="388" s="1"/>
  <c r="AY316" i="388" s="1"/>
  <c r="AO258" i="388"/>
  <c r="L258" i="388"/>
  <c r="N258" i="388" s="1"/>
  <c r="D258" i="388" s="1"/>
  <c r="AQ258" i="388"/>
  <c r="AW258" i="388" s="1"/>
  <c r="AY258" i="388" s="1"/>
  <c r="AY128" i="388"/>
  <c r="AQ14" i="388"/>
  <c r="AE1396" i="388"/>
  <c r="AE1395" i="388"/>
  <c r="AE1394" i="388"/>
  <c r="AE1393" i="388"/>
  <c r="AE1392" i="388"/>
  <c r="AE1390" i="388"/>
  <c r="AE1389" i="388"/>
  <c r="AE1388" i="388"/>
  <c r="AE1387" i="388"/>
  <c r="AE1386" i="388"/>
  <c r="AE1385" i="388"/>
  <c r="AE1384" i="388"/>
  <c r="AE1383" i="388"/>
  <c r="AE1382" i="388"/>
  <c r="AE1381" i="388"/>
  <c r="AE1380" i="388"/>
  <c r="AE1379" i="388"/>
  <c r="AE1378" i="388"/>
  <c r="AE1377" i="388"/>
  <c r="AE1376" i="388"/>
  <c r="AE1375" i="388"/>
  <c r="AE1374" i="388"/>
  <c r="AE1373" i="388"/>
  <c r="AE1372" i="388"/>
  <c r="AE1371" i="388"/>
  <c r="AE1370" i="388"/>
  <c r="AE1369" i="388"/>
  <c r="AE1368" i="388"/>
  <c r="AE1367" i="388"/>
  <c r="AE1366" i="388"/>
  <c r="AE1365" i="388"/>
  <c r="AE1364" i="388"/>
  <c r="AE1363" i="388"/>
  <c r="AE1362" i="388"/>
  <c r="AE1361" i="388"/>
  <c r="AE1360" i="388"/>
  <c r="AE1359" i="388"/>
  <c r="AE1358" i="388"/>
  <c r="AE1354" i="388"/>
  <c r="AE1353" i="388"/>
  <c r="AE1352" i="388"/>
  <c r="AE1351" i="388"/>
  <c r="AE1350" i="388"/>
  <c r="AE1349" i="388"/>
  <c r="AE1348" i="388"/>
  <c r="AE1347" i="388"/>
  <c r="AE1346" i="388"/>
  <c r="AE1345" i="388"/>
  <c r="AE1344" i="388"/>
  <c r="AE1343" i="388"/>
  <c r="AE1342" i="388"/>
  <c r="AE1341" i="388"/>
  <c r="AE1340" i="388"/>
  <c r="AE1339" i="388"/>
  <c r="AE1338" i="388"/>
  <c r="AE1337" i="388"/>
  <c r="AE1336" i="388"/>
  <c r="AE1335" i="388"/>
  <c r="AE1334" i="388"/>
  <c r="AE1333" i="388"/>
  <c r="AE1332" i="388"/>
  <c r="AE1331" i="388"/>
  <c r="AE1330" i="388"/>
  <c r="AE1329" i="388"/>
  <c r="AE1328" i="388"/>
  <c r="AE1327" i="388"/>
  <c r="AE1326" i="388"/>
  <c r="AE1325" i="388"/>
  <c r="AE1324" i="388"/>
  <c r="AE1323" i="388"/>
  <c r="AE1322" i="388"/>
  <c r="AE1321" i="388"/>
  <c r="AE1320" i="388"/>
  <c r="AE1319" i="388"/>
  <c r="AE1318" i="388"/>
  <c r="AE1317" i="388"/>
  <c r="AE1316" i="388"/>
  <c r="AE1315" i="388"/>
  <c r="AE1314" i="388"/>
  <c r="AE1313" i="388"/>
  <c r="AE1312" i="388"/>
  <c r="AE1311" i="388"/>
  <c r="AE1310" i="388"/>
  <c r="AE1309" i="388"/>
  <c r="AE1308" i="388"/>
  <c r="AE1307" i="388"/>
  <c r="AE1306" i="388"/>
  <c r="AE1305" i="388"/>
  <c r="AE1304" i="388"/>
  <c r="AE1303" i="388"/>
  <c r="AE1302" i="388"/>
  <c r="AE1301" i="388"/>
  <c r="AE1300" i="388"/>
  <c r="AE1299" i="388"/>
  <c r="AE1298" i="388"/>
  <c r="AE1297" i="388"/>
  <c r="AE1296" i="388"/>
  <c r="AE1295" i="388"/>
  <c r="AE1294" i="388"/>
  <c r="AE1293" i="388"/>
  <c r="AE1292" i="388"/>
  <c r="AE1291" i="388"/>
  <c r="AE1290" i="388"/>
  <c r="AE1289" i="388"/>
  <c r="AE1288" i="388"/>
  <c r="AE1287" i="388"/>
  <c r="AE1286" i="388"/>
  <c r="AE1285" i="388"/>
  <c r="AE1284" i="388"/>
  <c r="AE1283" i="388"/>
  <c r="AE1282" i="388"/>
  <c r="AE1281" i="388"/>
  <c r="AE1280" i="388"/>
  <c r="AE1279" i="388"/>
  <c r="AE1278" i="388"/>
  <c r="AE1277" i="388"/>
  <c r="AE1276" i="388"/>
  <c r="AE1275" i="388"/>
  <c r="AE1274" i="388"/>
  <c r="AE1269" i="388"/>
  <c r="AE1268" i="388"/>
  <c r="AE1267" i="388"/>
  <c r="AE1266" i="388"/>
  <c r="AE1265" i="388"/>
  <c r="AE1264" i="388"/>
  <c r="AE1263" i="388"/>
  <c r="AE1262" i="388"/>
  <c r="AE1261" i="388"/>
  <c r="AE1260" i="388"/>
  <c r="AE1259" i="388"/>
  <c r="AE1258" i="388"/>
  <c r="AE1257" i="388"/>
  <c r="AE1256" i="388"/>
  <c r="AE1255" i="388"/>
  <c r="AE1254" i="388"/>
  <c r="AE1253" i="388"/>
  <c r="AE1252" i="388"/>
  <c r="AE1251" i="388"/>
  <c r="AE1250" i="388"/>
  <c r="AE1249" i="388"/>
  <c r="AE1248" i="388"/>
  <c r="AE1247" i="388"/>
  <c r="AE1246" i="388"/>
  <c r="AE1245" i="388"/>
  <c r="AE1244" i="388"/>
  <c r="AE1243" i="388"/>
  <c r="AE1242" i="388"/>
  <c r="AE1241" i="388"/>
  <c r="AE1240" i="388"/>
  <c r="AE1239" i="388"/>
  <c r="AE1238" i="388"/>
  <c r="AE1237" i="388"/>
  <c r="AE1236" i="388"/>
  <c r="AE1235" i="388"/>
  <c r="AE1234" i="388"/>
  <c r="AE1233" i="388"/>
  <c r="AE1232" i="388"/>
  <c r="AE1231" i="388"/>
  <c r="AE1230" i="388"/>
  <c r="AE1229" i="388"/>
  <c r="AE1228" i="388"/>
  <c r="AE1227" i="388"/>
  <c r="AE1226" i="388"/>
  <c r="AE1225" i="388"/>
  <c r="AE1224" i="388"/>
  <c r="AE1223" i="388"/>
  <c r="AE1222" i="388"/>
  <c r="AE1221" i="388"/>
  <c r="AE1220" i="388"/>
  <c r="AE1219" i="388"/>
  <c r="AE1218" i="388"/>
  <c r="AE1217" i="388"/>
  <c r="AE1216" i="388"/>
  <c r="AE1215" i="388"/>
  <c r="AE1213" i="388"/>
  <c r="AE1212" i="388"/>
  <c r="AE1211" i="388"/>
  <c r="AE1210" i="388"/>
  <c r="AE1209" i="388"/>
  <c r="AE1208" i="388"/>
  <c r="AE1207" i="388"/>
  <c r="AE1206" i="388"/>
  <c r="AE1205" i="388"/>
  <c r="AE1204" i="388"/>
  <c r="AE1203" i="388"/>
  <c r="AE1202" i="388"/>
  <c r="AE1201" i="388"/>
  <c r="AE1200" i="388"/>
  <c r="AE1199" i="388"/>
  <c r="AE1198" i="388"/>
  <c r="AE1197" i="388"/>
  <c r="AE1196" i="388"/>
  <c r="AE1195" i="388"/>
  <c r="AE1194" i="388"/>
  <c r="AE1193" i="388"/>
  <c r="AE1192" i="388"/>
  <c r="AE1191" i="388"/>
  <c r="AE1190" i="388"/>
  <c r="AE1189" i="388"/>
  <c r="AE1188" i="388"/>
  <c r="AE1187" i="388"/>
  <c r="AE1186" i="388"/>
  <c r="AE1185" i="388"/>
  <c r="AE1184" i="388"/>
  <c r="AE1183" i="388"/>
  <c r="AE1182" i="388"/>
  <c r="AE1181" i="388"/>
  <c r="AE1180" i="388"/>
  <c r="AE1179" i="388"/>
  <c r="AE1178" i="388"/>
  <c r="AE1177" i="388"/>
  <c r="AE1176" i="388"/>
  <c r="AE1175" i="388"/>
  <c r="AE1174" i="388"/>
  <c r="AE1173" i="388"/>
  <c r="AE1172" i="388"/>
  <c r="AE1171" i="388"/>
  <c r="AE1170" i="388"/>
  <c r="AE1169" i="388"/>
  <c r="AE1168" i="388"/>
  <c r="AE1167" i="388"/>
  <c r="AE1166" i="388"/>
  <c r="AE1165" i="388"/>
  <c r="AE1164" i="388"/>
  <c r="AE1163" i="388"/>
  <c r="AE1162" i="388"/>
  <c r="AE1161" i="388"/>
  <c r="AE1160" i="388"/>
  <c r="AE1159" i="388"/>
  <c r="AE1158" i="388"/>
  <c r="AE1157" i="388"/>
  <c r="AE1156" i="388"/>
  <c r="AE1155" i="388"/>
  <c r="AE1154" i="388"/>
  <c r="AE1153" i="388"/>
  <c r="AE1152" i="388"/>
  <c r="AE1151" i="388"/>
  <c r="AE1150" i="388"/>
  <c r="AE1149" i="388"/>
  <c r="AE1148" i="388"/>
  <c r="AE1147" i="388"/>
  <c r="AE1146" i="388"/>
  <c r="AE1145" i="388"/>
  <c r="AE1144" i="388"/>
  <c r="AE1143" i="388"/>
  <c r="AE1142" i="388"/>
  <c r="AE1141" i="388"/>
  <c r="AE1140" i="388"/>
  <c r="AE1139" i="388"/>
  <c r="AE1138" i="388"/>
  <c r="AE1137" i="388"/>
  <c r="AE1136" i="388"/>
  <c r="AE1135" i="388"/>
  <c r="AE1134" i="388"/>
  <c r="AE1133" i="388"/>
  <c r="AE1132" i="388"/>
  <c r="AE1131" i="388"/>
  <c r="AE1130" i="388"/>
  <c r="AE1129" i="388"/>
  <c r="AE1128" i="388"/>
  <c r="AE1127" i="388"/>
  <c r="AE1126" i="388"/>
  <c r="AE1125" i="388"/>
  <c r="AE1124" i="388"/>
  <c r="AE1123" i="388"/>
  <c r="AE1122" i="388"/>
  <c r="AE1121" i="388"/>
  <c r="AE1120" i="388"/>
  <c r="AE1119" i="388"/>
  <c r="AE1118" i="388"/>
  <c r="AE1117" i="388"/>
  <c r="AE1116" i="388"/>
  <c r="AE1115" i="388"/>
  <c r="AE1114" i="388"/>
  <c r="AE1113" i="388"/>
  <c r="AE1112" i="388"/>
  <c r="AE1111" i="388"/>
  <c r="AE1110" i="388"/>
  <c r="AE1109" i="388"/>
  <c r="AE1108" i="388"/>
  <c r="AE1107" i="388"/>
  <c r="AE1106" i="388"/>
  <c r="AE1105" i="388"/>
  <c r="AE1104" i="388"/>
  <c r="AE1103" i="388"/>
  <c r="AE1102" i="388"/>
  <c r="AE1101" i="388"/>
  <c r="AE1100" i="388"/>
  <c r="AE1099" i="388"/>
  <c r="AE1098" i="388"/>
  <c r="AE1097" i="388"/>
  <c r="AE1095" i="388"/>
  <c r="AE1094" i="388"/>
  <c r="AE1093" i="388"/>
  <c r="AE1092" i="388"/>
  <c r="AE1091" i="388"/>
  <c r="AE1090" i="388"/>
  <c r="AE1088" i="388"/>
  <c r="AE1087" i="388"/>
  <c r="AE1086" i="388"/>
  <c r="AE1085" i="388"/>
  <c r="AE1084" i="388"/>
  <c r="AE1083" i="388"/>
  <c r="AE1082" i="388"/>
  <c r="AE1081" i="388"/>
  <c r="AE1080" i="388"/>
  <c r="AE1079" i="388"/>
  <c r="AE1078" i="388"/>
  <c r="AE1077" i="388"/>
  <c r="AE1076" i="388"/>
  <c r="AE1075" i="388"/>
  <c r="AE1074" i="388"/>
  <c r="AE1073" i="388"/>
  <c r="AE1072" i="388"/>
  <c r="AE1071" i="388"/>
  <c r="AE1070" i="388"/>
  <c r="AE1069" i="388"/>
  <c r="AE1068" i="388"/>
  <c r="AE1067" i="388"/>
  <c r="AE1066" i="388"/>
  <c r="AE1065" i="388"/>
  <c r="AE1064" i="388"/>
  <c r="AE1063" i="388"/>
  <c r="AE1062" i="388"/>
  <c r="AE1061" i="388"/>
  <c r="AE1060" i="388"/>
  <c r="AE1059" i="388"/>
  <c r="AE1058" i="388"/>
  <c r="AE1057" i="388"/>
  <c r="AE1056" i="388"/>
  <c r="AE1055" i="388"/>
  <c r="AE1054" i="388"/>
  <c r="AE1053" i="388"/>
  <c r="AE1052" i="388"/>
  <c r="AE1051" i="388"/>
  <c r="AE1050" i="388"/>
  <c r="AE1049" i="388"/>
  <c r="AE1048" i="388"/>
  <c r="AE1047" i="388"/>
  <c r="AE1046" i="388"/>
  <c r="AE1045" i="388"/>
  <c r="AE1044" i="388"/>
  <c r="AE1043" i="388"/>
  <c r="AE1042" i="388"/>
  <c r="AE1041" i="388"/>
  <c r="AE1040" i="388"/>
  <c r="AE1039" i="388"/>
  <c r="AE1038" i="388"/>
  <c r="AE1037" i="388"/>
  <c r="AE1036" i="388"/>
  <c r="AE1035" i="388"/>
  <c r="AE1034" i="388"/>
  <c r="AE1033" i="388"/>
  <c r="AE1031" i="388"/>
  <c r="AE1030" i="388"/>
  <c r="AE1029" i="388"/>
  <c r="AE1028" i="388"/>
  <c r="AE1027" i="388"/>
  <c r="AE1026" i="388"/>
  <c r="AE1025" i="388"/>
  <c r="AE1024" i="388"/>
  <c r="AE1023" i="388"/>
  <c r="AE1021" i="388"/>
  <c r="AE1020" i="388"/>
  <c r="AE1019" i="388"/>
  <c r="AE1018" i="388"/>
  <c r="AE1017" i="388"/>
  <c r="AE1016" i="388"/>
  <c r="AE1015" i="388"/>
  <c r="AE1014" i="388"/>
  <c r="AE1013" i="388"/>
  <c r="AE1012" i="388"/>
  <c r="AE1011" i="388"/>
  <c r="AE1010" i="388"/>
  <c r="AE1009" i="388"/>
  <c r="AE1008" i="388"/>
  <c r="AE1007" i="388"/>
  <c r="AE1006" i="388"/>
  <c r="AE1005" i="388"/>
  <c r="AE1004" i="388"/>
  <c r="AE1003" i="388"/>
  <c r="AE1002" i="388"/>
  <c r="AE1001" i="388"/>
  <c r="AE1000" i="388"/>
  <c r="AE999" i="388"/>
  <c r="AE998" i="388"/>
  <c r="AE997" i="388"/>
  <c r="AE996" i="388"/>
  <c r="AE995" i="388"/>
  <c r="AE994" i="388"/>
  <c r="AE993" i="388"/>
  <c r="AE992" i="388"/>
  <c r="AE991" i="388"/>
  <c r="AE990" i="388"/>
  <c r="AE989" i="388"/>
  <c r="AE988" i="388"/>
  <c r="AE987" i="388"/>
  <c r="AE986" i="388"/>
  <c r="AE985" i="388"/>
  <c r="AE984" i="388"/>
  <c r="AE983" i="388"/>
  <c r="AE982" i="388"/>
  <c r="AE981" i="388"/>
  <c r="AE980" i="388"/>
  <c r="AE979" i="388"/>
  <c r="AE978" i="388"/>
  <c r="AE977" i="388"/>
  <c r="AE976" i="388"/>
  <c r="AE975" i="388"/>
  <c r="AE974" i="388"/>
  <c r="AE973" i="388"/>
  <c r="AE972" i="388"/>
  <c r="AE971" i="388"/>
  <c r="AE970" i="388"/>
  <c r="AE969" i="388"/>
  <c r="AE968" i="388"/>
  <c r="AE967" i="388"/>
  <c r="AE966" i="388"/>
  <c r="AE965" i="388"/>
  <c r="AE964" i="388"/>
  <c r="AE963" i="388"/>
  <c r="AE962" i="388"/>
  <c r="AE961" i="388"/>
  <c r="AE960" i="388"/>
  <c r="AE959" i="388"/>
  <c r="AE958" i="388"/>
  <c r="AE957" i="388"/>
  <c r="AE956" i="388"/>
  <c r="AE955" i="388"/>
  <c r="AE954" i="388"/>
  <c r="AE953" i="388"/>
  <c r="AE952" i="388"/>
  <c r="AE951" i="388"/>
  <c r="AE950" i="388"/>
  <c r="AE949" i="388"/>
  <c r="AE948" i="388"/>
  <c r="AE947" i="388"/>
  <c r="AE946" i="388"/>
  <c r="AE945" i="388"/>
  <c r="AE944" i="388"/>
  <c r="AE943" i="388"/>
  <c r="AE942" i="388"/>
  <c r="AE941" i="388"/>
  <c r="AE940" i="388"/>
  <c r="AE939" i="388"/>
  <c r="AE938" i="388"/>
  <c r="AE937" i="388"/>
  <c r="AE936" i="388"/>
  <c r="AE935" i="388"/>
  <c r="AE934" i="388"/>
  <c r="AE933" i="388"/>
  <c r="AE932" i="388"/>
  <c r="AE931" i="388"/>
  <c r="AE930" i="388"/>
  <c r="AE929" i="388"/>
  <c r="AE928" i="388"/>
  <c r="AE927" i="388"/>
  <c r="AE926" i="388"/>
  <c r="AE925" i="388"/>
  <c r="AE924" i="388"/>
  <c r="AE923" i="388"/>
  <c r="AE922" i="388"/>
  <c r="AE921" i="388"/>
  <c r="AE920" i="388"/>
  <c r="AE919" i="388"/>
  <c r="AE918" i="388"/>
  <c r="AE917" i="388"/>
  <c r="AE916" i="388"/>
  <c r="AE915" i="388"/>
  <c r="AE914" i="388"/>
  <c r="AE913" i="388"/>
  <c r="AE912" i="388"/>
  <c r="AE911" i="388"/>
  <c r="AE909" i="388"/>
  <c r="AE908" i="388"/>
  <c r="AE907" i="388"/>
  <c r="AE906" i="388"/>
  <c r="AE905" i="388"/>
  <c r="AE904" i="388"/>
  <c r="AE903" i="388"/>
  <c r="AE902" i="388"/>
  <c r="AE901" i="388"/>
  <c r="AE900" i="388"/>
  <c r="AE899" i="388"/>
  <c r="AE897" i="388"/>
  <c r="AE896" i="388"/>
  <c r="AE895" i="388"/>
  <c r="AE894" i="388"/>
  <c r="AE893" i="388"/>
  <c r="AE892" i="388"/>
  <c r="AE891" i="388"/>
  <c r="AE890" i="388"/>
  <c r="AE889" i="388"/>
  <c r="AE888" i="388"/>
  <c r="AE887" i="388"/>
  <c r="AE886" i="388"/>
  <c r="AE884" i="388"/>
  <c r="AE883" i="388"/>
  <c r="AE882" i="388"/>
  <c r="AE881" i="388"/>
  <c r="AE880" i="388"/>
  <c r="AE879" i="388"/>
  <c r="AE878" i="388"/>
  <c r="AE877" i="388"/>
  <c r="AE876" i="388"/>
  <c r="AE875" i="388"/>
  <c r="AE874" i="388"/>
  <c r="AE873" i="388"/>
  <c r="AE872" i="388"/>
  <c r="AE871" i="388"/>
  <c r="AE870" i="388"/>
  <c r="AE869" i="388"/>
  <c r="AE868" i="388"/>
  <c r="AE867" i="388"/>
  <c r="AE866" i="388"/>
  <c r="AE865" i="388"/>
  <c r="AE864" i="388"/>
  <c r="AE863" i="388"/>
  <c r="AE862" i="388"/>
  <c r="AE861" i="388"/>
  <c r="AE860" i="388"/>
  <c r="AE859" i="388"/>
  <c r="AE858" i="388"/>
  <c r="AE857" i="388"/>
  <c r="AE856" i="388"/>
  <c r="AE855" i="388"/>
  <c r="AE854" i="388"/>
  <c r="AE853" i="388"/>
  <c r="AE852" i="388"/>
  <c r="AE851" i="388"/>
  <c r="AE850" i="388"/>
  <c r="AE849" i="388"/>
  <c r="AE848" i="388"/>
  <c r="AE847" i="388"/>
  <c r="AE846" i="388"/>
  <c r="AE845" i="388"/>
  <c r="AE844" i="388"/>
  <c r="AE843" i="388"/>
  <c r="AE842" i="388"/>
  <c r="AE841" i="388"/>
  <c r="AE840" i="388"/>
  <c r="AE839" i="388"/>
  <c r="AE838" i="388"/>
  <c r="AE837" i="388"/>
  <c r="AE835" i="388"/>
  <c r="AE834" i="388"/>
  <c r="AE833" i="388"/>
  <c r="AE832" i="388"/>
  <c r="AE831" i="388"/>
  <c r="AE830" i="388"/>
  <c r="AE829" i="388"/>
  <c r="AE828" i="388"/>
  <c r="AE827" i="388"/>
  <c r="AE826" i="388"/>
  <c r="AE825" i="388"/>
  <c r="AE824" i="388"/>
  <c r="AE823" i="388"/>
  <c r="AE822" i="388"/>
  <c r="AE821" i="388"/>
  <c r="AE820" i="388"/>
  <c r="AE819" i="388"/>
  <c r="AE818" i="388"/>
  <c r="AE817" i="388"/>
  <c r="AE816" i="388"/>
  <c r="AE815" i="388"/>
  <c r="AE814" i="388"/>
  <c r="AE813" i="388"/>
  <c r="AE812" i="388"/>
  <c r="AE811" i="388"/>
  <c r="AE810" i="388"/>
  <c r="AE809" i="388"/>
  <c r="AE808" i="388"/>
  <c r="AE807" i="388"/>
  <c r="AE806" i="388"/>
  <c r="AE805" i="388"/>
  <c r="AE804" i="388"/>
  <c r="AE803" i="388"/>
  <c r="AE802" i="388"/>
  <c r="AE801" i="388"/>
  <c r="AE800" i="388"/>
  <c r="AE799" i="388"/>
  <c r="AE798" i="388"/>
  <c r="AE797" i="388"/>
  <c r="AE796" i="388"/>
  <c r="AE795" i="388"/>
  <c r="AE794" i="388"/>
  <c r="AE793" i="388"/>
  <c r="AE792" i="388"/>
  <c r="AE791" i="388"/>
  <c r="AE790" i="388"/>
  <c r="AE789" i="388"/>
  <c r="AE788" i="388"/>
  <c r="AE787" i="388"/>
  <c r="AE786" i="388"/>
  <c r="AE785" i="388"/>
  <c r="AE784" i="388"/>
  <c r="AE783" i="388"/>
  <c r="AE782" i="388"/>
  <c r="AE781" i="388"/>
  <c r="AE780" i="388"/>
  <c r="AE779" i="388"/>
  <c r="AE778" i="388"/>
  <c r="AE777" i="388"/>
  <c r="AE776" i="388"/>
  <c r="AE774" i="388"/>
  <c r="AE773" i="388"/>
  <c r="AE772" i="388"/>
  <c r="AE771" i="388"/>
  <c r="AE770" i="388"/>
  <c r="AE769" i="388"/>
  <c r="AE768" i="388"/>
  <c r="AE767" i="388"/>
  <c r="AE766" i="388"/>
  <c r="AE765" i="388"/>
  <c r="AE764" i="388"/>
  <c r="AE763" i="388"/>
  <c r="AE762" i="388"/>
  <c r="AE761" i="388"/>
  <c r="AE760" i="388"/>
  <c r="AE759" i="388"/>
  <c r="AE758" i="388"/>
  <c r="AE757" i="388"/>
  <c r="AE756" i="388"/>
  <c r="AE755" i="388"/>
  <c r="AE754" i="388"/>
  <c r="AE753" i="388"/>
  <c r="AE752" i="388"/>
  <c r="AE751" i="388"/>
  <c r="AE750" i="388"/>
  <c r="AE749" i="388"/>
  <c r="AE748" i="388"/>
  <c r="AE747" i="388"/>
  <c r="AE746" i="388"/>
  <c r="AE745" i="388"/>
  <c r="AE744" i="388"/>
  <c r="AE743" i="388"/>
  <c r="AE742" i="388"/>
  <c r="AE741" i="388"/>
  <c r="AE740" i="388"/>
  <c r="AE739" i="388"/>
  <c r="AE738" i="388"/>
  <c r="AE737" i="388"/>
  <c r="AE736" i="388"/>
  <c r="AE735" i="388"/>
  <c r="AE734" i="388"/>
  <c r="AE733" i="388"/>
  <c r="AE732" i="388"/>
  <c r="AE731" i="388"/>
  <c r="AE730" i="388"/>
  <c r="AE729" i="388"/>
  <c r="AE728" i="388"/>
  <c r="AE727" i="388"/>
  <c r="AE726" i="388"/>
  <c r="AE725" i="388"/>
  <c r="AE724" i="388"/>
  <c r="AE723" i="388"/>
  <c r="AE722" i="388"/>
  <c r="AE721" i="388"/>
  <c r="AE720" i="388"/>
  <c r="AE719" i="388"/>
  <c r="AE718" i="388"/>
  <c r="AE717" i="388"/>
  <c r="AE716" i="388"/>
  <c r="AE715" i="388"/>
  <c r="AE714" i="388"/>
  <c r="AE713" i="388"/>
  <c r="AE712" i="388"/>
  <c r="AE711" i="388"/>
  <c r="AE710" i="388"/>
  <c r="AE709" i="388"/>
  <c r="AE708" i="388"/>
  <c r="AE707" i="388"/>
  <c r="AE706" i="388"/>
  <c r="AE705" i="388"/>
  <c r="AE704" i="388"/>
  <c r="AE703" i="388"/>
  <c r="AE702" i="388"/>
  <c r="AE701" i="388"/>
  <c r="AE700" i="388"/>
  <c r="AE699" i="388"/>
  <c r="AE698" i="388"/>
  <c r="AE697" i="388"/>
  <c r="AE696" i="388"/>
  <c r="AE695" i="388"/>
  <c r="AE694" i="388"/>
  <c r="AE693" i="388"/>
  <c r="AE692" i="388"/>
  <c r="AE691" i="388"/>
  <c r="AE690" i="388"/>
  <c r="AE689" i="388"/>
  <c r="AE688" i="388"/>
  <c r="AE687" i="388"/>
  <c r="AE686" i="388"/>
  <c r="AE685" i="388"/>
  <c r="AE684" i="388"/>
  <c r="AE683" i="388"/>
  <c r="AE682" i="388"/>
  <c r="AE681" i="388"/>
  <c r="AE680" i="388"/>
  <c r="AE679" i="388"/>
  <c r="AE678" i="388"/>
  <c r="AE677" i="388"/>
  <c r="AE676" i="388"/>
  <c r="AE675" i="388"/>
  <c r="AE674" i="388"/>
  <c r="AE673" i="388"/>
  <c r="AE672" i="388"/>
  <c r="AE671" i="388"/>
  <c r="AE670" i="388"/>
  <c r="AE669" i="388"/>
  <c r="AE668" i="388"/>
  <c r="AE667" i="388"/>
  <c r="AE666" i="388"/>
  <c r="AE665" i="388"/>
  <c r="AE664" i="388"/>
  <c r="AE663" i="388"/>
  <c r="AE662" i="388"/>
  <c r="AE661" i="388"/>
  <c r="AE660" i="388"/>
  <c r="AE659" i="388"/>
  <c r="AE658" i="388"/>
  <c r="AE657" i="388"/>
  <c r="AE656" i="388"/>
  <c r="AE655" i="388"/>
  <c r="AE654" i="388"/>
  <c r="AE653" i="388"/>
  <c r="AE652" i="388"/>
  <c r="AE651" i="388"/>
  <c r="AE650" i="388"/>
  <c r="AE649" i="388"/>
  <c r="AE648" i="388"/>
  <c r="AE647" i="388"/>
  <c r="AE646" i="388"/>
  <c r="AE645" i="388"/>
  <c r="AE644" i="388"/>
  <c r="AE643" i="388"/>
  <c r="AE642" i="388"/>
  <c r="AE641" i="388"/>
  <c r="AE640" i="388"/>
  <c r="AE639" i="388"/>
  <c r="AE638" i="388"/>
  <c r="AE637" i="388"/>
  <c r="AE636" i="388"/>
  <c r="AE635" i="388"/>
  <c r="AE634" i="388"/>
  <c r="AE633" i="388"/>
  <c r="AE632" i="388"/>
  <c r="AE631" i="388"/>
  <c r="AE630" i="388"/>
  <c r="AE629" i="388"/>
  <c r="AE628" i="388"/>
  <c r="AE627" i="388"/>
  <c r="AE626" i="388"/>
  <c r="AE625" i="388"/>
  <c r="AE624" i="388"/>
  <c r="AE623" i="388"/>
  <c r="AE622" i="388"/>
  <c r="AE621" i="388"/>
  <c r="AE620" i="388"/>
  <c r="AE619" i="388"/>
  <c r="AE618" i="388"/>
  <c r="AE617" i="388"/>
  <c r="AE616" i="388"/>
  <c r="AE615" i="388"/>
  <c r="AE614" i="388"/>
  <c r="AE613" i="388"/>
  <c r="AE612" i="388"/>
  <c r="AE611" i="388"/>
  <c r="AE610" i="388"/>
  <c r="AE609" i="388"/>
  <c r="AE608" i="388"/>
  <c r="AE607" i="388"/>
  <c r="AE606" i="388"/>
  <c r="AE605" i="388"/>
  <c r="AE604" i="388"/>
  <c r="AE603" i="388"/>
  <c r="AE602" i="388"/>
  <c r="AE601" i="388"/>
  <c r="AE600" i="388"/>
  <c r="AE599" i="388"/>
  <c r="AE598" i="388"/>
  <c r="AE597" i="388"/>
  <c r="AE596" i="388"/>
  <c r="AE595" i="388"/>
  <c r="AE594" i="388"/>
  <c r="AE593" i="388"/>
  <c r="AE592" i="388"/>
  <c r="AE591" i="388"/>
  <c r="AE590" i="388"/>
  <c r="AE589" i="388"/>
  <c r="AE588" i="388"/>
  <c r="AE587" i="388"/>
  <c r="AE586" i="388"/>
  <c r="AE585" i="388"/>
  <c r="AE584" i="388"/>
  <c r="AE583" i="388"/>
  <c r="AE582" i="388"/>
  <c r="AE581" i="388"/>
  <c r="AE580" i="388"/>
  <c r="AE579" i="388"/>
  <c r="AE578" i="388"/>
  <c r="AE577" i="388"/>
  <c r="AE576" i="388"/>
  <c r="AE575" i="388"/>
  <c r="AE574" i="388"/>
  <c r="AE573" i="388"/>
  <c r="AE572" i="388"/>
  <c r="AE571" i="388"/>
  <c r="AE570" i="388"/>
  <c r="AE569" i="388"/>
  <c r="AE568" i="388"/>
  <c r="AE567" i="388"/>
  <c r="AE566" i="388"/>
  <c r="AE565" i="388"/>
  <c r="AE564" i="388"/>
  <c r="AE563" i="388"/>
  <c r="AE562" i="388"/>
  <c r="AE561" i="388"/>
  <c r="AE560" i="388"/>
  <c r="AE559" i="388"/>
  <c r="AE558" i="388"/>
  <c r="AE557" i="388"/>
  <c r="AE556" i="388"/>
  <c r="AE555" i="388"/>
  <c r="AE554" i="388"/>
  <c r="AE553" i="388"/>
  <c r="AE552" i="388"/>
  <c r="AE551" i="388"/>
  <c r="AE550" i="388"/>
  <c r="AE549" i="388"/>
  <c r="AE548" i="388"/>
  <c r="AE547" i="388"/>
  <c r="AE546" i="388"/>
  <c r="AE545" i="388"/>
  <c r="AE544" i="388"/>
  <c r="AE543" i="388"/>
  <c r="AE542" i="388"/>
  <c r="AE541" i="388"/>
  <c r="AE540" i="388"/>
  <c r="AE539" i="388"/>
  <c r="AE538" i="388"/>
  <c r="AE537" i="388"/>
  <c r="AE536" i="388"/>
  <c r="AE535" i="388"/>
  <c r="AE534" i="388"/>
  <c r="AE533" i="388"/>
  <c r="AE532" i="388"/>
  <c r="AE531" i="388"/>
  <c r="AE530" i="388"/>
  <c r="AE529" i="388"/>
  <c r="AE528" i="388"/>
  <c r="AE527" i="388"/>
  <c r="AE526" i="388"/>
  <c r="AE525" i="388"/>
  <c r="AE524" i="388"/>
  <c r="AE523" i="388"/>
  <c r="AE522" i="388"/>
  <c r="AE521" i="388"/>
  <c r="AE520" i="388"/>
  <c r="AE519" i="388"/>
  <c r="AE518" i="388"/>
  <c r="AE517" i="388"/>
  <c r="AE516" i="388"/>
  <c r="AE515" i="388"/>
  <c r="AE514" i="388"/>
  <c r="AE513" i="388"/>
  <c r="AE512" i="388"/>
  <c r="AE511" i="388"/>
  <c r="AE510" i="388"/>
  <c r="AE509" i="388"/>
  <c r="AE508" i="388"/>
  <c r="AE507" i="388"/>
  <c r="AE506" i="388"/>
  <c r="AE505" i="388"/>
  <c r="AE504" i="388"/>
  <c r="AE503" i="388"/>
  <c r="AE502" i="388"/>
  <c r="AE501" i="388"/>
  <c r="AE500" i="388"/>
  <c r="AE499" i="388"/>
  <c r="AE498" i="388"/>
  <c r="AE497" i="388"/>
  <c r="AE496" i="388"/>
  <c r="AE495" i="388"/>
  <c r="AE494" i="388"/>
  <c r="AE493" i="388"/>
  <c r="AE492" i="388"/>
  <c r="AE491" i="388"/>
  <c r="AE490" i="388"/>
  <c r="AE489" i="388"/>
  <c r="AE488" i="388"/>
  <c r="AE487" i="388"/>
  <c r="AE486" i="388"/>
  <c r="AE485" i="388"/>
  <c r="AE484" i="388"/>
  <c r="AE483" i="388"/>
  <c r="AE482" i="388"/>
  <c r="AE481" i="388"/>
  <c r="AE480" i="388"/>
  <c r="AE479" i="388"/>
  <c r="AE478" i="388"/>
  <c r="AE477" i="388"/>
  <c r="AE476" i="388"/>
  <c r="AE475" i="388"/>
  <c r="AE474" i="388"/>
  <c r="AE473" i="388"/>
  <c r="AE472" i="388"/>
  <c r="AE471" i="388"/>
  <c r="AE470" i="388"/>
  <c r="AE469" i="388"/>
  <c r="AE468" i="388"/>
  <c r="AE467" i="388"/>
  <c r="AE465" i="388"/>
  <c r="AE464" i="388"/>
  <c r="AE463" i="388"/>
  <c r="AE462" i="388"/>
  <c r="AE461" i="388"/>
  <c r="AE460" i="388"/>
  <c r="AE459" i="388"/>
  <c r="AE458" i="388"/>
  <c r="AE457" i="388"/>
  <c r="AE456" i="388"/>
  <c r="AE455" i="388"/>
  <c r="AE454" i="388"/>
  <c r="AE453" i="388"/>
  <c r="AE452" i="388"/>
  <c r="AE451" i="388"/>
  <c r="AE450" i="388"/>
  <c r="AE449" i="388"/>
  <c r="AE448" i="388"/>
  <c r="AE447" i="388"/>
  <c r="AE446" i="388"/>
  <c r="AE445" i="388"/>
  <c r="AE444" i="388"/>
  <c r="AE443" i="388"/>
  <c r="AE442" i="388"/>
  <c r="AE441" i="388"/>
  <c r="AE440" i="388"/>
  <c r="AE439" i="388"/>
  <c r="AE438" i="388"/>
  <c r="AE437" i="388"/>
  <c r="AE436" i="388"/>
  <c r="AE435" i="388"/>
  <c r="AE434" i="388"/>
  <c r="AE433" i="388"/>
  <c r="AE432" i="388"/>
  <c r="AE431" i="388"/>
  <c r="AE430" i="388"/>
  <c r="AE429" i="388"/>
  <c r="AE428" i="388"/>
  <c r="AE427" i="388"/>
  <c r="AE426" i="388"/>
  <c r="AE425" i="388"/>
  <c r="AE424" i="388"/>
  <c r="AE423" i="388"/>
  <c r="AE422" i="388"/>
  <c r="AE421" i="388"/>
  <c r="AE420" i="388"/>
  <c r="AE419" i="388"/>
  <c r="AE418" i="388"/>
  <c r="AE417" i="388"/>
  <c r="AE416" i="388"/>
  <c r="AE415" i="388"/>
  <c r="AE414" i="388"/>
  <c r="AE413" i="388"/>
  <c r="AE412" i="388"/>
  <c r="AE411" i="388"/>
  <c r="AE410" i="388"/>
  <c r="AE409" i="388"/>
  <c r="AE408" i="388"/>
  <c r="AE407" i="388"/>
  <c r="AE406" i="388"/>
  <c r="AE405" i="388"/>
  <c r="AE404" i="388"/>
  <c r="AE403" i="388"/>
  <c r="AE402" i="388"/>
  <c r="AE401" i="388"/>
  <c r="AE400" i="388"/>
  <c r="AE399" i="388"/>
  <c r="AE398" i="388"/>
  <c r="AE397" i="388"/>
  <c r="AE396" i="388"/>
  <c r="AE395" i="388"/>
  <c r="AE394" i="388"/>
  <c r="AE393" i="388"/>
  <c r="AE392" i="388"/>
  <c r="AE391" i="388"/>
  <c r="AE390" i="388"/>
  <c r="AE389" i="388"/>
  <c r="AE388" i="388"/>
  <c r="AE387" i="388"/>
  <c r="AE386" i="388"/>
  <c r="AE385" i="388"/>
  <c r="AE384" i="388"/>
  <c r="AE383" i="388"/>
  <c r="AE382" i="388"/>
  <c r="AE381" i="388"/>
  <c r="AE380" i="388"/>
  <c r="AE379" i="388"/>
  <c r="AE378" i="388"/>
  <c r="AE377" i="388"/>
  <c r="AE376" i="388"/>
  <c r="AE375" i="388"/>
  <c r="AE374" i="388"/>
  <c r="AE373" i="388"/>
  <c r="AE372" i="388"/>
  <c r="AE371" i="388"/>
  <c r="AE370" i="388"/>
  <c r="AE369" i="388"/>
  <c r="AE368" i="388"/>
  <c r="AE367" i="388"/>
  <c r="AE366" i="388"/>
  <c r="AE365" i="388"/>
  <c r="AE364" i="388"/>
  <c r="AE363" i="388"/>
  <c r="AE362" i="388"/>
  <c r="AE361" i="388"/>
  <c r="AE360" i="388"/>
  <c r="AE359" i="388"/>
  <c r="AE358" i="388"/>
  <c r="AE357" i="388"/>
  <c r="AE356" i="388"/>
  <c r="AE355" i="388"/>
  <c r="AE354" i="388"/>
  <c r="AE353" i="388"/>
  <c r="AE352" i="388"/>
  <c r="AE351" i="388"/>
  <c r="AE350" i="388"/>
  <c r="AE349" i="388"/>
  <c r="AE348" i="388"/>
  <c r="AE347" i="388"/>
  <c r="AE346" i="388"/>
  <c r="AE345" i="388"/>
  <c r="AE344" i="388"/>
  <c r="AE343" i="388"/>
  <c r="AE342" i="388"/>
  <c r="AE341" i="388"/>
  <c r="AE340" i="388"/>
  <c r="AE339" i="388"/>
  <c r="AE338" i="388"/>
  <c r="AE337" i="388"/>
  <c r="AE336" i="388"/>
  <c r="AE335" i="388"/>
  <c r="AE334" i="388"/>
  <c r="AE333" i="388"/>
  <c r="AE332" i="388"/>
  <c r="AE331" i="388"/>
  <c r="AE330" i="388"/>
  <c r="AE329" i="388"/>
  <c r="AE328" i="388"/>
  <c r="AE327" i="388"/>
  <c r="AE326" i="388"/>
  <c r="AE325" i="388"/>
  <c r="AE324" i="388"/>
  <c r="AE323" i="388"/>
  <c r="AE322" i="388"/>
  <c r="AE321" i="388"/>
  <c r="AE320" i="388"/>
  <c r="AE319" i="388"/>
  <c r="AE317" i="388"/>
  <c r="AE315" i="388"/>
  <c r="AE314" i="388"/>
  <c r="AE313" i="388"/>
  <c r="AE312" i="388"/>
  <c r="AE311" i="388"/>
  <c r="AE310" i="388"/>
  <c r="AE309" i="388"/>
  <c r="AE308" i="388"/>
  <c r="AE307" i="388"/>
  <c r="AE306" i="388"/>
  <c r="AE305" i="388"/>
  <c r="AE304" i="388"/>
  <c r="AE303" i="388"/>
  <c r="AE302" i="388"/>
  <c r="AE301" i="388"/>
  <c r="AE300" i="388"/>
  <c r="AE299" i="388"/>
  <c r="AE298" i="388"/>
  <c r="AE297" i="388"/>
  <c r="AE296" i="388"/>
  <c r="AE295" i="388"/>
  <c r="AE294" i="388"/>
  <c r="AE293" i="388"/>
  <c r="AE292" i="388"/>
  <c r="AE291" i="388"/>
  <c r="AE290" i="388"/>
  <c r="AE289" i="388"/>
  <c r="AE288" i="388"/>
  <c r="AE287" i="388"/>
  <c r="AE286" i="388"/>
  <c r="AE285" i="388"/>
  <c r="AE284" i="388"/>
  <c r="AE283" i="388"/>
  <c r="AE282" i="388"/>
  <c r="AE281" i="388"/>
  <c r="AE280" i="388"/>
  <c r="AE279" i="388"/>
  <c r="AE278" i="388"/>
  <c r="AE277" i="388"/>
  <c r="AE276" i="388"/>
  <c r="AE275" i="388"/>
  <c r="AE274" i="388"/>
  <c r="AE273" i="388"/>
  <c r="AE272" i="388"/>
  <c r="AE271" i="388"/>
  <c r="AE270" i="388"/>
  <c r="AE269" i="388"/>
  <c r="AE268" i="388"/>
  <c r="AE267" i="388"/>
  <c r="AE266" i="388"/>
  <c r="AE265" i="388"/>
  <c r="AE264" i="388"/>
  <c r="AE263" i="388"/>
  <c r="AE262" i="388"/>
  <c r="AE261" i="388"/>
  <c r="AE260" i="388"/>
  <c r="AE259" i="388"/>
  <c r="AE257" i="388"/>
  <c r="AE256" i="388"/>
  <c r="AE255" i="388"/>
  <c r="AE254" i="388"/>
  <c r="AE253" i="388"/>
  <c r="AE252" i="388"/>
  <c r="AE251" i="388"/>
  <c r="AE250" i="388"/>
  <c r="AE249" i="388"/>
  <c r="AE248" i="388"/>
  <c r="AE247" i="388"/>
  <c r="AE246" i="388"/>
  <c r="AE245" i="388"/>
  <c r="AE244" i="388"/>
  <c r="AE243" i="388"/>
  <c r="AE242" i="388"/>
  <c r="AE241" i="388"/>
  <c r="AE240" i="388"/>
  <c r="AE239" i="388"/>
  <c r="AE238" i="388"/>
  <c r="AE237" i="388"/>
  <c r="AE236" i="388"/>
  <c r="AE235" i="388"/>
  <c r="AE234" i="388"/>
  <c r="AE233" i="388"/>
  <c r="AE232" i="388"/>
  <c r="AE231" i="388"/>
  <c r="AE230" i="388"/>
  <c r="AE229" i="388"/>
  <c r="AE228" i="388"/>
  <c r="AE227" i="388"/>
  <c r="AE226" i="388"/>
  <c r="AE225" i="388"/>
  <c r="AE224" i="388"/>
  <c r="AE223" i="388"/>
  <c r="AE222" i="388"/>
  <c r="AE221" i="388"/>
  <c r="AE220" i="388"/>
  <c r="AE219" i="388"/>
  <c r="AE218" i="388"/>
  <c r="AE217" i="388"/>
  <c r="AE216" i="388"/>
  <c r="AE215" i="388"/>
  <c r="AE214" i="388"/>
  <c r="AE213" i="388"/>
  <c r="AE212" i="388"/>
  <c r="AE211" i="388"/>
  <c r="AE210" i="388"/>
  <c r="AE209" i="388"/>
  <c r="AE208" i="388"/>
  <c r="AE207" i="388"/>
  <c r="AE206" i="388"/>
  <c r="AE205" i="388"/>
  <c r="AE204" i="388"/>
  <c r="AE203" i="388"/>
  <c r="AE202" i="388"/>
  <c r="AE201" i="388"/>
  <c r="AE200" i="388"/>
  <c r="AE199" i="388"/>
  <c r="AE198" i="388"/>
  <c r="AE197" i="388"/>
  <c r="AE196" i="388"/>
  <c r="AE195" i="388"/>
  <c r="AE194" i="388"/>
  <c r="AE193" i="388"/>
  <c r="AE192" i="388"/>
  <c r="AE191" i="388"/>
  <c r="AE190" i="388"/>
  <c r="AE189" i="388"/>
  <c r="AE188" i="388"/>
  <c r="AE187" i="388"/>
  <c r="AE186" i="388"/>
  <c r="AE185" i="388"/>
  <c r="AE184" i="388"/>
  <c r="AE183" i="388"/>
  <c r="AE182" i="388"/>
  <c r="AE181" i="388"/>
  <c r="AE180" i="388"/>
  <c r="AE179" i="388"/>
  <c r="AE178" i="388"/>
  <c r="AE177" i="388"/>
  <c r="AE176" i="388"/>
  <c r="AE175" i="388"/>
  <c r="AE174" i="388"/>
  <c r="AE173" i="388"/>
  <c r="AE172" i="388"/>
  <c r="AE171" i="388"/>
  <c r="AE170" i="388"/>
  <c r="AE169" i="388"/>
  <c r="AE168" i="388"/>
  <c r="AE167" i="388"/>
  <c r="AE166" i="388"/>
  <c r="AE165" i="388"/>
  <c r="AE164" i="388"/>
  <c r="AE163" i="388"/>
  <c r="AE162" i="388"/>
  <c r="AE161" i="388"/>
  <c r="AE160" i="388"/>
  <c r="AE159" i="388"/>
  <c r="AE158" i="388"/>
  <c r="AE157" i="388"/>
  <c r="AE156" i="388"/>
  <c r="AE155" i="388"/>
  <c r="AE154" i="388"/>
  <c r="AE153" i="388"/>
  <c r="AE152" i="388"/>
  <c r="AE151" i="388"/>
  <c r="AE150" i="388"/>
  <c r="AE149" i="388"/>
  <c r="AE148" i="388"/>
  <c r="AE147" i="388"/>
  <c r="AE146" i="388"/>
  <c r="AE145" i="388"/>
  <c r="AE144" i="388"/>
  <c r="AE143" i="388"/>
  <c r="AE142" i="388"/>
  <c r="AE141" i="388"/>
  <c r="AE140" i="388"/>
  <c r="AE139" i="388"/>
  <c r="AE138" i="388"/>
  <c r="AE137" i="388"/>
  <c r="AE136" i="388"/>
  <c r="AE135" i="388"/>
  <c r="AE134" i="388"/>
  <c r="AE133" i="388"/>
  <c r="AE132" i="388"/>
  <c r="AE131" i="388"/>
  <c r="AE130" i="388"/>
  <c r="AE129" i="388"/>
  <c r="AE125" i="388"/>
  <c r="AE124" i="388"/>
  <c r="AE123" i="388"/>
  <c r="AE122" i="388"/>
  <c r="AE121" i="388"/>
  <c r="AE120" i="388"/>
  <c r="AE119" i="388"/>
  <c r="AE118" i="388"/>
  <c r="AE117" i="388"/>
  <c r="AE116" i="388"/>
  <c r="AE115" i="388"/>
  <c r="AE114" i="388"/>
  <c r="AE113" i="388"/>
  <c r="AE112" i="388"/>
  <c r="AE111" i="388"/>
  <c r="AE110" i="388"/>
  <c r="AE109" i="388"/>
  <c r="AE108" i="388"/>
  <c r="AE107" i="388"/>
  <c r="AE106" i="388"/>
  <c r="AE105" i="388"/>
  <c r="AE104" i="388"/>
  <c r="AE103" i="388"/>
  <c r="AE102" i="388"/>
  <c r="AE101" i="388"/>
  <c r="AE100" i="388"/>
  <c r="AE99" i="388"/>
  <c r="AE98" i="388"/>
  <c r="AE97" i="388"/>
  <c r="AE96" i="388"/>
  <c r="AE95" i="388"/>
  <c r="AE94" i="388"/>
  <c r="AE93" i="388"/>
  <c r="AE92" i="388"/>
  <c r="AE91" i="388"/>
  <c r="AE90" i="388"/>
  <c r="AE89" i="388"/>
  <c r="AE88" i="388"/>
  <c r="AE87" i="388"/>
  <c r="AE86" i="388"/>
  <c r="AE85" i="388"/>
  <c r="AE84" i="388"/>
  <c r="AE83" i="388"/>
  <c r="AE82" i="388"/>
  <c r="AE81" i="388"/>
  <c r="AE80" i="388"/>
  <c r="AE79" i="388"/>
  <c r="AE78" i="388"/>
  <c r="AE77" i="388"/>
  <c r="AE76" i="388"/>
  <c r="AE75" i="388"/>
  <c r="AE74" i="388"/>
  <c r="AE73" i="388"/>
  <c r="AE72" i="388"/>
  <c r="AE71" i="388"/>
  <c r="AE70" i="388"/>
  <c r="AE69" i="388"/>
  <c r="AE68" i="388"/>
  <c r="AE67" i="388"/>
  <c r="AE66" i="388"/>
  <c r="AE65" i="388"/>
  <c r="AE64" i="388"/>
  <c r="AE61" i="388"/>
  <c r="AE59" i="388"/>
  <c r="AE58" i="388"/>
  <c r="AE57" i="388"/>
  <c r="AE56" i="388"/>
  <c r="AE55" i="388"/>
  <c r="AE53" i="388"/>
  <c r="AE52" i="388"/>
  <c r="AE51" i="388"/>
  <c r="AE50" i="388"/>
  <c r="AE49" i="388"/>
  <c r="AE48" i="388"/>
  <c r="AE47" i="388"/>
  <c r="AE46" i="388"/>
  <c r="AE45" i="388"/>
  <c r="AE44" i="388"/>
  <c r="AE43" i="388"/>
  <c r="AE42" i="388"/>
  <c r="AE41" i="388"/>
  <c r="AE40" i="388"/>
  <c r="AE39" i="388"/>
  <c r="AE38" i="388"/>
  <c r="AE37" i="388"/>
  <c r="AE36" i="388"/>
  <c r="AE34" i="388"/>
  <c r="AE33" i="388"/>
  <c r="AE32" i="388"/>
  <c r="AE31" i="388"/>
  <c r="AE30" i="388"/>
  <c r="AE29" i="388"/>
  <c r="AE28" i="388"/>
  <c r="AE27" i="388"/>
  <c r="AE26" i="388"/>
  <c r="AE25" i="388"/>
  <c r="AE24" i="388"/>
  <c r="AE23" i="388"/>
  <c r="AE22" i="388"/>
  <c r="AE21" i="388"/>
  <c r="AE20" i="388"/>
  <c r="AE19" i="388"/>
  <c r="AE18" i="388"/>
  <c r="AE17" i="388"/>
  <c r="AE16" i="388"/>
  <c r="AE15" i="388"/>
  <c r="AE13" i="388"/>
  <c r="AE12" i="388"/>
  <c r="AE11" i="388"/>
  <c r="AE10" i="388"/>
  <c r="AE9" i="388"/>
  <c r="AA1397" i="388"/>
  <c r="AA898" i="388"/>
  <c r="AE127" i="388" l="1"/>
  <c r="AQ127" i="388"/>
  <c r="AL128" i="388"/>
  <c r="K128" i="388"/>
  <c r="D128" i="388" s="1"/>
  <c r="D1089" i="388"/>
  <c r="D836" i="388"/>
  <c r="Z1397" i="388" l="1"/>
  <c r="M852" i="388" l="1"/>
  <c r="K852" i="388"/>
  <c r="J852" i="388"/>
  <c r="I852" i="388"/>
  <c r="H852" i="388"/>
  <c r="Z898" i="388" l="1"/>
  <c r="AV1243" i="388"/>
  <c r="AL1243" i="388"/>
  <c r="L1243" i="388"/>
  <c r="K1243" i="388"/>
  <c r="J1243" i="388"/>
  <c r="I1243" i="388"/>
  <c r="H1243" i="388"/>
  <c r="AV636" i="388"/>
  <c r="AL636" i="388"/>
  <c r="M636" i="388"/>
  <c r="K636" i="388"/>
  <c r="J636" i="388"/>
  <c r="I636" i="388"/>
  <c r="H636" i="388"/>
  <c r="AV315" i="388"/>
  <c r="AV314" i="388"/>
  <c r="AL315" i="388"/>
  <c r="M315" i="388"/>
  <c r="K315" i="388"/>
  <c r="J315" i="388"/>
  <c r="I315" i="388"/>
  <c r="H315" i="388"/>
  <c r="M314" i="388"/>
  <c r="K314" i="388"/>
  <c r="J314" i="388"/>
  <c r="I314" i="388"/>
  <c r="H314" i="388"/>
  <c r="AV108" i="388"/>
  <c r="AL108" i="388"/>
  <c r="M108" i="388"/>
  <c r="K108" i="388"/>
  <c r="J108" i="388"/>
  <c r="I108" i="388"/>
  <c r="H108" i="388"/>
  <c r="AM636" i="388" l="1"/>
  <c r="AN1243" i="388"/>
  <c r="AM108" i="388"/>
  <c r="AM315" i="388"/>
  <c r="AO315" i="388" s="1"/>
  <c r="AQ108" i="388"/>
  <c r="AQ1243" i="388"/>
  <c r="AX1243" i="388" s="1"/>
  <c r="AY1243" i="388" s="1"/>
  <c r="AQ636" i="388"/>
  <c r="AW636" i="388" s="1"/>
  <c r="AY636" i="388" s="1"/>
  <c r="AQ315" i="388"/>
  <c r="AO636" i="388" l="1"/>
  <c r="L636" i="388"/>
  <c r="N636" i="388" s="1"/>
  <c r="D636" i="388" s="1"/>
  <c r="M1243" i="388"/>
  <c r="N1243" i="388" s="1"/>
  <c r="D1243" i="388" s="1"/>
  <c r="AO1243" i="388"/>
  <c r="AO108" i="388"/>
  <c r="L108" i="388"/>
  <c r="N108" i="388" s="1"/>
  <c r="D108" i="388" s="1"/>
  <c r="L315" i="388"/>
  <c r="N315" i="388" s="1"/>
  <c r="D315" i="388" s="1"/>
  <c r="AW108" i="388"/>
  <c r="AY108" i="388" s="1"/>
  <c r="AW315" i="388"/>
  <c r="AY315" i="388" s="1"/>
  <c r="H1378" i="388" l="1"/>
  <c r="AE1273" i="388"/>
  <c r="AE1272" i="388"/>
  <c r="AE1271" i="388"/>
  <c r="AE1270" i="388"/>
  <c r="AE1214" i="388"/>
  <c r="AE1032" i="388"/>
  <c r="AE910" i="388"/>
  <c r="AE775" i="388"/>
  <c r="AE63" i="388"/>
  <c r="AE62" i="388"/>
  <c r="AE60" i="388"/>
  <c r="AE54" i="388"/>
  <c r="AE35" i="388"/>
  <c r="Y898" i="388" l="1"/>
  <c r="AY1326" i="388"/>
  <c r="AO1326" i="388"/>
  <c r="AK1326" i="388"/>
  <c r="M1326" i="388"/>
  <c r="L1326" i="388"/>
  <c r="J1326" i="388"/>
  <c r="I1326" i="388"/>
  <c r="H1326" i="388"/>
  <c r="B1326" i="388"/>
  <c r="AY1195" i="388"/>
  <c r="AO1195" i="388"/>
  <c r="AK1195" i="388"/>
  <c r="M1195" i="388"/>
  <c r="L1195" i="388"/>
  <c r="J1195" i="388"/>
  <c r="I1195" i="388"/>
  <c r="H1195" i="388"/>
  <c r="B1195" i="388"/>
  <c r="AV648" i="388"/>
  <c r="AV647" i="388"/>
  <c r="AL648" i="388"/>
  <c r="AL647" i="388"/>
  <c r="AM648" i="388"/>
  <c r="AM647" i="388"/>
  <c r="M648" i="388"/>
  <c r="K648" i="388"/>
  <c r="J648" i="388"/>
  <c r="I648" i="388"/>
  <c r="H648" i="388"/>
  <c r="M647" i="388"/>
  <c r="K647" i="388"/>
  <c r="J647" i="388"/>
  <c r="I647" i="388"/>
  <c r="H647" i="388"/>
  <c r="AV349" i="388"/>
  <c r="AL349" i="388"/>
  <c r="AM349" i="388"/>
  <c r="AO349" i="388" s="1"/>
  <c r="M350" i="388"/>
  <c r="K350" i="388"/>
  <c r="J350" i="388"/>
  <c r="I350" i="388"/>
  <c r="H350" i="388"/>
  <c r="M349" i="388"/>
  <c r="K349" i="388"/>
  <c r="J349" i="388"/>
  <c r="I349" i="388"/>
  <c r="H349" i="388"/>
  <c r="M348" i="388"/>
  <c r="K348" i="388"/>
  <c r="J348" i="388"/>
  <c r="I348" i="388"/>
  <c r="H348" i="388"/>
  <c r="M347" i="388"/>
  <c r="K347" i="388"/>
  <c r="J347" i="388"/>
  <c r="I347" i="388"/>
  <c r="H347" i="388"/>
  <c r="M346" i="388"/>
  <c r="K346" i="388"/>
  <c r="J346" i="388"/>
  <c r="I346" i="388"/>
  <c r="H346" i="388"/>
  <c r="B349" i="388"/>
  <c r="AV317" i="388"/>
  <c r="AV313" i="388"/>
  <c r="AV312" i="388"/>
  <c r="AV311" i="388"/>
  <c r="AV310" i="388"/>
  <c r="AL317" i="388"/>
  <c r="AM317" i="388"/>
  <c r="M317" i="388"/>
  <c r="K317" i="388"/>
  <c r="AV290" i="388"/>
  <c r="AV289" i="388"/>
  <c r="AV288" i="388"/>
  <c r="AV287" i="388"/>
  <c r="AV286" i="388"/>
  <c r="AL286" i="388"/>
  <c r="AL290" i="388"/>
  <c r="AL289" i="388"/>
  <c r="AL288" i="388"/>
  <c r="AQ289" i="388"/>
  <c r="M289" i="388"/>
  <c r="K289" i="388"/>
  <c r="J289" i="388"/>
  <c r="I289" i="388"/>
  <c r="H289" i="388"/>
  <c r="AL1326" i="388" l="1"/>
  <c r="K1326" i="388"/>
  <c r="D1326" i="388" s="1"/>
  <c r="AQ1326" i="388"/>
  <c r="AU1326" i="388" s="1"/>
  <c r="AV1326" i="388" s="1"/>
  <c r="AL1195" i="388"/>
  <c r="K1195" i="388"/>
  <c r="D1195" i="388" s="1"/>
  <c r="AQ1195" i="388"/>
  <c r="AU1195" i="388" s="1"/>
  <c r="AV1195" i="388" s="1"/>
  <c r="AO648" i="388"/>
  <c r="L648" i="388"/>
  <c r="N648" i="388" s="1"/>
  <c r="D648" i="388" s="1"/>
  <c r="L647" i="388"/>
  <c r="N647" i="388" s="1"/>
  <c r="D647" i="388" s="1"/>
  <c r="AO647" i="388"/>
  <c r="AQ647" i="388"/>
  <c r="AW647" i="388" s="1"/>
  <c r="AY647" i="388" s="1"/>
  <c r="AQ648" i="388"/>
  <c r="AW648" i="388" s="1"/>
  <c r="AY648" i="388" s="1"/>
  <c r="AO317" i="388"/>
  <c r="L317" i="388"/>
  <c r="N317" i="388" s="1"/>
  <c r="D317" i="388" s="1"/>
  <c r="AQ349" i="388"/>
  <c r="L349" i="388"/>
  <c r="N349" i="388" s="1"/>
  <c r="D349" i="388" s="1"/>
  <c r="AQ317" i="388"/>
  <c r="AW289" i="388"/>
  <c r="AY289" i="388" s="1"/>
  <c r="AM289" i="388"/>
  <c r="Y1397" i="388"/>
  <c r="AW349" i="388" l="1"/>
  <c r="AY349" i="388" s="1"/>
  <c r="AW317" i="388"/>
  <c r="AY317" i="388" s="1"/>
  <c r="AO289" i="388"/>
  <c r="L289" i="388"/>
  <c r="N289" i="388" s="1"/>
  <c r="D289" i="388" s="1"/>
  <c r="AY1383" i="388" l="1"/>
  <c r="AO1383" i="388"/>
  <c r="AK1383" i="388"/>
  <c r="M1383" i="388"/>
  <c r="L1383" i="388"/>
  <c r="J1383" i="388"/>
  <c r="I1383" i="388"/>
  <c r="H1383" i="388"/>
  <c r="B1383" i="388"/>
  <c r="AV955" i="388"/>
  <c r="AL955" i="388"/>
  <c r="AN955" i="388"/>
  <c r="AO955" i="388" s="1"/>
  <c r="L955" i="388"/>
  <c r="K955" i="388"/>
  <c r="J955" i="388"/>
  <c r="I955" i="388"/>
  <c r="H955" i="388"/>
  <c r="AY678" i="388"/>
  <c r="AO678" i="388"/>
  <c r="AK678" i="388"/>
  <c r="M678" i="388"/>
  <c r="L678" i="388"/>
  <c r="J678" i="388"/>
  <c r="I678" i="388"/>
  <c r="H678" i="388"/>
  <c r="AV677" i="388"/>
  <c r="AL677" i="388"/>
  <c r="AM677" i="388"/>
  <c r="M677" i="388"/>
  <c r="K677" i="388"/>
  <c r="J677" i="388"/>
  <c r="I677" i="388"/>
  <c r="H677" i="388"/>
  <c r="AV418" i="388"/>
  <c r="AL418" i="388"/>
  <c r="AM418" i="388"/>
  <c r="M418" i="388"/>
  <c r="AV374" i="388"/>
  <c r="AL374" i="388"/>
  <c r="AM374" i="388"/>
  <c r="L374" i="388" s="1"/>
  <c r="M374" i="388"/>
  <c r="K374" i="388"/>
  <c r="J374" i="388"/>
  <c r="I374" i="388"/>
  <c r="H374" i="388"/>
  <c r="AY63" i="388"/>
  <c r="AO63" i="388"/>
  <c r="AK63" i="388"/>
  <c r="M63" i="388"/>
  <c r="L63" i="388"/>
  <c r="J63" i="388"/>
  <c r="I63" i="388"/>
  <c r="H63" i="388"/>
  <c r="AY62" i="388"/>
  <c r="AO62" i="388"/>
  <c r="AK62" i="388"/>
  <c r="M62" i="388"/>
  <c r="L62" i="388"/>
  <c r="J62" i="388"/>
  <c r="I62" i="388"/>
  <c r="H62" i="388"/>
  <c r="AY60" i="388"/>
  <c r="AO60" i="388"/>
  <c r="AK60" i="388"/>
  <c r="M60" i="388"/>
  <c r="L60" i="388"/>
  <c r="J60" i="388"/>
  <c r="I60" i="388"/>
  <c r="H60" i="388"/>
  <c r="AY54" i="388"/>
  <c r="AO54" i="388"/>
  <c r="AK54" i="388"/>
  <c r="M54" i="388"/>
  <c r="L54" i="388"/>
  <c r="J54" i="388"/>
  <c r="I54" i="388"/>
  <c r="H54" i="388"/>
  <c r="AM852" i="388"/>
  <c r="X1397" i="388"/>
  <c r="L852" i="388" l="1"/>
  <c r="N852" i="388" s="1"/>
  <c r="D852" i="388" s="1"/>
  <c r="AO852" i="388"/>
  <c r="N1383" i="388"/>
  <c r="N678" i="388"/>
  <c r="N374" i="388"/>
  <c r="D374" i="388" s="1"/>
  <c r="AL1383" i="388"/>
  <c r="K1383" i="388"/>
  <c r="N60" i="388"/>
  <c r="AQ1383" i="388"/>
  <c r="AU1383" i="388" s="1"/>
  <c r="AV1383" i="388" s="1"/>
  <c r="AQ955" i="388"/>
  <c r="AX955" i="388" s="1"/>
  <c r="AY955" i="388" s="1"/>
  <c r="AQ678" i="388"/>
  <c r="AU678" i="388" s="1"/>
  <c r="AV678" i="388" s="1"/>
  <c r="M955" i="388"/>
  <c r="N955" i="388" s="1"/>
  <c r="D955" i="388" s="1"/>
  <c r="AL678" i="388"/>
  <c r="K678" i="388"/>
  <c r="AO677" i="388"/>
  <c r="L677" i="388"/>
  <c r="N677" i="388" s="1"/>
  <c r="D677" i="388" s="1"/>
  <c r="AQ677" i="388"/>
  <c r="AO418" i="388"/>
  <c r="L418" i="388"/>
  <c r="N418" i="388" s="1"/>
  <c r="D418" i="388" s="1"/>
  <c r="AQ418" i="388"/>
  <c r="AW418" i="388" s="1"/>
  <c r="AY418" i="388" s="1"/>
  <c r="AQ374" i="388"/>
  <c r="AO374" i="388"/>
  <c r="AL63" i="388"/>
  <c r="K63" i="388"/>
  <c r="D63" i="388" s="1"/>
  <c r="AQ63" i="388"/>
  <c r="AU63" i="388" s="1"/>
  <c r="AV63" i="388" s="1"/>
  <c r="AQ62" i="388"/>
  <c r="AU62" i="388" s="1"/>
  <c r="AV62" i="388" s="1"/>
  <c r="AL62" i="388"/>
  <c r="K62" i="388"/>
  <c r="D62" i="388" s="1"/>
  <c r="AQ60" i="388"/>
  <c r="AU60" i="388" s="1"/>
  <c r="AV60" i="388" s="1"/>
  <c r="AL60" i="388"/>
  <c r="K60" i="388"/>
  <c r="AL54" i="388"/>
  <c r="K54" i="388"/>
  <c r="D54" i="388" s="1"/>
  <c r="AQ54" i="388"/>
  <c r="AU54" i="388" s="1"/>
  <c r="AV54" i="388" s="1"/>
  <c r="D678" i="388" l="1"/>
  <c r="D1383" i="388"/>
  <c r="D60" i="388"/>
  <c r="AW677" i="388"/>
  <c r="AY677" i="388" s="1"/>
  <c r="AW374" i="388"/>
  <c r="AY374" i="388" s="1"/>
  <c r="AY1319" i="388" l="1"/>
  <c r="AO1319" i="388"/>
  <c r="AK1319" i="388"/>
  <c r="M1319" i="388"/>
  <c r="L1319" i="388"/>
  <c r="J1319" i="388"/>
  <c r="I1319" i="388"/>
  <c r="H1319" i="388"/>
  <c r="B1319" i="388"/>
  <c r="AY1249" i="388"/>
  <c r="AO1249" i="388"/>
  <c r="AK1249" i="388"/>
  <c r="M1249" i="388"/>
  <c r="L1249" i="388"/>
  <c r="J1249" i="388"/>
  <c r="I1249" i="388"/>
  <c r="H1249" i="388"/>
  <c r="B1249" i="388"/>
  <c r="AY835" i="388"/>
  <c r="AO835" i="388"/>
  <c r="AK835" i="388"/>
  <c r="AL835" i="388" s="1"/>
  <c r="M835" i="388"/>
  <c r="L835" i="388"/>
  <c r="I835" i="388"/>
  <c r="H835" i="388"/>
  <c r="AV676" i="388"/>
  <c r="AL676" i="388"/>
  <c r="AL675" i="388"/>
  <c r="AM676" i="388"/>
  <c r="M676" i="388"/>
  <c r="AV417" i="388"/>
  <c r="AL417" i="388"/>
  <c r="AM417" i="388"/>
  <c r="AO417" i="388" s="1"/>
  <c r="M417" i="388"/>
  <c r="AV414" i="388"/>
  <c r="AL414" i="388"/>
  <c r="AM414" i="388"/>
  <c r="M414" i="388"/>
  <c r="AV372" i="388"/>
  <c r="AL372" i="388"/>
  <c r="AM372" i="388"/>
  <c r="M372" i="388"/>
  <c r="K372" i="388"/>
  <c r="J372" i="388"/>
  <c r="I372" i="388"/>
  <c r="H372" i="388"/>
  <c r="AL314" i="388"/>
  <c r="AL313" i="388"/>
  <c r="AL312" i="388"/>
  <c r="AL311" i="388"/>
  <c r="AL310" i="388"/>
  <c r="AQ313" i="388"/>
  <c r="M313" i="388"/>
  <c r="K313" i="388"/>
  <c r="J313" i="388"/>
  <c r="I313" i="388"/>
  <c r="H313" i="388"/>
  <c r="AV255" i="388"/>
  <c r="AL255" i="388"/>
  <c r="AQ255" i="388"/>
  <c r="M255" i="388"/>
  <c r="K255" i="388"/>
  <c r="J255" i="388"/>
  <c r="I255" i="388"/>
  <c r="H255" i="388"/>
  <c r="N835" i="388" l="1"/>
  <c r="N1319" i="388"/>
  <c r="K1319" i="388"/>
  <c r="AL1319" i="388"/>
  <c r="N1249" i="388"/>
  <c r="AQ1319" i="388"/>
  <c r="AU1319" i="388" s="1"/>
  <c r="AV1319" i="388" s="1"/>
  <c r="AL1249" i="388"/>
  <c r="K1249" i="388"/>
  <c r="AQ1249" i="388"/>
  <c r="AU1249" i="388" s="1"/>
  <c r="AV1249" i="388" s="1"/>
  <c r="AQ835" i="388"/>
  <c r="AU835" i="388" s="1"/>
  <c r="AV835" i="388" s="1"/>
  <c r="K835" i="388"/>
  <c r="AO676" i="388"/>
  <c r="L676" i="388"/>
  <c r="N676" i="388" s="1"/>
  <c r="D676" i="388" s="1"/>
  <c r="AQ676" i="388"/>
  <c r="AW676" i="388" s="1"/>
  <c r="AY676" i="388" s="1"/>
  <c r="AQ417" i="388"/>
  <c r="AW417" i="388" s="1"/>
  <c r="AY417" i="388" s="1"/>
  <c r="AQ414" i="388"/>
  <c r="AW414" i="388" s="1"/>
  <c r="AY414" i="388" s="1"/>
  <c r="L417" i="388"/>
  <c r="N417" i="388" s="1"/>
  <c r="D417" i="388" s="1"/>
  <c r="AO414" i="388"/>
  <c r="L414" i="388"/>
  <c r="N414" i="388" s="1"/>
  <c r="D414" i="388" s="1"/>
  <c r="AO372" i="388"/>
  <c r="L372" i="388"/>
  <c r="N372" i="388" s="1"/>
  <c r="D372" i="388" s="1"/>
  <c r="AQ372" i="388"/>
  <c r="AW372" i="388" s="1"/>
  <c r="AY372" i="388" s="1"/>
  <c r="AW313" i="388"/>
  <c r="AY313" i="388" s="1"/>
  <c r="AM313" i="388"/>
  <c r="AQ9" i="388"/>
  <c r="AQ13" i="388"/>
  <c r="AQ18" i="388"/>
  <c r="AQ22" i="388"/>
  <c r="AQ26" i="388"/>
  <c r="AQ30" i="388"/>
  <c r="AQ34" i="388"/>
  <c r="AQ38" i="388"/>
  <c r="AQ42" i="388"/>
  <c r="AQ46" i="388"/>
  <c r="AQ50" i="388"/>
  <c r="AQ55" i="388"/>
  <c r="AQ59" i="388"/>
  <c r="AQ66" i="388"/>
  <c r="AQ70" i="388"/>
  <c r="AQ74" i="388"/>
  <c r="AQ78" i="388"/>
  <c r="AQ82" i="388"/>
  <c r="AQ86" i="388"/>
  <c r="AQ90" i="388"/>
  <c r="AQ94" i="388"/>
  <c r="AQ98" i="388"/>
  <c r="AQ102" i="388"/>
  <c r="AQ106" i="388"/>
  <c r="AQ111" i="388"/>
  <c r="AQ115" i="388"/>
  <c r="AQ119" i="388"/>
  <c r="AQ123" i="388"/>
  <c r="AQ129" i="388"/>
  <c r="AQ133" i="388"/>
  <c r="AQ137" i="388"/>
  <c r="AQ141" i="388"/>
  <c r="AQ145" i="388"/>
  <c r="AQ149" i="388"/>
  <c r="AQ153" i="388"/>
  <c r="AQ157" i="388"/>
  <c r="AQ161" i="388"/>
  <c r="AQ165" i="388"/>
  <c r="AQ169" i="388"/>
  <c r="AQ173" i="388"/>
  <c r="AQ177" i="388"/>
  <c r="AQ181" i="388"/>
  <c r="AQ185" i="388"/>
  <c r="AQ189" i="388"/>
  <c r="AQ193" i="388"/>
  <c r="AQ197" i="388"/>
  <c r="AQ201" i="388"/>
  <c r="AQ205" i="388"/>
  <c r="AQ209" i="388"/>
  <c r="AQ213" i="388"/>
  <c r="AQ217" i="388"/>
  <c r="AQ221" i="388"/>
  <c r="AQ225" i="388"/>
  <c r="AQ229" i="388"/>
  <c r="AQ233" i="388"/>
  <c r="AQ237" i="388"/>
  <c r="AQ241" i="388"/>
  <c r="AQ245" i="388"/>
  <c r="AQ249" i="388"/>
  <c r="AQ253" i="388"/>
  <c r="AQ259" i="388"/>
  <c r="AQ263" i="388"/>
  <c r="AQ267" i="388"/>
  <c r="AQ271" i="388"/>
  <c r="AQ275" i="388"/>
  <c r="AQ279" i="388"/>
  <c r="AQ283" i="388"/>
  <c r="AQ287" i="388"/>
  <c r="AQ292" i="388"/>
  <c r="AQ296" i="388"/>
  <c r="AQ300" i="388"/>
  <c r="AQ304" i="388"/>
  <c r="AQ308" i="388"/>
  <c r="AQ312" i="388"/>
  <c r="AQ321" i="388"/>
  <c r="AQ325" i="388"/>
  <c r="AQ329" i="388"/>
  <c r="AQ333" i="388"/>
  <c r="AQ337" i="388"/>
  <c r="AQ341" i="388"/>
  <c r="AQ345" i="388"/>
  <c r="AQ350" i="388"/>
  <c r="AQ354" i="388"/>
  <c r="AQ358" i="388"/>
  <c r="AQ362" i="388"/>
  <c r="AQ366" i="388"/>
  <c r="AQ370" i="388"/>
  <c r="AQ376" i="388"/>
  <c r="AQ380" i="388"/>
  <c r="AQ384" i="388"/>
  <c r="AQ388" i="388"/>
  <c r="AQ392" i="388"/>
  <c r="AQ396" i="388"/>
  <c r="AQ400" i="388"/>
  <c r="AQ404" i="388"/>
  <c r="AQ408" i="388"/>
  <c r="AQ412" i="388"/>
  <c r="AQ419" i="388"/>
  <c r="AQ423" i="388"/>
  <c r="AQ427" i="388"/>
  <c r="AQ431" i="388"/>
  <c r="AQ435" i="388"/>
  <c r="AQ439" i="388"/>
  <c r="AQ443" i="388"/>
  <c r="AQ447" i="388"/>
  <c r="AQ451" i="388"/>
  <c r="AQ455" i="388"/>
  <c r="AQ459" i="388"/>
  <c r="AQ463" i="388"/>
  <c r="AQ468" i="388"/>
  <c r="AQ472" i="388"/>
  <c r="AQ476" i="388"/>
  <c r="AQ480" i="388"/>
  <c r="AQ484" i="388"/>
  <c r="AQ488" i="388"/>
  <c r="AQ492" i="388"/>
  <c r="AQ496" i="388"/>
  <c r="AQ500" i="388"/>
  <c r="AQ504" i="388"/>
  <c r="AQ508" i="388"/>
  <c r="AQ512" i="388"/>
  <c r="AQ516" i="388"/>
  <c r="AQ520" i="388"/>
  <c r="AQ524" i="388"/>
  <c r="AQ528" i="388"/>
  <c r="AQ532" i="388"/>
  <c r="AQ536" i="388"/>
  <c r="AQ540" i="388"/>
  <c r="AQ544" i="388"/>
  <c r="AQ548" i="388"/>
  <c r="AQ552" i="388"/>
  <c r="AQ556" i="388"/>
  <c r="AQ560" i="388"/>
  <c r="AQ564" i="388"/>
  <c r="AQ568" i="388"/>
  <c r="AQ572" i="388"/>
  <c r="AQ576" i="388"/>
  <c r="AQ580" i="388"/>
  <c r="AQ584" i="388"/>
  <c r="AQ588" i="388"/>
  <c r="AQ592" i="388"/>
  <c r="AQ596" i="388"/>
  <c r="AQ600" i="388"/>
  <c r="AQ604" i="388"/>
  <c r="AQ608" i="388"/>
  <c r="AQ612" i="388"/>
  <c r="AQ616" i="388"/>
  <c r="AQ620" i="388"/>
  <c r="AQ624" i="388"/>
  <c r="AQ628" i="388"/>
  <c r="AQ632" i="388"/>
  <c r="AQ637" i="388"/>
  <c r="AQ641" i="388"/>
  <c r="AQ645" i="388"/>
  <c r="AQ651" i="388"/>
  <c r="AQ655" i="388"/>
  <c r="AQ659" i="388"/>
  <c r="AQ663" i="388"/>
  <c r="AQ667" i="388"/>
  <c r="AQ671" i="388"/>
  <c r="AQ675" i="388"/>
  <c r="AQ682" i="388"/>
  <c r="AQ686" i="388"/>
  <c r="AQ690" i="388"/>
  <c r="AQ694" i="388"/>
  <c r="AQ698" i="388"/>
  <c r="AQ702" i="388"/>
  <c r="AQ706" i="388"/>
  <c r="AQ710" i="388"/>
  <c r="AQ714" i="388"/>
  <c r="AQ718" i="388"/>
  <c r="AQ722" i="388"/>
  <c r="AQ726" i="388"/>
  <c r="AQ730" i="388"/>
  <c r="AQ734" i="388"/>
  <c r="AQ738" i="388"/>
  <c r="AQ742" i="388"/>
  <c r="AQ746" i="388"/>
  <c r="AQ750" i="388"/>
  <c r="AQ754" i="388"/>
  <c r="AQ758" i="388"/>
  <c r="AQ762" i="388"/>
  <c r="AQ766" i="388"/>
  <c r="AQ770" i="388"/>
  <c r="AQ774" i="388"/>
  <c r="AQ778" i="388"/>
  <c r="AQ782" i="388"/>
  <c r="AQ786" i="388"/>
  <c r="AQ790" i="388"/>
  <c r="AQ794" i="388"/>
  <c r="AQ798" i="388"/>
  <c r="AQ802" i="388"/>
  <c r="AQ806" i="388"/>
  <c r="AQ810" i="388"/>
  <c r="AQ814" i="388"/>
  <c r="AQ818" i="388"/>
  <c r="AQ822" i="388"/>
  <c r="AQ826" i="388"/>
  <c r="AQ830" i="388"/>
  <c r="AQ834" i="388"/>
  <c r="AQ840" i="388"/>
  <c r="AQ844" i="388"/>
  <c r="AQ848" i="388"/>
  <c r="AQ852" i="388"/>
  <c r="AW852" i="388" s="1"/>
  <c r="AQ856" i="388"/>
  <c r="AQ860" i="388"/>
  <c r="AQ864" i="388"/>
  <c r="AQ868" i="388"/>
  <c r="AQ872" i="388"/>
  <c r="AQ876" i="388"/>
  <c r="AQ880" i="388"/>
  <c r="AQ884" i="388"/>
  <c r="AQ888" i="388"/>
  <c r="AQ892" i="388"/>
  <c r="AQ896" i="388"/>
  <c r="AQ901" i="388"/>
  <c r="AQ905" i="388"/>
  <c r="AQ909" i="388"/>
  <c r="AQ913" i="388"/>
  <c r="AQ917" i="388"/>
  <c r="AQ921" i="388"/>
  <c r="AQ925" i="388"/>
  <c r="AQ929" i="388"/>
  <c r="AQ933" i="388"/>
  <c r="AQ937" i="388"/>
  <c r="AQ941" i="388"/>
  <c r="AQ945" i="388"/>
  <c r="AQ949" i="388"/>
  <c r="AQ953" i="388"/>
  <c r="AQ958" i="388"/>
  <c r="AQ962" i="388"/>
  <c r="AQ966" i="388"/>
  <c r="AQ970" i="388"/>
  <c r="AQ974" i="388"/>
  <c r="AQ978" i="388"/>
  <c r="AQ982" i="388"/>
  <c r="AQ986" i="388"/>
  <c r="AQ990" i="388"/>
  <c r="AQ994" i="388"/>
  <c r="AQ998" i="388"/>
  <c r="AQ1002" i="388"/>
  <c r="AQ1006" i="388"/>
  <c r="AQ1010" i="388"/>
  <c r="AQ1014" i="388"/>
  <c r="AQ1018" i="388"/>
  <c r="AQ1023" i="388"/>
  <c r="AQ1027" i="388"/>
  <c r="AQ1031" i="388"/>
  <c r="AQ1035" i="388"/>
  <c r="AQ1039" i="388"/>
  <c r="AQ1043" i="388"/>
  <c r="AQ1047" i="388"/>
  <c r="AQ1051" i="388"/>
  <c r="AQ1055" i="388"/>
  <c r="AQ1059" i="388"/>
  <c r="AQ1063" i="388"/>
  <c r="AQ1067" i="388"/>
  <c r="AQ1071" i="388"/>
  <c r="AQ1075" i="388"/>
  <c r="AQ1079" i="388"/>
  <c r="AQ1083" i="388"/>
  <c r="AQ1087" i="388"/>
  <c r="AQ1092" i="388"/>
  <c r="AQ1096" i="388"/>
  <c r="AQ1100" i="388"/>
  <c r="AQ1104" i="388"/>
  <c r="AQ1108" i="388"/>
  <c r="AQ10" i="388"/>
  <c r="AQ23" i="388"/>
  <c r="AQ27" i="388"/>
  <c r="AQ31" i="388"/>
  <c r="AQ35" i="388"/>
  <c r="AQ39" i="388"/>
  <c r="AQ43" i="388"/>
  <c r="AQ47" i="388"/>
  <c r="AQ51" i="388"/>
  <c r="AQ56" i="388"/>
  <c r="AQ61" i="388"/>
  <c r="AQ67" i="388"/>
  <c r="AQ71" i="388"/>
  <c r="AQ75" i="388"/>
  <c r="AQ79" i="388"/>
  <c r="AQ83" i="388"/>
  <c r="AQ87" i="388"/>
  <c r="AQ91" i="388"/>
  <c r="AQ95" i="388"/>
  <c r="AQ99" i="388"/>
  <c r="AQ103" i="388"/>
  <c r="AQ107" i="388"/>
  <c r="AQ112" i="388"/>
  <c r="AQ116" i="388"/>
  <c r="AQ120" i="388"/>
  <c r="AQ124" i="388"/>
  <c r="AQ130" i="388"/>
  <c r="AQ134" i="388"/>
  <c r="AQ138" i="388"/>
  <c r="AQ142" i="388"/>
  <c r="AQ146" i="388"/>
  <c r="AQ150" i="388"/>
  <c r="AQ154" i="388"/>
  <c r="AQ158" i="388"/>
  <c r="AQ162" i="388"/>
  <c r="AQ166" i="388"/>
  <c r="AQ170" i="388"/>
  <c r="AQ174" i="388"/>
  <c r="AQ178" i="388"/>
  <c r="AQ182" i="388"/>
  <c r="AQ186" i="388"/>
  <c r="AQ190" i="388"/>
  <c r="AQ194" i="388"/>
  <c r="AQ198" i="388"/>
  <c r="AQ202" i="388"/>
  <c r="AQ206" i="388"/>
  <c r="AQ210" i="388"/>
  <c r="AQ214" i="388"/>
  <c r="AQ218" i="388"/>
  <c r="AQ222" i="388"/>
  <c r="AQ226" i="388"/>
  <c r="AQ230" i="388"/>
  <c r="AQ234" i="388"/>
  <c r="AQ238" i="388"/>
  <c r="AQ242" i="388"/>
  <c r="AQ246" i="388"/>
  <c r="AQ250" i="388"/>
  <c r="AQ254" i="388"/>
  <c r="AQ260" i="388"/>
  <c r="AQ264" i="388"/>
  <c r="AQ268" i="388"/>
  <c r="AQ272" i="388"/>
  <c r="AQ276" i="388"/>
  <c r="AQ280" i="388"/>
  <c r="AQ284" i="388"/>
  <c r="AQ288" i="388"/>
  <c r="AQ293" i="388"/>
  <c r="AQ297" i="388"/>
  <c r="AQ301" i="388"/>
  <c r="AQ305" i="388"/>
  <c r="AQ309" i="388"/>
  <c r="AQ314" i="388"/>
  <c r="AW314" i="388" s="1"/>
  <c r="AQ322" i="388"/>
  <c r="AQ326" i="388"/>
  <c r="AQ330" i="388"/>
  <c r="AQ334" i="388"/>
  <c r="AQ338" i="388"/>
  <c r="AQ342" i="388"/>
  <c r="AQ346" i="388"/>
  <c r="AQ351" i="388"/>
  <c r="AQ355" i="388"/>
  <c r="AQ359" i="388"/>
  <c r="AQ363" i="388"/>
  <c r="AQ367" i="388"/>
  <c r="AQ371" i="388"/>
  <c r="AQ377" i="388"/>
  <c r="AQ381" i="388"/>
  <c r="AQ385" i="388"/>
  <c r="AQ389" i="388"/>
  <c r="AQ393" i="388"/>
  <c r="AQ397" i="388"/>
  <c r="AQ401" i="388"/>
  <c r="AQ405" i="388"/>
  <c r="AQ409" i="388"/>
  <c r="AQ413" i="388"/>
  <c r="AQ420" i="388"/>
  <c r="AQ424" i="388"/>
  <c r="AQ428" i="388"/>
  <c r="AQ432" i="388"/>
  <c r="AQ436" i="388"/>
  <c r="AQ440" i="388"/>
  <c r="AQ444" i="388"/>
  <c r="AQ448" i="388"/>
  <c r="AQ452" i="388"/>
  <c r="AQ456" i="388"/>
  <c r="AQ460" i="388"/>
  <c r="AQ464" i="388"/>
  <c r="AQ469" i="388"/>
  <c r="AQ473" i="388"/>
  <c r="AQ477" i="388"/>
  <c r="AQ481" i="388"/>
  <c r="AQ485" i="388"/>
  <c r="AQ489" i="388"/>
  <c r="AQ493" i="388"/>
  <c r="AQ497" i="388"/>
  <c r="AQ501" i="388"/>
  <c r="AQ505" i="388"/>
  <c r="AQ509" i="388"/>
  <c r="AQ513" i="388"/>
  <c r="AQ517" i="388"/>
  <c r="AQ521" i="388"/>
  <c r="AQ525" i="388"/>
  <c r="AQ529" i="388"/>
  <c r="AQ533" i="388"/>
  <c r="AQ537" i="388"/>
  <c r="AQ541" i="388"/>
  <c r="AQ545" i="388"/>
  <c r="AQ549" i="388"/>
  <c r="AQ553" i="388"/>
  <c r="AQ557" i="388"/>
  <c r="AQ561" i="388"/>
  <c r="AQ565" i="388"/>
  <c r="AQ569" i="388"/>
  <c r="AQ573" i="388"/>
  <c r="AQ577" i="388"/>
  <c r="AQ581" i="388"/>
  <c r="AQ585" i="388"/>
  <c r="AQ589" i="388"/>
  <c r="AQ593" i="388"/>
  <c r="AQ597" i="388"/>
  <c r="AQ601" i="388"/>
  <c r="AQ605" i="388"/>
  <c r="AQ609" i="388"/>
  <c r="AQ613" i="388"/>
  <c r="AQ617" i="388"/>
  <c r="AQ621" i="388"/>
  <c r="AQ625" i="388"/>
  <c r="AQ629" i="388"/>
  <c r="AQ633" i="388"/>
  <c r="AQ638" i="388"/>
  <c r="AQ642" i="388"/>
  <c r="AQ646" i="388"/>
  <c r="AQ652" i="388"/>
  <c r="AQ656" i="388"/>
  <c r="AQ660" i="388"/>
  <c r="AQ664" i="388"/>
  <c r="AQ668" i="388"/>
  <c r="AQ672" i="388"/>
  <c r="AQ679" i="388"/>
  <c r="AQ683" i="388"/>
  <c r="AQ687" i="388"/>
  <c r="AQ691" i="388"/>
  <c r="AQ695" i="388"/>
  <c r="AQ699" i="388"/>
  <c r="AQ703" i="388"/>
  <c r="AQ707" i="388"/>
  <c r="AQ711" i="388"/>
  <c r="AQ715" i="388"/>
  <c r="AQ719" i="388"/>
  <c r="AQ723" i="388"/>
  <c r="AQ727" i="388"/>
  <c r="AQ731" i="388"/>
  <c r="AQ735" i="388"/>
  <c r="AQ739" i="388"/>
  <c r="AQ743" i="388"/>
  <c r="AQ747" i="388"/>
  <c r="AQ751" i="388"/>
  <c r="AQ755" i="388"/>
  <c r="AQ759" i="388"/>
  <c r="AQ763" i="388"/>
  <c r="AQ767" i="388"/>
  <c r="AQ771" i="388"/>
  <c r="AQ775" i="388"/>
  <c r="AQ779" i="388"/>
  <c r="AQ783" i="388"/>
  <c r="AQ787" i="388"/>
  <c r="AQ791" i="388"/>
  <c r="AQ795" i="388"/>
  <c r="AQ799" i="388"/>
  <c r="AQ803" i="388"/>
  <c r="AQ807" i="388"/>
  <c r="AQ811" i="388"/>
  <c r="AQ815" i="388"/>
  <c r="AQ819" i="388"/>
  <c r="AQ823" i="388"/>
  <c r="AQ827" i="388"/>
  <c r="AQ831" i="388"/>
  <c r="AQ837" i="388"/>
  <c r="AQ841" i="388"/>
  <c r="AQ845" i="388"/>
  <c r="AQ849" i="388"/>
  <c r="AQ853" i="388"/>
  <c r="AQ857" i="388"/>
  <c r="AQ861" i="388"/>
  <c r="AQ865" i="388"/>
  <c r="AQ869" i="388"/>
  <c r="AQ873" i="388"/>
  <c r="AQ877" i="388"/>
  <c r="AQ881" i="388"/>
  <c r="AQ885" i="388"/>
  <c r="AQ889" i="388"/>
  <c r="AQ893" i="388"/>
  <c r="AQ897" i="388"/>
  <c r="AQ902" i="388"/>
  <c r="AQ906" i="388"/>
  <c r="AQ910" i="388"/>
  <c r="AQ914" i="388"/>
  <c r="AQ918" i="388"/>
  <c r="AQ922" i="388"/>
  <c r="AQ926" i="388"/>
  <c r="AQ930" i="388"/>
  <c r="AQ934" i="388"/>
  <c r="AQ938" i="388"/>
  <c r="AQ942" i="388"/>
  <c r="AQ946" i="388"/>
  <c r="AQ950" i="388"/>
  <c r="AQ954" i="388"/>
  <c r="AQ959" i="388"/>
  <c r="AQ963" i="388"/>
  <c r="AQ967" i="388"/>
  <c r="AQ971" i="388"/>
  <c r="AQ975" i="388"/>
  <c r="AQ979" i="388"/>
  <c r="AQ983" i="388"/>
  <c r="AQ987" i="388"/>
  <c r="AQ991" i="388"/>
  <c r="AQ995" i="388"/>
  <c r="AQ999" i="388"/>
  <c r="AQ1003" i="388"/>
  <c r="AQ1007" i="388"/>
  <c r="AQ1011" i="388"/>
  <c r="AQ1015" i="388"/>
  <c r="AQ1019" i="388"/>
  <c r="AQ1024" i="388"/>
  <c r="AQ1028" i="388"/>
  <c r="AQ1032" i="388"/>
  <c r="AQ1036" i="388"/>
  <c r="AQ1040" i="388"/>
  <c r="AQ1044" i="388"/>
  <c r="AQ1048" i="388"/>
  <c r="AQ1052" i="388"/>
  <c r="AQ1056" i="388"/>
  <c r="AQ1060" i="388"/>
  <c r="AQ1064" i="388"/>
  <c r="AQ1068" i="388"/>
  <c r="AQ1072" i="388"/>
  <c r="AQ1076" i="388"/>
  <c r="AQ1080" i="388"/>
  <c r="AQ1084" i="388"/>
  <c r="AQ1088" i="388"/>
  <c r="AQ1093" i="388"/>
  <c r="AQ1097" i="388"/>
  <c r="AQ1101" i="388"/>
  <c r="AQ1105" i="388"/>
  <c r="AQ1109" i="388"/>
  <c r="AQ1113" i="388"/>
  <c r="AQ1117" i="388"/>
  <c r="AQ1121" i="388"/>
  <c r="AQ1125" i="388"/>
  <c r="AQ1129" i="388"/>
  <c r="AQ1133" i="388"/>
  <c r="AQ1137" i="388"/>
  <c r="AQ1141" i="388"/>
  <c r="AQ1145" i="388"/>
  <c r="AQ1149" i="388"/>
  <c r="AQ1153" i="388"/>
  <c r="AQ1157" i="388"/>
  <c r="AQ1161" i="388"/>
  <c r="AQ1165" i="388"/>
  <c r="AQ1169" i="388"/>
  <c r="AQ1173" i="388"/>
  <c r="AQ1177" i="388"/>
  <c r="AQ15" i="388"/>
  <c r="AQ11" i="388"/>
  <c r="AQ16" i="388"/>
  <c r="AQ20" i="388"/>
  <c r="AQ24" i="388"/>
  <c r="AQ28" i="388"/>
  <c r="AQ32" i="388"/>
  <c r="AQ36" i="388"/>
  <c r="AQ40" i="388"/>
  <c r="AQ44" i="388"/>
  <c r="AQ48" i="388"/>
  <c r="AQ52" i="388"/>
  <c r="AQ57" i="388"/>
  <c r="AQ64" i="388"/>
  <c r="AQ68" i="388"/>
  <c r="AQ72" i="388"/>
  <c r="AQ76" i="388"/>
  <c r="AQ80" i="388"/>
  <c r="AQ84" i="388"/>
  <c r="AQ88" i="388"/>
  <c r="AQ92" i="388"/>
  <c r="AQ96" i="388"/>
  <c r="AQ100" i="388"/>
  <c r="AQ104" i="388"/>
  <c r="AQ109" i="388"/>
  <c r="AQ113" i="388"/>
  <c r="AQ117" i="388"/>
  <c r="AQ121" i="388"/>
  <c r="AQ125" i="388"/>
  <c r="AQ131" i="388"/>
  <c r="AQ135" i="388"/>
  <c r="AQ139" i="388"/>
  <c r="AQ143" i="388"/>
  <c r="AQ147" i="388"/>
  <c r="AQ151" i="388"/>
  <c r="AQ155" i="388"/>
  <c r="AQ159" i="388"/>
  <c r="AQ163" i="388"/>
  <c r="AQ167" i="388"/>
  <c r="AQ171" i="388"/>
  <c r="AQ175" i="388"/>
  <c r="AQ179" i="388"/>
  <c r="AQ183" i="388"/>
  <c r="AQ187" i="388"/>
  <c r="AQ191" i="388"/>
  <c r="AQ195" i="388"/>
  <c r="AQ199" i="388"/>
  <c r="AQ203" i="388"/>
  <c r="AQ207" i="388"/>
  <c r="AQ211" i="388"/>
  <c r="AQ215" i="388"/>
  <c r="AQ219" i="388"/>
  <c r="AQ223" i="388"/>
  <c r="AQ227" i="388"/>
  <c r="AQ231" i="388"/>
  <c r="AQ235" i="388"/>
  <c r="AQ239" i="388"/>
  <c r="AQ243" i="388"/>
  <c r="AQ247" i="388"/>
  <c r="AQ251" i="388"/>
  <c r="AQ256" i="388"/>
  <c r="AQ261" i="388"/>
  <c r="AQ265" i="388"/>
  <c r="AQ269" i="388"/>
  <c r="AQ273" i="388"/>
  <c r="AQ277" i="388"/>
  <c r="AQ281" i="388"/>
  <c r="AQ285" i="388"/>
  <c r="AQ290" i="388"/>
  <c r="AQ294" i="388"/>
  <c r="AQ298" i="388"/>
  <c r="AQ302" i="388"/>
  <c r="AQ306" i="388"/>
  <c r="AQ310" i="388"/>
  <c r="AQ319" i="388"/>
  <c r="AQ323" i="388"/>
  <c r="AQ327" i="388"/>
  <c r="AQ331" i="388"/>
  <c r="AQ335" i="388"/>
  <c r="AQ339" i="388"/>
  <c r="AQ343" i="388"/>
  <c r="AQ347" i="388"/>
  <c r="AQ352" i="388"/>
  <c r="AQ356" i="388"/>
  <c r="AQ360" i="388"/>
  <c r="AQ364" i="388"/>
  <c r="AQ368" i="388"/>
  <c r="AQ373" i="388"/>
  <c r="AQ378" i="388"/>
  <c r="AQ382" i="388"/>
  <c r="AQ386" i="388"/>
  <c r="AQ390" i="388"/>
  <c r="AQ394" i="388"/>
  <c r="AQ398" i="388"/>
  <c r="AQ402" i="388"/>
  <c r="AQ406" i="388"/>
  <c r="AQ410" i="388"/>
  <c r="AQ415" i="388"/>
  <c r="AQ421" i="388"/>
  <c r="AQ425" i="388"/>
  <c r="AQ429" i="388"/>
  <c r="AQ433" i="388"/>
  <c r="AQ437" i="388"/>
  <c r="AQ441" i="388"/>
  <c r="AQ445" i="388"/>
  <c r="AQ449" i="388"/>
  <c r="AQ453" i="388"/>
  <c r="AQ457" i="388"/>
  <c r="AQ461" i="388"/>
  <c r="AQ465" i="388"/>
  <c r="AQ470" i="388"/>
  <c r="AQ474" i="388"/>
  <c r="AQ478" i="388"/>
  <c r="AQ482" i="388"/>
  <c r="AQ486" i="388"/>
  <c r="AQ490" i="388"/>
  <c r="AQ494" i="388"/>
  <c r="AQ498" i="388"/>
  <c r="AQ502" i="388"/>
  <c r="AQ506" i="388"/>
  <c r="AQ510" i="388"/>
  <c r="AQ514" i="388"/>
  <c r="AQ518" i="388"/>
  <c r="AQ522" i="388"/>
  <c r="AQ526" i="388"/>
  <c r="AQ530" i="388"/>
  <c r="AQ534" i="388"/>
  <c r="AQ538" i="388"/>
  <c r="AQ542" i="388"/>
  <c r="AQ546" i="388"/>
  <c r="AQ550" i="388"/>
  <c r="AQ554" i="388"/>
  <c r="AQ558" i="388"/>
  <c r="AQ562" i="388"/>
  <c r="AQ566" i="388"/>
  <c r="AQ570" i="388"/>
  <c r="AQ574" i="388"/>
  <c r="AQ578" i="388"/>
  <c r="AQ582" i="388"/>
  <c r="AQ586" i="388"/>
  <c r="AQ590" i="388"/>
  <c r="AQ594" i="388"/>
  <c r="AQ598" i="388"/>
  <c r="AQ602" i="388"/>
  <c r="AQ606" i="388"/>
  <c r="AQ610" i="388"/>
  <c r="AQ614" i="388"/>
  <c r="AQ618" i="388"/>
  <c r="AQ622" i="388"/>
  <c r="AQ626" i="388"/>
  <c r="AQ630" i="388"/>
  <c r="AQ634" i="388"/>
  <c r="AQ639" i="388"/>
  <c r="AQ643" i="388"/>
  <c r="AQ649" i="388"/>
  <c r="AQ653" i="388"/>
  <c r="AQ657" i="388"/>
  <c r="AQ661" i="388"/>
  <c r="AQ665" i="388"/>
  <c r="AQ669" i="388"/>
  <c r="AQ673" i="388"/>
  <c r="AQ680" i="388"/>
  <c r="AQ684" i="388"/>
  <c r="AQ688" i="388"/>
  <c r="AQ692" i="388"/>
  <c r="AQ696" i="388"/>
  <c r="AQ700" i="388"/>
  <c r="AQ704" i="388"/>
  <c r="AQ708" i="388"/>
  <c r="AQ712" i="388"/>
  <c r="AQ716" i="388"/>
  <c r="AQ720" i="388"/>
  <c r="AQ724" i="388"/>
  <c r="AQ728" i="388"/>
  <c r="AQ732" i="388"/>
  <c r="AQ736" i="388"/>
  <c r="AQ740" i="388"/>
  <c r="AQ744" i="388"/>
  <c r="AQ748" i="388"/>
  <c r="AQ752" i="388"/>
  <c r="AQ756" i="388"/>
  <c r="AQ760" i="388"/>
  <c r="AQ764" i="388"/>
  <c r="AQ768" i="388"/>
  <c r="AQ772" i="388"/>
  <c r="AQ776" i="388"/>
  <c r="AQ780" i="388"/>
  <c r="AQ784" i="388"/>
  <c r="AQ788" i="388"/>
  <c r="AQ792" i="388"/>
  <c r="AQ796" i="388"/>
  <c r="AQ800" i="388"/>
  <c r="AQ804" i="388"/>
  <c r="AQ808" i="388"/>
  <c r="AQ812" i="388"/>
  <c r="AQ816" i="388"/>
  <c r="AQ820" i="388"/>
  <c r="AQ824" i="388"/>
  <c r="AQ828" i="388"/>
  <c r="AQ832" i="388"/>
  <c r="AQ838" i="388"/>
  <c r="AQ842" i="388"/>
  <c r="AQ846" i="388"/>
  <c r="AQ850" i="388"/>
  <c r="AQ854" i="388"/>
  <c r="AQ858" i="388"/>
  <c r="AQ862" i="388"/>
  <c r="AQ866" i="388"/>
  <c r="AQ870" i="388"/>
  <c r="AQ874" i="388"/>
  <c r="AQ878" i="388"/>
  <c r="AQ882" i="388"/>
  <c r="AQ886" i="388"/>
  <c r="AQ890" i="388"/>
  <c r="AQ894" i="388"/>
  <c r="AQ899" i="388"/>
  <c r="AQ903" i="388"/>
  <c r="AQ907" i="388"/>
  <c r="AQ911" i="388"/>
  <c r="AQ915" i="388"/>
  <c r="AQ919" i="388"/>
  <c r="AQ923" i="388"/>
  <c r="AQ927" i="388"/>
  <c r="AQ931" i="388"/>
  <c r="AQ935" i="388"/>
  <c r="AQ939" i="388"/>
  <c r="AQ943" i="388"/>
  <c r="AQ947" i="388"/>
  <c r="AQ951" i="388"/>
  <c r="AQ956" i="388"/>
  <c r="AQ960" i="388"/>
  <c r="AQ964" i="388"/>
  <c r="AQ968" i="388"/>
  <c r="AQ972" i="388"/>
  <c r="AQ976" i="388"/>
  <c r="AQ980" i="388"/>
  <c r="AQ984" i="388"/>
  <c r="AQ988" i="388"/>
  <c r="AQ992" i="388"/>
  <c r="AQ996" i="388"/>
  <c r="AQ1000" i="388"/>
  <c r="AQ1004" i="388"/>
  <c r="AQ1008" i="388"/>
  <c r="AQ1012" i="388"/>
  <c r="AQ1016" i="388"/>
  <c r="AQ1020" i="388"/>
  <c r="AQ1025" i="388"/>
  <c r="AQ1029" i="388"/>
  <c r="AQ1033" i="388"/>
  <c r="AQ1037" i="388"/>
  <c r="AQ1041" i="388"/>
  <c r="AQ1045" i="388"/>
  <c r="AQ1049" i="388"/>
  <c r="AQ1053" i="388"/>
  <c r="AQ1057" i="388"/>
  <c r="AQ1061" i="388"/>
  <c r="AQ1065" i="388"/>
  <c r="AQ1069" i="388"/>
  <c r="AQ1073" i="388"/>
  <c r="AQ1077" i="388"/>
  <c r="AQ1081" i="388"/>
  <c r="AQ1085" i="388"/>
  <c r="AQ1090" i="388"/>
  <c r="AQ1094" i="388"/>
  <c r="AQ1098" i="388"/>
  <c r="AQ1102" i="388"/>
  <c r="AQ1106" i="388"/>
  <c r="AQ1110" i="388"/>
  <c r="AQ1114" i="388"/>
  <c r="AQ1118" i="388"/>
  <c r="AQ1122" i="388"/>
  <c r="AQ1126" i="388"/>
  <c r="AQ1130" i="388"/>
  <c r="AQ1134" i="388"/>
  <c r="AQ1138" i="388"/>
  <c r="AQ1142" i="388"/>
  <c r="AQ1146" i="388"/>
  <c r="AQ1150" i="388"/>
  <c r="AQ19" i="388"/>
  <c r="AQ12" i="388"/>
  <c r="AQ17" i="388"/>
  <c r="AQ21" i="388"/>
  <c r="AQ25" i="388"/>
  <c r="AQ29" i="388"/>
  <c r="AQ33" i="388"/>
  <c r="AQ37" i="388"/>
  <c r="AQ41" i="388"/>
  <c r="AQ45" i="388"/>
  <c r="AQ49" i="388"/>
  <c r="AQ53" i="388"/>
  <c r="AQ58" i="388"/>
  <c r="AQ65" i="388"/>
  <c r="AQ69" i="388"/>
  <c r="AQ73" i="388"/>
  <c r="AQ77" i="388"/>
  <c r="AQ81" i="388"/>
  <c r="AQ85" i="388"/>
  <c r="AQ89" i="388"/>
  <c r="AQ93" i="388"/>
  <c r="AQ97" i="388"/>
  <c r="AQ101" i="388"/>
  <c r="AQ105" i="388"/>
  <c r="AQ110" i="388"/>
  <c r="AQ114" i="388"/>
  <c r="AQ118" i="388"/>
  <c r="AQ122" i="388"/>
  <c r="AQ132" i="388"/>
  <c r="AQ136" i="388"/>
  <c r="AQ140" i="388"/>
  <c r="AQ144" i="388"/>
  <c r="AQ148" i="388"/>
  <c r="AQ152" i="388"/>
  <c r="AQ156" i="388"/>
  <c r="AQ160" i="388"/>
  <c r="AQ164" i="388"/>
  <c r="AQ168" i="388"/>
  <c r="AQ172" i="388"/>
  <c r="AQ176" i="388"/>
  <c r="AQ180" i="388"/>
  <c r="AQ184" i="388"/>
  <c r="AQ188" i="388"/>
  <c r="AQ192" i="388"/>
  <c r="AQ196" i="388"/>
  <c r="AQ200" i="388"/>
  <c r="AQ204" i="388"/>
  <c r="AQ208" i="388"/>
  <c r="AQ212" i="388"/>
  <c r="AQ216" i="388"/>
  <c r="AQ220" i="388"/>
  <c r="AQ224" i="388"/>
  <c r="AQ228" i="388"/>
  <c r="AQ232" i="388"/>
  <c r="AQ236" i="388"/>
  <c r="AQ240" i="388"/>
  <c r="AQ244" i="388"/>
  <c r="AQ248" i="388"/>
  <c r="AQ252" i="388"/>
  <c r="AQ257" i="388"/>
  <c r="AQ262" i="388"/>
  <c r="AQ266" i="388"/>
  <c r="AQ270" i="388"/>
  <c r="AQ274" i="388"/>
  <c r="AQ278" i="388"/>
  <c r="AQ282" i="388"/>
  <c r="AQ286" i="388"/>
  <c r="AQ291" i="388"/>
  <c r="AQ295" i="388"/>
  <c r="AQ299" i="388"/>
  <c r="AQ303" i="388"/>
  <c r="AQ307" i="388"/>
  <c r="AQ311" i="388"/>
  <c r="AQ320" i="388"/>
  <c r="AQ324" i="388"/>
  <c r="AQ328" i="388"/>
  <c r="AQ332" i="388"/>
  <c r="AQ336" i="388"/>
  <c r="AQ340" i="388"/>
  <c r="AQ344" i="388"/>
  <c r="AQ348" i="388"/>
  <c r="AQ353" i="388"/>
  <c r="AQ357" i="388"/>
  <c r="AQ361" i="388"/>
  <c r="AQ365" i="388"/>
  <c r="AQ369" i="388"/>
  <c r="AQ375" i="388"/>
  <c r="AQ379" i="388"/>
  <c r="AQ383" i="388"/>
  <c r="AQ387" i="388"/>
  <c r="AQ391" i="388"/>
  <c r="AQ395" i="388"/>
  <c r="AQ399" i="388"/>
  <c r="AQ403" i="388"/>
  <c r="AQ407" i="388"/>
  <c r="AQ411" i="388"/>
  <c r="AQ416" i="388"/>
  <c r="AQ422" i="388"/>
  <c r="AQ426" i="388"/>
  <c r="AQ430" i="388"/>
  <c r="AQ434" i="388"/>
  <c r="AQ438" i="388"/>
  <c r="AQ442" i="388"/>
  <c r="AQ446" i="388"/>
  <c r="AQ450" i="388"/>
  <c r="AQ454" i="388"/>
  <c r="AQ458" i="388"/>
  <c r="AQ462" i="388"/>
  <c r="AQ467" i="388"/>
  <c r="AQ471" i="388"/>
  <c r="AQ475" i="388"/>
  <c r="AQ479" i="388"/>
  <c r="AQ483" i="388"/>
  <c r="AQ487" i="388"/>
  <c r="AQ491" i="388"/>
  <c r="AQ495" i="388"/>
  <c r="AQ499" i="388"/>
  <c r="AQ503" i="388"/>
  <c r="AQ507" i="388"/>
  <c r="AQ511" i="388"/>
  <c r="AQ515" i="388"/>
  <c r="AQ519" i="388"/>
  <c r="AQ523" i="388"/>
  <c r="AQ527" i="388"/>
  <c r="AQ531" i="388"/>
  <c r="AQ535" i="388"/>
  <c r="AQ539" i="388"/>
  <c r="AQ543" i="388"/>
  <c r="AQ547" i="388"/>
  <c r="AQ551" i="388"/>
  <c r="AQ555" i="388"/>
  <c r="AQ559" i="388"/>
  <c r="AQ563" i="388"/>
  <c r="AQ567" i="388"/>
  <c r="AQ571" i="388"/>
  <c r="AQ575" i="388"/>
  <c r="AQ579" i="388"/>
  <c r="AQ583" i="388"/>
  <c r="AQ587" i="388"/>
  <c r="AQ591" i="388"/>
  <c r="AQ595" i="388"/>
  <c r="AQ599" i="388"/>
  <c r="AQ603" i="388"/>
  <c r="AQ607" i="388"/>
  <c r="AQ611" i="388"/>
  <c r="AQ615" i="388"/>
  <c r="AQ619" i="388"/>
  <c r="AQ623" i="388"/>
  <c r="AQ627" i="388"/>
  <c r="AQ631" i="388"/>
  <c r="AQ635" i="388"/>
  <c r="AQ640" i="388"/>
  <c r="AQ644" i="388"/>
  <c r="AQ650" i="388"/>
  <c r="AQ654" i="388"/>
  <c r="AQ658" i="388"/>
  <c r="AQ662" i="388"/>
  <c r="AQ666" i="388"/>
  <c r="AQ670" i="388"/>
  <c r="AQ674" i="388"/>
  <c r="AQ681" i="388"/>
  <c r="AQ685" i="388"/>
  <c r="AQ689" i="388"/>
  <c r="AQ693" i="388"/>
  <c r="AQ697" i="388"/>
  <c r="AQ701" i="388"/>
  <c r="AQ705" i="388"/>
  <c r="AQ709" i="388"/>
  <c r="AQ713" i="388"/>
  <c r="AQ717" i="388"/>
  <c r="AQ721" i="388"/>
  <c r="AQ725" i="388"/>
  <c r="AQ729" i="388"/>
  <c r="AQ733" i="388"/>
  <c r="AQ737" i="388"/>
  <c r="AQ741" i="388"/>
  <c r="AQ745" i="388"/>
  <c r="AQ749" i="388"/>
  <c r="AQ753" i="388"/>
  <c r="AQ757" i="388"/>
  <c r="AQ761" i="388"/>
  <c r="AQ765" i="388"/>
  <c r="AQ769" i="388"/>
  <c r="AQ773" i="388"/>
  <c r="AQ777" i="388"/>
  <c r="AQ781" i="388"/>
  <c r="AQ785" i="388"/>
  <c r="AQ789" i="388"/>
  <c r="AQ793" i="388"/>
  <c r="AQ797" i="388"/>
  <c r="AQ801" i="388"/>
  <c r="AQ805" i="388"/>
  <c r="AQ809" i="388"/>
  <c r="AQ813" i="388"/>
  <c r="AQ817" i="388"/>
  <c r="AQ821" i="388"/>
  <c r="AQ825" i="388"/>
  <c r="AQ829" i="388"/>
  <c r="AQ833" i="388"/>
  <c r="AQ839" i="388"/>
  <c r="AQ843" i="388"/>
  <c r="AQ847" i="388"/>
  <c r="AQ851" i="388"/>
  <c r="AQ855" i="388"/>
  <c r="AQ859" i="388"/>
  <c r="AQ863" i="388"/>
  <c r="AQ867" i="388"/>
  <c r="AQ871" i="388"/>
  <c r="AQ875" i="388"/>
  <c r="AQ879" i="388"/>
  <c r="AQ883" i="388"/>
  <c r="AQ887" i="388"/>
  <c r="AQ891" i="388"/>
  <c r="AQ895" i="388"/>
  <c r="AQ900" i="388"/>
  <c r="AQ904" i="388"/>
  <c r="AQ908" i="388"/>
  <c r="AQ912" i="388"/>
  <c r="AQ916" i="388"/>
  <c r="AQ920" i="388"/>
  <c r="AQ924" i="388"/>
  <c r="AQ928" i="388"/>
  <c r="AQ932" i="388"/>
  <c r="AQ936" i="388"/>
  <c r="AQ940" i="388"/>
  <c r="AQ944" i="388"/>
  <c r="AQ948" i="388"/>
  <c r="AQ952" i="388"/>
  <c r="AQ957" i="388"/>
  <c r="AQ961" i="388"/>
  <c r="AQ965" i="388"/>
  <c r="AQ969" i="388"/>
  <c r="AQ973" i="388"/>
  <c r="AQ977" i="388"/>
  <c r="AQ981" i="388"/>
  <c r="AQ985" i="388"/>
  <c r="AQ989" i="388"/>
  <c r="AQ993" i="388"/>
  <c r="AQ997" i="388"/>
  <c r="AQ1001" i="388"/>
  <c r="AQ1005" i="388"/>
  <c r="AQ1009" i="388"/>
  <c r="AQ1013" i="388"/>
  <c r="AQ1017" i="388"/>
  <c r="AQ1021" i="388"/>
  <c r="AQ1026" i="388"/>
  <c r="AQ1030" i="388"/>
  <c r="AQ1034" i="388"/>
  <c r="AQ1038" i="388"/>
  <c r="AQ1042" i="388"/>
  <c r="AQ1046" i="388"/>
  <c r="AQ1050" i="388"/>
  <c r="AQ1054" i="388"/>
  <c r="AQ1058" i="388"/>
  <c r="AQ1062" i="388"/>
  <c r="AQ1066" i="388"/>
  <c r="AQ1070" i="388"/>
  <c r="AQ1074" i="388"/>
  <c r="AQ1078" i="388"/>
  <c r="AQ1082" i="388"/>
  <c r="AQ1086" i="388"/>
  <c r="AQ1091" i="388"/>
  <c r="AQ1095" i="388"/>
  <c r="AQ1099" i="388"/>
  <c r="AQ1103" i="388"/>
  <c r="AQ1107" i="388"/>
  <c r="AQ1111" i="388"/>
  <c r="AQ1154" i="388"/>
  <c r="AQ1158" i="388"/>
  <c r="AQ1162" i="388"/>
  <c r="AQ1166" i="388"/>
  <c r="AQ1170" i="388"/>
  <c r="AQ1174" i="388"/>
  <c r="AQ1178" i="388"/>
  <c r="AQ1182" i="388"/>
  <c r="AQ1186" i="388"/>
  <c r="AQ1190" i="388"/>
  <c r="AQ1194" i="388"/>
  <c r="AQ1199" i="388"/>
  <c r="AQ1203" i="388"/>
  <c r="AQ1207" i="388"/>
  <c r="AQ1211" i="388"/>
  <c r="AQ1215" i="388"/>
  <c r="AQ1219" i="388"/>
  <c r="AQ1223" i="388"/>
  <c r="AQ1227" i="388"/>
  <c r="AQ1231" i="388"/>
  <c r="AQ1235" i="388"/>
  <c r="AQ1239" i="388"/>
  <c r="AQ1244" i="388"/>
  <c r="AQ1248" i="388"/>
  <c r="AQ1253" i="388"/>
  <c r="AQ1257" i="388"/>
  <c r="AQ1261" i="388"/>
  <c r="AQ1265" i="388"/>
  <c r="AQ1269" i="388"/>
  <c r="AQ1273" i="388"/>
  <c r="AQ1277" i="388"/>
  <c r="AQ1281" i="388"/>
  <c r="AQ1285" i="388"/>
  <c r="AQ1289" i="388"/>
  <c r="AQ1293" i="388"/>
  <c r="AQ1297" i="388"/>
  <c r="AQ1301" i="388"/>
  <c r="AQ1305" i="388"/>
  <c r="AQ1309" i="388"/>
  <c r="AQ1313" i="388"/>
  <c r="AQ1317" i="388"/>
  <c r="AQ1322" i="388"/>
  <c r="AQ1327" i="388"/>
  <c r="AQ1331" i="388"/>
  <c r="AQ1335" i="388"/>
  <c r="AQ1339" i="388"/>
  <c r="AQ1343" i="388"/>
  <c r="AQ1347" i="388"/>
  <c r="AQ1351" i="388"/>
  <c r="AQ1358" i="388"/>
  <c r="AQ1362" i="388"/>
  <c r="AQ1366" i="388"/>
  <c r="AQ1370" i="388"/>
  <c r="AQ1374" i="388"/>
  <c r="AQ1378" i="388"/>
  <c r="AQ1382" i="388"/>
  <c r="AQ1387" i="388"/>
  <c r="AQ1391" i="388"/>
  <c r="AQ1395" i="388"/>
  <c r="AW255" i="388"/>
  <c r="AY255" i="388" s="1"/>
  <c r="AQ1115" i="388"/>
  <c r="AQ1119" i="388"/>
  <c r="AQ1123" i="388"/>
  <c r="AQ1127" i="388"/>
  <c r="AQ1131" i="388"/>
  <c r="AQ1135" i="388"/>
  <c r="AQ1139" i="388"/>
  <c r="AQ1143" i="388"/>
  <c r="AQ1147" i="388"/>
  <c r="AQ1151" i="388"/>
  <c r="AQ1155" i="388"/>
  <c r="AQ1159" i="388"/>
  <c r="AQ1163" i="388"/>
  <c r="AQ1167" i="388"/>
  <c r="AQ1171" i="388"/>
  <c r="AQ1175" i="388"/>
  <c r="AQ1179" i="388"/>
  <c r="AQ1183" i="388"/>
  <c r="AQ1187" i="388"/>
  <c r="AQ1191" i="388"/>
  <c r="AQ1196" i="388"/>
  <c r="AQ1200" i="388"/>
  <c r="AQ1204" i="388"/>
  <c r="AQ1208" i="388"/>
  <c r="AQ1212" i="388"/>
  <c r="AQ1216" i="388"/>
  <c r="AQ1220" i="388"/>
  <c r="AQ1224" i="388"/>
  <c r="AQ1228" i="388"/>
  <c r="AQ1232" i="388"/>
  <c r="AQ1236" i="388"/>
  <c r="AQ1240" i="388"/>
  <c r="AQ1245" i="388"/>
  <c r="AQ1250" i="388"/>
  <c r="AQ1254" i="388"/>
  <c r="AQ1258" i="388"/>
  <c r="AQ1262" i="388"/>
  <c r="AQ1266" i="388"/>
  <c r="AQ1270" i="388"/>
  <c r="AQ1274" i="388"/>
  <c r="AQ1278" i="388"/>
  <c r="AQ1282" i="388"/>
  <c r="AQ1286" i="388"/>
  <c r="AQ1290" i="388"/>
  <c r="AQ1294" i="388"/>
  <c r="AQ1298" i="388"/>
  <c r="AQ1302" i="388"/>
  <c r="AQ1306" i="388"/>
  <c r="AQ1310" i="388"/>
  <c r="AQ1314" i="388"/>
  <c r="AQ1318" i="388"/>
  <c r="AQ1323" i="388"/>
  <c r="AQ1328" i="388"/>
  <c r="AQ1332" i="388"/>
  <c r="AQ1336" i="388"/>
  <c r="AQ1340" i="388"/>
  <c r="AQ1344" i="388"/>
  <c r="AQ1348" i="388"/>
  <c r="AQ1352" i="388"/>
  <c r="AQ1359" i="388"/>
  <c r="AQ1363" i="388"/>
  <c r="AQ1367" i="388"/>
  <c r="AQ1371" i="388"/>
  <c r="AQ1375" i="388"/>
  <c r="AQ1379" i="388"/>
  <c r="AQ1384" i="388"/>
  <c r="AQ1388" i="388"/>
  <c r="AQ1392" i="388"/>
  <c r="AQ1396" i="388"/>
  <c r="AQ1112" i="388"/>
  <c r="AQ1116" i="388"/>
  <c r="AQ1120" i="388"/>
  <c r="AQ1124" i="388"/>
  <c r="AQ1128" i="388"/>
  <c r="AQ1132" i="388"/>
  <c r="AQ1136" i="388"/>
  <c r="AQ1140" i="388"/>
  <c r="AQ1144" i="388"/>
  <c r="AQ1148" i="388"/>
  <c r="AQ1152" i="388"/>
  <c r="AQ1156" i="388"/>
  <c r="AQ1160" i="388"/>
  <c r="AQ1164" i="388"/>
  <c r="AQ1168" i="388"/>
  <c r="AQ1172" i="388"/>
  <c r="AQ1176" i="388"/>
  <c r="AQ1180" i="388"/>
  <c r="AQ1184" i="388"/>
  <c r="AQ1188" i="388"/>
  <c r="AQ1192" i="388"/>
  <c r="AQ1197" i="388"/>
  <c r="AQ1201" i="388"/>
  <c r="AQ1205" i="388"/>
  <c r="AQ1209" i="388"/>
  <c r="AQ1213" i="388"/>
  <c r="AQ1217" i="388"/>
  <c r="AQ1221" i="388"/>
  <c r="AQ1225" i="388"/>
  <c r="AQ1229" i="388"/>
  <c r="AQ1233" i="388"/>
  <c r="AQ1237" i="388"/>
  <c r="AQ1241" i="388"/>
  <c r="AQ1246" i="388"/>
  <c r="AQ1251" i="388"/>
  <c r="AQ1255" i="388"/>
  <c r="AQ1259" i="388"/>
  <c r="AQ1263" i="388"/>
  <c r="AQ1267" i="388"/>
  <c r="AQ1271" i="388"/>
  <c r="AQ1275" i="388"/>
  <c r="AQ1279" i="388"/>
  <c r="AQ1283" i="388"/>
  <c r="AQ1287" i="388"/>
  <c r="AQ1291" i="388"/>
  <c r="AQ1295" i="388"/>
  <c r="AQ1299" i="388"/>
  <c r="AQ1303" i="388"/>
  <c r="AQ1307" i="388"/>
  <c r="AQ1311" i="388"/>
  <c r="AQ1315" i="388"/>
  <c r="AQ1320" i="388"/>
  <c r="AQ1324" i="388"/>
  <c r="AQ1329" i="388"/>
  <c r="AQ1333" i="388"/>
  <c r="AQ1337" i="388"/>
  <c r="AQ1341" i="388"/>
  <c r="AQ1345" i="388"/>
  <c r="AQ1349" i="388"/>
  <c r="AQ1353" i="388"/>
  <c r="AQ1360" i="388"/>
  <c r="AQ1364" i="388"/>
  <c r="AQ1368" i="388"/>
  <c r="AQ1372" i="388"/>
  <c r="AQ1376" i="388"/>
  <c r="AQ1380" i="388"/>
  <c r="AQ1385" i="388"/>
  <c r="AQ1389" i="388"/>
  <c r="AQ1393" i="388"/>
  <c r="AQ1181" i="388"/>
  <c r="AQ1185" i="388"/>
  <c r="AQ1189" i="388"/>
  <c r="AQ1193" i="388"/>
  <c r="AQ1198" i="388"/>
  <c r="AQ1202" i="388"/>
  <c r="AQ1206" i="388"/>
  <c r="AQ1210" i="388"/>
  <c r="AQ1214" i="388"/>
  <c r="AQ1218" i="388"/>
  <c r="AQ1222" i="388"/>
  <c r="AQ1226" i="388"/>
  <c r="AQ1230" i="388"/>
  <c r="AQ1234" i="388"/>
  <c r="AQ1238" i="388"/>
  <c r="AQ1242" i="388"/>
  <c r="AQ1247" i="388"/>
  <c r="AQ1252" i="388"/>
  <c r="AQ1256" i="388"/>
  <c r="AQ1260" i="388"/>
  <c r="AQ1264" i="388"/>
  <c r="AQ1268" i="388"/>
  <c r="AQ1272" i="388"/>
  <c r="AQ1276" i="388"/>
  <c r="AQ1280" i="388"/>
  <c r="AQ1284" i="388"/>
  <c r="AQ1288" i="388"/>
  <c r="AQ1292" i="388"/>
  <c r="AQ1296" i="388"/>
  <c r="AQ1300" i="388"/>
  <c r="AQ1304" i="388"/>
  <c r="AQ1308" i="388"/>
  <c r="AQ1312" i="388"/>
  <c r="AQ1316" i="388"/>
  <c r="AQ1321" i="388"/>
  <c r="AQ1325" i="388"/>
  <c r="AQ1330" i="388"/>
  <c r="AQ1334" i="388"/>
  <c r="AQ1338" i="388"/>
  <c r="AQ1342" i="388"/>
  <c r="AQ1346" i="388"/>
  <c r="AQ1350" i="388"/>
  <c r="AQ1354" i="388"/>
  <c r="AQ1361" i="388"/>
  <c r="AQ1365" i="388"/>
  <c r="AQ1369" i="388"/>
  <c r="AQ1373" i="388"/>
  <c r="AQ1377" i="388"/>
  <c r="AQ1381" i="388"/>
  <c r="AQ1386" i="388"/>
  <c r="AQ1390" i="388"/>
  <c r="AQ1394" i="388"/>
  <c r="AM255" i="388"/>
  <c r="D835" i="388" l="1"/>
  <c r="D1319" i="388"/>
  <c r="D1249" i="388"/>
  <c r="L313" i="388"/>
  <c r="N313" i="388" s="1"/>
  <c r="D313" i="388" s="1"/>
  <c r="AO313" i="388"/>
  <c r="AO255" i="388"/>
  <c r="L255" i="388"/>
  <c r="N255" i="388" s="1"/>
  <c r="D255" i="388" s="1"/>
  <c r="AQ1397" i="388"/>
  <c r="AV1347" i="388" l="1"/>
  <c r="AL1347" i="388"/>
  <c r="AN1347" i="388"/>
  <c r="L1347" i="388"/>
  <c r="J1347" i="388"/>
  <c r="I1347" i="388"/>
  <c r="H1347" i="388"/>
  <c r="AY1091" i="388"/>
  <c r="AY1090" i="388"/>
  <c r="AO1091" i="388"/>
  <c r="AO1090" i="388"/>
  <c r="AK1091" i="388"/>
  <c r="K1091" i="388" s="1"/>
  <c r="AK1090" i="388"/>
  <c r="M1091" i="388"/>
  <c r="L1091" i="388"/>
  <c r="J1091" i="388"/>
  <c r="I1091" i="388"/>
  <c r="H1091" i="388"/>
  <c r="M1090" i="388"/>
  <c r="L1090" i="388"/>
  <c r="J1090" i="388"/>
  <c r="I1090" i="388"/>
  <c r="H1090" i="388"/>
  <c r="AV1041" i="388"/>
  <c r="AL1041" i="388"/>
  <c r="AN1041" i="388"/>
  <c r="L1041" i="388"/>
  <c r="K1041" i="388"/>
  <c r="J1041" i="388"/>
  <c r="I1041" i="388"/>
  <c r="H1041" i="388"/>
  <c r="AV412" i="388"/>
  <c r="AL412" i="388"/>
  <c r="AM412" i="388"/>
  <c r="M412" i="388"/>
  <c r="AV375" i="388"/>
  <c r="AV373" i="388"/>
  <c r="AL375" i="388"/>
  <c r="AL373" i="388"/>
  <c r="AM375" i="388"/>
  <c r="AO375" i="388" s="1"/>
  <c r="AM373" i="388"/>
  <c r="AO373" i="388" s="1"/>
  <c r="N1091" i="388" l="1"/>
  <c r="D1091" i="388" s="1"/>
  <c r="N1090" i="388"/>
  <c r="AO1347" i="388"/>
  <c r="M1347" i="388"/>
  <c r="N1347" i="388" s="1"/>
  <c r="D1347" i="388" s="1"/>
  <c r="AU1091" i="388"/>
  <c r="AV1091" i="388" s="1"/>
  <c r="AX1347" i="388"/>
  <c r="AY1347" i="388" s="1"/>
  <c r="AL1090" i="388"/>
  <c r="K1090" i="388"/>
  <c r="AU1090" i="388"/>
  <c r="AV1090" i="388" s="1"/>
  <c r="AL1091" i="388"/>
  <c r="AO1041" i="388"/>
  <c r="M1041" i="388"/>
  <c r="N1041" i="388" s="1"/>
  <c r="D1041" i="388" s="1"/>
  <c r="AX1041" i="388"/>
  <c r="AY1041" i="388" s="1"/>
  <c r="AO412" i="388"/>
  <c r="L412" i="388"/>
  <c r="N412" i="388" s="1"/>
  <c r="D412" i="388" s="1"/>
  <c r="AW412" i="388"/>
  <c r="AY412" i="388" s="1"/>
  <c r="M375" i="388"/>
  <c r="L375" i="388"/>
  <c r="K375" i="388"/>
  <c r="J375" i="388"/>
  <c r="I375" i="388"/>
  <c r="H375" i="388"/>
  <c r="M373" i="388"/>
  <c r="L373" i="388"/>
  <c r="K373" i="388"/>
  <c r="J373" i="388"/>
  <c r="I373" i="388"/>
  <c r="H373" i="388"/>
  <c r="AV371" i="388"/>
  <c r="AL371" i="388"/>
  <c r="AM371" i="388"/>
  <c r="M371" i="388"/>
  <c r="K371" i="388"/>
  <c r="J371" i="388"/>
  <c r="I371" i="388"/>
  <c r="H371" i="388"/>
  <c r="AV369" i="388"/>
  <c r="AL369" i="388"/>
  <c r="AM369" i="388"/>
  <c r="AO369" i="388" s="1"/>
  <c r="M369" i="388"/>
  <c r="K369" i="388"/>
  <c r="J369" i="388"/>
  <c r="I369" i="388"/>
  <c r="H369" i="388"/>
  <c r="B369" i="388"/>
  <c r="AY127" i="388"/>
  <c r="AO127" i="388"/>
  <c r="M127" i="388"/>
  <c r="L127" i="388"/>
  <c r="J127" i="388"/>
  <c r="I127" i="388"/>
  <c r="H127" i="388"/>
  <c r="AY50" i="388"/>
  <c r="AO50" i="388"/>
  <c r="M50" i="388"/>
  <c r="L50" i="388"/>
  <c r="K50" i="388"/>
  <c r="H50" i="388"/>
  <c r="D1090" i="388" l="1"/>
  <c r="N50" i="388"/>
  <c r="N127" i="388"/>
  <c r="AW371" i="388"/>
  <c r="AY371" i="388" s="1"/>
  <c r="AW373" i="388"/>
  <c r="AY373" i="388" s="1"/>
  <c r="AW369" i="388"/>
  <c r="AY369" i="388" s="1"/>
  <c r="AW375" i="388"/>
  <c r="AY375" i="388" s="1"/>
  <c r="N373" i="388"/>
  <c r="D373" i="388" s="1"/>
  <c r="N375" i="388"/>
  <c r="D375" i="388" s="1"/>
  <c r="AO371" i="388"/>
  <c r="L371" i="388"/>
  <c r="N371" i="388" s="1"/>
  <c r="D371" i="388" s="1"/>
  <c r="L369" i="388"/>
  <c r="N369" i="388" s="1"/>
  <c r="D369" i="388" s="1"/>
  <c r="AU127" i="388"/>
  <c r="AV127" i="388" s="1"/>
  <c r="AK127" i="388"/>
  <c r="W1397" i="388"/>
  <c r="K127" i="388" l="1"/>
  <c r="D127" i="388" s="1"/>
  <c r="AL127" i="388"/>
  <c r="D11" i="396"/>
  <c r="D15" i="396" s="1"/>
  <c r="D16" i="396" s="1"/>
  <c r="D17" i="396" s="1"/>
  <c r="D22" i="396" s="1"/>
  <c r="D25" i="396" s="1"/>
  <c r="D28" i="396" s="1"/>
  <c r="D31" i="396" s="1"/>
  <c r="D38" i="396" s="1"/>
  <c r="D42" i="396" s="1"/>
  <c r="AV441" i="388" l="1"/>
  <c r="T1397" i="388" l="1"/>
  <c r="AE885" i="388" l="1"/>
  <c r="AE1096" i="388"/>
  <c r="AE1397" i="388" s="1"/>
  <c r="F46" i="396"/>
  <c r="M1212" i="388" l="1"/>
  <c r="L1212" i="388"/>
  <c r="M884" i="388"/>
  <c r="K884" i="388"/>
  <c r="N1212" i="388" l="1"/>
  <c r="T898" i="388" l="1"/>
  <c r="AY1333" i="388" l="1"/>
  <c r="AO1333" i="388"/>
  <c r="AU1333" i="388"/>
  <c r="M1333" i="388"/>
  <c r="L1333" i="388"/>
  <c r="AY1212" i="388"/>
  <c r="AO1212" i="388"/>
  <c r="AK1212" i="388"/>
  <c r="K1212" i="388" s="1"/>
  <c r="D1212" i="388" s="1"/>
  <c r="AV1131" i="388"/>
  <c r="AL1131" i="388"/>
  <c r="AN1131" i="388"/>
  <c r="L1131" i="388"/>
  <c r="AY950" i="388"/>
  <c r="AV950" i="388"/>
  <c r="AO950" i="388"/>
  <c r="AL950" i="388"/>
  <c r="AR950" i="388"/>
  <c r="M950" i="388"/>
  <c r="L950" i="388"/>
  <c r="AY940" i="388"/>
  <c r="AV940" i="388"/>
  <c r="AO940" i="388"/>
  <c r="AL940" i="388"/>
  <c r="AH940" i="388"/>
  <c r="H940" i="388" s="1"/>
  <c r="D940" i="388" s="1"/>
  <c r="M940" i="388"/>
  <c r="L940" i="388"/>
  <c r="AM884" i="388"/>
  <c r="L884" i="388" s="1"/>
  <c r="N884" i="388" s="1"/>
  <c r="D884" i="388" s="1"/>
  <c r="AY441" i="388"/>
  <c r="AO441" i="388"/>
  <c r="AL441" i="388"/>
  <c r="M441" i="388"/>
  <c r="L441" i="388"/>
  <c r="AV416" i="388"/>
  <c r="AV415" i="388"/>
  <c r="AL416" i="388"/>
  <c r="AL415" i="388"/>
  <c r="AM415" i="388"/>
  <c r="M416" i="388"/>
  <c r="M415" i="388"/>
  <c r="AV413" i="388"/>
  <c r="AL413" i="388"/>
  <c r="M413" i="388"/>
  <c r="AV370" i="388"/>
  <c r="AV368" i="388"/>
  <c r="AL370" i="388"/>
  <c r="AL368" i="388"/>
  <c r="M370" i="388"/>
  <c r="AV348" i="388"/>
  <c r="AL348" i="388"/>
  <c r="AM348" i="388"/>
  <c r="L348" i="388" s="1"/>
  <c r="N348" i="388" s="1"/>
  <c r="B348" i="388"/>
  <c r="AV1333" i="388" l="1"/>
  <c r="V1397" i="388"/>
  <c r="AO884" i="388"/>
  <c r="N441" i="388"/>
  <c r="AK1333" i="388"/>
  <c r="AL1212" i="388"/>
  <c r="AO1131" i="388"/>
  <c r="M1131" i="388"/>
  <c r="N1131" i="388" s="1"/>
  <c r="D1131" i="388" s="1"/>
  <c r="AX1131" i="388"/>
  <c r="AH950" i="388"/>
  <c r="H950" i="388" s="1"/>
  <c r="D950" i="388" s="1"/>
  <c r="AR940" i="388"/>
  <c r="AL884" i="388"/>
  <c r="AH441" i="388"/>
  <c r="H441" i="388" s="1"/>
  <c r="AR441" i="388"/>
  <c r="AO415" i="388"/>
  <c r="L415" i="388"/>
  <c r="N415" i="388" s="1"/>
  <c r="D415" i="388" s="1"/>
  <c r="AW416" i="388"/>
  <c r="AM416" i="388"/>
  <c r="AM413" i="388"/>
  <c r="AO413" i="388" s="1"/>
  <c r="AW413" i="388"/>
  <c r="AO348" i="388"/>
  <c r="D348" i="388"/>
  <c r="AM370" i="388"/>
  <c r="L370" i="388" s="1"/>
  <c r="N370" i="388" s="1"/>
  <c r="D370" i="388" s="1"/>
  <c r="AW370" i="388"/>
  <c r="U1397" i="388"/>
  <c r="AY1131" i="388" l="1"/>
  <c r="AY370" i="388"/>
  <c r="AY413" i="388"/>
  <c r="AY416" i="388"/>
  <c r="D441" i="388"/>
  <c r="AU1212" i="388"/>
  <c r="AV884" i="388"/>
  <c r="AW884" i="388"/>
  <c r="K1333" i="388"/>
  <c r="D1333" i="388" s="1"/>
  <c r="AL1333" i="388"/>
  <c r="L413" i="388"/>
  <c r="N413" i="388" s="1"/>
  <c r="D413" i="388" s="1"/>
  <c r="AO370" i="388"/>
  <c r="AW415" i="388"/>
  <c r="AO416" i="388"/>
  <c r="L416" i="388"/>
  <c r="N416" i="388" s="1"/>
  <c r="D416" i="388" s="1"/>
  <c r="AW348" i="388"/>
  <c r="AV1212" i="388" l="1"/>
  <c r="AY415" i="388"/>
  <c r="AY348" i="388"/>
  <c r="AY884" i="388"/>
  <c r="M826" i="388" l="1"/>
  <c r="K826" i="388"/>
  <c r="H826" i="388"/>
  <c r="L1361" i="388" l="1"/>
  <c r="C24" i="19" l="1"/>
  <c r="L1374" i="388" l="1"/>
  <c r="AL1374" i="388"/>
  <c r="AL827" i="388" l="1"/>
  <c r="AN1374" i="388" l="1"/>
  <c r="AN1361" i="388"/>
  <c r="AK1331" i="388"/>
  <c r="J1374" i="388"/>
  <c r="H1374" i="388"/>
  <c r="J1361" i="388"/>
  <c r="I1361" i="388"/>
  <c r="H1361" i="388"/>
  <c r="AY1334" i="388"/>
  <c r="AY1332" i="388"/>
  <c r="AY1331" i="388"/>
  <c r="AY1330" i="388"/>
  <c r="AY1329" i="388"/>
  <c r="AO1334" i="388"/>
  <c r="AO1332" i="388"/>
  <c r="AO1331" i="388"/>
  <c r="AO1330" i="388"/>
  <c r="AO1329" i="388"/>
  <c r="AU1330" i="388"/>
  <c r="M1334" i="388"/>
  <c r="L1334" i="388"/>
  <c r="J1334" i="388"/>
  <c r="I1334" i="388"/>
  <c r="H1334" i="388"/>
  <c r="M1332" i="388"/>
  <c r="L1332" i="388"/>
  <c r="J1332" i="388"/>
  <c r="I1332" i="388"/>
  <c r="H1332" i="388"/>
  <c r="M1331" i="388"/>
  <c r="L1331" i="388"/>
  <c r="J1331" i="388"/>
  <c r="I1331" i="388"/>
  <c r="H1331" i="388"/>
  <c r="M1330" i="388"/>
  <c r="L1330" i="388"/>
  <c r="J1330" i="388"/>
  <c r="I1330" i="388"/>
  <c r="H1330" i="388"/>
  <c r="M1329" i="388"/>
  <c r="L1329" i="388"/>
  <c r="J1329" i="388"/>
  <c r="I1329" i="388"/>
  <c r="H1329" i="388"/>
  <c r="AY1315" i="388"/>
  <c r="AO1315" i="388"/>
  <c r="M1315" i="388"/>
  <c r="L1315" i="388"/>
  <c r="J1315" i="388"/>
  <c r="I1315" i="388"/>
  <c r="H1315" i="388"/>
  <c r="AY1310" i="388"/>
  <c r="AO1310" i="388"/>
  <c r="M1310" i="388"/>
  <c r="L1310" i="388"/>
  <c r="J1310" i="388"/>
  <c r="I1310" i="388"/>
  <c r="H1310" i="388"/>
  <c r="AY1292" i="388"/>
  <c r="AO1292" i="388"/>
  <c r="AU1292" i="388"/>
  <c r="M1292" i="388"/>
  <c r="L1292" i="388"/>
  <c r="J1292" i="388"/>
  <c r="I1292" i="388"/>
  <c r="H1292" i="388"/>
  <c r="AV1330" i="388" l="1"/>
  <c r="AV1292" i="388"/>
  <c r="M1361" i="388"/>
  <c r="N1361" i="388" s="1"/>
  <c r="D1361" i="388" s="1"/>
  <c r="AO1361" i="388"/>
  <c r="M1374" i="388"/>
  <c r="N1374" i="388" s="1"/>
  <c r="D1374" i="388" s="1"/>
  <c r="AO1374" i="388"/>
  <c r="N1292" i="388"/>
  <c r="N1310" i="388"/>
  <c r="N1332" i="388"/>
  <c r="N1329" i="388"/>
  <c r="AK1310" i="388"/>
  <c r="K1310" i="388" s="1"/>
  <c r="AK1332" i="388"/>
  <c r="AK1315" i="388"/>
  <c r="K1315" i="388" s="1"/>
  <c r="AU1329" i="388"/>
  <c r="AK1329" i="388"/>
  <c r="AU1334" i="388"/>
  <c r="AK1334" i="388"/>
  <c r="K1334" i="388" s="1"/>
  <c r="N1330" i="388"/>
  <c r="AL1361" i="388"/>
  <c r="N1315" i="388"/>
  <c r="N1331" i="388"/>
  <c r="AL1331" i="388"/>
  <c r="K1331" i="388"/>
  <c r="N1334" i="388"/>
  <c r="AK1330" i="388"/>
  <c r="AU1331" i="388"/>
  <c r="AU1332" i="388"/>
  <c r="AU1315" i="388"/>
  <c r="AU1310" i="388"/>
  <c r="AK1292" i="388"/>
  <c r="M1235" i="388"/>
  <c r="L1235" i="388"/>
  <c r="K1235" i="388"/>
  <c r="H1235" i="388"/>
  <c r="AY1236" i="388"/>
  <c r="AO1236" i="388"/>
  <c r="M1236" i="388"/>
  <c r="L1236" i="388"/>
  <c r="K1236" i="388"/>
  <c r="H1236" i="388"/>
  <c r="AV883" i="388"/>
  <c r="AL883" i="388"/>
  <c r="M883" i="388"/>
  <c r="K883" i="388"/>
  <c r="J883" i="388"/>
  <c r="I883" i="388"/>
  <c r="H883" i="388"/>
  <c r="L826" i="388"/>
  <c r="AV642" i="388"/>
  <c r="AL642" i="388"/>
  <c r="AM642" i="388"/>
  <c r="M642" i="388"/>
  <c r="AY588" i="388"/>
  <c r="AY587" i="388"/>
  <c r="AO588" i="388"/>
  <c r="AO587" i="388"/>
  <c r="AK588" i="388"/>
  <c r="AK587" i="388"/>
  <c r="M588" i="388"/>
  <c r="L588" i="388"/>
  <c r="M587" i="388"/>
  <c r="L587" i="388"/>
  <c r="AY586" i="388"/>
  <c r="AO586" i="388"/>
  <c r="M586" i="388"/>
  <c r="L586" i="388"/>
  <c r="AY558" i="388"/>
  <c r="AO558" i="388"/>
  <c r="M558" i="388"/>
  <c r="L558" i="388"/>
  <c r="AV411" i="388"/>
  <c r="AL411" i="388"/>
  <c r="M411" i="388"/>
  <c r="AO189" i="388"/>
  <c r="AO188" i="388"/>
  <c r="AO187" i="388"/>
  <c r="AO186" i="388"/>
  <c r="AO185" i="388"/>
  <c r="AK188" i="388"/>
  <c r="AK187" i="388"/>
  <c r="M189" i="388"/>
  <c r="L189" i="388"/>
  <c r="M188" i="388"/>
  <c r="L188" i="388"/>
  <c r="M187" i="388"/>
  <c r="L187" i="388"/>
  <c r="M186" i="388"/>
  <c r="L186" i="388"/>
  <c r="M185" i="388"/>
  <c r="L185" i="388"/>
  <c r="AO184" i="388"/>
  <c r="M184" i="388"/>
  <c r="L184" i="388"/>
  <c r="D85" i="6"/>
  <c r="D81" i="6"/>
  <c r="D78" i="6"/>
  <c r="D66" i="6"/>
  <c r="D55" i="6"/>
  <c r="D51" i="6"/>
  <c r="D24" i="6"/>
  <c r="D23" i="6"/>
  <c r="D20" i="6"/>
  <c r="D19" i="6"/>
  <c r="AV1315" i="388" l="1"/>
  <c r="AV1332" i="388"/>
  <c r="AV1334" i="388"/>
  <c r="N826" i="388"/>
  <c r="AV1331" i="388"/>
  <c r="AV1310" i="388"/>
  <c r="AV1329" i="388"/>
  <c r="AV1361" i="388"/>
  <c r="AX1361" i="388"/>
  <c r="AV1374" i="388"/>
  <c r="AX1374" i="388"/>
  <c r="D1310" i="388"/>
  <c r="AU558" i="388"/>
  <c r="AW411" i="388"/>
  <c r="AU586" i="388"/>
  <c r="AW883" i="388"/>
  <c r="N1235" i="388"/>
  <c r="AL1332" i="388"/>
  <c r="K1332" i="388"/>
  <c r="D1332" i="388" s="1"/>
  <c r="D1334" i="388"/>
  <c r="AL1315" i="388"/>
  <c r="AL1334" i="388"/>
  <c r="AL1310" i="388"/>
  <c r="N558" i="388"/>
  <c r="N1236" i="388"/>
  <c r="D1331" i="388"/>
  <c r="D1315" i="388"/>
  <c r="AL1329" i="388"/>
  <c r="K1329" i="388"/>
  <c r="D1329" i="388" s="1"/>
  <c r="AL1330" i="388"/>
  <c r="K1330" i="388"/>
  <c r="D1330" i="388" s="1"/>
  <c r="AL1292" i="388"/>
  <c r="K1292" i="388"/>
  <c r="D1292" i="388" s="1"/>
  <c r="AM883" i="388"/>
  <c r="AO826" i="388"/>
  <c r="AO642" i="388"/>
  <c r="L642" i="388"/>
  <c r="N642" i="388" s="1"/>
  <c r="D642" i="388" s="1"/>
  <c r="K587" i="388"/>
  <c r="D587" i="388" s="1"/>
  <c r="AL587" i="388"/>
  <c r="AL588" i="388"/>
  <c r="K588" i="388"/>
  <c r="D588" i="388" s="1"/>
  <c r="AK586" i="388"/>
  <c r="N184" i="388"/>
  <c r="N189" i="388"/>
  <c r="AK558" i="388"/>
  <c r="AK186" i="388"/>
  <c r="AL186" i="388" s="1"/>
  <c r="AM411" i="388"/>
  <c r="N186" i="388"/>
  <c r="AY185" i="388"/>
  <c r="AU185" i="388"/>
  <c r="K188" i="388"/>
  <c r="AL188" i="388"/>
  <c r="AY189" i="388"/>
  <c r="AU189" i="388"/>
  <c r="AU186" i="388"/>
  <c r="AY186" i="388"/>
  <c r="K187" i="388"/>
  <c r="AL187" i="388"/>
  <c r="N187" i="388"/>
  <c r="AK185" i="388"/>
  <c r="AK189" i="388"/>
  <c r="N185" i="388"/>
  <c r="N188" i="388"/>
  <c r="AU184" i="388"/>
  <c r="AY184" i="388"/>
  <c r="AK184" i="388"/>
  <c r="AV558" i="388" l="1"/>
  <c r="AY1361" i="388"/>
  <c r="AV586" i="388"/>
  <c r="AY1374" i="388"/>
  <c r="AV186" i="388"/>
  <c r="AV184" i="388"/>
  <c r="AV189" i="388"/>
  <c r="AV185" i="388"/>
  <c r="AY411" i="388"/>
  <c r="AY883" i="388"/>
  <c r="AW642" i="388"/>
  <c r="AY826" i="388"/>
  <c r="AU587" i="388"/>
  <c r="AU588" i="388"/>
  <c r="AO883" i="388"/>
  <c r="L883" i="388"/>
  <c r="N883" i="388" s="1"/>
  <c r="D883" i="388" s="1"/>
  <c r="D188" i="388"/>
  <c r="AL586" i="388"/>
  <c r="K586" i="388"/>
  <c r="D586" i="388" s="1"/>
  <c r="AL558" i="388"/>
  <c r="K558" i="388"/>
  <c r="D558" i="388" s="1"/>
  <c r="K186" i="388"/>
  <c r="D186" i="388" s="1"/>
  <c r="D187" i="388"/>
  <c r="AO411" i="388"/>
  <c r="L411" i="388"/>
  <c r="N411" i="388" s="1"/>
  <c r="D411" i="388" s="1"/>
  <c r="AU187" i="388"/>
  <c r="AY187" i="388"/>
  <c r="AL189" i="388"/>
  <c r="K189" i="388"/>
  <c r="D189" i="388" s="1"/>
  <c r="AL185" i="388"/>
  <c r="K185" i="388"/>
  <c r="D185" i="388" s="1"/>
  <c r="AY188" i="388"/>
  <c r="AU188" i="388"/>
  <c r="K184" i="388"/>
  <c r="D184" i="388" s="1"/>
  <c r="AL184" i="388"/>
  <c r="F39" i="396"/>
  <c r="E39" i="396"/>
  <c r="G16" i="396"/>
  <c r="AV187" i="388" l="1"/>
  <c r="AV588" i="388"/>
  <c r="AV188" i="388"/>
  <c r="AV587" i="388"/>
  <c r="AY642" i="388"/>
  <c r="F18" i="396"/>
  <c r="G46" i="396"/>
  <c r="G17" i="396"/>
  <c r="G11" i="396"/>
  <c r="E12" i="396" s="1"/>
  <c r="G28" i="396"/>
  <c r="E29" i="396" s="1"/>
  <c r="E18" i="396"/>
  <c r="G8" i="396"/>
  <c r="F9" i="396" s="1"/>
  <c r="G15" i="396"/>
  <c r="G25" i="396"/>
  <c r="E26" i="396" s="1"/>
  <c r="G31" i="396"/>
  <c r="E32" i="396" s="1"/>
  <c r="G38" i="396"/>
  <c r="G39" i="396" s="1"/>
  <c r="F40" i="396" s="1"/>
  <c r="G18" i="396" l="1"/>
  <c r="E19" i="396" s="1"/>
  <c r="E9" i="396"/>
  <c r="G9" i="396" s="1"/>
  <c r="F12" i="396"/>
  <c r="G12" i="396" s="1"/>
  <c r="E40" i="396"/>
  <c r="G40" i="396" s="1"/>
  <c r="F29" i="396"/>
  <c r="G29" i="396" s="1"/>
  <c r="G22" i="396"/>
  <c r="E23" i="396" s="1"/>
  <c r="F26" i="396"/>
  <c r="G26" i="396" s="1"/>
  <c r="F32" i="396"/>
  <c r="G32" i="396" s="1"/>
  <c r="F19" i="396" l="1"/>
  <c r="G19" i="396" s="1"/>
  <c r="F23" i="396"/>
  <c r="G23" i="396" s="1"/>
  <c r="G34" i="396" s="1"/>
  <c r="G35" i="396" s="1"/>
  <c r="E34" i="396"/>
  <c r="E35" i="396" s="1"/>
  <c r="B5" i="6" l="1"/>
  <c r="B8" i="19"/>
  <c r="C1408" i="388"/>
  <c r="F34" i="396"/>
  <c r="F35" i="396" s="1"/>
  <c r="AJ885" i="388"/>
  <c r="C26" i="19" s="1"/>
  <c r="AI1022" i="388" l="1"/>
  <c r="AS1022" i="388"/>
  <c r="AS11" i="388"/>
  <c r="AI14" i="388"/>
  <c r="I14" i="388" s="1"/>
  <c r="AS14" i="388"/>
  <c r="B9" i="19"/>
  <c r="B6" i="6"/>
  <c r="AS50" i="388"/>
  <c r="AI50" i="388"/>
  <c r="AI826" i="388"/>
  <c r="AI1266" i="388"/>
  <c r="AS826" i="388"/>
  <c r="AI1236" i="388"/>
  <c r="AS1236" i="388"/>
  <c r="C1409" i="388"/>
  <c r="AJ1022" i="388" l="1"/>
  <c r="AT1022" i="388"/>
  <c r="AV1022" i="388" s="1"/>
  <c r="I1022" i="388"/>
  <c r="AJ14" i="388"/>
  <c r="AT14" i="388"/>
  <c r="AV14" i="388" s="1"/>
  <c r="I50" i="388"/>
  <c r="AT50" i="388"/>
  <c r="AV50" i="388" s="1"/>
  <c r="AJ50" i="388"/>
  <c r="J50" i="388" s="1"/>
  <c r="AJ826" i="388"/>
  <c r="J826" i="388" s="1"/>
  <c r="AJ1266" i="388"/>
  <c r="AT826" i="388"/>
  <c r="I826" i="388"/>
  <c r="AJ21" i="388"/>
  <c r="AT1236" i="388"/>
  <c r="AJ1236" i="388"/>
  <c r="I1236" i="388"/>
  <c r="AL826" i="388" l="1"/>
  <c r="J1022" i="388"/>
  <c r="D1022" i="388" s="1"/>
  <c r="AL1022" i="388"/>
  <c r="AL14" i="388"/>
  <c r="J14" i="388"/>
  <c r="D14" i="388" s="1"/>
  <c r="D50" i="388"/>
  <c r="AL50" i="388"/>
  <c r="AV826" i="388"/>
  <c r="D826" i="388"/>
  <c r="M328" i="388"/>
  <c r="AW328" i="388" l="1"/>
  <c r="AM328" i="388"/>
  <c r="AO328" i="388" s="1"/>
  <c r="L576" i="388"/>
  <c r="M576" i="388"/>
  <c r="AV675" i="388"/>
  <c r="M675" i="388"/>
  <c r="AY576" i="388"/>
  <c r="AO576" i="388"/>
  <c r="AV210" i="388"/>
  <c r="H210" i="388"/>
  <c r="I210" i="388"/>
  <c r="J210" i="388"/>
  <c r="K210" i="388"/>
  <c r="M210" i="388"/>
  <c r="AY328" i="388" l="1"/>
  <c r="AW210" i="388"/>
  <c r="L328" i="388"/>
  <c r="N328" i="388" s="1"/>
  <c r="D328" i="388" s="1"/>
  <c r="AK576" i="388"/>
  <c r="AL576" i="388" s="1"/>
  <c r="AM675" i="388"/>
  <c r="AO675" i="388" s="1"/>
  <c r="AM210" i="388"/>
  <c r="AO210" i="388" s="1"/>
  <c r="AY210" i="388" l="1"/>
  <c r="AW675" i="388"/>
  <c r="AU576" i="388"/>
  <c r="L210" i="388"/>
  <c r="N210" i="388" s="1"/>
  <c r="D210" i="388" s="1"/>
  <c r="K576" i="388"/>
  <c r="D576" i="388" s="1"/>
  <c r="L675" i="388"/>
  <c r="N675" i="388" s="1"/>
  <c r="D675" i="388" s="1"/>
  <c r="AV576" i="388" l="1"/>
  <c r="AY675" i="388"/>
  <c r="M885" i="388"/>
  <c r="L885" i="388"/>
  <c r="K885" i="388"/>
  <c r="H885" i="388"/>
  <c r="N885" i="388" l="1"/>
  <c r="B1396" i="388"/>
  <c r="B1395" i="388"/>
  <c r="B1394" i="388"/>
  <c r="B1393" i="388"/>
  <c r="B1392" i="388"/>
  <c r="B1391" i="388"/>
  <c r="B1390" i="388"/>
  <c r="B1389" i="388"/>
  <c r="B1388" i="388"/>
  <c r="B1387" i="388"/>
  <c r="B1386" i="388"/>
  <c r="B1385" i="388"/>
  <c r="B1384" i="388"/>
  <c r="B1382" i="388"/>
  <c r="B1381" i="388"/>
  <c r="B1380" i="388"/>
  <c r="B1379" i="388"/>
  <c r="B1378" i="388"/>
  <c r="B1377" i="388"/>
  <c r="B1376" i="388"/>
  <c r="B1375" i="388"/>
  <c r="B1373" i="388"/>
  <c r="B1372" i="388"/>
  <c r="B1371" i="388"/>
  <c r="B1370" i="388"/>
  <c r="B1369" i="388"/>
  <c r="B1368" i="388"/>
  <c r="B1367" i="388"/>
  <c r="B1366" i="388"/>
  <c r="B1365" i="388"/>
  <c r="B1364" i="388"/>
  <c r="B1363" i="388"/>
  <c r="B1362" i="388"/>
  <c r="B1360" i="388"/>
  <c r="B1359" i="388"/>
  <c r="B1358" i="388"/>
  <c r="B1354" i="388"/>
  <c r="B1353" i="388"/>
  <c r="B1352" i="388"/>
  <c r="B1351" i="388"/>
  <c r="B1350" i="388"/>
  <c r="B1349" i="388"/>
  <c r="B1348" i="388"/>
  <c r="B1346" i="388"/>
  <c r="B1345" i="388"/>
  <c r="B1344" i="388"/>
  <c r="B1343" i="388"/>
  <c r="B1342" i="388"/>
  <c r="B1341" i="388"/>
  <c r="B1340" i="388"/>
  <c r="B1339" i="388"/>
  <c r="B1338" i="388"/>
  <c r="B1337" i="388"/>
  <c r="B1336" i="388"/>
  <c r="B1335" i="388"/>
  <c r="B1328" i="388"/>
  <c r="B1327" i="388"/>
  <c r="B1325" i="388"/>
  <c r="B1324" i="388"/>
  <c r="B1323" i="388"/>
  <c r="B1322" i="388"/>
  <c r="B1321" i="388"/>
  <c r="B1320" i="388"/>
  <c r="B1318" i="388"/>
  <c r="B1317" i="388"/>
  <c r="B1316" i="388"/>
  <c r="B1314" i="388"/>
  <c r="B1313" i="388"/>
  <c r="B1312" i="388"/>
  <c r="B1311" i="388"/>
  <c r="B1309" i="388"/>
  <c r="B1308" i="388"/>
  <c r="B1307" i="388"/>
  <c r="B1306" i="388"/>
  <c r="B1305" i="388"/>
  <c r="B1304" i="388"/>
  <c r="B1303" i="388"/>
  <c r="B1302" i="388"/>
  <c r="B1301" i="388"/>
  <c r="B1300" i="388"/>
  <c r="B1299" i="388"/>
  <c r="B1298" i="388"/>
  <c r="B1297" i="388"/>
  <c r="B1296" i="388"/>
  <c r="B1295" i="388"/>
  <c r="B1294" i="388"/>
  <c r="B1293" i="388"/>
  <c r="B1291" i="388"/>
  <c r="B1290" i="388"/>
  <c r="B1289" i="388"/>
  <c r="B1288" i="388"/>
  <c r="B1287" i="388"/>
  <c r="B1286" i="388"/>
  <c r="B1285" i="388"/>
  <c r="B1284" i="388"/>
  <c r="B1283" i="388"/>
  <c r="B1282" i="388"/>
  <c r="B1281" i="388"/>
  <c r="B1280" i="388"/>
  <c r="B1279" i="388"/>
  <c r="B1278" i="388"/>
  <c r="B1277" i="388"/>
  <c r="B1276" i="388"/>
  <c r="B1275" i="388"/>
  <c r="B1274" i="388"/>
  <c r="B1273" i="388"/>
  <c r="B1272" i="388"/>
  <c r="B1271" i="388"/>
  <c r="B1270" i="388"/>
  <c r="B1269" i="388"/>
  <c r="B1268" i="388"/>
  <c r="B1267" i="388"/>
  <c r="B1266" i="388"/>
  <c r="B1265" i="388"/>
  <c r="B1264" i="388"/>
  <c r="B1263" i="388"/>
  <c r="B1262" i="388"/>
  <c r="B1261" i="388"/>
  <c r="B1260" i="388"/>
  <c r="B1259" i="388"/>
  <c r="B1258" i="388"/>
  <c r="B1257" i="388"/>
  <c r="B1256" i="388"/>
  <c r="B1255" i="388"/>
  <c r="B1254" i="388"/>
  <c r="B1253" i="388"/>
  <c r="B1252" i="388"/>
  <c r="B1251" i="388"/>
  <c r="B1250" i="388"/>
  <c r="B1248" i="388"/>
  <c r="B1247" i="388"/>
  <c r="B1246" i="388"/>
  <c r="B1245" i="388"/>
  <c r="B1244" i="388"/>
  <c r="B1242" i="388"/>
  <c r="B1241" i="388"/>
  <c r="B1240" i="388"/>
  <c r="B1239" i="388"/>
  <c r="B1238" i="388"/>
  <c r="B1237" i="388"/>
  <c r="B1235" i="388"/>
  <c r="B1234" i="388"/>
  <c r="B1233" i="388"/>
  <c r="B1232" i="388"/>
  <c r="B1231" i="388"/>
  <c r="B1230" i="388"/>
  <c r="B1229" i="388"/>
  <c r="B1228" i="388"/>
  <c r="B1227" i="388"/>
  <c r="B1226" i="388"/>
  <c r="B1225" i="388"/>
  <c r="B1224" i="388"/>
  <c r="B1223" i="388"/>
  <c r="B1222" i="388"/>
  <c r="B1221" i="388"/>
  <c r="B1220" i="388"/>
  <c r="B1219" i="388"/>
  <c r="B1218" i="388"/>
  <c r="B1217" i="388"/>
  <c r="B1216" i="388"/>
  <c r="B1215" i="388"/>
  <c r="B1214" i="388"/>
  <c r="B1213" i="388"/>
  <c r="B1211" i="388"/>
  <c r="B1210" i="388"/>
  <c r="B1209" i="388"/>
  <c r="B1208" i="388"/>
  <c r="B1207" i="388"/>
  <c r="B1206" i="388"/>
  <c r="B1205" i="388"/>
  <c r="B1204" i="388"/>
  <c r="B1203" i="388"/>
  <c r="B1202" i="388"/>
  <c r="B1201" i="388"/>
  <c r="B1200" i="388"/>
  <c r="B1199" i="388"/>
  <c r="B1198" i="388"/>
  <c r="B1197" i="388"/>
  <c r="B1196" i="388"/>
  <c r="B1194" i="388"/>
  <c r="B1193" i="388"/>
  <c r="B1192" i="388"/>
  <c r="B1191" i="388"/>
  <c r="B1190" i="388"/>
  <c r="B1189" i="388"/>
  <c r="B1188" i="388"/>
  <c r="B1187" i="388"/>
  <c r="B1186" i="388"/>
  <c r="B1185" i="388"/>
  <c r="B1184" i="388"/>
  <c r="B1183" i="388"/>
  <c r="B1182" i="388"/>
  <c r="B1181" i="388"/>
  <c r="B1180" i="388"/>
  <c r="B1179" i="388"/>
  <c r="B1178" i="388"/>
  <c r="B1177" i="388"/>
  <c r="B1176" i="388"/>
  <c r="B1175" i="388"/>
  <c r="B1174" i="388"/>
  <c r="B1173" i="388"/>
  <c r="B1172" i="388"/>
  <c r="B1171" i="388"/>
  <c r="B1170" i="388"/>
  <c r="B1169" i="388"/>
  <c r="B1168" i="388"/>
  <c r="B1167" i="388"/>
  <c r="B1166" i="388"/>
  <c r="B1165" i="388"/>
  <c r="B1164" i="388"/>
  <c r="B1163" i="388"/>
  <c r="B1162" i="388"/>
  <c r="B1161" i="388"/>
  <c r="B1160" i="388"/>
  <c r="B1159" i="388"/>
  <c r="B1158" i="388"/>
  <c r="B1157" i="388"/>
  <c r="B1156" i="388"/>
  <c r="B1155" i="388"/>
  <c r="B1154" i="388"/>
  <c r="B1153" i="388"/>
  <c r="B1152" i="388"/>
  <c r="B1151" i="388"/>
  <c r="B1150" i="388"/>
  <c r="B1149" i="388"/>
  <c r="B1148" i="388"/>
  <c r="B1147" i="388"/>
  <c r="B1146" i="388"/>
  <c r="B1145" i="388"/>
  <c r="B1144" i="388"/>
  <c r="B1143" i="388"/>
  <c r="B1142" i="388"/>
  <c r="B1141" i="388"/>
  <c r="B1140" i="388"/>
  <c r="B1139" i="388"/>
  <c r="B1138" i="388"/>
  <c r="B1137" i="388"/>
  <c r="B1136" i="388"/>
  <c r="B1135" i="388"/>
  <c r="B1134" i="388"/>
  <c r="B1133" i="388"/>
  <c r="B1132" i="388"/>
  <c r="B1130" i="388"/>
  <c r="B1129" i="388"/>
  <c r="B1128" i="388"/>
  <c r="B1127" i="388"/>
  <c r="B1126" i="388"/>
  <c r="B1125" i="388"/>
  <c r="B1124" i="388"/>
  <c r="B1123" i="388"/>
  <c r="B1122" i="388"/>
  <c r="B1121" i="388"/>
  <c r="B1120" i="388"/>
  <c r="B1119" i="388"/>
  <c r="B1118" i="388"/>
  <c r="B1117" i="388"/>
  <c r="B1116" i="388"/>
  <c r="B1115" i="388"/>
  <c r="B1114" i="388"/>
  <c r="B1113" i="388"/>
  <c r="B1112" i="388"/>
  <c r="B1111" i="388"/>
  <c r="B1110" i="388"/>
  <c r="B1109" i="388"/>
  <c r="B1108" i="388"/>
  <c r="B1107" i="388"/>
  <c r="B1106" i="388"/>
  <c r="B1105" i="388"/>
  <c r="B1104" i="388"/>
  <c r="B1103" i="388"/>
  <c r="B1102" i="388"/>
  <c r="B1101" i="388"/>
  <c r="B1100" i="388"/>
  <c r="B1099" i="388"/>
  <c r="B1098" i="388"/>
  <c r="B1097" i="388"/>
  <c r="B1096" i="388"/>
  <c r="B1095" i="388"/>
  <c r="B1094" i="388"/>
  <c r="B1093" i="388"/>
  <c r="B1092" i="388"/>
  <c r="B1088" i="388"/>
  <c r="B1087" i="388"/>
  <c r="B1086" i="388"/>
  <c r="B1085" i="388"/>
  <c r="B1084" i="388"/>
  <c r="B1083" i="388"/>
  <c r="B1082" i="388"/>
  <c r="B1081" i="388"/>
  <c r="B1080" i="388"/>
  <c r="B1079" i="388"/>
  <c r="B1078" i="388"/>
  <c r="B1077" i="388"/>
  <c r="B1076" i="388"/>
  <c r="B1075" i="388"/>
  <c r="B1074" i="388"/>
  <c r="B1073" i="388"/>
  <c r="B1072" i="388"/>
  <c r="B1071" i="388"/>
  <c r="B1070" i="388"/>
  <c r="B1069" i="388"/>
  <c r="B1068" i="388"/>
  <c r="B1067" i="388"/>
  <c r="B1066" i="388"/>
  <c r="B1065" i="388"/>
  <c r="B1064" i="388"/>
  <c r="B1063" i="388"/>
  <c r="B1062" i="388"/>
  <c r="B1061" i="388"/>
  <c r="B1060" i="388"/>
  <c r="B1059" i="388"/>
  <c r="B1058" i="388"/>
  <c r="B1057" i="388"/>
  <c r="B1056" i="388"/>
  <c r="B1055" i="388"/>
  <c r="B1054" i="388"/>
  <c r="B1053" i="388"/>
  <c r="B1052" i="388"/>
  <c r="B1051" i="388"/>
  <c r="B1050" i="388"/>
  <c r="B1049" i="388"/>
  <c r="B1048" i="388"/>
  <c r="B1047" i="388"/>
  <c r="B1046" i="388"/>
  <c r="B1045" i="388"/>
  <c r="B1044" i="388"/>
  <c r="B1043" i="388"/>
  <c r="B1042" i="388"/>
  <c r="B1040" i="388"/>
  <c r="B1039" i="388"/>
  <c r="B1038" i="388"/>
  <c r="B1037" i="388"/>
  <c r="B1036" i="388"/>
  <c r="B1035" i="388"/>
  <c r="B1034" i="388"/>
  <c r="B1033" i="388"/>
  <c r="B1032" i="388"/>
  <c r="B1031" i="388"/>
  <c r="B1030" i="388"/>
  <c r="B1029" i="388"/>
  <c r="B1028" i="388"/>
  <c r="B1027" i="388"/>
  <c r="B1026" i="388"/>
  <c r="B1025" i="388"/>
  <c r="B1024" i="388"/>
  <c r="B1023" i="388"/>
  <c r="B1021" i="388"/>
  <c r="B1020" i="388"/>
  <c r="B1019" i="388"/>
  <c r="B1018" i="388"/>
  <c r="B1017" i="388"/>
  <c r="B1016" i="388"/>
  <c r="B1015" i="388"/>
  <c r="B1014" i="388"/>
  <c r="B1013" i="388"/>
  <c r="B1012" i="388"/>
  <c r="B1011" i="388"/>
  <c r="B1010" i="388"/>
  <c r="B1009" i="388"/>
  <c r="B1008" i="388"/>
  <c r="B1007" i="388"/>
  <c r="B1006" i="388"/>
  <c r="B1005" i="388"/>
  <c r="B1004" i="388"/>
  <c r="B1003" i="388"/>
  <c r="B1002" i="388"/>
  <c r="B1001" i="388"/>
  <c r="B1000" i="388"/>
  <c r="B999" i="388"/>
  <c r="B998" i="388"/>
  <c r="B997" i="388"/>
  <c r="B996" i="388"/>
  <c r="B995" i="388"/>
  <c r="B994" i="388"/>
  <c r="B993" i="388"/>
  <c r="B992" i="388"/>
  <c r="B991" i="388"/>
  <c r="B990" i="388"/>
  <c r="B989" i="388"/>
  <c r="B988" i="388"/>
  <c r="B987" i="388"/>
  <c r="B986" i="388"/>
  <c r="B985" i="388"/>
  <c r="B984" i="388"/>
  <c r="B983" i="388"/>
  <c r="B982" i="388"/>
  <c r="B981" i="388"/>
  <c r="B980" i="388"/>
  <c r="B979" i="388"/>
  <c r="B978" i="388"/>
  <c r="B977" i="388"/>
  <c r="B976" i="388"/>
  <c r="B975" i="388"/>
  <c r="B974" i="388"/>
  <c r="B973" i="388"/>
  <c r="B972" i="388"/>
  <c r="B971" i="388"/>
  <c r="B970" i="388"/>
  <c r="B969" i="388"/>
  <c r="B968" i="388"/>
  <c r="B967" i="388"/>
  <c r="B966" i="388"/>
  <c r="B965" i="388"/>
  <c r="B964" i="388"/>
  <c r="B963" i="388"/>
  <c r="B962" i="388"/>
  <c r="B961" i="388"/>
  <c r="B960" i="388"/>
  <c r="B959" i="388"/>
  <c r="B958" i="388"/>
  <c r="B957" i="388"/>
  <c r="B956" i="388"/>
  <c r="B954" i="388"/>
  <c r="B953" i="388"/>
  <c r="B952" i="388"/>
  <c r="B951" i="388"/>
  <c r="B949" i="388"/>
  <c r="B948" i="388"/>
  <c r="B947" i="388"/>
  <c r="B946" i="388"/>
  <c r="B945" i="388"/>
  <c r="B944" i="388"/>
  <c r="B943" i="388"/>
  <c r="B942" i="388"/>
  <c r="B941" i="388"/>
  <c r="B939" i="388"/>
  <c r="B938" i="388"/>
  <c r="B937" i="388"/>
  <c r="B936" i="388"/>
  <c r="B935" i="388"/>
  <c r="B934" i="388"/>
  <c r="B933" i="388"/>
  <c r="B932" i="388"/>
  <c r="B931" i="388"/>
  <c r="B930" i="388"/>
  <c r="B929" i="388"/>
  <c r="B928" i="388"/>
  <c r="B927" i="388"/>
  <c r="B926" i="388"/>
  <c r="B925" i="388"/>
  <c r="B924" i="388"/>
  <c r="B923" i="388"/>
  <c r="B922" i="388"/>
  <c r="B921" i="388"/>
  <c r="B920" i="388"/>
  <c r="B919" i="388"/>
  <c r="B918" i="388"/>
  <c r="B917" i="388"/>
  <c r="B916" i="388"/>
  <c r="B915" i="388"/>
  <c r="B914" i="388"/>
  <c r="B913" i="388"/>
  <c r="B912" i="388"/>
  <c r="B911" i="388"/>
  <c r="B910" i="388"/>
  <c r="B909" i="388"/>
  <c r="B908" i="388"/>
  <c r="B907" i="388"/>
  <c r="B906" i="388"/>
  <c r="B905" i="388"/>
  <c r="B904" i="388"/>
  <c r="B903" i="388"/>
  <c r="B902" i="388"/>
  <c r="B901" i="388"/>
  <c r="B900" i="388"/>
  <c r="B899" i="388"/>
  <c r="B898" i="388"/>
  <c r="B897" i="388"/>
  <c r="B896" i="388"/>
  <c r="B895" i="388"/>
  <c r="B894" i="388"/>
  <c r="B893" i="388"/>
  <c r="B892" i="388"/>
  <c r="B891" i="388"/>
  <c r="B890" i="388"/>
  <c r="B889" i="388"/>
  <c r="B888" i="388"/>
  <c r="B887" i="388"/>
  <c r="B886" i="388"/>
  <c r="B885" i="388"/>
  <c r="B882" i="388"/>
  <c r="B881" i="388"/>
  <c r="B880" i="388"/>
  <c r="B879" i="388"/>
  <c r="B878" i="388"/>
  <c r="B877" i="388"/>
  <c r="B876" i="388"/>
  <c r="B875" i="388"/>
  <c r="B874" i="388"/>
  <c r="B873" i="388"/>
  <c r="B872" i="388"/>
  <c r="B871" i="388"/>
  <c r="B870" i="388"/>
  <c r="B869" i="388"/>
  <c r="B868" i="388"/>
  <c r="B867" i="388"/>
  <c r="B866" i="388"/>
  <c r="B865" i="388"/>
  <c r="B864" i="388"/>
  <c r="B863" i="388"/>
  <c r="B862" i="388"/>
  <c r="B861" i="388"/>
  <c r="B860" i="388"/>
  <c r="B859" i="388"/>
  <c r="B858" i="388"/>
  <c r="B857" i="388"/>
  <c r="B856" i="388"/>
  <c r="B855" i="388"/>
  <c r="B854" i="388"/>
  <c r="B853" i="388"/>
  <c r="B852" i="388"/>
  <c r="B851" i="388"/>
  <c r="B850" i="388"/>
  <c r="B849" i="388"/>
  <c r="B848" i="388"/>
  <c r="B847" i="388"/>
  <c r="B846" i="388"/>
  <c r="B845" i="388"/>
  <c r="B844" i="388"/>
  <c r="B843" i="388"/>
  <c r="B842" i="388"/>
  <c r="B841" i="388"/>
  <c r="B840" i="388"/>
  <c r="B839" i="388"/>
  <c r="B838" i="388"/>
  <c r="B837" i="388"/>
  <c r="B834" i="388"/>
  <c r="B833" i="388"/>
  <c r="B832" i="388"/>
  <c r="B831" i="388"/>
  <c r="B830" i="388"/>
  <c r="B829" i="388"/>
  <c r="B828" i="388"/>
  <c r="B827" i="388"/>
  <c r="B825" i="388"/>
  <c r="B824" i="388"/>
  <c r="B823" i="388"/>
  <c r="B822" i="388"/>
  <c r="B821" i="388"/>
  <c r="B820" i="388"/>
  <c r="B819" i="388"/>
  <c r="B818" i="388"/>
  <c r="B817" i="388"/>
  <c r="B816" i="388"/>
  <c r="B815" i="388"/>
  <c r="B814" i="388"/>
  <c r="B813" i="388"/>
  <c r="B812" i="388"/>
  <c r="B811" i="388"/>
  <c r="B810" i="388"/>
  <c r="B809" i="388"/>
  <c r="B808" i="388"/>
  <c r="B807" i="388"/>
  <c r="B806" i="388"/>
  <c r="B805" i="388"/>
  <c r="B804" i="388"/>
  <c r="B803" i="388"/>
  <c r="B802" i="388"/>
  <c r="B801" i="388"/>
  <c r="B800" i="388"/>
  <c r="B799" i="388"/>
  <c r="B798" i="388"/>
  <c r="B797" i="388"/>
  <c r="B796" i="388"/>
  <c r="B795" i="388"/>
  <c r="B794" i="388"/>
  <c r="B793" i="388"/>
  <c r="B792" i="388"/>
  <c r="B791" i="388"/>
  <c r="B790" i="388"/>
  <c r="B789" i="388"/>
  <c r="B788" i="388"/>
  <c r="B787" i="388"/>
  <c r="B786" i="388"/>
  <c r="B785" i="388"/>
  <c r="B784" i="388"/>
  <c r="B783" i="388"/>
  <c r="B782" i="388"/>
  <c r="B781" i="388"/>
  <c r="B780" i="388"/>
  <c r="B779" i="388"/>
  <c r="B778" i="388"/>
  <c r="B777" i="388"/>
  <c r="B776" i="388"/>
  <c r="B775" i="388"/>
  <c r="B774" i="388"/>
  <c r="B773" i="388"/>
  <c r="B772" i="388"/>
  <c r="B771" i="388"/>
  <c r="B770" i="388"/>
  <c r="B769" i="388"/>
  <c r="B768" i="388"/>
  <c r="B767" i="388"/>
  <c r="B766" i="388"/>
  <c r="B765" i="388"/>
  <c r="B764" i="388"/>
  <c r="B763" i="388"/>
  <c r="B762" i="388"/>
  <c r="B761" i="388"/>
  <c r="B760" i="388"/>
  <c r="B759" i="388"/>
  <c r="B758" i="388"/>
  <c r="B757" i="388"/>
  <c r="B756" i="388"/>
  <c r="B755" i="388"/>
  <c r="B754" i="388"/>
  <c r="B753" i="388"/>
  <c r="B752" i="388"/>
  <c r="B751" i="388"/>
  <c r="B750" i="388"/>
  <c r="B749" i="388"/>
  <c r="B748" i="388"/>
  <c r="B747" i="388"/>
  <c r="B746" i="388"/>
  <c r="B745" i="388"/>
  <c r="B744" i="388"/>
  <c r="B743" i="388"/>
  <c r="B742" i="388"/>
  <c r="B741" i="388"/>
  <c r="B740" i="388"/>
  <c r="B739" i="388"/>
  <c r="B738" i="388"/>
  <c r="B737" i="388"/>
  <c r="B736" i="388"/>
  <c r="B735" i="388"/>
  <c r="B734" i="388"/>
  <c r="B733" i="388"/>
  <c r="B732" i="388"/>
  <c r="B731" i="388"/>
  <c r="B730" i="388"/>
  <c r="B729" i="388"/>
  <c r="B728" i="388"/>
  <c r="B727" i="388"/>
  <c r="B726" i="388"/>
  <c r="B725" i="388"/>
  <c r="B724" i="388"/>
  <c r="B723" i="388"/>
  <c r="B722" i="388"/>
  <c r="B721" i="388"/>
  <c r="B720" i="388"/>
  <c r="B719" i="388"/>
  <c r="B718" i="388"/>
  <c r="B717" i="388"/>
  <c r="B716" i="388"/>
  <c r="B715" i="388"/>
  <c r="B714" i="388"/>
  <c r="B713" i="388"/>
  <c r="B712" i="388"/>
  <c r="B711" i="388"/>
  <c r="B710" i="388"/>
  <c r="B709" i="388"/>
  <c r="B708" i="388"/>
  <c r="B707" i="388"/>
  <c r="B706" i="388"/>
  <c r="B705" i="388"/>
  <c r="B704" i="388"/>
  <c r="B703" i="388"/>
  <c r="B702" i="388"/>
  <c r="B701" i="388"/>
  <c r="B700" i="388"/>
  <c r="B699" i="388"/>
  <c r="B698" i="388"/>
  <c r="B697" i="388"/>
  <c r="B696" i="388"/>
  <c r="B695" i="388"/>
  <c r="B694" i="388"/>
  <c r="B693" i="388"/>
  <c r="B692" i="388"/>
  <c r="B691" i="388"/>
  <c r="B690" i="388"/>
  <c r="B689" i="388"/>
  <c r="B688" i="388"/>
  <c r="B687" i="388"/>
  <c r="B686" i="388"/>
  <c r="B685" i="388"/>
  <c r="B684" i="388"/>
  <c r="B683" i="388"/>
  <c r="B682" i="388"/>
  <c r="B681" i="388"/>
  <c r="B680" i="388"/>
  <c r="B679" i="388"/>
  <c r="B674" i="388"/>
  <c r="B673" i="388"/>
  <c r="B672" i="388"/>
  <c r="B671" i="388"/>
  <c r="B670" i="388"/>
  <c r="B669" i="388"/>
  <c r="B668" i="388"/>
  <c r="B667" i="388"/>
  <c r="B666" i="388"/>
  <c r="B665" i="388"/>
  <c r="B664" i="388"/>
  <c r="B663" i="388"/>
  <c r="B662" i="388"/>
  <c r="B661" i="388"/>
  <c r="B660" i="388"/>
  <c r="B659" i="388"/>
  <c r="B658" i="388"/>
  <c r="B657" i="388"/>
  <c r="B656" i="388"/>
  <c r="B655" i="388"/>
  <c r="B654" i="388"/>
  <c r="B653" i="388"/>
  <c r="B652" i="388"/>
  <c r="B651" i="388"/>
  <c r="B650" i="388"/>
  <c r="B649" i="388"/>
  <c r="B646" i="388"/>
  <c r="B645" i="388"/>
  <c r="B644" i="388"/>
  <c r="B643" i="388"/>
  <c r="B641" i="388"/>
  <c r="B640" i="388"/>
  <c r="B639" i="388"/>
  <c r="B638" i="388"/>
  <c r="B637" i="388"/>
  <c r="B635" i="388"/>
  <c r="B634" i="388"/>
  <c r="B633" i="388"/>
  <c r="B632" i="388"/>
  <c r="B631" i="388"/>
  <c r="B630" i="388"/>
  <c r="B629" i="388"/>
  <c r="B628" i="388"/>
  <c r="B627" i="388"/>
  <c r="B626" i="388"/>
  <c r="B625" i="388"/>
  <c r="B624" i="388"/>
  <c r="B623" i="388"/>
  <c r="B622" i="388"/>
  <c r="B621" i="388"/>
  <c r="B620" i="388"/>
  <c r="B619" i="388"/>
  <c r="B618" i="388"/>
  <c r="B617" i="388"/>
  <c r="B616" i="388"/>
  <c r="B615" i="388"/>
  <c r="B614" i="388"/>
  <c r="B613" i="388"/>
  <c r="B612" i="388"/>
  <c r="B611" i="388"/>
  <c r="B610" i="388"/>
  <c r="B609" i="388"/>
  <c r="B608" i="388"/>
  <c r="B607" i="388"/>
  <c r="B606" i="388"/>
  <c r="B605" i="388"/>
  <c r="B604" i="388"/>
  <c r="B603" i="388"/>
  <c r="B602" i="388"/>
  <c r="B601" i="388"/>
  <c r="B600" i="388"/>
  <c r="B599" i="388"/>
  <c r="B598" i="388"/>
  <c r="B597" i="388"/>
  <c r="B596" i="388"/>
  <c r="B595" i="388"/>
  <c r="B594" i="388"/>
  <c r="B593" i="388"/>
  <c r="B592" i="388"/>
  <c r="B591" i="388"/>
  <c r="B590" i="388"/>
  <c r="B589" i="388"/>
  <c r="B585" i="388"/>
  <c r="B584" i="388"/>
  <c r="B583" i="388"/>
  <c r="B582" i="388"/>
  <c r="B581" i="388"/>
  <c r="B580" i="388"/>
  <c r="B579" i="388"/>
  <c r="B578" i="388"/>
  <c r="B577" i="388"/>
  <c r="B575" i="388"/>
  <c r="B574" i="388"/>
  <c r="B573" i="388"/>
  <c r="B572" i="388"/>
  <c r="B571" i="388"/>
  <c r="B570" i="388"/>
  <c r="B569" i="388"/>
  <c r="B568" i="388"/>
  <c r="B567" i="388"/>
  <c r="B566" i="388"/>
  <c r="B565" i="388"/>
  <c r="B564" i="388"/>
  <c r="B563" i="388"/>
  <c r="B562" i="388"/>
  <c r="B561" i="388"/>
  <c r="B560" i="388"/>
  <c r="B559" i="388"/>
  <c r="B557" i="388"/>
  <c r="B556" i="388"/>
  <c r="B555" i="388"/>
  <c r="B554" i="388"/>
  <c r="B553" i="388"/>
  <c r="B552" i="388"/>
  <c r="B551" i="388"/>
  <c r="B550" i="388"/>
  <c r="B549" i="388"/>
  <c r="B548" i="388"/>
  <c r="B547" i="388"/>
  <c r="B546" i="388"/>
  <c r="B545" i="388"/>
  <c r="B544" i="388"/>
  <c r="B543" i="388"/>
  <c r="B542" i="388"/>
  <c r="B541" i="388"/>
  <c r="B540" i="388"/>
  <c r="B539" i="388"/>
  <c r="B538" i="388"/>
  <c r="B537" i="388"/>
  <c r="B536" i="388"/>
  <c r="B535" i="388"/>
  <c r="B534" i="388"/>
  <c r="B533" i="388"/>
  <c r="B532" i="388"/>
  <c r="B531" i="388"/>
  <c r="B530" i="388"/>
  <c r="B529" i="388"/>
  <c r="B528" i="388"/>
  <c r="B527" i="388"/>
  <c r="B526" i="388"/>
  <c r="B525" i="388"/>
  <c r="B524" i="388"/>
  <c r="B523" i="388"/>
  <c r="B522" i="388"/>
  <c r="B521" i="388"/>
  <c r="B520" i="388"/>
  <c r="B519" i="388"/>
  <c r="B518" i="388"/>
  <c r="B517" i="388"/>
  <c r="B516" i="388"/>
  <c r="B515" i="388"/>
  <c r="B514" i="388"/>
  <c r="B513" i="388"/>
  <c r="B512" i="388"/>
  <c r="B511" i="388"/>
  <c r="B510" i="388"/>
  <c r="B509" i="388"/>
  <c r="B508" i="388"/>
  <c r="B507" i="388"/>
  <c r="B506" i="388"/>
  <c r="B505" i="388"/>
  <c r="B504" i="388"/>
  <c r="B503" i="388"/>
  <c r="B502" i="388"/>
  <c r="B501" i="388"/>
  <c r="B500" i="388"/>
  <c r="B499" i="388"/>
  <c r="B498" i="388"/>
  <c r="B497" i="388"/>
  <c r="B496" i="388"/>
  <c r="B495" i="388"/>
  <c r="B494" i="388"/>
  <c r="B493" i="388"/>
  <c r="B492" i="388"/>
  <c r="B491" i="388"/>
  <c r="B490" i="388"/>
  <c r="B489" i="388"/>
  <c r="B488" i="388"/>
  <c r="B487" i="388"/>
  <c r="B486" i="388"/>
  <c r="B485" i="388"/>
  <c r="B484" i="388"/>
  <c r="B483" i="388"/>
  <c r="B482" i="388"/>
  <c r="B481" i="388"/>
  <c r="B480" i="388"/>
  <c r="B479" i="388"/>
  <c r="B478" i="388"/>
  <c r="B477" i="388"/>
  <c r="B476" i="388"/>
  <c r="B475" i="388"/>
  <c r="B474" i="388"/>
  <c r="B473" i="388"/>
  <c r="B472" i="388"/>
  <c r="B471" i="388"/>
  <c r="B470" i="388"/>
  <c r="B469" i="388"/>
  <c r="B468" i="388"/>
  <c r="B467" i="388"/>
  <c r="B465" i="388"/>
  <c r="B464" i="388"/>
  <c r="B463" i="388"/>
  <c r="B462" i="388"/>
  <c r="B461" i="388"/>
  <c r="B460" i="388"/>
  <c r="B459" i="388"/>
  <c r="B458" i="388"/>
  <c r="B457" i="388"/>
  <c r="B456" i="388"/>
  <c r="B455" i="388"/>
  <c r="B454" i="388"/>
  <c r="B453" i="388"/>
  <c r="B452" i="388"/>
  <c r="B451" i="388"/>
  <c r="B450" i="388"/>
  <c r="B449" i="388"/>
  <c r="B448" i="388"/>
  <c r="B447" i="388"/>
  <c r="B446" i="388"/>
  <c r="B445" i="388"/>
  <c r="B444" i="388"/>
  <c r="B443" i="388"/>
  <c r="B442" i="388"/>
  <c r="B440" i="388"/>
  <c r="B439" i="388"/>
  <c r="B438" i="388"/>
  <c r="B437" i="388"/>
  <c r="B436" i="388"/>
  <c r="B435" i="388"/>
  <c r="B434" i="388"/>
  <c r="B433" i="388"/>
  <c r="B432" i="388"/>
  <c r="B431" i="388"/>
  <c r="B430" i="388"/>
  <c r="B429" i="388"/>
  <c r="B428" i="388"/>
  <c r="B427" i="388"/>
  <c r="B426" i="388"/>
  <c r="B425" i="388"/>
  <c r="B424" i="388"/>
  <c r="B423" i="388"/>
  <c r="B422" i="388"/>
  <c r="B421" i="388"/>
  <c r="B420" i="388"/>
  <c r="B419" i="388"/>
  <c r="B410" i="388"/>
  <c r="B409" i="388"/>
  <c r="B408" i="388"/>
  <c r="B407" i="388"/>
  <c r="B406" i="388"/>
  <c r="B405" i="388"/>
  <c r="B404" i="388"/>
  <c r="B403" i="388"/>
  <c r="B402" i="388"/>
  <c r="B401" i="388"/>
  <c r="B400" i="388"/>
  <c r="B399" i="388"/>
  <c r="B398" i="388"/>
  <c r="B397" i="388"/>
  <c r="B396" i="388"/>
  <c r="B395" i="388"/>
  <c r="B394" i="388"/>
  <c r="B393" i="388"/>
  <c r="B392" i="388"/>
  <c r="B391" i="388"/>
  <c r="B390" i="388"/>
  <c r="B389" i="388"/>
  <c r="B388" i="388"/>
  <c r="B387" i="388"/>
  <c r="B386" i="388"/>
  <c r="B385" i="388"/>
  <c r="B384" i="388"/>
  <c r="B383" i="388"/>
  <c r="B382" i="388"/>
  <c r="B381" i="388"/>
  <c r="B380" i="388"/>
  <c r="B379" i="388"/>
  <c r="B378" i="388"/>
  <c r="B377" i="388"/>
  <c r="B376" i="388"/>
  <c r="B368" i="388"/>
  <c r="B367" i="388"/>
  <c r="B366" i="388"/>
  <c r="B365" i="388"/>
  <c r="B364" i="388"/>
  <c r="B363" i="388"/>
  <c r="B362" i="388"/>
  <c r="B361" i="388"/>
  <c r="B360" i="388"/>
  <c r="B359" i="388"/>
  <c r="B358" i="388"/>
  <c r="B357" i="388"/>
  <c r="B356" i="388"/>
  <c r="B355" i="388"/>
  <c r="B354" i="388"/>
  <c r="B353" i="388"/>
  <c r="B352" i="388"/>
  <c r="B351" i="388"/>
  <c r="B350" i="388"/>
  <c r="B347" i="388"/>
  <c r="B346" i="388"/>
  <c r="B345" i="388"/>
  <c r="B344" i="388"/>
  <c r="B343" i="388"/>
  <c r="B342" i="388"/>
  <c r="B341" i="388"/>
  <c r="B340" i="388"/>
  <c r="B339" i="388"/>
  <c r="B338" i="388"/>
  <c r="B337" i="388"/>
  <c r="B336" i="388"/>
  <c r="B335" i="388"/>
  <c r="B334" i="388"/>
  <c r="B333" i="388"/>
  <c r="B332" i="388"/>
  <c r="B331" i="388"/>
  <c r="B330" i="388"/>
  <c r="B329" i="388"/>
  <c r="B327" i="388"/>
  <c r="B326" i="388"/>
  <c r="B325" i="388"/>
  <c r="B324" i="388"/>
  <c r="B323" i="388"/>
  <c r="B322" i="388"/>
  <c r="B321" i="388"/>
  <c r="B320" i="388"/>
  <c r="B319" i="388"/>
  <c r="B314" i="388"/>
  <c r="B312" i="388"/>
  <c r="B311" i="388"/>
  <c r="B310" i="388"/>
  <c r="B309" i="388"/>
  <c r="B308" i="388"/>
  <c r="B307" i="388"/>
  <c r="B306" i="388"/>
  <c r="B305" i="388"/>
  <c r="B304" i="388"/>
  <c r="B303" i="388"/>
  <c r="B302" i="388"/>
  <c r="B301" i="388"/>
  <c r="B300" i="388"/>
  <c r="B299" i="388"/>
  <c r="B298" i="388"/>
  <c r="B297" i="388"/>
  <c r="B296" i="388"/>
  <c r="B295" i="388"/>
  <c r="B294" i="388"/>
  <c r="B293" i="388"/>
  <c r="B292" i="388"/>
  <c r="B291" i="388"/>
  <c r="B290" i="388"/>
  <c r="B288" i="388"/>
  <c r="B287" i="388"/>
  <c r="B286" i="388"/>
  <c r="B285" i="388"/>
  <c r="B284" i="388"/>
  <c r="B283" i="388"/>
  <c r="B282" i="388"/>
  <c r="B281" i="388"/>
  <c r="B280" i="388"/>
  <c r="B279" i="388"/>
  <c r="B278" i="388"/>
  <c r="B277" i="388"/>
  <c r="B276" i="388"/>
  <c r="B275" i="388"/>
  <c r="B274" i="388"/>
  <c r="B273" i="388"/>
  <c r="B272" i="388"/>
  <c r="B271" i="388"/>
  <c r="B270" i="388"/>
  <c r="B269" i="388"/>
  <c r="B268" i="388"/>
  <c r="B267" i="388"/>
  <c r="B266" i="388"/>
  <c r="B265" i="388"/>
  <c r="B264" i="388"/>
  <c r="B263" i="388"/>
  <c r="B262" i="388"/>
  <c r="B261" i="388"/>
  <c r="B260" i="388"/>
  <c r="B259" i="388"/>
  <c r="B257" i="388"/>
  <c r="B256" i="388"/>
  <c r="B254" i="388"/>
  <c r="B253" i="388"/>
  <c r="B252" i="388"/>
  <c r="B251" i="388"/>
  <c r="B250" i="388"/>
  <c r="B249" i="388"/>
  <c r="B248" i="388"/>
  <c r="B247" i="388"/>
  <c r="B246" i="388"/>
  <c r="B245" i="388"/>
  <c r="B244" i="388"/>
  <c r="B243" i="388"/>
  <c r="B242" i="388"/>
  <c r="B241" i="388"/>
  <c r="B240" i="388"/>
  <c r="B239" i="388"/>
  <c r="B238" i="388"/>
  <c r="B237" i="388"/>
  <c r="B236" i="388"/>
  <c r="B235" i="388"/>
  <c r="B234" i="388"/>
  <c r="B233" i="388"/>
  <c r="B232" i="388"/>
  <c r="B231" i="388"/>
  <c r="B230" i="388"/>
  <c r="B229" i="388"/>
  <c r="B228" i="388"/>
  <c r="B227" i="388"/>
  <c r="B226" i="388"/>
  <c r="B225" i="388"/>
  <c r="B224" i="388"/>
  <c r="B223" i="388"/>
  <c r="B222" i="388"/>
  <c r="B221" i="388"/>
  <c r="B220" i="388"/>
  <c r="B219" i="388"/>
  <c r="B218" i="388"/>
  <c r="B217" i="388"/>
  <c r="B216" i="388"/>
  <c r="B215" i="388"/>
  <c r="B214" i="388"/>
  <c r="B213" i="388"/>
  <c r="B212" i="388"/>
  <c r="B211" i="388"/>
  <c r="B209" i="388"/>
  <c r="B208" i="388"/>
  <c r="B207" i="388"/>
  <c r="B206" i="388"/>
  <c r="B205" i="388"/>
  <c r="B204" i="388"/>
  <c r="B203" i="388"/>
  <c r="B202" i="388"/>
  <c r="B201" i="388"/>
  <c r="B200" i="388"/>
  <c r="B199" i="388"/>
  <c r="B198" i="388"/>
  <c r="B197" i="388"/>
  <c r="B196" i="388"/>
  <c r="B195" i="388"/>
  <c r="B194" i="388"/>
  <c r="B193" i="388"/>
  <c r="B192" i="388"/>
  <c r="B191" i="388"/>
  <c r="B183" i="388"/>
  <c r="B182" i="388"/>
  <c r="B181" i="388"/>
  <c r="B180" i="388"/>
  <c r="B179" i="388"/>
  <c r="B178" i="388"/>
  <c r="B177" i="388"/>
  <c r="B176" i="388"/>
  <c r="B175" i="388"/>
  <c r="B174" i="388"/>
  <c r="B173" i="388"/>
  <c r="B172" i="388"/>
  <c r="B171" i="388"/>
  <c r="B170" i="388"/>
  <c r="B169" i="388"/>
  <c r="B168" i="388"/>
  <c r="B167" i="388"/>
  <c r="B166" i="388"/>
  <c r="B165" i="388"/>
  <c r="B164" i="388"/>
  <c r="B163" i="388"/>
  <c r="B162" i="388"/>
  <c r="B161" i="388"/>
  <c r="B160" i="388"/>
  <c r="B159" i="388"/>
  <c r="B158" i="388"/>
  <c r="B157" i="388"/>
  <c r="B156" i="388"/>
  <c r="B155" i="388"/>
  <c r="B154" i="388"/>
  <c r="B153" i="388"/>
  <c r="B152" i="388"/>
  <c r="B151" i="388"/>
  <c r="B150" i="388"/>
  <c r="B149" i="388"/>
  <c r="B148" i="388"/>
  <c r="B147" i="388"/>
  <c r="B146" i="388"/>
  <c r="B145" i="388"/>
  <c r="B144" i="388"/>
  <c r="B143" i="388"/>
  <c r="B142" i="388"/>
  <c r="B141" i="388"/>
  <c r="B140" i="388"/>
  <c r="B139" i="388"/>
  <c r="B138" i="388"/>
  <c r="B137" i="388"/>
  <c r="B136" i="388"/>
  <c r="B135" i="388"/>
  <c r="B134" i="388"/>
  <c r="B133" i="388"/>
  <c r="B132" i="388"/>
  <c r="B131" i="388"/>
  <c r="B130" i="388"/>
  <c r="B129" i="388"/>
  <c r="B125" i="388"/>
  <c r="B124" i="388"/>
  <c r="B123" i="388"/>
  <c r="B122" i="388"/>
  <c r="B121" i="388"/>
  <c r="B120" i="388"/>
  <c r="B119" i="388"/>
  <c r="B118" i="388"/>
  <c r="B117" i="388"/>
  <c r="B116" i="388"/>
  <c r="B115" i="388"/>
  <c r="B114" i="388"/>
  <c r="B113" i="388"/>
  <c r="B112" i="388"/>
  <c r="B111" i="388"/>
  <c r="B110" i="388"/>
  <c r="B109" i="388"/>
  <c r="B107" i="388"/>
  <c r="B106" i="388"/>
  <c r="B105" i="388"/>
  <c r="B104" i="388"/>
  <c r="B103" i="388"/>
  <c r="B102" i="388"/>
  <c r="B101" i="388"/>
  <c r="B100" i="388"/>
  <c r="B99" i="388"/>
  <c r="B98" i="388"/>
  <c r="B97" i="388"/>
  <c r="B96" i="388"/>
  <c r="B95" i="388"/>
  <c r="B94" i="388"/>
  <c r="B93" i="388"/>
  <c r="B92" i="388"/>
  <c r="B91" i="388"/>
  <c r="B90" i="388"/>
  <c r="B89" i="388"/>
  <c r="B88" i="388"/>
  <c r="B87" i="388"/>
  <c r="B86" i="388"/>
  <c r="B85" i="388"/>
  <c r="B84" i="388"/>
  <c r="B83" i="388"/>
  <c r="B82" i="388"/>
  <c r="B81" i="388"/>
  <c r="B80" i="388"/>
  <c r="B79" i="388"/>
  <c r="B78" i="388"/>
  <c r="B77" i="388"/>
  <c r="B76" i="388"/>
  <c r="B75" i="388"/>
  <c r="B74" i="388"/>
  <c r="B73" i="388"/>
  <c r="B72" i="388"/>
  <c r="B71" i="388"/>
  <c r="B70" i="388"/>
  <c r="B69" i="388"/>
  <c r="B68" i="388"/>
  <c r="B67" i="388"/>
  <c r="B66" i="388"/>
  <c r="B65" i="388"/>
  <c r="B64" i="388"/>
  <c r="B61" i="388"/>
  <c r="B59" i="388"/>
  <c r="B58" i="388"/>
  <c r="B57" i="388"/>
  <c r="B56" i="388"/>
  <c r="B55" i="388"/>
  <c r="B53" i="388"/>
  <c r="B52" i="388"/>
  <c r="B51" i="388"/>
  <c r="B49" i="388"/>
  <c r="B48" i="388"/>
  <c r="B47" i="388"/>
  <c r="B46" i="388"/>
  <c r="B45" i="388"/>
  <c r="B44" i="388"/>
  <c r="B43" i="388"/>
  <c r="B42" i="388"/>
  <c r="B41" i="388"/>
  <c r="B40" i="388"/>
  <c r="B39" i="388"/>
  <c r="B38" i="388"/>
  <c r="B37" i="388"/>
  <c r="B36" i="388"/>
  <c r="B35" i="388"/>
  <c r="B34" i="388"/>
  <c r="B33" i="388"/>
  <c r="B32" i="388"/>
  <c r="B31" i="388"/>
  <c r="B30" i="388"/>
  <c r="B29" i="388"/>
  <c r="B28" i="388"/>
  <c r="B27" i="388"/>
  <c r="B26" i="388"/>
  <c r="B25" i="388"/>
  <c r="B24" i="388"/>
  <c r="B23" i="388"/>
  <c r="B22" i="388"/>
  <c r="B21" i="388"/>
  <c r="B20" i="388"/>
  <c r="B19" i="388"/>
  <c r="B18" i="388"/>
  <c r="B17" i="388"/>
  <c r="B16" i="388"/>
  <c r="B15" i="388"/>
  <c r="B13" i="388"/>
  <c r="B12" i="388"/>
  <c r="B11" i="388"/>
  <c r="B10" i="388"/>
  <c r="B9" i="388"/>
  <c r="H830" i="388" l="1"/>
  <c r="I830" i="388"/>
  <c r="K830" i="388"/>
  <c r="M830" i="388"/>
  <c r="AM830" i="388" l="1"/>
  <c r="L830" i="388" l="1"/>
  <c r="N830" i="388" s="1"/>
  <c r="D830" i="388" s="1"/>
  <c r="AO830" i="388"/>
  <c r="AW830" i="388" l="1"/>
  <c r="AY830" i="388" l="1"/>
  <c r="M660" i="388"/>
  <c r="L660" i="388"/>
  <c r="AY660" i="388"/>
  <c r="AO660" i="388"/>
  <c r="N660" i="388" l="1"/>
  <c r="AY25" i="388"/>
  <c r="M25" i="388"/>
  <c r="L25" i="388"/>
  <c r="K25" i="388"/>
  <c r="I25" i="388"/>
  <c r="H26" i="388"/>
  <c r="K26" i="388"/>
  <c r="L26" i="388"/>
  <c r="M26" i="388"/>
  <c r="AO26" i="388"/>
  <c r="AY26" i="388"/>
  <c r="N26" i="388" l="1"/>
  <c r="N25" i="388"/>
  <c r="AY1028" i="388" l="1"/>
  <c r="AV1028" i="388"/>
  <c r="AL1028" i="388"/>
  <c r="I1028" i="388"/>
  <c r="J1028" i="388"/>
  <c r="K1028" i="388"/>
  <c r="L1028" i="388"/>
  <c r="M1028" i="388"/>
  <c r="AY790" i="388"/>
  <c r="AV790" i="388"/>
  <c r="AO790" i="388"/>
  <c r="L790" i="388"/>
  <c r="M790" i="388"/>
  <c r="AM314" i="388" l="1"/>
  <c r="L314" i="388" s="1"/>
  <c r="N314" i="388" s="1"/>
  <c r="AH790" i="388"/>
  <c r="H790" i="388" s="1"/>
  <c r="N790" i="388"/>
  <c r="N1028" i="388"/>
  <c r="AR1028" i="388"/>
  <c r="AT25" i="388" l="1"/>
  <c r="AU660" i="388"/>
  <c r="AR790" i="388"/>
  <c r="D790" i="388"/>
  <c r="AO314" i="388"/>
  <c r="D314" i="388"/>
  <c r="AH1028" i="388"/>
  <c r="H1028" i="388" s="1"/>
  <c r="D1028" i="388" s="1"/>
  <c r="AV660" i="388" l="1"/>
  <c r="AY314" i="388"/>
  <c r="AV25" i="388"/>
  <c r="L1396" i="388"/>
  <c r="K1396" i="388"/>
  <c r="J1396" i="388"/>
  <c r="I1396" i="388"/>
  <c r="H1396" i="388"/>
  <c r="M1395" i="388"/>
  <c r="L1395" i="388"/>
  <c r="J1395" i="388"/>
  <c r="I1395" i="388"/>
  <c r="H1395" i="388"/>
  <c r="M1394" i="388"/>
  <c r="L1394" i="388"/>
  <c r="K1394" i="388"/>
  <c r="J1394" i="388"/>
  <c r="H1394" i="388"/>
  <c r="L1393" i="388"/>
  <c r="K1393" i="388"/>
  <c r="J1393" i="388"/>
  <c r="I1393" i="388"/>
  <c r="H1393" i="388"/>
  <c r="M1392" i="388"/>
  <c r="L1392" i="388"/>
  <c r="J1392" i="388"/>
  <c r="I1392" i="388"/>
  <c r="H1392" i="388"/>
  <c r="L1391" i="388"/>
  <c r="K1391" i="388"/>
  <c r="J1391" i="388"/>
  <c r="I1391" i="388"/>
  <c r="H1391" i="388"/>
  <c r="M1390" i="388"/>
  <c r="L1390" i="388"/>
  <c r="J1390" i="388"/>
  <c r="I1390" i="388"/>
  <c r="H1390" i="388"/>
  <c r="L1389" i="388"/>
  <c r="K1389" i="388"/>
  <c r="J1389" i="388"/>
  <c r="I1389" i="388"/>
  <c r="H1389" i="388"/>
  <c r="L1388" i="388"/>
  <c r="K1388" i="388"/>
  <c r="J1388" i="388"/>
  <c r="I1388" i="388"/>
  <c r="H1388" i="388"/>
  <c r="M1387" i="388"/>
  <c r="L1387" i="388"/>
  <c r="J1387" i="388"/>
  <c r="I1387" i="388"/>
  <c r="H1387" i="388"/>
  <c r="M1386" i="388"/>
  <c r="L1386" i="388"/>
  <c r="J1386" i="388"/>
  <c r="I1386" i="388"/>
  <c r="H1386" i="388"/>
  <c r="M1385" i="388"/>
  <c r="L1385" i="388"/>
  <c r="J1385" i="388"/>
  <c r="I1385" i="388"/>
  <c r="H1385" i="388"/>
  <c r="M1384" i="388"/>
  <c r="L1384" i="388"/>
  <c r="J1384" i="388"/>
  <c r="I1384" i="388"/>
  <c r="H1384" i="388"/>
  <c r="M1382" i="388"/>
  <c r="L1382" i="388"/>
  <c r="J1382" i="388"/>
  <c r="I1382" i="388"/>
  <c r="H1382" i="388"/>
  <c r="M1381" i="388"/>
  <c r="L1381" i="388"/>
  <c r="K1381" i="388"/>
  <c r="J1381" i="388"/>
  <c r="H1381" i="388"/>
  <c r="M1380" i="388"/>
  <c r="L1380" i="388"/>
  <c r="K1380" i="388"/>
  <c r="J1380" i="388"/>
  <c r="H1380" i="388"/>
  <c r="M1379" i="388"/>
  <c r="L1379" i="388"/>
  <c r="K1379" i="388"/>
  <c r="J1379" i="388"/>
  <c r="H1379" i="388"/>
  <c r="M1378" i="388"/>
  <c r="L1378" i="388"/>
  <c r="K1378" i="388"/>
  <c r="J1378" i="388"/>
  <c r="M1377" i="388"/>
  <c r="L1377" i="388"/>
  <c r="K1377" i="388"/>
  <c r="J1377" i="388"/>
  <c r="H1377" i="388"/>
  <c r="L1376" i="388"/>
  <c r="K1376" i="388"/>
  <c r="J1376" i="388"/>
  <c r="I1376" i="388"/>
  <c r="H1376" i="388"/>
  <c r="M1375" i="388"/>
  <c r="L1375" i="388"/>
  <c r="K1375" i="388"/>
  <c r="J1375" i="388"/>
  <c r="H1375" i="388"/>
  <c r="M1373" i="388"/>
  <c r="L1373" i="388"/>
  <c r="J1373" i="388"/>
  <c r="I1373" i="388"/>
  <c r="H1373" i="388"/>
  <c r="M1372" i="388"/>
  <c r="L1372" i="388"/>
  <c r="K1372" i="388"/>
  <c r="J1372" i="388"/>
  <c r="I1372" i="388"/>
  <c r="M1371" i="388"/>
  <c r="L1371" i="388"/>
  <c r="K1371" i="388"/>
  <c r="H1371" i="388"/>
  <c r="L1370" i="388"/>
  <c r="K1370" i="388"/>
  <c r="J1370" i="388"/>
  <c r="I1370" i="388"/>
  <c r="H1370" i="388"/>
  <c r="M1369" i="388"/>
  <c r="L1369" i="388"/>
  <c r="K1369" i="388"/>
  <c r="J1369" i="388"/>
  <c r="H1369" i="388"/>
  <c r="M1368" i="388"/>
  <c r="L1368" i="388"/>
  <c r="J1368" i="388"/>
  <c r="I1368" i="388"/>
  <c r="H1368" i="388"/>
  <c r="M1367" i="388"/>
  <c r="L1367" i="388"/>
  <c r="J1367" i="388"/>
  <c r="I1367" i="388"/>
  <c r="H1367" i="388"/>
  <c r="L1366" i="388"/>
  <c r="K1366" i="388"/>
  <c r="J1366" i="388"/>
  <c r="I1366" i="388"/>
  <c r="H1366" i="388"/>
  <c r="L1365" i="388"/>
  <c r="K1365" i="388"/>
  <c r="J1365" i="388"/>
  <c r="I1365" i="388"/>
  <c r="H1365" i="388"/>
  <c r="L1364" i="388"/>
  <c r="K1364" i="388"/>
  <c r="J1364" i="388"/>
  <c r="I1364" i="388"/>
  <c r="H1364" i="388"/>
  <c r="M1363" i="388"/>
  <c r="L1363" i="388"/>
  <c r="J1363" i="388"/>
  <c r="I1363" i="388"/>
  <c r="H1363" i="388"/>
  <c r="L1362" i="388"/>
  <c r="K1362" i="388"/>
  <c r="J1362" i="388"/>
  <c r="I1362" i="388"/>
  <c r="H1362" i="388"/>
  <c r="L1360" i="388"/>
  <c r="K1360" i="388"/>
  <c r="J1360" i="388"/>
  <c r="I1360" i="388"/>
  <c r="H1360" i="388"/>
  <c r="M1359" i="388"/>
  <c r="L1359" i="388"/>
  <c r="J1359" i="388"/>
  <c r="I1359" i="388"/>
  <c r="H1359" i="388"/>
  <c r="M1358" i="388"/>
  <c r="L1358" i="388"/>
  <c r="J1358" i="388"/>
  <c r="I1358" i="388"/>
  <c r="H1358" i="388"/>
  <c r="M1354" i="388"/>
  <c r="L1354" i="388"/>
  <c r="K1354" i="388"/>
  <c r="J1354" i="388"/>
  <c r="H1354" i="388"/>
  <c r="M1353" i="388"/>
  <c r="L1353" i="388"/>
  <c r="K1353" i="388"/>
  <c r="J1353" i="388"/>
  <c r="H1353" i="388"/>
  <c r="M1352" i="388"/>
  <c r="L1352" i="388"/>
  <c r="K1352" i="388"/>
  <c r="J1352" i="388"/>
  <c r="H1352" i="388"/>
  <c r="M1351" i="388"/>
  <c r="L1351" i="388"/>
  <c r="K1351" i="388"/>
  <c r="J1351" i="388"/>
  <c r="I1351" i="388"/>
  <c r="M1350" i="388"/>
  <c r="L1350" i="388"/>
  <c r="J1350" i="388"/>
  <c r="I1350" i="388"/>
  <c r="H1350" i="388"/>
  <c r="M1349" i="388"/>
  <c r="L1349" i="388"/>
  <c r="J1349" i="388"/>
  <c r="I1349" i="388"/>
  <c r="H1349" i="388"/>
  <c r="M1348" i="388"/>
  <c r="L1348" i="388"/>
  <c r="J1348" i="388"/>
  <c r="I1348" i="388"/>
  <c r="H1348" i="388"/>
  <c r="M1346" i="388"/>
  <c r="L1346" i="388"/>
  <c r="K1346" i="388"/>
  <c r="J1346" i="388"/>
  <c r="H1346" i="388"/>
  <c r="M1345" i="388"/>
  <c r="L1345" i="388"/>
  <c r="K1345" i="388"/>
  <c r="H1345" i="388"/>
  <c r="M1344" i="388"/>
  <c r="L1344" i="388"/>
  <c r="K1344" i="388"/>
  <c r="I1344" i="388"/>
  <c r="H1344" i="388"/>
  <c r="M1343" i="388"/>
  <c r="L1343" i="388"/>
  <c r="K1343" i="388"/>
  <c r="J1343" i="388"/>
  <c r="I1343" i="388"/>
  <c r="L1342" i="388"/>
  <c r="K1342" i="388"/>
  <c r="J1342" i="388"/>
  <c r="I1342" i="388"/>
  <c r="H1342" i="388"/>
  <c r="L1341" i="388"/>
  <c r="K1341" i="388"/>
  <c r="J1341" i="388"/>
  <c r="I1341" i="388"/>
  <c r="H1341" i="388"/>
  <c r="L1340" i="388"/>
  <c r="K1340" i="388"/>
  <c r="J1340" i="388"/>
  <c r="I1340" i="388"/>
  <c r="H1340" i="388"/>
  <c r="L1339" i="388"/>
  <c r="K1339" i="388"/>
  <c r="J1339" i="388"/>
  <c r="I1339" i="388"/>
  <c r="H1339" i="388"/>
  <c r="L1338" i="388"/>
  <c r="K1338" i="388"/>
  <c r="J1338" i="388"/>
  <c r="I1338" i="388"/>
  <c r="H1338" i="388"/>
  <c r="L1337" i="388"/>
  <c r="K1337" i="388"/>
  <c r="J1337" i="388"/>
  <c r="I1337" i="388"/>
  <c r="H1337" i="388"/>
  <c r="M1336" i="388"/>
  <c r="L1336" i="388"/>
  <c r="K1336" i="388"/>
  <c r="J1336" i="388"/>
  <c r="I1336" i="388"/>
  <c r="M1335" i="388"/>
  <c r="L1335" i="388"/>
  <c r="K1335" i="388"/>
  <c r="J1335" i="388"/>
  <c r="I1335" i="388"/>
  <c r="M1328" i="388"/>
  <c r="L1328" i="388"/>
  <c r="J1328" i="388"/>
  <c r="I1328" i="388"/>
  <c r="H1328" i="388"/>
  <c r="M1327" i="388"/>
  <c r="L1327" i="388"/>
  <c r="J1327" i="388"/>
  <c r="I1327" i="388"/>
  <c r="H1327" i="388"/>
  <c r="M1325" i="388"/>
  <c r="L1325" i="388"/>
  <c r="J1325" i="388"/>
  <c r="I1325" i="388"/>
  <c r="H1325" i="388"/>
  <c r="M1324" i="388"/>
  <c r="L1324" i="388"/>
  <c r="J1324" i="388"/>
  <c r="I1324" i="388"/>
  <c r="H1324" i="388"/>
  <c r="M1323" i="388"/>
  <c r="L1323" i="388"/>
  <c r="J1323" i="388"/>
  <c r="I1323" i="388"/>
  <c r="H1323" i="388"/>
  <c r="M1322" i="388"/>
  <c r="L1322" i="388"/>
  <c r="J1322" i="388"/>
  <c r="I1322" i="388"/>
  <c r="H1322" i="388"/>
  <c r="M1321" i="388"/>
  <c r="L1321" i="388"/>
  <c r="J1321" i="388"/>
  <c r="I1321" i="388"/>
  <c r="H1321" i="388"/>
  <c r="M1320" i="388"/>
  <c r="L1320" i="388"/>
  <c r="J1320" i="388"/>
  <c r="I1320" i="388"/>
  <c r="H1320" i="388"/>
  <c r="M1318" i="388"/>
  <c r="L1318" i="388"/>
  <c r="J1318" i="388"/>
  <c r="I1318" i="388"/>
  <c r="H1318" i="388"/>
  <c r="M1317" i="388"/>
  <c r="L1317" i="388"/>
  <c r="J1317" i="388"/>
  <c r="I1317" i="388"/>
  <c r="H1317" i="388"/>
  <c r="M1316" i="388"/>
  <c r="L1316" i="388"/>
  <c r="J1316" i="388"/>
  <c r="I1316" i="388"/>
  <c r="H1316" i="388"/>
  <c r="M1314" i="388"/>
  <c r="L1314" i="388"/>
  <c r="J1314" i="388"/>
  <c r="I1314" i="388"/>
  <c r="H1314" i="388"/>
  <c r="M1313" i="388"/>
  <c r="L1313" i="388"/>
  <c r="J1313" i="388"/>
  <c r="I1313" i="388"/>
  <c r="H1313" i="388"/>
  <c r="M1312" i="388"/>
  <c r="L1312" i="388"/>
  <c r="J1312" i="388"/>
  <c r="I1312" i="388"/>
  <c r="H1312" i="388"/>
  <c r="M1311" i="388"/>
  <c r="L1311" i="388"/>
  <c r="J1311" i="388"/>
  <c r="I1311" i="388"/>
  <c r="H1311" i="388"/>
  <c r="M1309" i="388"/>
  <c r="L1309" i="388"/>
  <c r="J1309" i="388"/>
  <c r="I1309" i="388"/>
  <c r="H1309" i="388"/>
  <c r="L1308" i="388"/>
  <c r="J1308" i="388"/>
  <c r="I1308" i="388"/>
  <c r="H1308" i="388"/>
  <c r="L1307" i="388"/>
  <c r="J1307" i="388"/>
  <c r="I1307" i="388"/>
  <c r="H1307" i="388"/>
  <c r="M1306" i="388"/>
  <c r="L1306" i="388"/>
  <c r="J1306" i="388"/>
  <c r="I1306" i="388"/>
  <c r="H1306" i="388"/>
  <c r="M1305" i="388"/>
  <c r="L1305" i="388"/>
  <c r="J1305" i="388"/>
  <c r="I1305" i="388"/>
  <c r="H1305" i="388"/>
  <c r="M1304" i="388"/>
  <c r="L1304" i="388"/>
  <c r="K1304" i="388"/>
  <c r="J1304" i="388"/>
  <c r="H1304" i="388"/>
  <c r="M1303" i="388"/>
  <c r="L1303" i="388"/>
  <c r="K1303" i="388"/>
  <c r="J1303" i="388"/>
  <c r="H1303" i="388"/>
  <c r="M1302" i="388"/>
  <c r="L1302" i="388"/>
  <c r="J1302" i="388"/>
  <c r="I1302" i="388"/>
  <c r="H1302" i="388"/>
  <c r="M1301" i="388"/>
  <c r="L1301" i="388"/>
  <c r="J1301" i="388"/>
  <c r="I1301" i="388"/>
  <c r="H1301" i="388"/>
  <c r="M1300" i="388"/>
  <c r="L1300" i="388"/>
  <c r="J1300" i="388"/>
  <c r="I1300" i="388"/>
  <c r="H1300" i="388"/>
  <c r="M1299" i="388"/>
  <c r="L1299" i="388"/>
  <c r="J1299" i="388"/>
  <c r="I1299" i="388"/>
  <c r="H1299" i="388"/>
  <c r="M1298" i="388"/>
  <c r="L1298" i="388"/>
  <c r="J1298" i="388"/>
  <c r="I1298" i="388"/>
  <c r="H1298" i="388"/>
  <c r="M1297" i="388"/>
  <c r="L1297" i="388"/>
  <c r="J1297" i="388"/>
  <c r="I1297" i="388"/>
  <c r="H1297" i="388"/>
  <c r="M1296" i="388"/>
  <c r="L1296" i="388"/>
  <c r="J1296" i="388"/>
  <c r="I1296" i="388"/>
  <c r="H1296" i="388"/>
  <c r="M1295" i="388"/>
  <c r="L1295" i="388"/>
  <c r="J1295" i="388"/>
  <c r="I1295" i="388"/>
  <c r="H1295" i="388"/>
  <c r="M1294" i="388"/>
  <c r="L1294" i="388"/>
  <c r="J1294" i="388"/>
  <c r="I1294" i="388"/>
  <c r="H1294" i="388"/>
  <c r="M1293" i="388"/>
  <c r="L1293" i="388"/>
  <c r="J1293" i="388"/>
  <c r="I1293" i="388"/>
  <c r="H1293" i="388"/>
  <c r="M1291" i="388"/>
  <c r="L1291" i="388"/>
  <c r="J1291" i="388"/>
  <c r="I1291" i="388"/>
  <c r="H1291" i="388"/>
  <c r="M1290" i="388"/>
  <c r="L1290" i="388"/>
  <c r="J1290" i="388"/>
  <c r="I1290" i="388"/>
  <c r="H1290" i="388"/>
  <c r="M1289" i="388"/>
  <c r="L1289" i="388"/>
  <c r="J1289" i="388"/>
  <c r="I1289" i="388"/>
  <c r="H1289" i="388"/>
  <c r="M1288" i="388"/>
  <c r="L1288" i="388"/>
  <c r="J1288" i="388"/>
  <c r="I1288" i="388"/>
  <c r="H1288" i="388"/>
  <c r="M1287" i="388"/>
  <c r="L1287" i="388"/>
  <c r="J1287" i="388"/>
  <c r="I1287" i="388"/>
  <c r="H1287" i="388"/>
  <c r="M1286" i="388"/>
  <c r="L1286" i="388"/>
  <c r="J1286" i="388"/>
  <c r="I1286" i="388"/>
  <c r="H1286" i="388"/>
  <c r="M1285" i="388"/>
  <c r="L1285" i="388"/>
  <c r="J1285" i="388"/>
  <c r="I1285" i="388"/>
  <c r="H1285" i="388"/>
  <c r="M1284" i="388"/>
  <c r="L1284" i="388"/>
  <c r="J1284" i="388"/>
  <c r="I1284" i="388"/>
  <c r="H1284" i="388"/>
  <c r="M1283" i="388"/>
  <c r="L1283" i="388"/>
  <c r="J1283" i="388"/>
  <c r="I1283" i="388"/>
  <c r="H1283" i="388"/>
  <c r="M1282" i="388"/>
  <c r="L1282" i="388"/>
  <c r="J1282" i="388"/>
  <c r="I1282" i="388"/>
  <c r="H1282" i="388"/>
  <c r="M1281" i="388"/>
  <c r="L1281" i="388"/>
  <c r="K1281" i="388"/>
  <c r="J1281" i="388"/>
  <c r="H1281" i="388"/>
  <c r="M1280" i="388"/>
  <c r="L1280" i="388"/>
  <c r="K1280" i="388"/>
  <c r="J1280" i="388"/>
  <c r="H1280" i="388"/>
  <c r="L1279" i="388"/>
  <c r="K1279" i="388"/>
  <c r="J1279" i="388"/>
  <c r="I1279" i="388"/>
  <c r="H1279" i="388"/>
  <c r="L1278" i="388"/>
  <c r="K1278" i="388"/>
  <c r="J1278" i="388"/>
  <c r="I1278" i="388"/>
  <c r="H1278" i="388"/>
  <c r="L1277" i="388"/>
  <c r="K1277" i="388"/>
  <c r="J1277" i="388"/>
  <c r="I1277" i="388"/>
  <c r="H1277" i="388"/>
  <c r="L1276" i="388"/>
  <c r="K1276" i="388"/>
  <c r="J1276" i="388"/>
  <c r="I1276" i="388"/>
  <c r="H1276" i="388"/>
  <c r="M1275" i="388"/>
  <c r="L1275" i="388"/>
  <c r="J1275" i="388"/>
  <c r="I1275" i="388"/>
  <c r="H1275" i="388"/>
  <c r="M1274" i="388"/>
  <c r="L1274" i="388"/>
  <c r="J1274" i="388"/>
  <c r="I1274" i="388"/>
  <c r="H1274" i="388"/>
  <c r="M1273" i="388"/>
  <c r="L1273" i="388"/>
  <c r="J1273" i="388"/>
  <c r="I1273" i="388"/>
  <c r="H1273" i="388"/>
  <c r="M1272" i="388"/>
  <c r="L1272" i="388"/>
  <c r="J1272" i="388"/>
  <c r="I1272" i="388"/>
  <c r="H1272" i="388"/>
  <c r="M1271" i="388"/>
  <c r="L1271" i="388"/>
  <c r="J1271" i="388"/>
  <c r="I1271" i="388"/>
  <c r="H1271" i="388"/>
  <c r="M1270" i="388"/>
  <c r="L1270" i="388"/>
  <c r="J1270" i="388"/>
  <c r="I1270" i="388"/>
  <c r="H1270" i="388"/>
  <c r="M1269" i="388"/>
  <c r="L1269" i="388"/>
  <c r="J1269" i="388"/>
  <c r="I1269" i="388"/>
  <c r="H1269" i="388"/>
  <c r="L1268" i="388"/>
  <c r="K1268" i="388"/>
  <c r="J1268" i="388"/>
  <c r="I1268" i="388"/>
  <c r="H1268" i="388"/>
  <c r="L1267" i="388"/>
  <c r="K1267" i="388"/>
  <c r="J1267" i="388"/>
  <c r="I1267" i="388"/>
  <c r="H1267" i="388"/>
  <c r="M1266" i="388"/>
  <c r="L1266" i="388"/>
  <c r="K1266" i="388"/>
  <c r="H1266" i="388"/>
  <c r="M1265" i="388"/>
  <c r="L1265" i="388"/>
  <c r="K1265" i="388"/>
  <c r="H1265" i="388"/>
  <c r="M1264" i="388"/>
  <c r="L1264" i="388"/>
  <c r="J1264" i="388"/>
  <c r="I1264" i="388"/>
  <c r="H1264" i="388"/>
  <c r="L1263" i="388"/>
  <c r="K1263" i="388"/>
  <c r="J1263" i="388"/>
  <c r="I1263" i="388"/>
  <c r="H1263" i="388"/>
  <c r="L1262" i="388"/>
  <c r="K1262" i="388"/>
  <c r="J1262" i="388"/>
  <c r="I1262" i="388"/>
  <c r="H1262" i="388"/>
  <c r="L1261" i="388"/>
  <c r="K1261" i="388"/>
  <c r="J1261" i="388"/>
  <c r="I1261" i="388"/>
  <c r="H1261" i="388"/>
  <c r="L1260" i="388"/>
  <c r="K1260" i="388"/>
  <c r="J1260" i="388"/>
  <c r="I1260" i="388"/>
  <c r="H1260" i="388"/>
  <c r="L1259" i="388"/>
  <c r="K1259" i="388"/>
  <c r="J1259" i="388"/>
  <c r="I1259" i="388"/>
  <c r="H1259" i="388"/>
  <c r="M1258" i="388"/>
  <c r="L1258" i="388"/>
  <c r="J1258" i="388"/>
  <c r="I1258" i="388"/>
  <c r="H1258" i="388"/>
  <c r="M1257" i="388"/>
  <c r="L1257" i="388"/>
  <c r="J1257" i="388"/>
  <c r="I1257" i="388"/>
  <c r="H1257" i="388"/>
  <c r="L1256" i="388"/>
  <c r="K1256" i="388"/>
  <c r="J1256" i="388"/>
  <c r="I1256" i="388"/>
  <c r="H1256" i="388"/>
  <c r="L1255" i="388"/>
  <c r="K1255" i="388"/>
  <c r="J1255" i="388"/>
  <c r="I1255" i="388"/>
  <c r="H1255" i="388"/>
  <c r="M1254" i="388"/>
  <c r="L1254" i="388"/>
  <c r="K1254" i="388"/>
  <c r="H1254" i="388"/>
  <c r="M1253" i="388"/>
  <c r="L1253" i="388"/>
  <c r="J1253" i="388"/>
  <c r="I1253" i="388"/>
  <c r="H1253" i="388"/>
  <c r="M1252" i="388"/>
  <c r="L1252" i="388"/>
  <c r="J1252" i="388"/>
  <c r="I1252" i="388"/>
  <c r="H1252" i="388"/>
  <c r="M1251" i="388"/>
  <c r="L1251" i="388"/>
  <c r="J1251" i="388"/>
  <c r="I1251" i="388"/>
  <c r="H1251" i="388"/>
  <c r="M1250" i="388"/>
  <c r="L1250" i="388"/>
  <c r="J1250" i="388"/>
  <c r="I1250" i="388"/>
  <c r="H1250" i="388"/>
  <c r="M1248" i="388"/>
  <c r="L1248" i="388"/>
  <c r="J1248" i="388"/>
  <c r="I1248" i="388"/>
  <c r="H1248" i="388"/>
  <c r="L1247" i="388"/>
  <c r="K1247" i="388"/>
  <c r="J1247" i="388"/>
  <c r="I1247" i="388"/>
  <c r="H1247" i="388"/>
  <c r="L1246" i="388"/>
  <c r="K1246" i="388"/>
  <c r="J1246" i="388"/>
  <c r="I1246" i="388"/>
  <c r="H1246" i="388"/>
  <c r="L1245" i="388"/>
  <c r="K1245" i="388"/>
  <c r="J1245" i="388"/>
  <c r="I1245" i="388"/>
  <c r="H1245" i="388"/>
  <c r="L1244" i="388"/>
  <c r="K1244" i="388"/>
  <c r="J1244" i="388"/>
  <c r="I1244" i="388"/>
  <c r="H1244" i="388"/>
  <c r="M1242" i="388"/>
  <c r="L1242" i="388"/>
  <c r="J1242" i="388"/>
  <c r="I1242" i="388"/>
  <c r="H1242" i="388"/>
  <c r="L1241" i="388"/>
  <c r="K1241" i="388"/>
  <c r="J1241" i="388"/>
  <c r="I1241" i="388"/>
  <c r="H1241" i="388"/>
  <c r="L1240" i="388"/>
  <c r="K1240" i="388"/>
  <c r="J1240" i="388"/>
  <c r="I1240" i="388"/>
  <c r="H1240" i="388"/>
  <c r="L1239" i="388"/>
  <c r="K1239" i="388"/>
  <c r="J1239" i="388"/>
  <c r="I1239" i="388"/>
  <c r="H1239" i="388"/>
  <c r="L1238" i="388"/>
  <c r="K1238" i="388"/>
  <c r="J1238" i="388"/>
  <c r="I1238" i="388"/>
  <c r="H1238" i="388"/>
  <c r="L1237" i="388"/>
  <c r="K1237" i="388"/>
  <c r="J1237" i="388"/>
  <c r="I1237" i="388"/>
  <c r="H1237" i="388"/>
  <c r="M1234" i="388"/>
  <c r="L1234" i="388"/>
  <c r="K1234" i="388"/>
  <c r="H1234" i="388"/>
  <c r="L1233" i="388"/>
  <c r="K1233" i="388"/>
  <c r="J1233" i="388"/>
  <c r="I1233" i="388"/>
  <c r="H1233" i="388"/>
  <c r="M1232" i="388"/>
  <c r="L1232" i="388"/>
  <c r="K1232" i="388"/>
  <c r="H1232" i="388"/>
  <c r="M1231" i="388"/>
  <c r="L1231" i="388"/>
  <c r="K1231" i="388"/>
  <c r="H1231" i="388"/>
  <c r="L1230" i="388"/>
  <c r="K1230" i="388"/>
  <c r="J1230" i="388"/>
  <c r="I1230" i="388"/>
  <c r="H1230" i="388"/>
  <c r="L1229" i="388"/>
  <c r="K1229" i="388"/>
  <c r="J1229" i="388"/>
  <c r="I1229" i="388"/>
  <c r="H1229" i="388"/>
  <c r="L1228" i="388"/>
  <c r="K1228" i="388"/>
  <c r="J1228" i="388"/>
  <c r="I1228" i="388"/>
  <c r="H1228" i="388"/>
  <c r="M1227" i="388"/>
  <c r="L1227" i="388"/>
  <c r="J1227" i="388"/>
  <c r="I1227" i="388"/>
  <c r="H1227" i="388"/>
  <c r="M1226" i="388"/>
  <c r="L1226" i="388"/>
  <c r="J1226" i="388"/>
  <c r="I1226" i="388"/>
  <c r="H1226" i="388"/>
  <c r="M1225" i="388"/>
  <c r="L1225" i="388"/>
  <c r="J1225" i="388"/>
  <c r="I1225" i="388"/>
  <c r="H1225" i="388"/>
  <c r="M1224" i="388"/>
  <c r="L1224" i="388"/>
  <c r="K1224" i="388"/>
  <c r="I1224" i="388"/>
  <c r="H1224" i="388"/>
  <c r="M1223" i="388"/>
  <c r="L1223" i="388"/>
  <c r="J1223" i="388"/>
  <c r="I1223" i="388"/>
  <c r="H1223" i="388"/>
  <c r="M1222" i="388"/>
  <c r="L1222" i="388"/>
  <c r="J1222" i="388"/>
  <c r="I1222" i="388"/>
  <c r="H1222" i="388"/>
  <c r="L1221" i="388"/>
  <c r="K1221" i="388"/>
  <c r="J1221" i="388"/>
  <c r="I1221" i="388"/>
  <c r="H1221" i="388"/>
  <c r="L1220" i="388"/>
  <c r="K1220" i="388"/>
  <c r="J1220" i="388"/>
  <c r="I1220" i="388"/>
  <c r="H1220" i="388"/>
  <c r="L1219" i="388"/>
  <c r="K1219" i="388"/>
  <c r="J1219" i="388"/>
  <c r="I1219" i="388"/>
  <c r="H1219" i="388"/>
  <c r="L1218" i="388"/>
  <c r="K1218" i="388"/>
  <c r="J1218" i="388"/>
  <c r="I1218" i="388"/>
  <c r="H1218" i="388"/>
  <c r="M1217" i="388"/>
  <c r="L1217" i="388"/>
  <c r="J1217" i="388"/>
  <c r="I1217" i="388"/>
  <c r="H1217" i="388"/>
  <c r="M1216" i="388"/>
  <c r="L1216" i="388"/>
  <c r="J1216" i="388"/>
  <c r="I1216" i="388"/>
  <c r="H1216" i="388"/>
  <c r="L1215" i="388"/>
  <c r="K1215" i="388"/>
  <c r="J1215" i="388"/>
  <c r="I1215" i="388"/>
  <c r="H1215" i="388"/>
  <c r="M1214" i="388"/>
  <c r="L1214" i="388"/>
  <c r="J1214" i="388"/>
  <c r="I1214" i="388"/>
  <c r="H1214" i="388"/>
  <c r="L1213" i="388"/>
  <c r="K1213" i="388"/>
  <c r="J1213" i="388"/>
  <c r="I1213" i="388"/>
  <c r="H1213" i="388"/>
  <c r="L1211" i="388"/>
  <c r="K1211" i="388"/>
  <c r="J1211" i="388"/>
  <c r="I1211" i="388"/>
  <c r="H1211" i="388"/>
  <c r="L1210" i="388"/>
  <c r="K1210" i="388"/>
  <c r="J1210" i="388"/>
  <c r="I1210" i="388"/>
  <c r="H1210" i="388"/>
  <c r="M1209" i="388"/>
  <c r="L1209" i="388"/>
  <c r="K1209" i="388"/>
  <c r="I1209" i="388"/>
  <c r="H1209" i="388"/>
  <c r="M1208" i="388"/>
  <c r="L1208" i="388"/>
  <c r="K1208" i="388"/>
  <c r="I1208" i="388"/>
  <c r="H1208" i="388"/>
  <c r="M1207" i="388"/>
  <c r="L1207" i="388"/>
  <c r="K1207" i="388"/>
  <c r="I1207" i="388"/>
  <c r="H1207" i="388"/>
  <c r="M1206" i="388"/>
  <c r="L1206" i="388"/>
  <c r="K1206" i="388"/>
  <c r="J1206" i="388"/>
  <c r="H1206" i="388"/>
  <c r="M1205" i="388"/>
  <c r="L1205" i="388"/>
  <c r="K1205" i="388"/>
  <c r="J1205" i="388"/>
  <c r="H1205" i="388"/>
  <c r="M1204" i="388"/>
  <c r="L1204" i="388"/>
  <c r="K1204" i="388"/>
  <c r="J1204" i="388"/>
  <c r="H1204" i="388"/>
  <c r="M1203" i="388"/>
  <c r="L1203" i="388"/>
  <c r="K1203" i="388"/>
  <c r="I1203" i="388"/>
  <c r="H1203" i="388"/>
  <c r="M1202" i="388"/>
  <c r="L1202" i="388"/>
  <c r="K1202" i="388"/>
  <c r="J1202" i="388"/>
  <c r="H1202" i="388"/>
  <c r="M1201" i="388"/>
  <c r="L1201" i="388"/>
  <c r="J1201" i="388"/>
  <c r="I1201" i="388"/>
  <c r="H1201" i="388"/>
  <c r="M1200" i="388"/>
  <c r="L1200" i="388"/>
  <c r="J1200" i="388"/>
  <c r="I1200" i="388"/>
  <c r="H1200" i="388"/>
  <c r="M1199" i="388"/>
  <c r="L1199" i="388"/>
  <c r="J1199" i="388"/>
  <c r="I1199" i="388"/>
  <c r="H1199" i="388"/>
  <c r="M1198" i="388"/>
  <c r="L1198" i="388"/>
  <c r="J1198" i="388"/>
  <c r="I1198" i="388"/>
  <c r="H1198" i="388"/>
  <c r="M1197" i="388"/>
  <c r="L1197" i="388"/>
  <c r="J1197" i="388"/>
  <c r="I1197" i="388"/>
  <c r="H1197" i="388"/>
  <c r="M1196" i="388"/>
  <c r="L1196" i="388"/>
  <c r="J1196" i="388"/>
  <c r="I1196" i="388"/>
  <c r="H1196" i="388"/>
  <c r="M1194" i="388"/>
  <c r="L1194" i="388"/>
  <c r="J1194" i="388"/>
  <c r="I1194" i="388"/>
  <c r="H1194" i="388"/>
  <c r="M1193" i="388"/>
  <c r="L1193" i="388"/>
  <c r="J1193" i="388"/>
  <c r="I1193" i="388"/>
  <c r="H1193" i="388"/>
  <c r="M1192" i="388"/>
  <c r="L1192" i="388"/>
  <c r="J1192" i="388"/>
  <c r="I1192" i="388"/>
  <c r="H1192" i="388"/>
  <c r="M1191" i="388"/>
  <c r="L1191" i="388"/>
  <c r="J1191" i="388"/>
  <c r="I1191" i="388"/>
  <c r="H1191" i="388"/>
  <c r="M1190" i="388"/>
  <c r="L1190" i="388"/>
  <c r="J1190" i="388"/>
  <c r="I1190" i="388"/>
  <c r="H1190" i="388"/>
  <c r="M1189" i="388"/>
  <c r="L1189" i="388"/>
  <c r="J1189" i="388"/>
  <c r="I1189" i="388"/>
  <c r="H1189" i="388"/>
  <c r="M1188" i="388"/>
  <c r="L1188" i="388"/>
  <c r="J1188" i="388"/>
  <c r="I1188" i="388"/>
  <c r="H1188" i="388"/>
  <c r="M1187" i="388"/>
  <c r="L1187" i="388"/>
  <c r="J1187" i="388"/>
  <c r="I1187" i="388"/>
  <c r="H1187" i="388"/>
  <c r="M1186" i="388"/>
  <c r="L1186" i="388"/>
  <c r="J1186" i="388"/>
  <c r="I1186" i="388"/>
  <c r="H1186" i="388"/>
  <c r="M1185" i="388"/>
  <c r="L1185" i="388"/>
  <c r="J1185" i="388"/>
  <c r="I1185" i="388"/>
  <c r="H1185" i="388"/>
  <c r="M1184" i="388"/>
  <c r="L1184" i="388"/>
  <c r="J1184" i="388"/>
  <c r="I1184" i="388"/>
  <c r="H1184" i="388"/>
  <c r="M1183" i="388"/>
  <c r="L1183" i="388"/>
  <c r="J1183" i="388"/>
  <c r="I1183" i="388"/>
  <c r="H1183" i="388"/>
  <c r="M1182" i="388"/>
  <c r="L1182" i="388"/>
  <c r="J1182" i="388"/>
  <c r="I1182" i="388"/>
  <c r="H1182" i="388"/>
  <c r="M1181" i="388"/>
  <c r="L1181" i="388"/>
  <c r="J1181" i="388"/>
  <c r="I1181" i="388"/>
  <c r="H1181" i="388"/>
  <c r="M1180" i="388"/>
  <c r="L1180" i="388"/>
  <c r="J1180" i="388"/>
  <c r="I1180" i="388"/>
  <c r="H1180" i="388"/>
  <c r="M1179" i="388"/>
  <c r="L1179" i="388"/>
  <c r="J1179" i="388"/>
  <c r="I1179" i="388"/>
  <c r="H1179" i="388"/>
  <c r="M1178" i="388"/>
  <c r="L1178" i="388"/>
  <c r="J1178" i="388"/>
  <c r="I1178" i="388"/>
  <c r="H1178" i="388"/>
  <c r="M1177" i="388"/>
  <c r="L1177" i="388"/>
  <c r="J1177" i="388"/>
  <c r="I1177" i="388"/>
  <c r="H1177" i="388"/>
  <c r="M1176" i="388"/>
  <c r="L1176" i="388"/>
  <c r="J1176" i="388"/>
  <c r="I1176" i="388"/>
  <c r="H1176" i="388"/>
  <c r="M1175" i="388"/>
  <c r="L1175" i="388"/>
  <c r="J1175" i="388"/>
  <c r="I1175" i="388"/>
  <c r="H1175" i="388"/>
  <c r="L1174" i="388"/>
  <c r="K1174" i="388"/>
  <c r="J1174" i="388"/>
  <c r="I1174" i="388"/>
  <c r="H1174" i="388"/>
  <c r="L1173" i="388"/>
  <c r="K1173" i="388"/>
  <c r="J1173" i="388"/>
  <c r="I1173" i="388"/>
  <c r="H1173" i="388"/>
  <c r="L1172" i="388"/>
  <c r="K1172" i="388"/>
  <c r="J1172" i="388"/>
  <c r="I1172" i="388"/>
  <c r="H1172" i="388"/>
  <c r="L1171" i="388"/>
  <c r="K1171" i="388"/>
  <c r="J1171" i="388"/>
  <c r="I1171" i="388"/>
  <c r="H1171" i="388"/>
  <c r="L1170" i="388"/>
  <c r="K1170" i="388"/>
  <c r="J1170" i="388"/>
  <c r="I1170" i="388"/>
  <c r="H1170" i="388"/>
  <c r="L1169" i="388"/>
  <c r="K1169" i="388"/>
  <c r="J1169" i="388"/>
  <c r="I1169" i="388"/>
  <c r="H1169" i="388"/>
  <c r="L1168" i="388"/>
  <c r="K1168" i="388"/>
  <c r="J1168" i="388"/>
  <c r="I1168" i="388"/>
  <c r="H1168" i="388"/>
  <c r="M1167" i="388"/>
  <c r="L1167" i="388"/>
  <c r="J1167" i="388"/>
  <c r="I1167" i="388"/>
  <c r="H1167" i="388"/>
  <c r="L1166" i="388"/>
  <c r="K1166" i="388"/>
  <c r="J1166" i="388"/>
  <c r="I1166" i="388"/>
  <c r="H1166" i="388"/>
  <c r="M1165" i="388"/>
  <c r="L1165" i="388"/>
  <c r="J1165" i="388"/>
  <c r="I1165" i="388"/>
  <c r="H1165" i="388"/>
  <c r="L1164" i="388"/>
  <c r="K1164" i="388"/>
  <c r="J1164" i="388"/>
  <c r="I1164" i="388"/>
  <c r="H1164" i="388"/>
  <c r="L1163" i="388"/>
  <c r="K1163" i="388"/>
  <c r="J1163" i="388"/>
  <c r="I1163" i="388"/>
  <c r="H1163" i="388"/>
  <c r="L1162" i="388"/>
  <c r="K1162" i="388"/>
  <c r="J1162" i="388"/>
  <c r="I1162" i="388"/>
  <c r="H1162" i="388"/>
  <c r="L1161" i="388"/>
  <c r="K1161" i="388"/>
  <c r="J1161" i="388"/>
  <c r="I1161" i="388"/>
  <c r="H1161" i="388"/>
  <c r="L1160" i="388"/>
  <c r="K1160" i="388"/>
  <c r="J1160" i="388"/>
  <c r="I1160" i="388"/>
  <c r="H1160" i="388"/>
  <c r="L1159" i="388"/>
  <c r="K1159" i="388"/>
  <c r="J1159" i="388"/>
  <c r="I1159" i="388"/>
  <c r="H1159" i="388"/>
  <c r="L1158" i="388"/>
  <c r="K1158" i="388"/>
  <c r="J1158" i="388"/>
  <c r="I1158" i="388"/>
  <c r="H1158" i="388"/>
  <c r="L1157" i="388"/>
  <c r="K1157" i="388"/>
  <c r="J1157" i="388"/>
  <c r="I1157" i="388"/>
  <c r="H1157" i="388"/>
  <c r="L1156" i="388"/>
  <c r="K1156" i="388"/>
  <c r="J1156" i="388"/>
  <c r="I1156" i="388"/>
  <c r="H1156" i="388"/>
  <c r="M1155" i="388"/>
  <c r="L1155" i="388"/>
  <c r="J1155" i="388"/>
  <c r="I1155" i="388"/>
  <c r="H1155" i="388"/>
  <c r="M1154" i="388"/>
  <c r="L1154" i="388"/>
  <c r="J1154" i="388"/>
  <c r="I1154" i="388"/>
  <c r="H1154" i="388"/>
  <c r="L1153" i="388"/>
  <c r="K1153" i="388"/>
  <c r="J1153" i="388"/>
  <c r="I1153" i="388"/>
  <c r="H1153" i="388"/>
  <c r="M1152" i="388"/>
  <c r="L1152" i="388"/>
  <c r="J1152" i="388"/>
  <c r="I1152" i="388"/>
  <c r="H1152" i="388"/>
  <c r="L1151" i="388"/>
  <c r="K1151" i="388"/>
  <c r="J1151" i="388"/>
  <c r="I1151" i="388"/>
  <c r="H1151" i="388"/>
  <c r="L1150" i="388"/>
  <c r="K1150" i="388"/>
  <c r="J1150" i="388"/>
  <c r="I1150" i="388"/>
  <c r="H1150" i="388"/>
  <c r="M1149" i="388"/>
  <c r="L1149" i="388"/>
  <c r="J1149" i="388"/>
  <c r="I1149" i="388"/>
  <c r="H1149" i="388"/>
  <c r="M1148" i="388"/>
  <c r="L1148" i="388"/>
  <c r="J1148" i="388"/>
  <c r="I1148" i="388"/>
  <c r="H1148" i="388"/>
  <c r="L1147" i="388"/>
  <c r="K1147" i="388"/>
  <c r="J1147" i="388"/>
  <c r="I1147" i="388"/>
  <c r="H1147" i="388"/>
  <c r="L1146" i="388"/>
  <c r="K1146" i="388"/>
  <c r="J1146" i="388"/>
  <c r="I1146" i="388"/>
  <c r="H1146" i="388"/>
  <c r="L1145" i="388"/>
  <c r="K1145" i="388"/>
  <c r="J1145" i="388"/>
  <c r="I1145" i="388"/>
  <c r="H1145" i="388"/>
  <c r="L1144" i="388"/>
  <c r="K1144" i="388"/>
  <c r="J1144" i="388"/>
  <c r="I1144" i="388"/>
  <c r="H1144" i="388"/>
  <c r="L1143" i="388"/>
  <c r="K1143" i="388"/>
  <c r="J1143" i="388"/>
  <c r="I1143" i="388"/>
  <c r="H1143" i="388"/>
  <c r="L1142" i="388"/>
  <c r="K1142" i="388"/>
  <c r="J1142" i="388"/>
  <c r="I1142" i="388"/>
  <c r="H1142" i="388"/>
  <c r="L1141" i="388"/>
  <c r="K1141" i="388"/>
  <c r="J1141" i="388"/>
  <c r="I1141" i="388"/>
  <c r="H1141" i="388"/>
  <c r="L1140" i="388"/>
  <c r="K1140" i="388"/>
  <c r="J1140" i="388"/>
  <c r="I1140" i="388"/>
  <c r="H1140" i="388"/>
  <c r="L1139" i="388"/>
  <c r="K1139" i="388"/>
  <c r="J1139" i="388"/>
  <c r="I1139" i="388"/>
  <c r="H1139" i="388"/>
  <c r="L1138" i="388"/>
  <c r="K1138" i="388"/>
  <c r="J1138" i="388"/>
  <c r="I1138" i="388"/>
  <c r="H1138" i="388"/>
  <c r="L1137" i="388"/>
  <c r="K1137" i="388"/>
  <c r="J1137" i="388"/>
  <c r="I1137" i="388"/>
  <c r="H1137" i="388"/>
  <c r="L1136" i="388"/>
  <c r="K1136" i="388"/>
  <c r="J1136" i="388"/>
  <c r="I1136" i="388"/>
  <c r="H1136" i="388"/>
  <c r="L1135" i="388"/>
  <c r="K1135" i="388"/>
  <c r="J1135" i="388"/>
  <c r="I1135" i="388"/>
  <c r="H1135" i="388"/>
  <c r="L1134" i="388"/>
  <c r="K1134" i="388"/>
  <c r="J1134" i="388"/>
  <c r="I1134" i="388"/>
  <c r="H1134" i="388"/>
  <c r="L1133" i="388"/>
  <c r="K1133" i="388"/>
  <c r="J1133" i="388"/>
  <c r="I1133" i="388"/>
  <c r="H1133" i="388"/>
  <c r="L1132" i="388"/>
  <c r="K1132" i="388"/>
  <c r="J1132" i="388"/>
  <c r="I1132" i="388"/>
  <c r="H1132" i="388"/>
  <c r="L1130" i="388"/>
  <c r="K1130" i="388"/>
  <c r="J1130" i="388"/>
  <c r="I1130" i="388"/>
  <c r="H1130" i="388"/>
  <c r="L1129" i="388"/>
  <c r="K1129" i="388"/>
  <c r="J1129" i="388"/>
  <c r="I1129" i="388"/>
  <c r="H1129" i="388"/>
  <c r="L1128" i="388"/>
  <c r="K1128" i="388"/>
  <c r="J1128" i="388"/>
  <c r="I1128" i="388"/>
  <c r="H1128" i="388"/>
  <c r="L1127" i="388"/>
  <c r="K1127" i="388"/>
  <c r="J1127" i="388"/>
  <c r="I1127" i="388"/>
  <c r="H1127" i="388"/>
  <c r="L1126" i="388"/>
  <c r="K1126" i="388"/>
  <c r="J1126" i="388"/>
  <c r="I1126" i="388"/>
  <c r="H1126" i="388"/>
  <c r="L1125" i="388"/>
  <c r="K1125" i="388"/>
  <c r="J1125" i="388"/>
  <c r="I1125" i="388"/>
  <c r="H1125" i="388"/>
  <c r="L1124" i="388"/>
  <c r="K1124" i="388"/>
  <c r="J1124" i="388"/>
  <c r="I1124" i="388"/>
  <c r="H1124" i="388"/>
  <c r="L1123" i="388"/>
  <c r="K1123" i="388"/>
  <c r="J1123" i="388"/>
  <c r="I1123" i="388"/>
  <c r="H1123" i="388"/>
  <c r="L1122" i="388"/>
  <c r="K1122" i="388"/>
  <c r="J1122" i="388"/>
  <c r="I1122" i="388"/>
  <c r="H1122" i="388"/>
  <c r="L1121" i="388"/>
  <c r="K1121" i="388"/>
  <c r="J1121" i="388"/>
  <c r="I1121" i="388"/>
  <c r="H1121" i="388"/>
  <c r="L1120" i="388"/>
  <c r="K1120" i="388"/>
  <c r="J1120" i="388"/>
  <c r="I1120" i="388"/>
  <c r="H1120" i="388"/>
  <c r="L1119" i="388"/>
  <c r="K1119" i="388"/>
  <c r="J1119" i="388"/>
  <c r="I1119" i="388"/>
  <c r="H1119" i="388"/>
  <c r="L1118" i="388"/>
  <c r="K1118" i="388"/>
  <c r="J1118" i="388"/>
  <c r="I1118" i="388"/>
  <c r="H1118" i="388"/>
  <c r="L1117" i="388"/>
  <c r="K1117" i="388"/>
  <c r="J1117" i="388"/>
  <c r="I1117" i="388"/>
  <c r="H1117" i="388"/>
  <c r="L1116" i="388"/>
  <c r="K1116" i="388"/>
  <c r="J1116" i="388"/>
  <c r="I1116" i="388"/>
  <c r="H1116" i="388"/>
  <c r="L1115" i="388"/>
  <c r="K1115" i="388"/>
  <c r="J1115" i="388"/>
  <c r="I1115" i="388"/>
  <c r="H1115" i="388"/>
  <c r="L1114" i="388"/>
  <c r="K1114" i="388"/>
  <c r="J1114" i="388"/>
  <c r="I1114" i="388"/>
  <c r="H1114" i="388"/>
  <c r="L1113" i="388"/>
  <c r="K1113" i="388"/>
  <c r="J1113" i="388"/>
  <c r="I1113" i="388"/>
  <c r="H1113" i="388"/>
  <c r="L1112" i="388"/>
  <c r="K1112" i="388"/>
  <c r="J1112" i="388"/>
  <c r="I1112" i="388"/>
  <c r="H1112" i="388"/>
  <c r="L1111" i="388"/>
  <c r="K1111" i="388"/>
  <c r="J1111" i="388"/>
  <c r="I1111" i="388"/>
  <c r="H1111" i="388"/>
  <c r="L1110" i="388"/>
  <c r="K1110" i="388"/>
  <c r="J1110" i="388"/>
  <c r="I1110" i="388"/>
  <c r="H1110" i="388"/>
  <c r="L1109" i="388"/>
  <c r="K1109" i="388"/>
  <c r="J1109" i="388"/>
  <c r="I1109" i="388"/>
  <c r="H1109" i="388"/>
  <c r="L1108" i="388"/>
  <c r="K1108" i="388"/>
  <c r="J1108" i="388"/>
  <c r="I1108" i="388"/>
  <c r="H1108" i="388"/>
  <c r="L1107" i="388"/>
  <c r="K1107" i="388"/>
  <c r="J1107" i="388"/>
  <c r="I1107" i="388"/>
  <c r="H1107" i="388"/>
  <c r="L1106" i="388"/>
  <c r="K1106" i="388"/>
  <c r="J1106" i="388"/>
  <c r="I1106" i="388"/>
  <c r="H1106" i="388"/>
  <c r="L1105" i="388"/>
  <c r="K1105" i="388"/>
  <c r="J1105" i="388"/>
  <c r="I1105" i="388"/>
  <c r="H1105" i="388"/>
  <c r="L1104" i="388"/>
  <c r="K1104" i="388"/>
  <c r="J1104" i="388"/>
  <c r="I1104" i="388"/>
  <c r="H1104" i="388"/>
  <c r="L1103" i="388"/>
  <c r="K1103" i="388"/>
  <c r="J1103" i="388"/>
  <c r="I1103" i="388"/>
  <c r="H1103" i="388"/>
  <c r="L1102" i="388"/>
  <c r="K1102" i="388"/>
  <c r="J1102" i="388"/>
  <c r="I1102" i="388"/>
  <c r="H1102" i="388"/>
  <c r="L1101" i="388"/>
  <c r="K1101" i="388"/>
  <c r="J1101" i="388"/>
  <c r="I1101" i="388"/>
  <c r="H1101" i="388"/>
  <c r="L1100" i="388"/>
  <c r="K1100" i="388"/>
  <c r="J1100" i="388"/>
  <c r="I1100" i="388"/>
  <c r="H1100" i="388"/>
  <c r="L1099" i="388"/>
  <c r="K1099" i="388"/>
  <c r="J1099" i="388"/>
  <c r="I1099" i="388"/>
  <c r="H1099" i="388"/>
  <c r="L1098" i="388"/>
  <c r="K1098" i="388"/>
  <c r="J1098" i="388"/>
  <c r="I1098" i="388"/>
  <c r="H1098" i="388"/>
  <c r="L1097" i="388"/>
  <c r="K1097" i="388"/>
  <c r="J1097" i="388"/>
  <c r="I1097" i="388"/>
  <c r="H1097" i="388"/>
  <c r="L1096" i="388"/>
  <c r="K1096" i="388"/>
  <c r="J1096" i="388"/>
  <c r="I1096" i="388"/>
  <c r="H1096" i="388"/>
  <c r="L1095" i="388"/>
  <c r="K1095" i="388"/>
  <c r="J1095" i="388"/>
  <c r="I1095" i="388"/>
  <c r="H1095" i="388"/>
  <c r="L1094" i="388"/>
  <c r="K1094" i="388"/>
  <c r="J1094" i="388"/>
  <c r="I1094" i="388"/>
  <c r="H1094" i="388"/>
  <c r="M1093" i="388"/>
  <c r="L1093" i="388"/>
  <c r="K1093" i="388"/>
  <c r="J1093" i="388"/>
  <c r="H1093" i="388"/>
  <c r="M1092" i="388"/>
  <c r="L1092" i="388"/>
  <c r="K1092" i="388"/>
  <c r="H1092" i="388"/>
  <c r="L1088" i="388"/>
  <c r="K1088" i="388"/>
  <c r="J1088" i="388"/>
  <c r="I1088" i="388"/>
  <c r="H1088" i="388"/>
  <c r="L1087" i="388"/>
  <c r="K1087" i="388"/>
  <c r="J1087" i="388"/>
  <c r="I1087" i="388"/>
  <c r="H1087" i="388"/>
  <c r="L1086" i="388"/>
  <c r="K1086" i="388"/>
  <c r="J1086" i="388"/>
  <c r="I1086" i="388"/>
  <c r="H1086" i="388"/>
  <c r="L1085" i="388"/>
  <c r="K1085" i="388"/>
  <c r="J1085" i="388"/>
  <c r="I1085" i="388"/>
  <c r="H1085" i="388"/>
  <c r="L1084" i="388"/>
  <c r="K1084" i="388"/>
  <c r="J1084" i="388"/>
  <c r="I1084" i="388"/>
  <c r="H1084" i="388"/>
  <c r="L1083" i="388"/>
  <c r="K1083" i="388"/>
  <c r="J1083" i="388"/>
  <c r="I1083" i="388"/>
  <c r="H1083" i="388"/>
  <c r="L1082" i="388"/>
  <c r="K1082" i="388"/>
  <c r="J1082" i="388"/>
  <c r="I1082" i="388"/>
  <c r="H1082" i="388"/>
  <c r="L1081" i="388"/>
  <c r="K1081" i="388"/>
  <c r="J1081" i="388"/>
  <c r="I1081" i="388"/>
  <c r="H1081" i="388"/>
  <c r="L1080" i="388"/>
  <c r="K1080" i="388"/>
  <c r="J1080" i="388"/>
  <c r="I1080" i="388"/>
  <c r="H1080" i="388"/>
  <c r="L1079" i="388"/>
  <c r="K1079" i="388"/>
  <c r="J1079" i="388"/>
  <c r="I1079" i="388"/>
  <c r="H1079" i="388"/>
  <c r="L1078" i="388"/>
  <c r="K1078" i="388"/>
  <c r="J1078" i="388"/>
  <c r="I1078" i="388"/>
  <c r="H1078" i="388"/>
  <c r="L1077" i="388"/>
  <c r="K1077" i="388"/>
  <c r="J1077" i="388"/>
  <c r="I1077" i="388"/>
  <c r="H1077" i="388"/>
  <c r="L1076" i="388"/>
  <c r="K1076" i="388"/>
  <c r="J1076" i="388"/>
  <c r="I1076" i="388"/>
  <c r="H1076" i="388"/>
  <c r="L1075" i="388"/>
  <c r="K1075" i="388"/>
  <c r="J1075" i="388"/>
  <c r="I1075" i="388"/>
  <c r="H1075" i="388"/>
  <c r="L1074" i="388"/>
  <c r="K1074" i="388"/>
  <c r="J1074" i="388"/>
  <c r="I1074" i="388"/>
  <c r="H1074" i="388"/>
  <c r="L1073" i="388"/>
  <c r="K1073" i="388"/>
  <c r="J1073" i="388"/>
  <c r="I1073" i="388"/>
  <c r="H1073" i="388"/>
  <c r="L1072" i="388"/>
  <c r="K1072" i="388"/>
  <c r="J1072" i="388"/>
  <c r="I1072" i="388"/>
  <c r="H1072" i="388"/>
  <c r="L1071" i="388"/>
  <c r="K1071" i="388"/>
  <c r="J1071" i="388"/>
  <c r="I1071" i="388"/>
  <c r="H1071" i="388"/>
  <c r="L1070" i="388"/>
  <c r="K1070" i="388"/>
  <c r="J1070" i="388"/>
  <c r="I1070" i="388"/>
  <c r="H1070" i="388"/>
  <c r="L1069" i="388"/>
  <c r="K1069" i="388"/>
  <c r="J1069" i="388"/>
  <c r="I1069" i="388"/>
  <c r="H1069" i="388"/>
  <c r="L1068" i="388"/>
  <c r="K1068" i="388"/>
  <c r="J1068" i="388"/>
  <c r="I1068" i="388"/>
  <c r="H1068" i="388"/>
  <c r="L1067" i="388"/>
  <c r="K1067" i="388"/>
  <c r="J1067" i="388"/>
  <c r="I1067" i="388"/>
  <c r="H1067" i="388"/>
  <c r="M1066" i="388"/>
  <c r="L1066" i="388"/>
  <c r="J1066" i="388"/>
  <c r="I1066" i="388"/>
  <c r="H1066" i="388"/>
  <c r="L1065" i="388"/>
  <c r="K1065" i="388"/>
  <c r="J1065" i="388"/>
  <c r="I1065" i="388"/>
  <c r="H1065" i="388"/>
  <c r="L1064" i="388"/>
  <c r="K1064" i="388"/>
  <c r="J1064" i="388"/>
  <c r="I1064" i="388"/>
  <c r="H1064" i="388"/>
  <c r="L1063" i="388"/>
  <c r="K1063" i="388"/>
  <c r="J1063" i="388"/>
  <c r="I1063" i="388"/>
  <c r="H1063" i="388"/>
  <c r="L1062" i="388"/>
  <c r="K1062" i="388"/>
  <c r="J1062" i="388"/>
  <c r="I1062" i="388"/>
  <c r="H1062" i="388"/>
  <c r="L1061" i="388"/>
  <c r="K1061" i="388"/>
  <c r="J1061" i="388"/>
  <c r="I1061" i="388"/>
  <c r="H1061" i="388"/>
  <c r="L1060" i="388"/>
  <c r="K1060" i="388"/>
  <c r="J1060" i="388"/>
  <c r="I1060" i="388"/>
  <c r="H1060" i="388"/>
  <c r="L1059" i="388"/>
  <c r="K1059" i="388"/>
  <c r="J1059" i="388"/>
  <c r="I1059" i="388"/>
  <c r="H1059" i="388"/>
  <c r="L1058" i="388"/>
  <c r="K1058" i="388"/>
  <c r="J1058" i="388"/>
  <c r="I1058" i="388"/>
  <c r="H1058" i="388"/>
  <c r="L1057" i="388"/>
  <c r="K1057" i="388"/>
  <c r="J1057" i="388"/>
  <c r="I1057" i="388"/>
  <c r="H1057" i="388"/>
  <c r="L1056" i="388"/>
  <c r="K1056" i="388"/>
  <c r="J1056" i="388"/>
  <c r="I1056" i="388"/>
  <c r="H1056" i="388"/>
  <c r="L1055" i="388"/>
  <c r="K1055" i="388"/>
  <c r="J1055" i="388"/>
  <c r="I1055" i="388"/>
  <c r="H1055" i="388"/>
  <c r="L1054" i="388"/>
  <c r="K1054" i="388"/>
  <c r="J1054" i="388"/>
  <c r="I1054" i="388"/>
  <c r="H1054" i="388"/>
  <c r="L1053" i="388"/>
  <c r="K1053" i="388"/>
  <c r="J1053" i="388"/>
  <c r="I1053" i="388"/>
  <c r="H1053" i="388"/>
  <c r="L1052" i="388"/>
  <c r="K1052" i="388"/>
  <c r="J1052" i="388"/>
  <c r="I1052" i="388"/>
  <c r="H1052" i="388"/>
  <c r="L1051" i="388"/>
  <c r="K1051" i="388"/>
  <c r="J1051" i="388"/>
  <c r="I1051" i="388"/>
  <c r="H1051" i="388"/>
  <c r="M1050" i="388"/>
  <c r="L1050" i="388"/>
  <c r="J1050" i="388"/>
  <c r="I1050" i="388"/>
  <c r="H1050" i="388"/>
  <c r="L1049" i="388"/>
  <c r="K1049" i="388"/>
  <c r="J1049" i="388"/>
  <c r="I1049" i="388"/>
  <c r="H1049" i="388"/>
  <c r="L1048" i="388"/>
  <c r="K1048" i="388"/>
  <c r="J1048" i="388"/>
  <c r="I1048" i="388"/>
  <c r="H1048" i="388"/>
  <c r="L1047" i="388"/>
  <c r="K1047" i="388"/>
  <c r="J1047" i="388"/>
  <c r="I1047" i="388"/>
  <c r="H1047" i="388"/>
  <c r="L1046" i="388"/>
  <c r="K1046" i="388"/>
  <c r="J1046" i="388"/>
  <c r="I1046" i="388"/>
  <c r="H1046" i="388"/>
  <c r="L1045" i="388"/>
  <c r="K1045" i="388"/>
  <c r="J1045" i="388"/>
  <c r="I1045" i="388"/>
  <c r="H1045" i="388"/>
  <c r="L1044" i="388"/>
  <c r="K1044" i="388"/>
  <c r="J1044" i="388"/>
  <c r="I1044" i="388"/>
  <c r="H1044" i="388"/>
  <c r="L1043" i="388"/>
  <c r="K1043" i="388"/>
  <c r="J1043" i="388"/>
  <c r="I1043" i="388"/>
  <c r="H1043" i="388"/>
  <c r="L1042" i="388"/>
  <c r="K1042" i="388"/>
  <c r="J1042" i="388"/>
  <c r="I1042" i="388"/>
  <c r="H1042" i="388"/>
  <c r="L1040" i="388"/>
  <c r="K1040" i="388"/>
  <c r="J1040" i="388"/>
  <c r="I1040" i="388"/>
  <c r="H1040" i="388"/>
  <c r="L1039" i="388"/>
  <c r="K1039" i="388"/>
  <c r="J1039" i="388"/>
  <c r="I1039" i="388"/>
  <c r="H1039" i="388"/>
  <c r="L1038" i="388"/>
  <c r="K1038" i="388"/>
  <c r="J1038" i="388"/>
  <c r="I1038" i="388"/>
  <c r="H1038" i="388"/>
  <c r="L1037" i="388"/>
  <c r="K1037" i="388"/>
  <c r="J1037" i="388"/>
  <c r="I1037" i="388"/>
  <c r="H1037" i="388"/>
  <c r="L1036" i="388"/>
  <c r="K1036" i="388"/>
  <c r="J1036" i="388"/>
  <c r="I1036" i="388"/>
  <c r="H1036" i="388"/>
  <c r="L1035" i="388"/>
  <c r="K1035" i="388"/>
  <c r="J1035" i="388"/>
  <c r="I1035" i="388"/>
  <c r="H1035" i="388"/>
  <c r="L1034" i="388"/>
  <c r="K1034" i="388"/>
  <c r="J1034" i="388"/>
  <c r="I1034" i="388"/>
  <c r="H1034" i="388"/>
  <c r="L1033" i="388"/>
  <c r="K1033" i="388"/>
  <c r="J1033" i="388"/>
  <c r="I1033" i="388"/>
  <c r="H1033" i="388"/>
  <c r="L1032" i="388"/>
  <c r="K1032" i="388"/>
  <c r="J1032" i="388"/>
  <c r="I1032" i="388"/>
  <c r="H1032" i="388"/>
  <c r="L1031" i="388"/>
  <c r="K1031" i="388"/>
  <c r="J1031" i="388"/>
  <c r="I1031" i="388"/>
  <c r="H1031" i="388"/>
  <c r="L1030" i="388"/>
  <c r="K1030" i="388"/>
  <c r="J1030" i="388"/>
  <c r="I1030" i="388"/>
  <c r="H1030" i="388"/>
  <c r="L1029" i="388"/>
  <c r="K1029" i="388"/>
  <c r="J1029" i="388"/>
  <c r="I1029" i="388"/>
  <c r="H1029" i="388"/>
  <c r="M1027" i="388"/>
  <c r="L1027" i="388"/>
  <c r="K1027" i="388"/>
  <c r="J1027" i="388"/>
  <c r="I1027" i="388"/>
  <c r="M1026" i="388"/>
  <c r="L1026" i="388"/>
  <c r="K1026" i="388"/>
  <c r="J1026" i="388"/>
  <c r="I1026" i="388"/>
  <c r="M1025" i="388"/>
  <c r="L1025" i="388"/>
  <c r="K1025" i="388"/>
  <c r="J1025" i="388"/>
  <c r="I1025" i="388"/>
  <c r="M1024" i="388"/>
  <c r="L1024" i="388"/>
  <c r="K1024" i="388"/>
  <c r="J1024" i="388"/>
  <c r="H1024" i="388"/>
  <c r="M1023" i="388"/>
  <c r="L1023" i="388"/>
  <c r="K1023" i="388"/>
  <c r="J1023" i="388"/>
  <c r="H1023" i="388"/>
  <c r="M1021" i="388"/>
  <c r="L1021" i="388"/>
  <c r="K1021" i="388"/>
  <c r="I1021" i="388"/>
  <c r="H1021" i="388"/>
  <c r="M1020" i="388"/>
  <c r="L1020" i="388"/>
  <c r="K1020" i="388"/>
  <c r="J1020" i="388"/>
  <c r="H1020" i="388"/>
  <c r="M1019" i="388"/>
  <c r="L1019" i="388"/>
  <c r="K1019" i="388"/>
  <c r="I1019" i="388"/>
  <c r="H1019" i="388"/>
  <c r="M1018" i="388"/>
  <c r="L1018" i="388"/>
  <c r="K1018" i="388"/>
  <c r="J1018" i="388"/>
  <c r="H1018" i="388"/>
  <c r="M1017" i="388"/>
  <c r="L1017" i="388"/>
  <c r="K1017" i="388"/>
  <c r="J1017" i="388"/>
  <c r="H1017" i="388"/>
  <c r="M1016" i="388"/>
  <c r="L1016" i="388"/>
  <c r="K1016" i="388"/>
  <c r="J1016" i="388"/>
  <c r="H1016" i="388"/>
  <c r="M1015" i="388"/>
  <c r="L1015" i="388"/>
  <c r="K1015" i="388"/>
  <c r="J1015" i="388"/>
  <c r="H1015" i="388"/>
  <c r="M1014" i="388"/>
  <c r="L1014" i="388"/>
  <c r="K1014" i="388"/>
  <c r="J1014" i="388"/>
  <c r="H1014" i="388"/>
  <c r="M1013" i="388"/>
  <c r="L1013" i="388"/>
  <c r="K1013" i="388"/>
  <c r="J1013" i="388"/>
  <c r="H1013" i="388"/>
  <c r="M1012" i="388"/>
  <c r="L1012" i="388"/>
  <c r="K1012" i="388"/>
  <c r="J1012" i="388"/>
  <c r="H1012" i="388"/>
  <c r="M1011" i="388"/>
  <c r="L1011" i="388"/>
  <c r="K1011" i="388"/>
  <c r="J1011" i="388"/>
  <c r="H1011" i="388"/>
  <c r="M1010" i="388"/>
  <c r="L1010" i="388"/>
  <c r="K1010" i="388"/>
  <c r="I1010" i="388"/>
  <c r="H1010" i="388"/>
  <c r="M1009" i="388"/>
  <c r="L1009" i="388"/>
  <c r="K1009" i="388"/>
  <c r="I1009" i="388"/>
  <c r="H1009" i="388"/>
  <c r="M1008" i="388"/>
  <c r="L1008" i="388"/>
  <c r="K1008" i="388"/>
  <c r="J1008" i="388"/>
  <c r="H1008" i="388"/>
  <c r="M1007" i="388"/>
  <c r="L1007" i="388"/>
  <c r="K1007" i="388"/>
  <c r="J1007" i="388"/>
  <c r="H1007" i="388"/>
  <c r="M1006" i="388"/>
  <c r="L1006" i="388"/>
  <c r="K1006" i="388"/>
  <c r="H1006" i="388"/>
  <c r="M1005" i="388"/>
  <c r="L1005" i="388"/>
  <c r="K1005" i="388"/>
  <c r="J1005" i="388"/>
  <c r="H1005" i="388"/>
  <c r="M1004" i="388"/>
  <c r="L1004" i="388"/>
  <c r="K1004" i="388"/>
  <c r="J1004" i="388"/>
  <c r="H1004" i="388"/>
  <c r="M1003" i="388"/>
  <c r="L1003" i="388"/>
  <c r="K1003" i="388"/>
  <c r="J1003" i="388"/>
  <c r="H1003" i="388"/>
  <c r="L1002" i="388"/>
  <c r="J1002" i="388"/>
  <c r="I1002" i="388"/>
  <c r="H1002" i="388"/>
  <c r="L1001" i="388"/>
  <c r="J1001" i="388"/>
  <c r="I1001" i="388"/>
  <c r="H1001" i="388"/>
  <c r="L1000" i="388"/>
  <c r="K1000" i="388"/>
  <c r="J1000" i="388"/>
  <c r="I1000" i="388"/>
  <c r="H1000" i="388"/>
  <c r="M999" i="388"/>
  <c r="L999" i="388"/>
  <c r="J999" i="388"/>
  <c r="I999" i="388"/>
  <c r="H999" i="388"/>
  <c r="M998" i="388"/>
  <c r="L998" i="388"/>
  <c r="J998" i="388"/>
  <c r="I998" i="388"/>
  <c r="H998" i="388"/>
  <c r="M997" i="388"/>
  <c r="L997" i="388"/>
  <c r="J997" i="388"/>
  <c r="I997" i="388"/>
  <c r="H997" i="388"/>
  <c r="M996" i="388"/>
  <c r="L996" i="388"/>
  <c r="K996" i="388"/>
  <c r="J996" i="388"/>
  <c r="H996" i="388"/>
  <c r="M995" i="388"/>
  <c r="L995" i="388"/>
  <c r="J995" i="388"/>
  <c r="I995" i="388"/>
  <c r="H995" i="388"/>
  <c r="M994" i="388"/>
  <c r="L994" i="388"/>
  <c r="K994" i="388"/>
  <c r="J994" i="388"/>
  <c r="H994" i="388"/>
  <c r="M993" i="388"/>
  <c r="L993" i="388"/>
  <c r="J993" i="388"/>
  <c r="I993" i="388"/>
  <c r="H993" i="388"/>
  <c r="M992" i="388"/>
  <c r="L992" i="388"/>
  <c r="J992" i="388"/>
  <c r="I992" i="388"/>
  <c r="H992" i="388"/>
  <c r="M991" i="388"/>
  <c r="L991" i="388"/>
  <c r="J991" i="388"/>
  <c r="I991" i="388"/>
  <c r="H991" i="388"/>
  <c r="M990" i="388"/>
  <c r="L990" i="388"/>
  <c r="J990" i="388"/>
  <c r="I990" i="388"/>
  <c r="H990" i="388"/>
  <c r="M989" i="388"/>
  <c r="L989" i="388"/>
  <c r="J989" i="388"/>
  <c r="I989" i="388"/>
  <c r="H989" i="388"/>
  <c r="M988" i="388"/>
  <c r="L988" i="388"/>
  <c r="J988" i="388"/>
  <c r="I988" i="388"/>
  <c r="H988" i="388"/>
  <c r="M987" i="388"/>
  <c r="L987" i="388"/>
  <c r="J987" i="388"/>
  <c r="I987" i="388"/>
  <c r="H987" i="388"/>
  <c r="M986" i="388"/>
  <c r="L986" i="388"/>
  <c r="J986" i="388"/>
  <c r="I986" i="388"/>
  <c r="H986" i="388"/>
  <c r="M985" i="388"/>
  <c r="L985" i="388"/>
  <c r="J985" i="388"/>
  <c r="I985" i="388"/>
  <c r="H985" i="388"/>
  <c r="L984" i="388"/>
  <c r="K984" i="388"/>
  <c r="J984" i="388"/>
  <c r="I984" i="388"/>
  <c r="H984" i="388"/>
  <c r="M983" i="388"/>
  <c r="L983" i="388"/>
  <c r="J983" i="388"/>
  <c r="I983" i="388"/>
  <c r="H983" i="388"/>
  <c r="M982" i="388"/>
  <c r="L982" i="388"/>
  <c r="J982" i="388"/>
  <c r="I982" i="388"/>
  <c r="H982" i="388"/>
  <c r="M981" i="388"/>
  <c r="L981" i="388"/>
  <c r="J981" i="388"/>
  <c r="I981" i="388"/>
  <c r="H981" i="388"/>
  <c r="M980" i="388"/>
  <c r="L980" i="388"/>
  <c r="J980" i="388"/>
  <c r="I980" i="388"/>
  <c r="H980" i="388"/>
  <c r="M979" i="388"/>
  <c r="L979" i="388"/>
  <c r="J979" i="388"/>
  <c r="I979" i="388"/>
  <c r="H979" i="388"/>
  <c r="M978" i="388"/>
  <c r="L978" i="388"/>
  <c r="J978" i="388"/>
  <c r="I978" i="388"/>
  <c r="H978" i="388"/>
  <c r="L977" i="388"/>
  <c r="K977" i="388"/>
  <c r="J977" i="388"/>
  <c r="I977" i="388"/>
  <c r="H977" i="388"/>
  <c r="M976" i="388"/>
  <c r="L976" i="388"/>
  <c r="J976" i="388"/>
  <c r="I976" i="388"/>
  <c r="H976" i="388"/>
  <c r="M975" i="388"/>
  <c r="L975" i="388"/>
  <c r="J975" i="388"/>
  <c r="I975" i="388"/>
  <c r="H975" i="388"/>
  <c r="M974" i="388"/>
  <c r="L974" i="388"/>
  <c r="J974" i="388"/>
  <c r="I974" i="388"/>
  <c r="H974" i="388"/>
  <c r="L973" i="388"/>
  <c r="K973" i="388"/>
  <c r="J973" i="388"/>
  <c r="I973" i="388"/>
  <c r="H973" i="388"/>
  <c r="M972" i="388"/>
  <c r="L972" i="388"/>
  <c r="J972" i="388"/>
  <c r="I972" i="388"/>
  <c r="H972" i="388"/>
  <c r="M971" i="388"/>
  <c r="L971" i="388"/>
  <c r="J971" i="388"/>
  <c r="I971" i="388"/>
  <c r="H971" i="388"/>
  <c r="M970" i="388"/>
  <c r="L970" i="388"/>
  <c r="J970" i="388"/>
  <c r="I970" i="388"/>
  <c r="H970" i="388"/>
  <c r="M969" i="388"/>
  <c r="L969" i="388"/>
  <c r="J969" i="388"/>
  <c r="I969" i="388"/>
  <c r="H969" i="388"/>
  <c r="L968" i="388"/>
  <c r="K968" i="388"/>
  <c r="J968" i="388"/>
  <c r="I968" i="388"/>
  <c r="H968" i="388"/>
  <c r="M967" i="388"/>
  <c r="L967" i="388"/>
  <c r="J967" i="388"/>
  <c r="I967" i="388"/>
  <c r="H967" i="388"/>
  <c r="M966" i="388"/>
  <c r="L966" i="388"/>
  <c r="J966" i="388"/>
  <c r="I966" i="388"/>
  <c r="H966" i="388"/>
  <c r="M965" i="388"/>
  <c r="L965" i="388"/>
  <c r="J965" i="388"/>
  <c r="I965" i="388"/>
  <c r="H965" i="388"/>
  <c r="L964" i="388"/>
  <c r="K964" i="388"/>
  <c r="J964" i="388"/>
  <c r="I964" i="388"/>
  <c r="H964" i="388"/>
  <c r="L963" i="388"/>
  <c r="K963" i="388"/>
  <c r="J963" i="388"/>
  <c r="I963" i="388"/>
  <c r="H963" i="388"/>
  <c r="L962" i="388"/>
  <c r="K962" i="388"/>
  <c r="J962" i="388"/>
  <c r="I962" i="388"/>
  <c r="H962" i="388"/>
  <c r="L961" i="388"/>
  <c r="K961" i="388"/>
  <c r="J961" i="388"/>
  <c r="I961" i="388"/>
  <c r="H961" i="388"/>
  <c r="L960" i="388"/>
  <c r="K960" i="388"/>
  <c r="J960" i="388"/>
  <c r="I960" i="388"/>
  <c r="H960" i="388"/>
  <c r="M959" i="388"/>
  <c r="L959" i="388"/>
  <c r="J959" i="388"/>
  <c r="I959" i="388"/>
  <c r="H959" i="388"/>
  <c r="M958" i="388"/>
  <c r="L958" i="388"/>
  <c r="J958" i="388"/>
  <c r="I958" i="388"/>
  <c r="H958" i="388"/>
  <c r="M957" i="388"/>
  <c r="L957" i="388"/>
  <c r="J957" i="388"/>
  <c r="I957" i="388"/>
  <c r="H957" i="388"/>
  <c r="L956" i="388"/>
  <c r="K956" i="388"/>
  <c r="J956" i="388"/>
  <c r="I956" i="388"/>
  <c r="H956" i="388"/>
  <c r="L954" i="388"/>
  <c r="K954" i="388"/>
  <c r="J954" i="388"/>
  <c r="I954" i="388"/>
  <c r="H954" i="388"/>
  <c r="M953" i="388"/>
  <c r="L953" i="388"/>
  <c r="J953" i="388"/>
  <c r="I953" i="388"/>
  <c r="H953" i="388"/>
  <c r="M952" i="388"/>
  <c r="L952" i="388"/>
  <c r="K952" i="388"/>
  <c r="J952" i="388"/>
  <c r="I952" i="388"/>
  <c r="M951" i="388"/>
  <c r="L951" i="388"/>
  <c r="K951" i="388"/>
  <c r="J951" i="388"/>
  <c r="I951" i="388"/>
  <c r="M949" i="388"/>
  <c r="L949" i="388"/>
  <c r="K949" i="388"/>
  <c r="J949" i="388"/>
  <c r="I949" i="388"/>
  <c r="M948" i="388"/>
  <c r="L948" i="388"/>
  <c r="K948" i="388"/>
  <c r="J948" i="388"/>
  <c r="I948" i="388"/>
  <c r="M947" i="388"/>
  <c r="L947" i="388"/>
  <c r="K947" i="388"/>
  <c r="J947" i="388"/>
  <c r="I947" i="388"/>
  <c r="M946" i="388"/>
  <c r="L946" i="388"/>
  <c r="K946" i="388"/>
  <c r="J946" i="388"/>
  <c r="I946" i="388"/>
  <c r="M945" i="388"/>
  <c r="L945" i="388"/>
  <c r="K945" i="388"/>
  <c r="J945" i="388"/>
  <c r="I945" i="388"/>
  <c r="M944" i="388"/>
  <c r="L944" i="388"/>
  <c r="K944" i="388"/>
  <c r="J944" i="388"/>
  <c r="I944" i="388"/>
  <c r="M943" i="388"/>
  <c r="L943" i="388"/>
  <c r="K943" i="388"/>
  <c r="J943" i="388"/>
  <c r="I943" i="388"/>
  <c r="M942" i="388"/>
  <c r="L942" i="388"/>
  <c r="K942" i="388"/>
  <c r="J942" i="388"/>
  <c r="I942" i="388"/>
  <c r="M941" i="388"/>
  <c r="L941" i="388"/>
  <c r="K941" i="388"/>
  <c r="J941" i="388"/>
  <c r="I941" i="388"/>
  <c r="M939" i="388"/>
  <c r="L939" i="388"/>
  <c r="K939" i="388"/>
  <c r="J939" i="388"/>
  <c r="I939" i="388"/>
  <c r="M938" i="388"/>
  <c r="L938" i="388"/>
  <c r="K938" i="388"/>
  <c r="J938" i="388"/>
  <c r="I938" i="388"/>
  <c r="M937" i="388"/>
  <c r="L937" i="388"/>
  <c r="K937" i="388"/>
  <c r="J937" i="388"/>
  <c r="I937" i="388"/>
  <c r="M936" i="388"/>
  <c r="L936" i="388"/>
  <c r="K936" i="388"/>
  <c r="J936" i="388"/>
  <c r="I936" i="388"/>
  <c r="M935" i="388"/>
  <c r="L935" i="388"/>
  <c r="K935" i="388"/>
  <c r="J935" i="388"/>
  <c r="I935" i="388"/>
  <c r="M934" i="388"/>
  <c r="L934" i="388"/>
  <c r="K934" i="388"/>
  <c r="J934" i="388"/>
  <c r="I934" i="388"/>
  <c r="M933" i="388"/>
  <c r="L933" i="388"/>
  <c r="K933" i="388"/>
  <c r="J933" i="388"/>
  <c r="I933" i="388"/>
  <c r="M932" i="388"/>
  <c r="L932" i="388"/>
  <c r="K932" i="388"/>
  <c r="J932" i="388"/>
  <c r="I932" i="388"/>
  <c r="M931" i="388"/>
  <c r="L931" i="388"/>
  <c r="K931" i="388"/>
  <c r="J931" i="388"/>
  <c r="I931" i="388"/>
  <c r="M930" i="388"/>
  <c r="L930" i="388"/>
  <c r="K930" i="388"/>
  <c r="J930" i="388"/>
  <c r="I930" i="388"/>
  <c r="M929" i="388"/>
  <c r="L929" i="388"/>
  <c r="K929" i="388"/>
  <c r="J929" i="388"/>
  <c r="I929" i="388"/>
  <c r="M928" i="388"/>
  <c r="L928" i="388"/>
  <c r="K928" i="388"/>
  <c r="J928" i="388"/>
  <c r="I928" i="388"/>
  <c r="M927" i="388"/>
  <c r="L927" i="388"/>
  <c r="J927" i="388"/>
  <c r="I927" i="388"/>
  <c r="H927" i="388"/>
  <c r="M926" i="388"/>
  <c r="L926" i="388"/>
  <c r="J926" i="388"/>
  <c r="I926" i="388"/>
  <c r="H926" i="388"/>
  <c r="M925" i="388"/>
  <c r="L925" i="388"/>
  <c r="J925" i="388"/>
  <c r="I925" i="388"/>
  <c r="H925" i="388"/>
  <c r="M924" i="388"/>
  <c r="L924" i="388"/>
  <c r="J924" i="388"/>
  <c r="I924" i="388"/>
  <c r="H924" i="388"/>
  <c r="M923" i="388"/>
  <c r="L923" i="388"/>
  <c r="J923" i="388"/>
  <c r="I923" i="388"/>
  <c r="H923" i="388"/>
  <c r="M922" i="388"/>
  <c r="L922" i="388"/>
  <c r="J922" i="388"/>
  <c r="I922" i="388"/>
  <c r="H922" i="388"/>
  <c r="M921" i="388"/>
  <c r="L921" i="388"/>
  <c r="K921" i="388"/>
  <c r="J921" i="388"/>
  <c r="I921" i="388"/>
  <c r="M920" i="388"/>
  <c r="L920" i="388"/>
  <c r="K920" i="388"/>
  <c r="J920" i="388"/>
  <c r="I920" i="388"/>
  <c r="M919" i="388"/>
  <c r="L919" i="388"/>
  <c r="K919" i="388"/>
  <c r="J919" i="388"/>
  <c r="I919" i="388"/>
  <c r="M918" i="388"/>
  <c r="L918" i="388"/>
  <c r="K918" i="388"/>
  <c r="J918" i="388"/>
  <c r="I918" i="388"/>
  <c r="M917" i="388"/>
  <c r="L917" i="388"/>
  <c r="K917" i="388"/>
  <c r="J917" i="388"/>
  <c r="I917" i="388"/>
  <c r="M916" i="388"/>
  <c r="L916" i="388"/>
  <c r="K916" i="388"/>
  <c r="J916" i="388"/>
  <c r="I916" i="388"/>
  <c r="M915" i="388"/>
  <c r="L915" i="388"/>
  <c r="K915" i="388"/>
  <c r="J915" i="388"/>
  <c r="I915" i="388"/>
  <c r="M914" i="388"/>
  <c r="L914" i="388"/>
  <c r="K914" i="388"/>
  <c r="J914" i="388"/>
  <c r="I914" i="388"/>
  <c r="M913" i="388"/>
  <c r="L913" i="388"/>
  <c r="J913" i="388"/>
  <c r="I913" i="388"/>
  <c r="H913" i="388"/>
  <c r="M912" i="388"/>
  <c r="L912" i="388"/>
  <c r="J912" i="388"/>
  <c r="I912" i="388"/>
  <c r="H912" i="388"/>
  <c r="M911" i="388"/>
  <c r="L911" i="388"/>
  <c r="K911" i="388"/>
  <c r="J911" i="388"/>
  <c r="I911" i="388"/>
  <c r="M910" i="388"/>
  <c r="L910" i="388"/>
  <c r="K910" i="388"/>
  <c r="J910" i="388"/>
  <c r="I910" i="388"/>
  <c r="M909" i="388"/>
  <c r="L909" i="388"/>
  <c r="K909" i="388"/>
  <c r="J909" i="388"/>
  <c r="I909" i="388"/>
  <c r="M908" i="388"/>
  <c r="L908" i="388"/>
  <c r="K908" i="388"/>
  <c r="J908" i="388"/>
  <c r="I908" i="388"/>
  <c r="M907" i="388"/>
  <c r="L907" i="388"/>
  <c r="K907" i="388"/>
  <c r="J907" i="388"/>
  <c r="I907" i="388"/>
  <c r="M906" i="388"/>
  <c r="L906" i="388"/>
  <c r="K906" i="388"/>
  <c r="J906" i="388"/>
  <c r="I906" i="388"/>
  <c r="M905" i="388"/>
  <c r="L905" i="388"/>
  <c r="K905" i="388"/>
  <c r="J905" i="388"/>
  <c r="I905" i="388"/>
  <c r="M904" i="388"/>
  <c r="L904" i="388"/>
  <c r="J904" i="388"/>
  <c r="I904" i="388"/>
  <c r="H904" i="388"/>
  <c r="M903" i="388"/>
  <c r="L903" i="388"/>
  <c r="K903" i="388"/>
  <c r="J903" i="388"/>
  <c r="I903" i="388"/>
  <c r="M902" i="388"/>
  <c r="L902" i="388"/>
  <c r="K902" i="388"/>
  <c r="J902" i="388"/>
  <c r="I902" i="388"/>
  <c r="M901" i="388"/>
  <c r="L901" i="388"/>
  <c r="K901" i="388"/>
  <c r="J901" i="388"/>
  <c r="I901" i="388"/>
  <c r="M900" i="388"/>
  <c r="L900" i="388"/>
  <c r="K900" i="388"/>
  <c r="J900" i="388"/>
  <c r="I900" i="388"/>
  <c r="M899" i="388"/>
  <c r="L899" i="388"/>
  <c r="K899" i="388"/>
  <c r="J899" i="388"/>
  <c r="I899" i="388"/>
  <c r="N898" i="388"/>
  <c r="M897" i="388"/>
  <c r="L897" i="388"/>
  <c r="J897" i="388"/>
  <c r="I897" i="388"/>
  <c r="H897" i="388"/>
  <c r="M896" i="388"/>
  <c r="L896" i="388"/>
  <c r="J896" i="388"/>
  <c r="I896" i="388"/>
  <c r="H896" i="388"/>
  <c r="M895" i="388"/>
  <c r="L895" i="388"/>
  <c r="J895" i="388"/>
  <c r="I895" i="388"/>
  <c r="H895" i="388"/>
  <c r="M894" i="388"/>
  <c r="L894" i="388"/>
  <c r="J894" i="388"/>
  <c r="I894" i="388"/>
  <c r="H894" i="388"/>
  <c r="M893" i="388"/>
  <c r="L893" i="388"/>
  <c r="J893" i="388"/>
  <c r="I893" i="388"/>
  <c r="H893" i="388"/>
  <c r="M892" i="388"/>
  <c r="L892" i="388"/>
  <c r="J892" i="388"/>
  <c r="I892" i="388"/>
  <c r="H892" i="388"/>
  <c r="M891" i="388"/>
  <c r="L891" i="388"/>
  <c r="J891" i="388"/>
  <c r="I891" i="388"/>
  <c r="H891" i="388"/>
  <c r="M890" i="388"/>
  <c r="L890" i="388"/>
  <c r="J890" i="388"/>
  <c r="I890" i="388"/>
  <c r="H890" i="388"/>
  <c r="M889" i="388"/>
  <c r="L889" i="388"/>
  <c r="J889" i="388"/>
  <c r="I889" i="388"/>
  <c r="H889" i="388"/>
  <c r="M888" i="388"/>
  <c r="L888" i="388"/>
  <c r="J888" i="388"/>
  <c r="I888" i="388"/>
  <c r="H888" i="388"/>
  <c r="M887" i="388"/>
  <c r="L887" i="388"/>
  <c r="K887" i="388"/>
  <c r="J887" i="388"/>
  <c r="H887" i="388"/>
  <c r="M886" i="388"/>
  <c r="L886" i="388"/>
  <c r="K886" i="388"/>
  <c r="J886" i="388"/>
  <c r="H886" i="388"/>
  <c r="M882" i="388"/>
  <c r="L882" i="388"/>
  <c r="J882" i="388"/>
  <c r="I882" i="388"/>
  <c r="H882" i="388"/>
  <c r="M881" i="388"/>
  <c r="L881" i="388"/>
  <c r="J881" i="388"/>
  <c r="I881" i="388"/>
  <c r="H881" i="388"/>
  <c r="M880" i="388"/>
  <c r="L880" i="388"/>
  <c r="J880" i="388"/>
  <c r="I880" i="388"/>
  <c r="H880" i="388"/>
  <c r="M879" i="388"/>
  <c r="L879" i="388"/>
  <c r="J879" i="388"/>
  <c r="I879" i="388"/>
  <c r="H879" i="388"/>
  <c r="M878" i="388"/>
  <c r="L878" i="388"/>
  <c r="J878" i="388"/>
  <c r="I878" i="388"/>
  <c r="H878" i="388"/>
  <c r="M877" i="388"/>
  <c r="L877" i="388"/>
  <c r="J877" i="388"/>
  <c r="I877" i="388"/>
  <c r="H877" i="388"/>
  <c r="M876" i="388"/>
  <c r="L876" i="388"/>
  <c r="J876" i="388"/>
  <c r="I876" i="388"/>
  <c r="H876" i="388"/>
  <c r="M875" i="388"/>
  <c r="L875" i="388"/>
  <c r="J875" i="388"/>
  <c r="I875" i="388"/>
  <c r="H875" i="388"/>
  <c r="M874" i="388"/>
  <c r="L874" i="388"/>
  <c r="J874" i="388"/>
  <c r="I874" i="388"/>
  <c r="H874" i="388"/>
  <c r="M873" i="388"/>
  <c r="L873" i="388"/>
  <c r="J873" i="388"/>
  <c r="I873" i="388"/>
  <c r="H873" i="388"/>
  <c r="M872" i="388"/>
  <c r="L872" i="388"/>
  <c r="J872" i="388"/>
  <c r="I872" i="388"/>
  <c r="H872" i="388"/>
  <c r="M871" i="388"/>
  <c r="L871" i="388"/>
  <c r="J871" i="388"/>
  <c r="I871" i="388"/>
  <c r="H871" i="388"/>
  <c r="M870" i="388"/>
  <c r="K870" i="388"/>
  <c r="J870" i="388"/>
  <c r="I870" i="388"/>
  <c r="H870" i="388"/>
  <c r="M869" i="388"/>
  <c r="K869" i="388"/>
  <c r="J869" i="388"/>
  <c r="I869" i="388"/>
  <c r="H869" i="388"/>
  <c r="M868" i="388"/>
  <c r="K868" i="388"/>
  <c r="J868" i="388"/>
  <c r="I868" i="388"/>
  <c r="H868" i="388"/>
  <c r="M867" i="388"/>
  <c r="K867" i="388"/>
  <c r="J867" i="388"/>
  <c r="I867" i="388"/>
  <c r="H867" i="388"/>
  <c r="M866" i="388"/>
  <c r="L866" i="388"/>
  <c r="J866" i="388"/>
  <c r="I866" i="388"/>
  <c r="H866" i="388"/>
  <c r="M865" i="388"/>
  <c r="L865" i="388"/>
  <c r="J865" i="388"/>
  <c r="I865" i="388"/>
  <c r="H865" i="388"/>
  <c r="M864" i="388"/>
  <c r="K864" i="388"/>
  <c r="J864" i="388"/>
  <c r="I864" i="388"/>
  <c r="H864" i="388"/>
  <c r="M863" i="388"/>
  <c r="L863" i="388"/>
  <c r="K863" i="388"/>
  <c r="J863" i="388"/>
  <c r="H863" i="388"/>
  <c r="M862" i="388"/>
  <c r="K862" i="388"/>
  <c r="J862" i="388"/>
  <c r="I862" i="388"/>
  <c r="H862" i="388"/>
  <c r="M861" i="388"/>
  <c r="K861" i="388"/>
  <c r="J861" i="388"/>
  <c r="I861" i="388"/>
  <c r="H861" i="388"/>
  <c r="M860" i="388"/>
  <c r="L860" i="388"/>
  <c r="J860" i="388"/>
  <c r="I860" i="388"/>
  <c r="H860" i="388"/>
  <c r="M859" i="388"/>
  <c r="L859" i="388"/>
  <c r="J859" i="388"/>
  <c r="I859" i="388"/>
  <c r="H859" i="388"/>
  <c r="M858" i="388"/>
  <c r="L858" i="388"/>
  <c r="J858" i="388"/>
  <c r="I858" i="388"/>
  <c r="H858" i="388"/>
  <c r="M857" i="388"/>
  <c r="L857" i="388"/>
  <c r="J857" i="388"/>
  <c r="I857" i="388"/>
  <c r="H857" i="388"/>
  <c r="M856" i="388"/>
  <c r="L856" i="388"/>
  <c r="K856" i="388"/>
  <c r="I856" i="388"/>
  <c r="H856" i="388"/>
  <c r="M855" i="388"/>
  <c r="L855" i="388"/>
  <c r="J855" i="388"/>
  <c r="I855" i="388"/>
  <c r="H855" i="388"/>
  <c r="M854" i="388"/>
  <c r="L854" i="388"/>
  <c r="K854" i="388"/>
  <c r="H854" i="388"/>
  <c r="M853" i="388"/>
  <c r="K853" i="388"/>
  <c r="J853" i="388"/>
  <c r="I853" i="388"/>
  <c r="H853" i="388"/>
  <c r="M851" i="388"/>
  <c r="K851" i="388"/>
  <c r="J851" i="388"/>
  <c r="I851" i="388"/>
  <c r="H851" i="388"/>
  <c r="M850" i="388"/>
  <c r="L850" i="388"/>
  <c r="K850" i="388"/>
  <c r="H850" i="388"/>
  <c r="M849" i="388"/>
  <c r="K849" i="388"/>
  <c r="J849" i="388"/>
  <c r="I849" i="388"/>
  <c r="H849" i="388"/>
  <c r="M848" i="388"/>
  <c r="L848" i="388"/>
  <c r="J848" i="388"/>
  <c r="I848" i="388"/>
  <c r="H848" i="388"/>
  <c r="M847" i="388"/>
  <c r="L847" i="388"/>
  <c r="J847" i="388"/>
  <c r="I847" i="388"/>
  <c r="H847" i="388"/>
  <c r="M846" i="388"/>
  <c r="K846" i="388"/>
  <c r="J846" i="388"/>
  <c r="I846" i="388"/>
  <c r="H846" i="388"/>
  <c r="M845" i="388"/>
  <c r="K845" i="388"/>
  <c r="J845" i="388"/>
  <c r="I845" i="388"/>
  <c r="H845" i="388"/>
  <c r="M844" i="388"/>
  <c r="L844" i="388"/>
  <c r="J844" i="388"/>
  <c r="I844" i="388"/>
  <c r="H844" i="388"/>
  <c r="M843" i="388"/>
  <c r="L843" i="388"/>
  <c r="J843" i="388"/>
  <c r="I843" i="388"/>
  <c r="H843" i="388"/>
  <c r="M842" i="388"/>
  <c r="L842" i="388"/>
  <c r="J842" i="388"/>
  <c r="I842" i="388"/>
  <c r="H842" i="388"/>
  <c r="M841" i="388"/>
  <c r="L841" i="388"/>
  <c r="K841" i="388"/>
  <c r="J841" i="388"/>
  <c r="H841" i="388"/>
  <c r="M840" i="388"/>
  <c r="L840" i="388"/>
  <c r="K840" i="388"/>
  <c r="J840" i="388"/>
  <c r="I840" i="388"/>
  <c r="M839" i="388"/>
  <c r="K839" i="388"/>
  <c r="J839" i="388"/>
  <c r="I839" i="388"/>
  <c r="H839" i="388"/>
  <c r="M838" i="388"/>
  <c r="K838" i="388"/>
  <c r="J838" i="388"/>
  <c r="I838" i="388"/>
  <c r="H838" i="388"/>
  <c r="M837" i="388"/>
  <c r="L837" i="388"/>
  <c r="I837" i="388"/>
  <c r="H837" i="388"/>
  <c r="M834" i="388"/>
  <c r="K834" i="388"/>
  <c r="J834" i="388"/>
  <c r="I834" i="388"/>
  <c r="H834" i="388"/>
  <c r="M833" i="388"/>
  <c r="L833" i="388"/>
  <c r="I833" i="388"/>
  <c r="H833" i="388"/>
  <c r="M832" i="388"/>
  <c r="K832" i="388"/>
  <c r="I832" i="388"/>
  <c r="H832" i="388"/>
  <c r="M831" i="388"/>
  <c r="L831" i="388"/>
  <c r="K831" i="388"/>
  <c r="J831" i="388"/>
  <c r="H831" i="388"/>
  <c r="M829" i="388"/>
  <c r="L829" i="388"/>
  <c r="I829" i="388"/>
  <c r="H829" i="388"/>
  <c r="M828" i="388"/>
  <c r="L828" i="388"/>
  <c r="J828" i="388"/>
  <c r="I828" i="388"/>
  <c r="H828" i="388"/>
  <c r="M827" i="388"/>
  <c r="K827" i="388"/>
  <c r="J827" i="388"/>
  <c r="I827" i="388"/>
  <c r="H827" i="388"/>
  <c r="M825" i="388"/>
  <c r="L825" i="388"/>
  <c r="K825" i="388"/>
  <c r="I825" i="388"/>
  <c r="H825" i="388"/>
  <c r="M824" i="388"/>
  <c r="K824" i="388"/>
  <c r="J824" i="388"/>
  <c r="I824" i="388"/>
  <c r="H824" i="388"/>
  <c r="M823" i="388"/>
  <c r="K823" i="388"/>
  <c r="J823" i="388"/>
  <c r="I823" i="388"/>
  <c r="H823" i="388"/>
  <c r="M822" i="388"/>
  <c r="K822" i="388"/>
  <c r="J822" i="388"/>
  <c r="I822" i="388"/>
  <c r="H822" i="388"/>
  <c r="M821" i="388"/>
  <c r="L821" i="388"/>
  <c r="J821" i="388"/>
  <c r="I821" i="388"/>
  <c r="H821" i="388"/>
  <c r="M820" i="388"/>
  <c r="L820" i="388"/>
  <c r="J820" i="388"/>
  <c r="I820" i="388"/>
  <c r="H820" i="388"/>
  <c r="M819" i="388"/>
  <c r="L819" i="388"/>
  <c r="J819" i="388"/>
  <c r="I819" i="388"/>
  <c r="H819" i="388"/>
  <c r="M818" i="388"/>
  <c r="L818" i="388"/>
  <c r="K818" i="388"/>
  <c r="J818" i="388"/>
  <c r="I818" i="388"/>
  <c r="M817" i="388"/>
  <c r="L817" i="388"/>
  <c r="J817" i="388"/>
  <c r="I817" i="388"/>
  <c r="H817" i="388"/>
  <c r="M816" i="388"/>
  <c r="L816" i="388"/>
  <c r="J816" i="388"/>
  <c r="I816" i="388"/>
  <c r="H816" i="388"/>
  <c r="M815" i="388"/>
  <c r="L815" i="388"/>
  <c r="J815" i="388"/>
  <c r="I815" i="388"/>
  <c r="H815" i="388"/>
  <c r="M814" i="388"/>
  <c r="K814" i="388"/>
  <c r="J814" i="388"/>
  <c r="I814" i="388"/>
  <c r="H814" i="388"/>
  <c r="M813" i="388"/>
  <c r="L813" i="388"/>
  <c r="J813" i="388"/>
  <c r="I813" i="388"/>
  <c r="H813" i="388"/>
  <c r="M812" i="388"/>
  <c r="L812" i="388"/>
  <c r="K812" i="388"/>
  <c r="J812" i="388"/>
  <c r="I812" i="388"/>
  <c r="M811" i="388"/>
  <c r="L811" i="388"/>
  <c r="K811" i="388"/>
  <c r="J811" i="388"/>
  <c r="I811" i="388"/>
  <c r="M810" i="388"/>
  <c r="L810" i="388"/>
  <c r="K810" i="388"/>
  <c r="J810" i="388"/>
  <c r="I810" i="388"/>
  <c r="M809" i="388"/>
  <c r="L809" i="388"/>
  <c r="K809" i="388"/>
  <c r="J809" i="388"/>
  <c r="I809" i="388"/>
  <c r="M808" i="388"/>
  <c r="L808" i="388"/>
  <c r="K808" i="388"/>
  <c r="J808" i="388"/>
  <c r="I808" i="388"/>
  <c r="M807" i="388"/>
  <c r="L807" i="388"/>
  <c r="K807" i="388"/>
  <c r="J807" i="388"/>
  <c r="I807" i="388"/>
  <c r="M806" i="388"/>
  <c r="L806" i="388"/>
  <c r="K806" i="388"/>
  <c r="J806" i="388"/>
  <c r="I806" i="388"/>
  <c r="M805" i="388"/>
  <c r="L805" i="388"/>
  <c r="K805" i="388"/>
  <c r="J805" i="388"/>
  <c r="I805" i="388"/>
  <c r="M804" i="388"/>
  <c r="L804" i="388"/>
  <c r="K804" i="388"/>
  <c r="J804" i="388"/>
  <c r="I804" i="388"/>
  <c r="M803" i="388"/>
  <c r="L803" i="388"/>
  <c r="K803" i="388"/>
  <c r="J803" i="388"/>
  <c r="I803" i="388"/>
  <c r="M802" i="388"/>
  <c r="L802" i="388"/>
  <c r="K802" i="388"/>
  <c r="J802" i="388"/>
  <c r="I802" i="388"/>
  <c r="M801" i="388"/>
  <c r="L801" i="388"/>
  <c r="K801" i="388"/>
  <c r="J801" i="388"/>
  <c r="I801" i="388"/>
  <c r="M800" i="388"/>
  <c r="L800" i="388"/>
  <c r="K800" i="388"/>
  <c r="J800" i="388"/>
  <c r="I800" i="388"/>
  <c r="M799" i="388"/>
  <c r="L799" i="388"/>
  <c r="K799" i="388"/>
  <c r="J799" i="388"/>
  <c r="I799" i="388"/>
  <c r="M798" i="388"/>
  <c r="L798" i="388"/>
  <c r="K798" i="388"/>
  <c r="J798" i="388"/>
  <c r="I798" i="388"/>
  <c r="M797" i="388"/>
  <c r="L797" i="388"/>
  <c r="K797" i="388"/>
  <c r="J797" i="388"/>
  <c r="I797" i="388"/>
  <c r="M796" i="388"/>
  <c r="L796" i="388"/>
  <c r="K796" i="388"/>
  <c r="J796" i="388"/>
  <c r="I796" i="388"/>
  <c r="M795" i="388"/>
  <c r="L795" i="388"/>
  <c r="K795" i="388"/>
  <c r="J795" i="388"/>
  <c r="I795" i="388"/>
  <c r="M794" i="388"/>
  <c r="L794" i="388"/>
  <c r="K794" i="388"/>
  <c r="J794" i="388"/>
  <c r="I794" i="388"/>
  <c r="M793" i="388"/>
  <c r="L793" i="388"/>
  <c r="K793" i="388"/>
  <c r="J793" i="388"/>
  <c r="I793" i="388"/>
  <c r="M792" i="388"/>
  <c r="L792" i="388"/>
  <c r="K792" i="388"/>
  <c r="J792" i="388"/>
  <c r="I792" i="388"/>
  <c r="M791" i="388"/>
  <c r="L791" i="388"/>
  <c r="K791" i="388"/>
  <c r="J791" i="388"/>
  <c r="I791" i="388"/>
  <c r="M789" i="388"/>
  <c r="L789" i="388"/>
  <c r="K789" i="388"/>
  <c r="J789" i="388"/>
  <c r="I789" i="388"/>
  <c r="M788" i="388"/>
  <c r="L788" i="388"/>
  <c r="K788" i="388"/>
  <c r="J788" i="388"/>
  <c r="I788" i="388"/>
  <c r="M787" i="388"/>
  <c r="L787" i="388"/>
  <c r="K787" i="388"/>
  <c r="J787" i="388"/>
  <c r="I787" i="388"/>
  <c r="M786" i="388"/>
  <c r="L786" i="388"/>
  <c r="K786" i="388"/>
  <c r="J786" i="388"/>
  <c r="I786" i="388"/>
  <c r="M785" i="388"/>
  <c r="L785" i="388"/>
  <c r="K785" i="388"/>
  <c r="J785" i="388"/>
  <c r="I785" i="388"/>
  <c r="M784" i="388"/>
  <c r="L784" i="388"/>
  <c r="K784" i="388"/>
  <c r="J784" i="388"/>
  <c r="I784" i="388"/>
  <c r="M783" i="388"/>
  <c r="K783" i="388"/>
  <c r="J783" i="388"/>
  <c r="I783" i="388"/>
  <c r="H783" i="388"/>
  <c r="M782" i="388"/>
  <c r="K782" i="388"/>
  <c r="J782" i="388"/>
  <c r="I782" i="388"/>
  <c r="H782" i="388"/>
  <c r="M781" i="388"/>
  <c r="K781" i="388"/>
  <c r="J781" i="388"/>
  <c r="I781" i="388"/>
  <c r="H781" i="388"/>
  <c r="M780" i="388"/>
  <c r="K780" i="388"/>
  <c r="J780" i="388"/>
  <c r="I780" i="388"/>
  <c r="H780" i="388"/>
  <c r="M779" i="388"/>
  <c r="K779" i="388"/>
  <c r="J779" i="388"/>
  <c r="I779" i="388"/>
  <c r="H779" i="388"/>
  <c r="M778" i="388"/>
  <c r="K778" i="388"/>
  <c r="J778" i="388"/>
  <c r="I778" i="388"/>
  <c r="H778" i="388"/>
  <c r="M777" i="388"/>
  <c r="K777" i="388"/>
  <c r="J777" i="388"/>
  <c r="I777" i="388"/>
  <c r="H777" i="388"/>
  <c r="M776" i="388"/>
  <c r="L776" i="388"/>
  <c r="J776" i="388"/>
  <c r="I776" i="388"/>
  <c r="H776" i="388"/>
  <c r="M775" i="388"/>
  <c r="L775" i="388"/>
  <c r="J775" i="388"/>
  <c r="I775" i="388"/>
  <c r="H775" i="388"/>
  <c r="M774" i="388"/>
  <c r="L774" i="388"/>
  <c r="J774" i="388"/>
  <c r="I774" i="388"/>
  <c r="H774" i="388"/>
  <c r="M773" i="388"/>
  <c r="L773" i="388"/>
  <c r="J773" i="388"/>
  <c r="I773" i="388"/>
  <c r="H773" i="388"/>
  <c r="M772" i="388"/>
  <c r="L772" i="388"/>
  <c r="J772" i="388"/>
  <c r="I772" i="388"/>
  <c r="H772" i="388"/>
  <c r="M771" i="388"/>
  <c r="L771" i="388"/>
  <c r="J771" i="388"/>
  <c r="I771" i="388"/>
  <c r="H771" i="388"/>
  <c r="M770" i="388"/>
  <c r="L770" i="388"/>
  <c r="J770" i="388"/>
  <c r="I770" i="388"/>
  <c r="H770" i="388"/>
  <c r="M769" i="388"/>
  <c r="L769" i="388"/>
  <c r="J769" i="388"/>
  <c r="I769" i="388"/>
  <c r="H769" i="388"/>
  <c r="M768" i="388"/>
  <c r="L768" i="388"/>
  <c r="J768" i="388"/>
  <c r="I768" i="388"/>
  <c r="H768" i="388"/>
  <c r="M767" i="388"/>
  <c r="L767" i="388"/>
  <c r="J767" i="388"/>
  <c r="I767" i="388"/>
  <c r="H767" i="388"/>
  <c r="M766" i="388"/>
  <c r="L766" i="388"/>
  <c r="J766" i="388"/>
  <c r="I766" i="388"/>
  <c r="H766" i="388"/>
  <c r="M765" i="388"/>
  <c r="L765" i="388"/>
  <c r="J765" i="388"/>
  <c r="I765" i="388"/>
  <c r="H765" i="388"/>
  <c r="M764" i="388"/>
  <c r="L764" i="388"/>
  <c r="J764" i="388"/>
  <c r="I764" i="388"/>
  <c r="H764" i="388"/>
  <c r="M763" i="388"/>
  <c r="L763" i="388"/>
  <c r="J763" i="388"/>
  <c r="I763" i="388"/>
  <c r="H763" i="388"/>
  <c r="M762" i="388"/>
  <c r="L762" i="388"/>
  <c r="J762" i="388"/>
  <c r="I762" i="388"/>
  <c r="H762" i="388"/>
  <c r="M761" i="388"/>
  <c r="L761" i="388"/>
  <c r="J761" i="388"/>
  <c r="I761" i="388"/>
  <c r="H761" i="388"/>
  <c r="M760" i="388"/>
  <c r="L760" i="388"/>
  <c r="J760" i="388"/>
  <c r="I760" i="388"/>
  <c r="H760" i="388"/>
  <c r="M759" i="388"/>
  <c r="L759" i="388"/>
  <c r="J759" i="388"/>
  <c r="I759" i="388"/>
  <c r="H759" i="388"/>
  <c r="M758" i="388"/>
  <c r="K758" i="388"/>
  <c r="J758" i="388"/>
  <c r="I758" i="388"/>
  <c r="H758" i="388"/>
  <c r="M757" i="388"/>
  <c r="K757" i="388"/>
  <c r="J757" i="388"/>
  <c r="I757" i="388"/>
  <c r="H757" i="388"/>
  <c r="M756" i="388"/>
  <c r="K756" i="388"/>
  <c r="J756" i="388"/>
  <c r="I756" i="388"/>
  <c r="H756" i="388"/>
  <c r="M755" i="388"/>
  <c r="K755" i="388"/>
  <c r="J755" i="388"/>
  <c r="I755" i="388"/>
  <c r="H755" i="388"/>
  <c r="M754" i="388"/>
  <c r="L754" i="388"/>
  <c r="J754" i="388"/>
  <c r="I754" i="388"/>
  <c r="H754" i="388"/>
  <c r="M753" i="388"/>
  <c r="K753" i="388"/>
  <c r="J753" i="388"/>
  <c r="I753" i="388"/>
  <c r="H753" i="388"/>
  <c r="M752" i="388"/>
  <c r="K752" i="388"/>
  <c r="J752" i="388"/>
  <c r="I752" i="388"/>
  <c r="H752" i="388"/>
  <c r="M751" i="388"/>
  <c r="K751" i="388"/>
  <c r="J751" i="388"/>
  <c r="I751" i="388"/>
  <c r="H751" i="388"/>
  <c r="M750" i="388"/>
  <c r="K750" i="388"/>
  <c r="J750" i="388"/>
  <c r="I750" i="388"/>
  <c r="H750" i="388"/>
  <c r="M749" i="388"/>
  <c r="K749" i="388"/>
  <c r="J749" i="388"/>
  <c r="I749" i="388"/>
  <c r="H749" i="388"/>
  <c r="M748" i="388"/>
  <c r="K748" i="388"/>
  <c r="J748" i="388"/>
  <c r="I748" i="388"/>
  <c r="H748" i="388"/>
  <c r="M747" i="388"/>
  <c r="K747" i="388"/>
  <c r="J747" i="388"/>
  <c r="I747" i="388"/>
  <c r="H747" i="388"/>
  <c r="M746" i="388"/>
  <c r="K746" i="388"/>
  <c r="J746" i="388"/>
  <c r="I746" i="388"/>
  <c r="H746" i="388"/>
  <c r="M745" i="388"/>
  <c r="K745" i="388"/>
  <c r="J745" i="388"/>
  <c r="I745" i="388"/>
  <c r="H745" i="388"/>
  <c r="M744" i="388"/>
  <c r="L744" i="388"/>
  <c r="J744" i="388"/>
  <c r="I744" i="388"/>
  <c r="H744" i="388"/>
  <c r="M743" i="388"/>
  <c r="K743" i="388"/>
  <c r="J743" i="388"/>
  <c r="I743" i="388"/>
  <c r="H743" i="388"/>
  <c r="M742" i="388"/>
  <c r="K742" i="388"/>
  <c r="J742" i="388"/>
  <c r="I742" i="388"/>
  <c r="H742" i="388"/>
  <c r="M741" i="388"/>
  <c r="K741" i="388"/>
  <c r="J741" i="388"/>
  <c r="I741" i="388"/>
  <c r="H741" i="388"/>
  <c r="M740" i="388"/>
  <c r="K740" i="388"/>
  <c r="J740" i="388"/>
  <c r="I740" i="388"/>
  <c r="H740" i="388"/>
  <c r="M739" i="388"/>
  <c r="L739" i="388"/>
  <c r="J739" i="388"/>
  <c r="I739" i="388"/>
  <c r="H739" i="388"/>
  <c r="M738" i="388"/>
  <c r="K738" i="388"/>
  <c r="J738" i="388"/>
  <c r="I738" i="388"/>
  <c r="H738" i="388"/>
  <c r="M737" i="388"/>
  <c r="K737" i="388"/>
  <c r="J737" i="388"/>
  <c r="I737" i="388"/>
  <c r="H737" i="388"/>
  <c r="M736" i="388"/>
  <c r="K736" i="388"/>
  <c r="J736" i="388"/>
  <c r="I736" i="388"/>
  <c r="H736" i="388"/>
  <c r="M735" i="388"/>
  <c r="L735" i="388"/>
  <c r="J735" i="388"/>
  <c r="I735" i="388"/>
  <c r="H735" i="388"/>
  <c r="M734" i="388"/>
  <c r="K734" i="388"/>
  <c r="J734" i="388"/>
  <c r="I734" i="388"/>
  <c r="H734" i="388"/>
  <c r="M733" i="388"/>
  <c r="L733" i="388"/>
  <c r="J733" i="388"/>
  <c r="I733" i="388"/>
  <c r="H733" i="388"/>
  <c r="M732" i="388"/>
  <c r="K732" i="388"/>
  <c r="J732" i="388"/>
  <c r="I732" i="388"/>
  <c r="H732" i="388"/>
  <c r="M731" i="388"/>
  <c r="K731" i="388"/>
  <c r="J731" i="388"/>
  <c r="I731" i="388"/>
  <c r="H731" i="388"/>
  <c r="M730" i="388"/>
  <c r="K730" i="388"/>
  <c r="J730" i="388"/>
  <c r="I730" i="388"/>
  <c r="H730" i="388"/>
  <c r="M729" i="388"/>
  <c r="L729" i="388"/>
  <c r="J729" i="388"/>
  <c r="I729" i="388"/>
  <c r="H729" i="388"/>
  <c r="M728" i="388"/>
  <c r="K728" i="388"/>
  <c r="J728" i="388"/>
  <c r="I728" i="388"/>
  <c r="H728" i="388"/>
  <c r="M727" i="388"/>
  <c r="L727" i="388"/>
  <c r="J727" i="388"/>
  <c r="I727" i="388"/>
  <c r="H727" i="388"/>
  <c r="M726" i="388"/>
  <c r="K726" i="388"/>
  <c r="J726" i="388"/>
  <c r="I726" i="388"/>
  <c r="H726" i="388"/>
  <c r="M725" i="388"/>
  <c r="L725" i="388"/>
  <c r="J725" i="388"/>
  <c r="I725" i="388"/>
  <c r="H725" i="388"/>
  <c r="M724" i="388"/>
  <c r="K724" i="388"/>
  <c r="J724" i="388"/>
  <c r="I724" i="388"/>
  <c r="H724" i="388"/>
  <c r="M723" i="388"/>
  <c r="K723" i="388"/>
  <c r="J723" i="388"/>
  <c r="I723" i="388"/>
  <c r="H723" i="388"/>
  <c r="M722" i="388"/>
  <c r="K722" i="388"/>
  <c r="J722" i="388"/>
  <c r="I722" i="388"/>
  <c r="H722" i="388"/>
  <c r="M721" i="388"/>
  <c r="L721" i="388"/>
  <c r="J721" i="388"/>
  <c r="I721" i="388"/>
  <c r="H721" i="388"/>
  <c r="M720" i="388"/>
  <c r="K720" i="388"/>
  <c r="J720" i="388"/>
  <c r="I720" i="388"/>
  <c r="H720" i="388"/>
  <c r="M719" i="388"/>
  <c r="K719" i="388"/>
  <c r="J719" i="388"/>
  <c r="I719" i="388"/>
  <c r="H719" i="388"/>
  <c r="M718" i="388"/>
  <c r="K718" i="388"/>
  <c r="J718" i="388"/>
  <c r="I718" i="388"/>
  <c r="H718" i="388"/>
  <c r="M717" i="388"/>
  <c r="L717" i="388"/>
  <c r="J717" i="388"/>
  <c r="I717" i="388"/>
  <c r="H717" i="388"/>
  <c r="M716" i="388"/>
  <c r="L716" i="388"/>
  <c r="J716" i="388"/>
  <c r="I716" i="388"/>
  <c r="H716" i="388"/>
  <c r="M715" i="388"/>
  <c r="K715" i="388"/>
  <c r="J715" i="388"/>
  <c r="I715" i="388"/>
  <c r="H715" i="388"/>
  <c r="M714" i="388"/>
  <c r="K714" i="388"/>
  <c r="J714" i="388"/>
  <c r="I714" i="388"/>
  <c r="H714" i="388"/>
  <c r="M713" i="388"/>
  <c r="L713" i="388"/>
  <c r="J713" i="388"/>
  <c r="I713" i="388"/>
  <c r="H713" i="388"/>
  <c r="M712" i="388"/>
  <c r="K712" i="388"/>
  <c r="J712" i="388"/>
  <c r="I712" i="388"/>
  <c r="H712" i="388"/>
  <c r="M711" i="388"/>
  <c r="K711" i="388"/>
  <c r="J711" i="388"/>
  <c r="I711" i="388"/>
  <c r="H711" i="388"/>
  <c r="M710" i="388"/>
  <c r="K710" i="388"/>
  <c r="J710" i="388"/>
  <c r="I710" i="388"/>
  <c r="H710" i="388"/>
  <c r="M709" i="388"/>
  <c r="K709" i="388"/>
  <c r="J709" i="388"/>
  <c r="I709" i="388"/>
  <c r="H709" i="388"/>
  <c r="M708" i="388"/>
  <c r="K708" i="388"/>
  <c r="J708" i="388"/>
  <c r="I708" i="388"/>
  <c r="H708" i="388"/>
  <c r="M707" i="388"/>
  <c r="K707" i="388"/>
  <c r="J707" i="388"/>
  <c r="I707" i="388"/>
  <c r="H707" i="388"/>
  <c r="M706" i="388"/>
  <c r="K706" i="388"/>
  <c r="J706" i="388"/>
  <c r="I706" i="388"/>
  <c r="H706" i="388"/>
  <c r="M705" i="388"/>
  <c r="K705" i="388"/>
  <c r="J705" i="388"/>
  <c r="I705" i="388"/>
  <c r="H705" i="388"/>
  <c r="M704" i="388"/>
  <c r="K704" i="388"/>
  <c r="J704" i="388"/>
  <c r="I704" i="388"/>
  <c r="H704" i="388"/>
  <c r="M703" i="388"/>
  <c r="K703" i="388"/>
  <c r="J703" i="388"/>
  <c r="I703" i="388"/>
  <c r="H703" i="388"/>
  <c r="M702" i="388"/>
  <c r="K702" i="388"/>
  <c r="J702" i="388"/>
  <c r="I702" i="388"/>
  <c r="H702" i="388"/>
  <c r="M701" i="388"/>
  <c r="K701" i="388"/>
  <c r="J701" i="388"/>
  <c r="I701" i="388"/>
  <c r="H701" i="388"/>
  <c r="M700" i="388"/>
  <c r="K700" i="388"/>
  <c r="J700" i="388"/>
  <c r="I700" i="388"/>
  <c r="H700" i="388"/>
  <c r="M699" i="388"/>
  <c r="K699" i="388"/>
  <c r="J699" i="388"/>
  <c r="I699" i="388"/>
  <c r="H699" i="388"/>
  <c r="M698" i="388"/>
  <c r="K698" i="388"/>
  <c r="J698" i="388"/>
  <c r="I698" i="388"/>
  <c r="H698" i="388"/>
  <c r="M697" i="388"/>
  <c r="L697" i="388"/>
  <c r="J697" i="388"/>
  <c r="I697" i="388"/>
  <c r="H697" i="388"/>
  <c r="M696" i="388"/>
  <c r="K696" i="388"/>
  <c r="J696" i="388"/>
  <c r="I696" i="388"/>
  <c r="H696" i="388"/>
  <c r="M695" i="388"/>
  <c r="K695" i="388"/>
  <c r="J695" i="388"/>
  <c r="I695" i="388"/>
  <c r="H695" i="388"/>
  <c r="M694" i="388"/>
  <c r="K694" i="388"/>
  <c r="J694" i="388"/>
  <c r="I694" i="388"/>
  <c r="H694" i="388"/>
  <c r="M693" i="388"/>
  <c r="K693" i="388"/>
  <c r="J693" i="388"/>
  <c r="I693" i="388"/>
  <c r="H693" i="388"/>
  <c r="M692" i="388"/>
  <c r="K692" i="388"/>
  <c r="J692" i="388"/>
  <c r="I692" i="388"/>
  <c r="H692" i="388"/>
  <c r="M691" i="388"/>
  <c r="L691" i="388"/>
  <c r="K691" i="388"/>
  <c r="J691" i="388"/>
  <c r="I691" i="388"/>
  <c r="M690" i="388"/>
  <c r="K690" i="388"/>
  <c r="J690" i="388"/>
  <c r="I690" i="388"/>
  <c r="H690" i="388"/>
  <c r="M689" i="388"/>
  <c r="K689" i="388"/>
  <c r="J689" i="388"/>
  <c r="I689" i="388"/>
  <c r="H689" i="388"/>
  <c r="M688" i="388"/>
  <c r="K688" i="388"/>
  <c r="J688" i="388"/>
  <c r="I688" i="388"/>
  <c r="H688" i="388"/>
  <c r="M687" i="388"/>
  <c r="L687" i="388"/>
  <c r="J687" i="388"/>
  <c r="I687" i="388"/>
  <c r="H687" i="388"/>
  <c r="M686" i="388"/>
  <c r="K686" i="388"/>
  <c r="J686" i="388"/>
  <c r="I686" i="388"/>
  <c r="H686" i="388"/>
  <c r="M685" i="388"/>
  <c r="L685" i="388"/>
  <c r="K685" i="388"/>
  <c r="J685" i="388"/>
  <c r="I685" i="388"/>
  <c r="M684" i="388"/>
  <c r="L684" i="388"/>
  <c r="K684" i="388"/>
  <c r="J684" i="388"/>
  <c r="I684" i="388"/>
  <c r="M683" i="388"/>
  <c r="K683" i="388"/>
  <c r="J683" i="388"/>
  <c r="I683" i="388"/>
  <c r="H683" i="388"/>
  <c r="M682" i="388"/>
  <c r="K682" i="388"/>
  <c r="J682" i="388"/>
  <c r="I682" i="388"/>
  <c r="H682" i="388"/>
  <c r="M681" i="388"/>
  <c r="K681" i="388"/>
  <c r="J681" i="388"/>
  <c r="I681" i="388"/>
  <c r="H681" i="388"/>
  <c r="M680" i="388"/>
  <c r="K680" i="388"/>
  <c r="J680" i="388"/>
  <c r="I680" i="388"/>
  <c r="H680" i="388"/>
  <c r="M679" i="388"/>
  <c r="L679" i="388"/>
  <c r="K679" i="388"/>
  <c r="J679" i="388"/>
  <c r="I679" i="388"/>
  <c r="M674" i="388"/>
  <c r="K674" i="388"/>
  <c r="J674" i="388"/>
  <c r="I674" i="388"/>
  <c r="H674" i="388"/>
  <c r="M673" i="388"/>
  <c r="K673" i="388"/>
  <c r="J673" i="388"/>
  <c r="I673" i="388"/>
  <c r="H673" i="388"/>
  <c r="M672" i="388"/>
  <c r="K672" i="388"/>
  <c r="J672" i="388"/>
  <c r="I672" i="388"/>
  <c r="H672" i="388"/>
  <c r="M671" i="388"/>
  <c r="K671" i="388"/>
  <c r="J671" i="388"/>
  <c r="I671" i="388"/>
  <c r="H671" i="388"/>
  <c r="M670" i="388"/>
  <c r="K670" i="388"/>
  <c r="J670" i="388"/>
  <c r="I670" i="388"/>
  <c r="H670" i="388"/>
  <c r="M669" i="388"/>
  <c r="L669" i="388"/>
  <c r="J669" i="388"/>
  <c r="I669" i="388"/>
  <c r="H669" i="388"/>
  <c r="M668" i="388"/>
  <c r="L668" i="388"/>
  <c r="J668" i="388"/>
  <c r="I668" i="388"/>
  <c r="H668" i="388"/>
  <c r="M667" i="388"/>
  <c r="L667" i="388"/>
  <c r="J667" i="388"/>
  <c r="I667" i="388"/>
  <c r="H667" i="388"/>
  <c r="M666" i="388"/>
  <c r="K666" i="388"/>
  <c r="J666" i="388"/>
  <c r="I666" i="388"/>
  <c r="H666" i="388"/>
  <c r="M665" i="388"/>
  <c r="L665" i="388"/>
  <c r="J665" i="388"/>
  <c r="I665" i="388"/>
  <c r="H665" i="388"/>
  <c r="M664" i="388"/>
  <c r="L664" i="388"/>
  <c r="K664" i="388"/>
  <c r="J664" i="388"/>
  <c r="I664" i="388"/>
  <c r="M663" i="388"/>
  <c r="K663" i="388"/>
  <c r="J663" i="388"/>
  <c r="I663" i="388"/>
  <c r="H663" i="388"/>
  <c r="M662" i="388"/>
  <c r="L662" i="388"/>
  <c r="K662" i="388"/>
  <c r="J662" i="388"/>
  <c r="I662" i="388"/>
  <c r="M661" i="388"/>
  <c r="L661" i="388"/>
  <c r="K661" i="388"/>
  <c r="J661" i="388"/>
  <c r="I661" i="388"/>
  <c r="M659" i="388"/>
  <c r="K659" i="388"/>
  <c r="J659" i="388"/>
  <c r="I659" i="388"/>
  <c r="H659" i="388"/>
  <c r="M658" i="388"/>
  <c r="K658" i="388"/>
  <c r="J658" i="388"/>
  <c r="I658" i="388"/>
  <c r="H658" i="388"/>
  <c r="M657" i="388"/>
  <c r="K657" i="388"/>
  <c r="J657" i="388"/>
  <c r="I657" i="388"/>
  <c r="H657" i="388"/>
  <c r="M656" i="388"/>
  <c r="L656" i="388"/>
  <c r="J656" i="388"/>
  <c r="I656" i="388"/>
  <c r="H656" i="388"/>
  <c r="M655" i="388"/>
  <c r="K655" i="388"/>
  <c r="J655" i="388"/>
  <c r="I655" i="388"/>
  <c r="H655" i="388"/>
  <c r="M654" i="388"/>
  <c r="K654" i="388"/>
  <c r="J654" i="388"/>
  <c r="I654" i="388"/>
  <c r="H654" i="388"/>
  <c r="M653" i="388"/>
  <c r="K653" i="388"/>
  <c r="J653" i="388"/>
  <c r="I653" i="388"/>
  <c r="H653" i="388"/>
  <c r="M652" i="388"/>
  <c r="K652" i="388"/>
  <c r="J652" i="388"/>
  <c r="I652" i="388"/>
  <c r="H652" i="388"/>
  <c r="M651" i="388"/>
  <c r="L651" i="388"/>
  <c r="J651" i="388"/>
  <c r="I651" i="388"/>
  <c r="H651" i="388"/>
  <c r="M650" i="388"/>
  <c r="L650" i="388"/>
  <c r="J650" i="388"/>
  <c r="I650" i="388"/>
  <c r="H650" i="388"/>
  <c r="M649" i="388"/>
  <c r="L649" i="388"/>
  <c r="J649" i="388"/>
  <c r="I649" i="388"/>
  <c r="H649" i="388"/>
  <c r="M646" i="388"/>
  <c r="K646" i="388"/>
  <c r="J646" i="388"/>
  <c r="I646" i="388"/>
  <c r="H646" i="388"/>
  <c r="M645" i="388"/>
  <c r="K645" i="388"/>
  <c r="J645" i="388"/>
  <c r="I645" i="388"/>
  <c r="H645" i="388"/>
  <c r="M644" i="388"/>
  <c r="K644" i="388"/>
  <c r="J644" i="388"/>
  <c r="I644" i="388"/>
  <c r="H644" i="388"/>
  <c r="M643" i="388"/>
  <c r="K643" i="388"/>
  <c r="J643" i="388"/>
  <c r="I643" i="388"/>
  <c r="H643" i="388"/>
  <c r="M641" i="388"/>
  <c r="K641" i="388"/>
  <c r="J641" i="388"/>
  <c r="I641" i="388"/>
  <c r="H641" i="388"/>
  <c r="M640" i="388"/>
  <c r="K640" i="388"/>
  <c r="J640" i="388"/>
  <c r="I640" i="388"/>
  <c r="H640" i="388"/>
  <c r="M639" i="388"/>
  <c r="K639" i="388"/>
  <c r="J639" i="388"/>
  <c r="I639" i="388"/>
  <c r="H639" i="388"/>
  <c r="M638" i="388"/>
  <c r="K638" i="388"/>
  <c r="J638" i="388"/>
  <c r="I638" i="388"/>
  <c r="H638" i="388"/>
  <c r="M637" i="388"/>
  <c r="K637" i="388"/>
  <c r="J637" i="388"/>
  <c r="I637" i="388"/>
  <c r="H637" i="388"/>
  <c r="M635" i="388"/>
  <c r="L635" i="388"/>
  <c r="K635" i="388"/>
  <c r="J635" i="388"/>
  <c r="H635" i="388"/>
  <c r="M634" i="388"/>
  <c r="K634" i="388"/>
  <c r="J634" i="388"/>
  <c r="I634" i="388"/>
  <c r="H634" i="388"/>
  <c r="M633" i="388"/>
  <c r="L633" i="388"/>
  <c r="J633" i="388"/>
  <c r="I633" i="388"/>
  <c r="H633" i="388"/>
  <c r="M632" i="388"/>
  <c r="L632" i="388"/>
  <c r="J632" i="388"/>
  <c r="I632" i="388"/>
  <c r="H632" i="388"/>
  <c r="M631" i="388"/>
  <c r="L631" i="388"/>
  <c r="J631" i="388"/>
  <c r="I631" i="388"/>
  <c r="H631" i="388"/>
  <c r="M630" i="388"/>
  <c r="L630" i="388"/>
  <c r="J630" i="388"/>
  <c r="I630" i="388"/>
  <c r="H630" i="388"/>
  <c r="M629" i="388"/>
  <c r="L629" i="388"/>
  <c r="J629" i="388"/>
  <c r="I629" i="388"/>
  <c r="H629" i="388"/>
  <c r="M628" i="388"/>
  <c r="L628" i="388"/>
  <c r="J628" i="388"/>
  <c r="I628" i="388"/>
  <c r="H628" i="388"/>
  <c r="M627" i="388"/>
  <c r="L627" i="388"/>
  <c r="J627" i="388"/>
  <c r="I627" i="388"/>
  <c r="H627" i="388"/>
  <c r="M626" i="388"/>
  <c r="L626" i="388"/>
  <c r="J626" i="388"/>
  <c r="I626" i="388"/>
  <c r="H626" i="388"/>
  <c r="M625" i="388"/>
  <c r="L625" i="388"/>
  <c r="J625" i="388"/>
  <c r="I625" i="388"/>
  <c r="H625" i="388"/>
  <c r="M624" i="388"/>
  <c r="L624" i="388"/>
  <c r="J624" i="388"/>
  <c r="I624" i="388"/>
  <c r="H624" i="388"/>
  <c r="M623" i="388"/>
  <c r="L623" i="388"/>
  <c r="J623" i="388"/>
  <c r="I623" i="388"/>
  <c r="H623" i="388"/>
  <c r="M622" i="388"/>
  <c r="L622" i="388"/>
  <c r="J622" i="388"/>
  <c r="I622" i="388"/>
  <c r="H622" i="388"/>
  <c r="M621" i="388"/>
  <c r="L621" i="388"/>
  <c r="J621" i="388"/>
  <c r="I621" i="388"/>
  <c r="H621" i="388"/>
  <c r="M620" i="388"/>
  <c r="K620" i="388"/>
  <c r="J620" i="388"/>
  <c r="I620" i="388"/>
  <c r="H620" i="388"/>
  <c r="M619" i="388"/>
  <c r="K619" i="388"/>
  <c r="J619" i="388"/>
  <c r="I619" i="388"/>
  <c r="H619" i="388"/>
  <c r="M618" i="388"/>
  <c r="K618" i="388"/>
  <c r="J618" i="388"/>
  <c r="I618" i="388"/>
  <c r="H618" i="388"/>
  <c r="M617" i="388"/>
  <c r="K617" i="388"/>
  <c r="J617" i="388"/>
  <c r="I617" i="388"/>
  <c r="H617" i="388"/>
  <c r="M616" i="388"/>
  <c r="K616" i="388"/>
  <c r="J616" i="388"/>
  <c r="I616" i="388"/>
  <c r="H616" i="388"/>
  <c r="M615" i="388"/>
  <c r="K615" i="388"/>
  <c r="J615" i="388"/>
  <c r="I615" i="388"/>
  <c r="H615" i="388"/>
  <c r="M614" i="388"/>
  <c r="K614" i="388"/>
  <c r="J614" i="388"/>
  <c r="I614" i="388"/>
  <c r="H614" i="388"/>
  <c r="M613" i="388"/>
  <c r="K613" i="388"/>
  <c r="J613" i="388"/>
  <c r="I613" i="388"/>
  <c r="H613" i="388"/>
  <c r="M612" i="388"/>
  <c r="K612" i="388"/>
  <c r="J612" i="388"/>
  <c r="I612" i="388"/>
  <c r="H612" i="388"/>
  <c r="M611" i="388"/>
  <c r="K611" i="388"/>
  <c r="J611" i="388"/>
  <c r="I611" i="388"/>
  <c r="H611" i="388"/>
  <c r="M610" i="388"/>
  <c r="L610" i="388"/>
  <c r="K610" i="388"/>
  <c r="J610" i="388"/>
  <c r="H610" i="388"/>
  <c r="M609" i="388"/>
  <c r="L609" i="388"/>
  <c r="K609" i="388"/>
  <c r="J609" i="388"/>
  <c r="H609" i="388"/>
  <c r="M608" i="388"/>
  <c r="L608" i="388"/>
  <c r="K608" i="388"/>
  <c r="J608" i="388"/>
  <c r="H608" i="388"/>
  <c r="M607" i="388"/>
  <c r="L607" i="388"/>
  <c r="J607" i="388"/>
  <c r="I607" i="388"/>
  <c r="H607" i="388"/>
  <c r="M606" i="388"/>
  <c r="L606" i="388"/>
  <c r="J606" i="388"/>
  <c r="I606" i="388"/>
  <c r="H606" i="388"/>
  <c r="M605" i="388"/>
  <c r="K605" i="388"/>
  <c r="J605" i="388"/>
  <c r="I605" i="388"/>
  <c r="H605" i="388"/>
  <c r="M604" i="388"/>
  <c r="L604" i="388"/>
  <c r="J604" i="388"/>
  <c r="I604" i="388"/>
  <c r="H604" i="388"/>
  <c r="M603" i="388"/>
  <c r="L603" i="388"/>
  <c r="J603" i="388"/>
  <c r="I603" i="388"/>
  <c r="H603" i="388"/>
  <c r="M602" i="388"/>
  <c r="L602" i="388"/>
  <c r="J602" i="388"/>
  <c r="I602" i="388"/>
  <c r="H602" i="388"/>
  <c r="M601" i="388"/>
  <c r="L601" i="388"/>
  <c r="J601" i="388"/>
  <c r="I601" i="388"/>
  <c r="H601" i="388"/>
  <c r="M600" i="388"/>
  <c r="L600" i="388"/>
  <c r="J600" i="388"/>
  <c r="I600" i="388"/>
  <c r="H600" i="388"/>
  <c r="M599" i="388"/>
  <c r="L599" i="388"/>
  <c r="J599" i="388"/>
  <c r="I599" i="388"/>
  <c r="H599" i="388"/>
  <c r="M598" i="388"/>
  <c r="L598" i="388"/>
  <c r="J598" i="388"/>
  <c r="I598" i="388"/>
  <c r="H598" i="388"/>
  <c r="M597" i="388"/>
  <c r="L597" i="388"/>
  <c r="J597" i="388"/>
  <c r="I597" i="388"/>
  <c r="H597" i="388"/>
  <c r="M596" i="388"/>
  <c r="L596" i="388"/>
  <c r="J596" i="388"/>
  <c r="I596" i="388"/>
  <c r="H596" i="388"/>
  <c r="M595" i="388"/>
  <c r="L595" i="388"/>
  <c r="J595" i="388"/>
  <c r="I595" i="388"/>
  <c r="H595" i="388"/>
  <c r="M594" i="388"/>
  <c r="K594" i="388"/>
  <c r="J594" i="388"/>
  <c r="I594" i="388"/>
  <c r="H594" i="388"/>
  <c r="M593" i="388"/>
  <c r="K593" i="388"/>
  <c r="J593" i="388"/>
  <c r="I593" i="388"/>
  <c r="H593" i="388"/>
  <c r="M592" i="388"/>
  <c r="K592" i="388"/>
  <c r="J592" i="388"/>
  <c r="I592" i="388"/>
  <c r="H592" i="388"/>
  <c r="M591" i="388"/>
  <c r="K591" i="388"/>
  <c r="J591" i="388"/>
  <c r="I591" i="388"/>
  <c r="H591" i="388"/>
  <c r="M590" i="388"/>
  <c r="L590" i="388"/>
  <c r="J590" i="388"/>
  <c r="I590" i="388"/>
  <c r="H590" i="388"/>
  <c r="M589" i="388"/>
  <c r="L589" i="388"/>
  <c r="J589" i="388"/>
  <c r="I589" i="388"/>
  <c r="H589" i="388"/>
  <c r="M585" i="388"/>
  <c r="L585" i="388"/>
  <c r="J585" i="388"/>
  <c r="I585" i="388"/>
  <c r="H585" i="388"/>
  <c r="M584" i="388"/>
  <c r="L584" i="388"/>
  <c r="J584" i="388"/>
  <c r="I584" i="388"/>
  <c r="H584" i="388"/>
  <c r="M583" i="388"/>
  <c r="L583" i="388"/>
  <c r="J583" i="388"/>
  <c r="I583" i="388"/>
  <c r="H583" i="388"/>
  <c r="M582" i="388"/>
  <c r="L582" i="388"/>
  <c r="J582" i="388"/>
  <c r="I582" i="388"/>
  <c r="H582" i="388"/>
  <c r="M581" i="388"/>
  <c r="L581" i="388"/>
  <c r="J581" i="388"/>
  <c r="I581" i="388"/>
  <c r="H581" i="388"/>
  <c r="M580" i="388"/>
  <c r="L580" i="388"/>
  <c r="J580" i="388"/>
  <c r="I580" i="388"/>
  <c r="H580" i="388"/>
  <c r="M579" i="388"/>
  <c r="L579" i="388"/>
  <c r="J579" i="388"/>
  <c r="I579" i="388"/>
  <c r="H579" i="388"/>
  <c r="M578" i="388"/>
  <c r="L578" i="388"/>
  <c r="J578" i="388"/>
  <c r="I578" i="388"/>
  <c r="H578" i="388"/>
  <c r="M577" i="388"/>
  <c r="L577" i="388"/>
  <c r="J577" i="388"/>
  <c r="I577" i="388"/>
  <c r="H577" i="388"/>
  <c r="M575" i="388"/>
  <c r="L575" i="388"/>
  <c r="J575" i="388"/>
  <c r="I575" i="388"/>
  <c r="H575" i="388"/>
  <c r="M574" i="388"/>
  <c r="L574" i="388"/>
  <c r="J574" i="388"/>
  <c r="I574" i="388"/>
  <c r="H574" i="388"/>
  <c r="M573" i="388"/>
  <c r="L573" i="388"/>
  <c r="J573" i="388"/>
  <c r="I573" i="388"/>
  <c r="H573" i="388"/>
  <c r="M572" i="388"/>
  <c r="L572" i="388"/>
  <c r="J572" i="388"/>
  <c r="I572" i="388"/>
  <c r="H572" i="388"/>
  <c r="M571" i="388"/>
  <c r="L571" i="388"/>
  <c r="J571" i="388"/>
  <c r="I571" i="388"/>
  <c r="H571" i="388"/>
  <c r="M570" i="388"/>
  <c r="L570" i="388"/>
  <c r="J570" i="388"/>
  <c r="I570" i="388"/>
  <c r="H570" i="388"/>
  <c r="M569" i="388"/>
  <c r="L569" i="388"/>
  <c r="J569" i="388"/>
  <c r="I569" i="388"/>
  <c r="H569" i="388"/>
  <c r="M568" i="388"/>
  <c r="L568" i="388"/>
  <c r="J568" i="388"/>
  <c r="I568" i="388"/>
  <c r="H568" i="388"/>
  <c r="M567" i="388"/>
  <c r="L567" i="388"/>
  <c r="J567" i="388"/>
  <c r="I567" i="388"/>
  <c r="H567" i="388"/>
  <c r="M566" i="388"/>
  <c r="L566" i="388"/>
  <c r="J566" i="388"/>
  <c r="I566" i="388"/>
  <c r="H566" i="388"/>
  <c r="M565" i="388"/>
  <c r="L565" i="388"/>
  <c r="J565" i="388"/>
  <c r="I565" i="388"/>
  <c r="H565" i="388"/>
  <c r="M564" i="388"/>
  <c r="L564" i="388"/>
  <c r="J564" i="388"/>
  <c r="I564" i="388"/>
  <c r="H564" i="388"/>
  <c r="M563" i="388"/>
  <c r="L563" i="388"/>
  <c r="J563" i="388"/>
  <c r="I563" i="388"/>
  <c r="H563" i="388"/>
  <c r="M562" i="388"/>
  <c r="L562" i="388"/>
  <c r="J562" i="388"/>
  <c r="I562" i="388"/>
  <c r="H562" i="388"/>
  <c r="M561" i="388"/>
  <c r="L561" i="388"/>
  <c r="J561" i="388"/>
  <c r="I561" i="388"/>
  <c r="H561" i="388"/>
  <c r="M560" i="388"/>
  <c r="L560" i="388"/>
  <c r="J560" i="388"/>
  <c r="I560" i="388"/>
  <c r="H560" i="388"/>
  <c r="M559" i="388"/>
  <c r="L559" i="388"/>
  <c r="J559" i="388"/>
  <c r="I559" i="388"/>
  <c r="H559" i="388"/>
  <c r="M557" i="388"/>
  <c r="L557" i="388"/>
  <c r="J557" i="388"/>
  <c r="I557" i="388"/>
  <c r="H557" i="388"/>
  <c r="M556" i="388"/>
  <c r="L556" i="388"/>
  <c r="J556" i="388"/>
  <c r="I556" i="388"/>
  <c r="H556" i="388"/>
  <c r="M555" i="388"/>
  <c r="L555" i="388"/>
  <c r="J555" i="388"/>
  <c r="I555" i="388"/>
  <c r="H555" i="388"/>
  <c r="M554" i="388"/>
  <c r="K554" i="388"/>
  <c r="J554" i="388"/>
  <c r="I554" i="388"/>
  <c r="H554" i="388"/>
  <c r="M553" i="388"/>
  <c r="K553" i="388"/>
  <c r="J553" i="388"/>
  <c r="I553" i="388"/>
  <c r="H553" i="388"/>
  <c r="M552" i="388"/>
  <c r="K552" i="388"/>
  <c r="J552" i="388"/>
  <c r="I552" i="388"/>
  <c r="H552" i="388"/>
  <c r="M551" i="388"/>
  <c r="K551" i="388"/>
  <c r="J551" i="388"/>
  <c r="I551" i="388"/>
  <c r="H551" i="388"/>
  <c r="M550" i="388"/>
  <c r="K550" i="388"/>
  <c r="J550" i="388"/>
  <c r="I550" i="388"/>
  <c r="H550" i="388"/>
  <c r="M549" i="388"/>
  <c r="L549" i="388"/>
  <c r="K549" i="388"/>
  <c r="J549" i="388"/>
  <c r="H549" i="388"/>
  <c r="M548" i="388"/>
  <c r="L548" i="388"/>
  <c r="K548" i="388"/>
  <c r="J548" i="388"/>
  <c r="H548" i="388"/>
  <c r="M547" i="388"/>
  <c r="L547" i="388"/>
  <c r="K547" i="388"/>
  <c r="J547" i="388"/>
  <c r="H547" i="388"/>
  <c r="M546" i="388"/>
  <c r="L546" i="388"/>
  <c r="K546" i="388"/>
  <c r="J546" i="388"/>
  <c r="H546" i="388"/>
  <c r="M545" i="388"/>
  <c r="L545" i="388"/>
  <c r="K545" i="388"/>
  <c r="J545" i="388"/>
  <c r="H545" i="388"/>
  <c r="M544" i="388"/>
  <c r="L544" i="388"/>
  <c r="K544" i="388"/>
  <c r="J544" i="388"/>
  <c r="H544" i="388"/>
  <c r="M543" i="388"/>
  <c r="L543" i="388"/>
  <c r="K543" i="388"/>
  <c r="J543" i="388"/>
  <c r="H543" i="388"/>
  <c r="M542" i="388"/>
  <c r="L542" i="388"/>
  <c r="K542" i="388"/>
  <c r="J542" i="388"/>
  <c r="H542" i="388"/>
  <c r="M541" i="388"/>
  <c r="L541" i="388"/>
  <c r="K541" i="388"/>
  <c r="J541" i="388"/>
  <c r="H541" i="388"/>
  <c r="M540" i="388"/>
  <c r="L540" i="388"/>
  <c r="K540" i="388"/>
  <c r="J540" i="388"/>
  <c r="H540" i="388"/>
  <c r="M539" i="388"/>
  <c r="K539" i="388"/>
  <c r="J539" i="388"/>
  <c r="I539" i="388"/>
  <c r="H539" i="388"/>
  <c r="M538" i="388"/>
  <c r="K538" i="388"/>
  <c r="J538" i="388"/>
  <c r="I538" i="388"/>
  <c r="H538" i="388"/>
  <c r="M537" i="388"/>
  <c r="L537" i="388"/>
  <c r="K537" i="388"/>
  <c r="J537" i="388"/>
  <c r="H537" i="388"/>
  <c r="M536" i="388"/>
  <c r="L536" i="388"/>
  <c r="K536" i="388"/>
  <c r="J536" i="388"/>
  <c r="H536" i="388"/>
  <c r="M535" i="388"/>
  <c r="L535" i="388"/>
  <c r="K535" i="388"/>
  <c r="J535" i="388"/>
  <c r="H535" i="388"/>
  <c r="M534" i="388"/>
  <c r="L534" i="388"/>
  <c r="K534" i="388"/>
  <c r="J534" i="388"/>
  <c r="H534" i="388"/>
  <c r="M533" i="388"/>
  <c r="K533" i="388"/>
  <c r="J533" i="388"/>
  <c r="I533" i="388"/>
  <c r="H533" i="388"/>
  <c r="M532" i="388"/>
  <c r="L532" i="388"/>
  <c r="J532" i="388"/>
  <c r="I532" i="388"/>
  <c r="H532" i="388"/>
  <c r="M531" i="388"/>
  <c r="K531" i="388"/>
  <c r="J531" i="388"/>
  <c r="I531" i="388"/>
  <c r="H531" i="388"/>
  <c r="M530" i="388"/>
  <c r="L530" i="388"/>
  <c r="J530" i="388"/>
  <c r="I530" i="388"/>
  <c r="H530" i="388"/>
  <c r="M529" i="388"/>
  <c r="L529" i="388"/>
  <c r="J529" i="388"/>
  <c r="I529" i="388"/>
  <c r="H529" i="388"/>
  <c r="M528" i="388"/>
  <c r="L528" i="388"/>
  <c r="J528" i="388"/>
  <c r="I528" i="388"/>
  <c r="H528" i="388"/>
  <c r="M527" i="388"/>
  <c r="L527" i="388"/>
  <c r="J527" i="388"/>
  <c r="I527" i="388"/>
  <c r="H527" i="388"/>
  <c r="M526" i="388"/>
  <c r="L526" i="388"/>
  <c r="J526" i="388"/>
  <c r="I526" i="388"/>
  <c r="H526" i="388"/>
  <c r="M525" i="388"/>
  <c r="L525" i="388"/>
  <c r="J525" i="388"/>
  <c r="I525" i="388"/>
  <c r="H525" i="388"/>
  <c r="M524" i="388"/>
  <c r="L524" i="388"/>
  <c r="J524" i="388"/>
  <c r="I524" i="388"/>
  <c r="H524" i="388"/>
  <c r="M523" i="388"/>
  <c r="L523" i="388"/>
  <c r="J523" i="388"/>
  <c r="I523" i="388"/>
  <c r="H523" i="388"/>
  <c r="M522" i="388"/>
  <c r="L522" i="388"/>
  <c r="J522" i="388"/>
  <c r="I522" i="388"/>
  <c r="H522" i="388"/>
  <c r="M521" i="388"/>
  <c r="L521" i="388"/>
  <c r="J521" i="388"/>
  <c r="I521" i="388"/>
  <c r="H521" i="388"/>
  <c r="M520" i="388"/>
  <c r="L520" i="388"/>
  <c r="J520" i="388"/>
  <c r="I520" i="388"/>
  <c r="H520" i="388"/>
  <c r="M519" i="388"/>
  <c r="L519" i="388"/>
  <c r="J519" i="388"/>
  <c r="I519" i="388"/>
  <c r="H519" i="388"/>
  <c r="M518" i="388"/>
  <c r="L518" i="388"/>
  <c r="J518" i="388"/>
  <c r="I518" i="388"/>
  <c r="H518" i="388"/>
  <c r="M517" i="388"/>
  <c r="L517" i="388"/>
  <c r="J517" i="388"/>
  <c r="I517" i="388"/>
  <c r="H517" i="388"/>
  <c r="M516" i="388"/>
  <c r="L516" i="388"/>
  <c r="J516" i="388"/>
  <c r="I516" i="388"/>
  <c r="H516" i="388"/>
  <c r="M515" i="388"/>
  <c r="L515" i="388"/>
  <c r="J515" i="388"/>
  <c r="I515" i="388"/>
  <c r="H515" i="388"/>
  <c r="M514" i="388"/>
  <c r="L514" i="388"/>
  <c r="K514" i="388"/>
  <c r="J514" i="388"/>
  <c r="H514" i="388"/>
  <c r="M513" i="388"/>
  <c r="L513" i="388"/>
  <c r="J513" i="388"/>
  <c r="I513" i="388"/>
  <c r="H513" i="388"/>
  <c r="M512" i="388"/>
  <c r="L512" i="388"/>
  <c r="J512" i="388"/>
  <c r="I512" i="388"/>
  <c r="H512" i="388"/>
  <c r="M511" i="388"/>
  <c r="L511" i="388"/>
  <c r="J511" i="388"/>
  <c r="I511" i="388"/>
  <c r="H511" i="388"/>
  <c r="M510" i="388"/>
  <c r="L510" i="388"/>
  <c r="J510" i="388"/>
  <c r="I510" i="388"/>
  <c r="H510" i="388"/>
  <c r="M509" i="388"/>
  <c r="L509" i="388"/>
  <c r="J509" i="388"/>
  <c r="I509" i="388"/>
  <c r="H509" i="388"/>
  <c r="M508" i="388"/>
  <c r="L508" i="388"/>
  <c r="J508" i="388"/>
  <c r="I508" i="388"/>
  <c r="H508" i="388"/>
  <c r="M507" i="388"/>
  <c r="L507" i="388"/>
  <c r="J507" i="388"/>
  <c r="I507" i="388"/>
  <c r="H507" i="388"/>
  <c r="M506" i="388"/>
  <c r="L506" i="388"/>
  <c r="J506" i="388"/>
  <c r="I506" i="388"/>
  <c r="H506" i="388"/>
  <c r="M505" i="388"/>
  <c r="L505" i="388"/>
  <c r="J505" i="388"/>
  <c r="I505" i="388"/>
  <c r="H505" i="388"/>
  <c r="M504" i="388"/>
  <c r="L504" i="388"/>
  <c r="J504" i="388"/>
  <c r="I504" i="388"/>
  <c r="H504" i="388"/>
  <c r="M503" i="388"/>
  <c r="L503" i="388"/>
  <c r="J503" i="388"/>
  <c r="I503" i="388"/>
  <c r="H503" i="388"/>
  <c r="M502" i="388"/>
  <c r="L502" i="388"/>
  <c r="J502" i="388"/>
  <c r="I502" i="388"/>
  <c r="H502" i="388"/>
  <c r="M501" i="388"/>
  <c r="L501" i="388"/>
  <c r="J501" i="388"/>
  <c r="I501" i="388"/>
  <c r="H501" i="388"/>
  <c r="M500" i="388"/>
  <c r="L500" i="388"/>
  <c r="J500" i="388"/>
  <c r="I500" i="388"/>
  <c r="H500" i="388"/>
  <c r="M499" i="388"/>
  <c r="L499" i="388"/>
  <c r="J499" i="388"/>
  <c r="I499" i="388"/>
  <c r="H499" i="388"/>
  <c r="M498" i="388"/>
  <c r="L498" i="388"/>
  <c r="J498" i="388"/>
  <c r="I498" i="388"/>
  <c r="H498" i="388"/>
  <c r="M497" i="388"/>
  <c r="L497" i="388"/>
  <c r="J497" i="388"/>
  <c r="I497" i="388"/>
  <c r="H497" i="388"/>
  <c r="M496" i="388"/>
  <c r="L496" i="388"/>
  <c r="J496" i="388"/>
  <c r="I496" i="388"/>
  <c r="H496" i="388"/>
  <c r="M495" i="388"/>
  <c r="L495" i="388"/>
  <c r="K495" i="388"/>
  <c r="J495" i="388"/>
  <c r="H495" i="388"/>
  <c r="M494" i="388"/>
  <c r="L494" i="388"/>
  <c r="J494" i="388"/>
  <c r="I494" i="388"/>
  <c r="H494" i="388"/>
  <c r="M493" i="388"/>
  <c r="K493" i="388"/>
  <c r="J493" i="388"/>
  <c r="I493" i="388"/>
  <c r="H493" i="388"/>
  <c r="M492" i="388"/>
  <c r="K492" i="388"/>
  <c r="J492" i="388"/>
  <c r="I492" i="388"/>
  <c r="H492" i="388"/>
  <c r="M491" i="388"/>
  <c r="K491" i="388"/>
  <c r="J491" i="388"/>
  <c r="I491" i="388"/>
  <c r="H491" i="388"/>
  <c r="M490" i="388"/>
  <c r="K490" i="388"/>
  <c r="J490" i="388"/>
  <c r="I490" i="388"/>
  <c r="H490" i="388"/>
  <c r="M489" i="388"/>
  <c r="L489" i="388"/>
  <c r="K489" i="388"/>
  <c r="J489" i="388"/>
  <c r="H489" i="388"/>
  <c r="M488" i="388"/>
  <c r="L488" i="388"/>
  <c r="K488" i="388"/>
  <c r="J488" i="388"/>
  <c r="H488" i="388"/>
  <c r="M487" i="388"/>
  <c r="K487" i="388"/>
  <c r="J487" i="388"/>
  <c r="I487" i="388"/>
  <c r="H487" i="388"/>
  <c r="M486" i="388"/>
  <c r="L486" i="388"/>
  <c r="J486" i="388"/>
  <c r="I486" i="388"/>
  <c r="H486" i="388"/>
  <c r="M485" i="388"/>
  <c r="L485" i="388"/>
  <c r="J485" i="388"/>
  <c r="I485" i="388"/>
  <c r="H485" i="388"/>
  <c r="M484" i="388"/>
  <c r="L484" i="388"/>
  <c r="J484" i="388"/>
  <c r="I484" i="388"/>
  <c r="H484" i="388"/>
  <c r="M483" i="388"/>
  <c r="L483" i="388"/>
  <c r="K483" i="388"/>
  <c r="J483" i="388"/>
  <c r="H483" i="388"/>
  <c r="M482" i="388"/>
  <c r="L482" i="388"/>
  <c r="K482" i="388"/>
  <c r="J482" i="388"/>
  <c r="H482" i="388"/>
  <c r="M481" i="388"/>
  <c r="L481" i="388"/>
  <c r="K481" i="388"/>
  <c r="J481" i="388"/>
  <c r="H481" i="388"/>
  <c r="M480" i="388"/>
  <c r="L480" i="388"/>
  <c r="K480" i="388"/>
  <c r="J480" i="388"/>
  <c r="H480" i="388"/>
  <c r="M479" i="388"/>
  <c r="K479" i="388"/>
  <c r="J479" i="388"/>
  <c r="I479" i="388"/>
  <c r="H479" i="388"/>
  <c r="M478" i="388"/>
  <c r="L478" i="388"/>
  <c r="K478" i="388"/>
  <c r="J478" i="388"/>
  <c r="H478" i="388"/>
  <c r="M477" i="388"/>
  <c r="K477" i="388"/>
  <c r="J477" i="388"/>
  <c r="I477" i="388"/>
  <c r="H477" i="388"/>
  <c r="M476" i="388"/>
  <c r="L476" i="388"/>
  <c r="K476" i="388"/>
  <c r="J476" i="388"/>
  <c r="H476" i="388"/>
  <c r="M475" i="388"/>
  <c r="K475" i="388"/>
  <c r="J475" i="388"/>
  <c r="I475" i="388"/>
  <c r="H475" i="388"/>
  <c r="M474" i="388"/>
  <c r="L474" i="388"/>
  <c r="J474" i="388"/>
  <c r="I474" i="388"/>
  <c r="H474" i="388"/>
  <c r="M473" i="388"/>
  <c r="L473" i="388"/>
  <c r="K473" i="388"/>
  <c r="J473" i="388"/>
  <c r="H473" i="388"/>
  <c r="M472" i="388"/>
  <c r="L472" i="388"/>
  <c r="K472" i="388"/>
  <c r="J472" i="388"/>
  <c r="H472" i="388"/>
  <c r="M471" i="388"/>
  <c r="L471" i="388"/>
  <c r="K471" i="388"/>
  <c r="J471" i="388"/>
  <c r="H471" i="388"/>
  <c r="M470" i="388"/>
  <c r="L470" i="388"/>
  <c r="K470" i="388"/>
  <c r="J470" i="388"/>
  <c r="H470" i="388"/>
  <c r="M469" i="388"/>
  <c r="L469" i="388"/>
  <c r="K469" i="388"/>
  <c r="J469" i="388"/>
  <c r="H469" i="388"/>
  <c r="M468" i="388"/>
  <c r="L468" i="388"/>
  <c r="K468" i="388"/>
  <c r="J468" i="388"/>
  <c r="H468" i="388"/>
  <c r="M467" i="388"/>
  <c r="L467" i="388"/>
  <c r="K467" i="388"/>
  <c r="J467" i="388"/>
  <c r="H467" i="388"/>
  <c r="M465" i="388"/>
  <c r="K465" i="388"/>
  <c r="J465" i="388"/>
  <c r="I465" i="388"/>
  <c r="H465" i="388"/>
  <c r="M464" i="388"/>
  <c r="K464" i="388"/>
  <c r="J464" i="388"/>
  <c r="I464" i="388"/>
  <c r="H464" i="388"/>
  <c r="M463" i="388"/>
  <c r="K463" i="388"/>
  <c r="J463" i="388"/>
  <c r="I463" i="388"/>
  <c r="H463" i="388"/>
  <c r="M462" i="388"/>
  <c r="K462" i="388"/>
  <c r="J462" i="388"/>
  <c r="I462" i="388"/>
  <c r="H462" i="388"/>
  <c r="M461" i="388"/>
  <c r="K461" i="388"/>
  <c r="J461" i="388"/>
  <c r="I461" i="388"/>
  <c r="H461" i="388"/>
  <c r="M460" i="388"/>
  <c r="K460" i="388"/>
  <c r="J460" i="388"/>
  <c r="I460" i="388"/>
  <c r="H460" i="388"/>
  <c r="M459" i="388"/>
  <c r="K459" i="388"/>
  <c r="J459" i="388"/>
  <c r="I459" i="388"/>
  <c r="H459" i="388"/>
  <c r="M458" i="388"/>
  <c r="K458" i="388"/>
  <c r="J458" i="388"/>
  <c r="I458" i="388"/>
  <c r="H458" i="388"/>
  <c r="M457" i="388"/>
  <c r="K457" i="388"/>
  <c r="J457" i="388"/>
  <c r="I457" i="388"/>
  <c r="H457" i="388"/>
  <c r="M456" i="388"/>
  <c r="L456" i="388"/>
  <c r="K456" i="388"/>
  <c r="J456" i="388"/>
  <c r="I456" i="388"/>
  <c r="M455" i="388"/>
  <c r="L455" i="388"/>
  <c r="K455" i="388"/>
  <c r="J455" i="388"/>
  <c r="I455" i="388"/>
  <c r="M454" i="388"/>
  <c r="L454" i="388"/>
  <c r="K454" i="388"/>
  <c r="J454" i="388"/>
  <c r="I454" i="388"/>
  <c r="M453" i="388"/>
  <c r="L453" i="388"/>
  <c r="K453" i="388"/>
  <c r="J453" i="388"/>
  <c r="I453" i="388"/>
  <c r="M452" i="388"/>
  <c r="L452" i="388"/>
  <c r="K452" i="388"/>
  <c r="J452" i="388"/>
  <c r="I452" i="388"/>
  <c r="M451" i="388"/>
  <c r="L451" i="388"/>
  <c r="K451" i="388"/>
  <c r="J451" i="388"/>
  <c r="I451" i="388"/>
  <c r="M450" i="388"/>
  <c r="L450" i="388"/>
  <c r="K450" i="388"/>
  <c r="J450" i="388"/>
  <c r="I450" i="388"/>
  <c r="M449" i="388"/>
  <c r="L449" i="388"/>
  <c r="K449" i="388"/>
  <c r="J449" i="388"/>
  <c r="I449" i="388"/>
  <c r="M448" i="388"/>
  <c r="L448" i="388"/>
  <c r="K448" i="388"/>
  <c r="J448" i="388"/>
  <c r="I448" i="388"/>
  <c r="M447" i="388"/>
  <c r="L447" i="388"/>
  <c r="K447" i="388"/>
  <c r="J447" i="388"/>
  <c r="I447" i="388"/>
  <c r="M446" i="388"/>
  <c r="L446" i="388"/>
  <c r="K446" i="388"/>
  <c r="J446" i="388"/>
  <c r="I446" i="388"/>
  <c r="M445" i="388"/>
  <c r="L445" i="388"/>
  <c r="K445" i="388"/>
  <c r="J445" i="388"/>
  <c r="I445" i="388"/>
  <c r="M444" i="388"/>
  <c r="L444" i="388"/>
  <c r="K444" i="388"/>
  <c r="J444" i="388"/>
  <c r="I444" i="388"/>
  <c r="M443" i="388"/>
  <c r="L443" i="388"/>
  <c r="K443" i="388"/>
  <c r="J443" i="388"/>
  <c r="I443" i="388"/>
  <c r="M442" i="388"/>
  <c r="L442" i="388"/>
  <c r="K442" i="388"/>
  <c r="J442" i="388"/>
  <c r="I442" i="388"/>
  <c r="M440" i="388"/>
  <c r="L440" i="388"/>
  <c r="K440" i="388"/>
  <c r="J440" i="388"/>
  <c r="I440" i="388"/>
  <c r="M439" i="388"/>
  <c r="L439" i="388"/>
  <c r="K439" i="388"/>
  <c r="J439" i="388"/>
  <c r="I439" i="388"/>
  <c r="M438" i="388"/>
  <c r="L438" i="388"/>
  <c r="K438" i="388"/>
  <c r="J438" i="388"/>
  <c r="I438" i="388"/>
  <c r="M437" i="388"/>
  <c r="L437" i="388"/>
  <c r="K437" i="388"/>
  <c r="J437" i="388"/>
  <c r="I437" i="388"/>
  <c r="M436" i="388"/>
  <c r="L436" i="388"/>
  <c r="K436" i="388"/>
  <c r="J436" i="388"/>
  <c r="I436" i="388"/>
  <c r="M435" i="388"/>
  <c r="L435" i="388"/>
  <c r="K435" i="388"/>
  <c r="J435" i="388"/>
  <c r="I435" i="388"/>
  <c r="M434" i="388"/>
  <c r="L434" i="388"/>
  <c r="K434" i="388"/>
  <c r="J434" i="388"/>
  <c r="I434" i="388"/>
  <c r="M433" i="388"/>
  <c r="L433" i="388"/>
  <c r="K433" i="388"/>
  <c r="J433" i="388"/>
  <c r="I433" i="388"/>
  <c r="M432" i="388"/>
  <c r="L432" i="388"/>
  <c r="J432" i="388"/>
  <c r="I432" i="388"/>
  <c r="H432" i="388"/>
  <c r="M431" i="388"/>
  <c r="L431" i="388"/>
  <c r="J431" i="388"/>
  <c r="I431" i="388"/>
  <c r="H431" i="388"/>
  <c r="M430" i="388"/>
  <c r="L430" i="388"/>
  <c r="J430" i="388"/>
  <c r="I430" i="388"/>
  <c r="H430" i="388"/>
  <c r="M429" i="388"/>
  <c r="L429" i="388"/>
  <c r="J429" i="388"/>
  <c r="I429" i="388"/>
  <c r="H429" i="388"/>
  <c r="M428" i="388"/>
  <c r="K428" i="388"/>
  <c r="J428" i="388"/>
  <c r="I428" i="388"/>
  <c r="H428" i="388"/>
  <c r="M427" i="388"/>
  <c r="K427" i="388"/>
  <c r="J427" i="388"/>
  <c r="I427" i="388"/>
  <c r="H427" i="388"/>
  <c r="M426" i="388"/>
  <c r="K426" i="388"/>
  <c r="J426" i="388"/>
  <c r="I426" i="388"/>
  <c r="H426" i="388"/>
  <c r="M425" i="388"/>
  <c r="K425" i="388"/>
  <c r="J425" i="388"/>
  <c r="I425" i="388"/>
  <c r="H425" i="388"/>
  <c r="M424" i="388"/>
  <c r="K424" i="388"/>
  <c r="J424" i="388"/>
  <c r="I424" i="388"/>
  <c r="H424" i="388"/>
  <c r="M423" i="388"/>
  <c r="K423" i="388"/>
  <c r="J423" i="388"/>
  <c r="I423" i="388"/>
  <c r="H423" i="388"/>
  <c r="M422" i="388"/>
  <c r="K422" i="388"/>
  <c r="J422" i="388"/>
  <c r="I422" i="388"/>
  <c r="H422" i="388"/>
  <c r="M421" i="388"/>
  <c r="K421" i="388"/>
  <c r="J421" i="388"/>
  <c r="I421" i="388"/>
  <c r="H421" i="388"/>
  <c r="M420" i="388"/>
  <c r="K420" i="388"/>
  <c r="J420" i="388"/>
  <c r="I420" i="388"/>
  <c r="H420" i="388"/>
  <c r="M419" i="388"/>
  <c r="K419" i="388"/>
  <c r="J419" i="388"/>
  <c r="I419" i="388"/>
  <c r="H419" i="388"/>
  <c r="M410" i="388"/>
  <c r="K410" i="388"/>
  <c r="J410" i="388"/>
  <c r="I410" i="388"/>
  <c r="H410" i="388"/>
  <c r="M409" i="388"/>
  <c r="K409" i="388"/>
  <c r="J409" i="388"/>
  <c r="I409" i="388"/>
  <c r="H409" i="388"/>
  <c r="M408" i="388"/>
  <c r="K408" i="388"/>
  <c r="J408" i="388"/>
  <c r="I408" i="388"/>
  <c r="H408" i="388"/>
  <c r="M407" i="388"/>
  <c r="K407" i="388"/>
  <c r="J407" i="388"/>
  <c r="I407" i="388"/>
  <c r="H407" i="388"/>
  <c r="M406" i="388"/>
  <c r="K406" i="388"/>
  <c r="J406" i="388"/>
  <c r="I406" i="388"/>
  <c r="H406" i="388"/>
  <c r="M405" i="388"/>
  <c r="K405" i="388"/>
  <c r="J405" i="388"/>
  <c r="I405" i="388"/>
  <c r="H405" i="388"/>
  <c r="M404" i="388"/>
  <c r="K404" i="388"/>
  <c r="J404" i="388"/>
  <c r="I404" i="388"/>
  <c r="H404" i="388"/>
  <c r="M403" i="388"/>
  <c r="K403" i="388"/>
  <c r="J403" i="388"/>
  <c r="I403" i="388"/>
  <c r="H403" i="388"/>
  <c r="M402" i="388"/>
  <c r="K402" i="388"/>
  <c r="J402" i="388"/>
  <c r="I402" i="388"/>
  <c r="H402" i="388"/>
  <c r="M401" i="388"/>
  <c r="K401" i="388"/>
  <c r="J401" i="388"/>
  <c r="I401" i="388"/>
  <c r="H401" i="388"/>
  <c r="M400" i="388"/>
  <c r="K400" i="388"/>
  <c r="J400" i="388"/>
  <c r="I400" i="388"/>
  <c r="H400" i="388"/>
  <c r="M399" i="388"/>
  <c r="K399" i="388"/>
  <c r="J399" i="388"/>
  <c r="I399" i="388"/>
  <c r="H399" i="388"/>
  <c r="M398" i="388"/>
  <c r="K398" i="388"/>
  <c r="J398" i="388"/>
  <c r="I398" i="388"/>
  <c r="H398" i="388"/>
  <c r="M397" i="388"/>
  <c r="K397" i="388"/>
  <c r="J397" i="388"/>
  <c r="I397" i="388"/>
  <c r="H397" i="388"/>
  <c r="M396" i="388"/>
  <c r="K396" i="388"/>
  <c r="J396" i="388"/>
  <c r="I396" i="388"/>
  <c r="H396" i="388"/>
  <c r="M395" i="388"/>
  <c r="K395" i="388"/>
  <c r="J395" i="388"/>
  <c r="I395" i="388"/>
  <c r="H395" i="388"/>
  <c r="M394" i="388"/>
  <c r="K394" i="388"/>
  <c r="J394" i="388"/>
  <c r="I394" i="388"/>
  <c r="H394" i="388"/>
  <c r="M393" i="388"/>
  <c r="K393" i="388"/>
  <c r="J393" i="388"/>
  <c r="I393" i="388"/>
  <c r="H393" i="388"/>
  <c r="M392" i="388"/>
  <c r="K392" i="388"/>
  <c r="J392" i="388"/>
  <c r="I392" i="388"/>
  <c r="H392" i="388"/>
  <c r="M391" i="388"/>
  <c r="K391" i="388"/>
  <c r="J391" i="388"/>
  <c r="I391" i="388"/>
  <c r="H391" i="388"/>
  <c r="M390" i="388"/>
  <c r="K390" i="388"/>
  <c r="J390" i="388"/>
  <c r="I390" i="388"/>
  <c r="H390" i="388"/>
  <c r="M389" i="388"/>
  <c r="K389" i="388"/>
  <c r="J389" i="388"/>
  <c r="I389" i="388"/>
  <c r="H389" i="388"/>
  <c r="M388" i="388"/>
  <c r="K388" i="388"/>
  <c r="J388" i="388"/>
  <c r="I388" i="388"/>
  <c r="H388" i="388"/>
  <c r="M387" i="388"/>
  <c r="L387" i="388"/>
  <c r="J387" i="388"/>
  <c r="I387" i="388"/>
  <c r="H387" i="388"/>
  <c r="M386" i="388"/>
  <c r="K386" i="388"/>
  <c r="J386" i="388"/>
  <c r="I386" i="388"/>
  <c r="H386" i="388"/>
  <c r="M385" i="388"/>
  <c r="K385" i="388"/>
  <c r="J385" i="388"/>
  <c r="I385" i="388"/>
  <c r="H385" i="388"/>
  <c r="M384" i="388"/>
  <c r="K384" i="388"/>
  <c r="J384" i="388"/>
  <c r="I384" i="388"/>
  <c r="H384" i="388"/>
  <c r="M383" i="388"/>
  <c r="K383" i="388"/>
  <c r="J383" i="388"/>
  <c r="I383" i="388"/>
  <c r="H383" i="388"/>
  <c r="M382" i="388"/>
  <c r="K382" i="388"/>
  <c r="J382" i="388"/>
  <c r="I382" i="388"/>
  <c r="H382" i="388"/>
  <c r="M381" i="388"/>
  <c r="K381" i="388"/>
  <c r="J381" i="388"/>
  <c r="I381" i="388"/>
  <c r="H381" i="388"/>
  <c r="M380" i="388"/>
  <c r="K380" i="388"/>
  <c r="J380" i="388"/>
  <c r="I380" i="388"/>
  <c r="H380" i="388"/>
  <c r="M379" i="388"/>
  <c r="K379" i="388"/>
  <c r="J379" i="388"/>
  <c r="I379" i="388"/>
  <c r="H379" i="388"/>
  <c r="M378" i="388"/>
  <c r="K378" i="388"/>
  <c r="J378" i="388"/>
  <c r="I378" i="388"/>
  <c r="H378" i="388"/>
  <c r="M377" i="388"/>
  <c r="K377" i="388"/>
  <c r="J377" i="388"/>
  <c r="I377" i="388"/>
  <c r="H377" i="388"/>
  <c r="M376" i="388"/>
  <c r="K376" i="388"/>
  <c r="J376" i="388"/>
  <c r="I376" i="388"/>
  <c r="H376" i="388"/>
  <c r="M368" i="388"/>
  <c r="K368" i="388"/>
  <c r="J368" i="388"/>
  <c r="I368" i="388"/>
  <c r="H368" i="388"/>
  <c r="M367" i="388"/>
  <c r="K367" i="388"/>
  <c r="J367" i="388"/>
  <c r="I367" i="388"/>
  <c r="H367" i="388"/>
  <c r="M366" i="388"/>
  <c r="K366" i="388"/>
  <c r="J366" i="388"/>
  <c r="I366" i="388"/>
  <c r="H366" i="388"/>
  <c r="M365" i="388"/>
  <c r="K365" i="388"/>
  <c r="J365" i="388"/>
  <c r="I365" i="388"/>
  <c r="H365" i="388"/>
  <c r="M364" i="388"/>
  <c r="K364" i="388"/>
  <c r="J364" i="388"/>
  <c r="I364" i="388"/>
  <c r="H364" i="388"/>
  <c r="M363" i="388"/>
  <c r="K363" i="388"/>
  <c r="J363" i="388"/>
  <c r="I363" i="388"/>
  <c r="H363" i="388"/>
  <c r="M362" i="388"/>
  <c r="K362" i="388"/>
  <c r="J362" i="388"/>
  <c r="I362" i="388"/>
  <c r="H362" i="388"/>
  <c r="M361" i="388"/>
  <c r="K361" i="388"/>
  <c r="J361" i="388"/>
  <c r="I361" i="388"/>
  <c r="H361" i="388"/>
  <c r="M360" i="388"/>
  <c r="K360" i="388"/>
  <c r="J360" i="388"/>
  <c r="I360" i="388"/>
  <c r="H360" i="388"/>
  <c r="M359" i="388"/>
  <c r="K359" i="388"/>
  <c r="J359" i="388"/>
  <c r="I359" i="388"/>
  <c r="H359" i="388"/>
  <c r="M358" i="388"/>
  <c r="K358" i="388"/>
  <c r="J358" i="388"/>
  <c r="I358" i="388"/>
  <c r="H358" i="388"/>
  <c r="M357" i="388"/>
  <c r="K357" i="388"/>
  <c r="J357" i="388"/>
  <c r="I357" i="388"/>
  <c r="H357" i="388"/>
  <c r="M356" i="388"/>
  <c r="K356" i="388"/>
  <c r="J356" i="388"/>
  <c r="I356" i="388"/>
  <c r="H356" i="388"/>
  <c r="M355" i="388"/>
  <c r="K355" i="388"/>
  <c r="J355" i="388"/>
  <c r="I355" i="388"/>
  <c r="H355" i="388"/>
  <c r="M354" i="388"/>
  <c r="K354" i="388"/>
  <c r="J354" i="388"/>
  <c r="I354" i="388"/>
  <c r="H354" i="388"/>
  <c r="M353" i="388"/>
  <c r="K353" i="388"/>
  <c r="J353" i="388"/>
  <c r="I353" i="388"/>
  <c r="H353" i="388"/>
  <c r="M352" i="388"/>
  <c r="K352" i="388"/>
  <c r="J352" i="388"/>
  <c r="I352" i="388"/>
  <c r="H352" i="388"/>
  <c r="M351" i="388"/>
  <c r="L351" i="388"/>
  <c r="J351" i="388"/>
  <c r="I351" i="388"/>
  <c r="H351" i="388"/>
  <c r="M345" i="388"/>
  <c r="K345" i="388"/>
  <c r="J345" i="388"/>
  <c r="I345" i="388"/>
  <c r="H345" i="388"/>
  <c r="M344" i="388"/>
  <c r="K344" i="388"/>
  <c r="J344" i="388"/>
  <c r="I344" i="388"/>
  <c r="H344" i="388"/>
  <c r="M343" i="388"/>
  <c r="K343" i="388"/>
  <c r="J343" i="388"/>
  <c r="I343" i="388"/>
  <c r="H343" i="388"/>
  <c r="M342" i="388"/>
  <c r="K342" i="388"/>
  <c r="J342" i="388"/>
  <c r="I342" i="388"/>
  <c r="H342" i="388"/>
  <c r="M341" i="388"/>
  <c r="K341" i="388"/>
  <c r="J341" i="388"/>
  <c r="I341" i="388"/>
  <c r="H341" i="388"/>
  <c r="M340" i="388"/>
  <c r="K340" i="388"/>
  <c r="J340" i="388"/>
  <c r="I340" i="388"/>
  <c r="H340" i="388"/>
  <c r="M339" i="388"/>
  <c r="K339" i="388"/>
  <c r="J339" i="388"/>
  <c r="I339" i="388"/>
  <c r="H339" i="388"/>
  <c r="M338" i="388"/>
  <c r="K338" i="388"/>
  <c r="J338" i="388"/>
  <c r="I338" i="388"/>
  <c r="H338" i="388"/>
  <c r="M337" i="388"/>
  <c r="K337" i="388"/>
  <c r="J337" i="388"/>
  <c r="I337" i="388"/>
  <c r="H337" i="388"/>
  <c r="M336" i="388"/>
  <c r="K336" i="388"/>
  <c r="J336" i="388"/>
  <c r="I336" i="388"/>
  <c r="H336" i="388"/>
  <c r="M335" i="388"/>
  <c r="K335" i="388"/>
  <c r="J335" i="388"/>
  <c r="I335" i="388"/>
  <c r="H335" i="388"/>
  <c r="M334" i="388"/>
  <c r="K334" i="388"/>
  <c r="J334" i="388"/>
  <c r="I334" i="388"/>
  <c r="H334" i="388"/>
  <c r="M333" i="388"/>
  <c r="K333" i="388"/>
  <c r="J333" i="388"/>
  <c r="I333" i="388"/>
  <c r="H333" i="388"/>
  <c r="M332" i="388"/>
  <c r="K332" i="388"/>
  <c r="J332" i="388"/>
  <c r="I332" i="388"/>
  <c r="H332" i="388"/>
  <c r="M331" i="388"/>
  <c r="K331" i="388"/>
  <c r="J331" i="388"/>
  <c r="I331" i="388"/>
  <c r="H331" i="388"/>
  <c r="M330" i="388"/>
  <c r="K330" i="388"/>
  <c r="J330" i="388"/>
  <c r="I330" i="388"/>
  <c r="H330" i="388"/>
  <c r="M329" i="388"/>
  <c r="K329" i="388"/>
  <c r="J329" i="388"/>
  <c r="I329" i="388"/>
  <c r="H329" i="388"/>
  <c r="M327" i="388"/>
  <c r="K327" i="388"/>
  <c r="J327" i="388"/>
  <c r="I327" i="388"/>
  <c r="H327" i="388"/>
  <c r="M326" i="388"/>
  <c r="K326" i="388"/>
  <c r="J326" i="388"/>
  <c r="I326" i="388"/>
  <c r="H326" i="388"/>
  <c r="M325" i="388"/>
  <c r="K325" i="388"/>
  <c r="J325" i="388"/>
  <c r="I325" i="388"/>
  <c r="H325" i="388"/>
  <c r="M324" i="388"/>
  <c r="K324" i="388"/>
  <c r="J324" i="388"/>
  <c r="I324" i="388"/>
  <c r="H324" i="388"/>
  <c r="M323" i="388"/>
  <c r="K323" i="388"/>
  <c r="J323" i="388"/>
  <c r="I323" i="388"/>
  <c r="H323" i="388"/>
  <c r="M322" i="388"/>
  <c r="L322" i="388"/>
  <c r="J322" i="388"/>
  <c r="I322" i="388"/>
  <c r="H322" i="388"/>
  <c r="M321" i="388"/>
  <c r="K321" i="388"/>
  <c r="J321" i="388"/>
  <c r="I321" i="388"/>
  <c r="H321" i="388"/>
  <c r="M320" i="388"/>
  <c r="K320" i="388"/>
  <c r="J320" i="388"/>
  <c r="I320" i="388"/>
  <c r="H320" i="388"/>
  <c r="M319" i="388"/>
  <c r="L319" i="388"/>
  <c r="J319" i="388"/>
  <c r="I319" i="388"/>
  <c r="H319" i="388"/>
  <c r="M312" i="388"/>
  <c r="K312" i="388"/>
  <c r="J312" i="388"/>
  <c r="I312" i="388"/>
  <c r="H312" i="388"/>
  <c r="M311" i="388"/>
  <c r="K311" i="388"/>
  <c r="J311" i="388"/>
  <c r="I311" i="388"/>
  <c r="H311" i="388"/>
  <c r="M310" i="388"/>
  <c r="K310" i="388"/>
  <c r="J310" i="388"/>
  <c r="I310" i="388"/>
  <c r="H310" i="388"/>
  <c r="M309" i="388"/>
  <c r="K309" i="388"/>
  <c r="J309" i="388"/>
  <c r="I309" i="388"/>
  <c r="H309" i="388"/>
  <c r="M308" i="388"/>
  <c r="K308" i="388"/>
  <c r="J308" i="388"/>
  <c r="I308" i="388"/>
  <c r="H308" i="388"/>
  <c r="M307" i="388"/>
  <c r="K307" i="388"/>
  <c r="J307" i="388"/>
  <c r="I307" i="388"/>
  <c r="H307" i="388"/>
  <c r="M306" i="388"/>
  <c r="K306" i="388"/>
  <c r="J306" i="388"/>
  <c r="I306" i="388"/>
  <c r="H306" i="388"/>
  <c r="M305" i="388"/>
  <c r="K305" i="388"/>
  <c r="J305" i="388"/>
  <c r="I305" i="388"/>
  <c r="H305" i="388"/>
  <c r="M304" i="388"/>
  <c r="K304" i="388"/>
  <c r="J304" i="388"/>
  <c r="I304" i="388"/>
  <c r="H304" i="388"/>
  <c r="M303" i="388"/>
  <c r="K303" i="388"/>
  <c r="J303" i="388"/>
  <c r="I303" i="388"/>
  <c r="H303" i="388"/>
  <c r="M302" i="388"/>
  <c r="K302" i="388"/>
  <c r="J302" i="388"/>
  <c r="I302" i="388"/>
  <c r="H302" i="388"/>
  <c r="M301" i="388"/>
  <c r="K301" i="388"/>
  <c r="J301" i="388"/>
  <c r="I301" i="388"/>
  <c r="H301" i="388"/>
  <c r="M300" i="388"/>
  <c r="K300" i="388"/>
  <c r="J300" i="388"/>
  <c r="I300" i="388"/>
  <c r="H300" i="388"/>
  <c r="M299" i="388"/>
  <c r="K299" i="388"/>
  <c r="J299" i="388"/>
  <c r="I299" i="388"/>
  <c r="H299" i="388"/>
  <c r="M298" i="388"/>
  <c r="K298" i="388"/>
  <c r="J298" i="388"/>
  <c r="I298" i="388"/>
  <c r="H298" i="388"/>
  <c r="M297" i="388"/>
  <c r="K297" i="388"/>
  <c r="J297" i="388"/>
  <c r="I297" i="388"/>
  <c r="H297" i="388"/>
  <c r="M296" i="388"/>
  <c r="K296" i="388"/>
  <c r="J296" i="388"/>
  <c r="I296" i="388"/>
  <c r="H296" i="388"/>
  <c r="M295" i="388"/>
  <c r="K295" i="388"/>
  <c r="J295" i="388"/>
  <c r="I295" i="388"/>
  <c r="H295" i="388"/>
  <c r="M294" i="388"/>
  <c r="K294" i="388"/>
  <c r="J294" i="388"/>
  <c r="I294" i="388"/>
  <c r="H294" i="388"/>
  <c r="M293" i="388"/>
  <c r="L293" i="388"/>
  <c r="J293" i="388"/>
  <c r="I293" i="388"/>
  <c r="H293" i="388"/>
  <c r="M292" i="388"/>
  <c r="K292" i="388"/>
  <c r="J292" i="388"/>
  <c r="I292" i="388"/>
  <c r="H292" i="388"/>
  <c r="M291" i="388"/>
  <c r="K291" i="388"/>
  <c r="J291" i="388"/>
  <c r="I291" i="388"/>
  <c r="H291" i="388"/>
  <c r="M290" i="388"/>
  <c r="K290" i="388"/>
  <c r="J290" i="388"/>
  <c r="I290" i="388"/>
  <c r="H290" i="388"/>
  <c r="M288" i="388"/>
  <c r="K288" i="388"/>
  <c r="J288" i="388"/>
  <c r="I288" i="388"/>
  <c r="H288" i="388"/>
  <c r="M287" i="388"/>
  <c r="K287" i="388"/>
  <c r="J287" i="388"/>
  <c r="I287" i="388"/>
  <c r="H287" i="388"/>
  <c r="M286" i="388"/>
  <c r="K286" i="388"/>
  <c r="J286" i="388"/>
  <c r="I286" i="388"/>
  <c r="H286" i="388"/>
  <c r="M285" i="388"/>
  <c r="K285" i="388"/>
  <c r="J285" i="388"/>
  <c r="I285" i="388"/>
  <c r="H285" i="388"/>
  <c r="M284" i="388"/>
  <c r="K284" i="388"/>
  <c r="J284" i="388"/>
  <c r="I284" i="388"/>
  <c r="H284" i="388"/>
  <c r="M283" i="388"/>
  <c r="K283" i="388"/>
  <c r="J283" i="388"/>
  <c r="I283" i="388"/>
  <c r="H283" i="388"/>
  <c r="M282" i="388"/>
  <c r="K282" i="388"/>
  <c r="J282" i="388"/>
  <c r="I282" i="388"/>
  <c r="H282" i="388"/>
  <c r="M281" i="388"/>
  <c r="K281" i="388"/>
  <c r="J281" i="388"/>
  <c r="I281" i="388"/>
  <c r="H281" i="388"/>
  <c r="M280" i="388"/>
  <c r="K280" i="388"/>
  <c r="J280" i="388"/>
  <c r="I280" i="388"/>
  <c r="H280" i="388"/>
  <c r="M279" i="388"/>
  <c r="K279" i="388"/>
  <c r="J279" i="388"/>
  <c r="I279" i="388"/>
  <c r="H279" i="388"/>
  <c r="M278" i="388"/>
  <c r="K278" i="388"/>
  <c r="J278" i="388"/>
  <c r="I278" i="388"/>
  <c r="H278" i="388"/>
  <c r="M277" i="388"/>
  <c r="K277" i="388"/>
  <c r="J277" i="388"/>
  <c r="I277" i="388"/>
  <c r="H277" i="388"/>
  <c r="M276" i="388"/>
  <c r="K276" i="388"/>
  <c r="J276" i="388"/>
  <c r="I276" i="388"/>
  <c r="H276" i="388"/>
  <c r="M275" i="388"/>
  <c r="K275" i="388"/>
  <c r="J275" i="388"/>
  <c r="I275" i="388"/>
  <c r="H275" i="388"/>
  <c r="M274" i="388"/>
  <c r="K274" i="388"/>
  <c r="J274" i="388"/>
  <c r="I274" i="388"/>
  <c r="H274" i="388"/>
  <c r="M273" i="388"/>
  <c r="K273" i="388"/>
  <c r="J273" i="388"/>
  <c r="I273" i="388"/>
  <c r="H273" i="388"/>
  <c r="M272" i="388"/>
  <c r="K272" i="388"/>
  <c r="J272" i="388"/>
  <c r="I272" i="388"/>
  <c r="H272" i="388"/>
  <c r="M271" i="388"/>
  <c r="K271" i="388"/>
  <c r="J271" i="388"/>
  <c r="I271" i="388"/>
  <c r="H271" i="388"/>
  <c r="M270" i="388"/>
  <c r="K270" i="388"/>
  <c r="J270" i="388"/>
  <c r="I270" i="388"/>
  <c r="H270" i="388"/>
  <c r="M269" i="388"/>
  <c r="K269" i="388"/>
  <c r="J269" i="388"/>
  <c r="I269" i="388"/>
  <c r="H269" i="388"/>
  <c r="M268" i="388"/>
  <c r="K268" i="388"/>
  <c r="J268" i="388"/>
  <c r="I268" i="388"/>
  <c r="H268" i="388"/>
  <c r="M267" i="388"/>
  <c r="K267" i="388"/>
  <c r="J267" i="388"/>
  <c r="I267" i="388"/>
  <c r="H267" i="388"/>
  <c r="M266" i="388"/>
  <c r="K266" i="388"/>
  <c r="J266" i="388"/>
  <c r="I266" i="388"/>
  <c r="H266" i="388"/>
  <c r="M265" i="388"/>
  <c r="K265" i="388"/>
  <c r="J265" i="388"/>
  <c r="I265" i="388"/>
  <c r="H265" i="388"/>
  <c r="M264" i="388"/>
  <c r="K264" i="388"/>
  <c r="J264" i="388"/>
  <c r="I264" i="388"/>
  <c r="H264" i="388"/>
  <c r="M263" i="388"/>
  <c r="K263" i="388"/>
  <c r="J263" i="388"/>
  <c r="I263" i="388"/>
  <c r="H263" i="388"/>
  <c r="M262" i="388"/>
  <c r="K262" i="388"/>
  <c r="J262" i="388"/>
  <c r="I262" i="388"/>
  <c r="H262" i="388"/>
  <c r="M261" i="388"/>
  <c r="K261" i="388"/>
  <c r="J261" i="388"/>
  <c r="I261" i="388"/>
  <c r="H261" i="388"/>
  <c r="M260" i="388"/>
  <c r="K260" i="388"/>
  <c r="J260" i="388"/>
  <c r="I260" i="388"/>
  <c r="H260" i="388"/>
  <c r="M259" i="388"/>
  <c r="K259" i="388"/>
  <c r="J259" i="388"/>
  <c r="I259" i="388"/>
  <c r="H259" i="388"/>
  <c r="M257" i="388"/>
  <c r="K257" i="388"/>
  <c r="J257" i="388"/>
  <c r="I257" i="388"/>
  <c r="H257" i="388"/>
  <c r="M256" i="388"/>
  <c r="K256" i="388"/>
  <c r="J256" i="388"/>
  <c r="I256" i="388"/>
  <c r="H256" i="388"/>
  <c r="M254" i="388"/>
  <c r="K254" i="388"/>
  <c r="J254" i="388"/>
  <c r="I254" i="388"/>
  <c r="H254" i="388"/>
  <c r="M253" i="388"/>
  <c r="K253" i="388"/>
  <c r="J253" i="388"/>
  <c r="I253" i="388"/>
  <c r="H253" i="388"/>
  <c r="M252" i="388"/>
  <c r="K252" i="388"/>
  <c r="J252" i="388"/>
  <c r="I252" i="388"/>
  <c r="H252" i="388"/>
  <c r="M251" i="388"/>
  <c r="K251" i="388"/>
  <c r="J251" i="388"/>
  <c r="I251" i="388"/>
  <c r="H251" i="388"/>
  <c r="M250" i="388"/>
  <c r="K250" i="388"/>
  <c r="J250" i="388"/>
  <c r="I250" i="388"/>
  <c r="H250" i="388"/>
  <c r="M249" i="388"/>
  <c r="K249" i="388"/>
  <c r="J249" i="388"/>
  <c r="I249" i="388"/>
  <c r="H249" i="388"/>
  <c r="M248" i="388"/>
  <c r="K248" i="388"/>
  <c r="J248" i="388"/>
  <c r="I248" i="388"/>
  <c r="H248" i="388"/>
  <c r="M247" i="388"/>
  <c r="K247" i="388"/>
  <c r="J247" i="388"/>
  <c r="I247" i="388"/>
  <c r="H247" i="388"/>
  <c r="M246" i="388"/>
  <c r="K246" i="388"/>
  <c r="J246" i="388"/>
  <c r="I246" i="388"/>
  <c r="H246" i="388"/>
  <c r="M245" i="388"/>
  <c r="K245" i="388"/>
  <c r="J245" i="388"/>
  <c r="I245" i="388"/>
  <c r="H245" i="388"/>
  <c r="M244" i="388"/>
  <c r="K244" i="388"/>
  <c r="J244" i="388"/>
  <c r="I244" i="388"/>
  <c r="H244" i="388"/>
  <c r="M243" i="388"/>
  <c r="K243" i="388"/>
  <c r="J243" i="388"/>
  <c r="I243" i="388"/>
  <c r="H243" i="388"/>
  <c r="M242" i="388"/>
  <c r="K242" i="388"/>
  <c r="J242" i="388"/>
  <c r="I242" i="388"/>
  <c r="H242" i="388"/>
  <c r="M241" i="388"/>
  <c r="K241" i="388"/>
  <c r="J241" i="388"/>
  <c r="I241" i="388"/>
  <c r="H241" i="388"/>
  <c r="M240" i="388"/>
  <c r="K240" i="388"/>
  <c r="J240" i="388"/>
  <c r="I240" i="388"/>
  <c r="H240" i="388"/>
  <c r="M239" i="388"/>
  <c r="K239" i="388"/>
  <c r="J239" i="388"/>
  <c r="I239" i="388"/>
  <c r="H239" i="388"/>
  <c r="M238" i="388"/>
  <c r="K238" i="388"/>
  <c r="J238" i="388"/>
  <c r="I238" i="388"/>
  <c r="H238" i="388"/>
  <c r="M237" i="388"/>
  <c r="K237" i="388"/>
  <c r="J237" i="388"/>
  <c r="I237" i="388"/>
  <c r="H237" i="388"/>
  <c r="M236" i="388"/>
  <c r="K236" i="388"/>
  <c r="J236" i="388"/>
  <c r="I236" i="388"/>
  <c r="H236" i="388"/>
  <c r="M235" i="388"/>
  <c r="K235" i="388"/>
  <c r="J235" i="388"/>
  <c r="I235" i="388"/>
  <c r="H235" i="388"/>
  <c r="M234" i="388"/>
  <c r="K234" i="388"/>
  <c r="J234" i="388"/>
  <c r="I234" i="388"/>
  <c r="H234" i="388"/>
  <c r="M233" i="388"/>
  <c r="K233" i="388"/>
  <c r="J233" i="388"/>
  <c r="I233" i="388"/>
  <c r="H233" i="388"/>
  <c r="M232" i="388"/>
  <c r="K232" i="388"/>
  <c r="J232" i="388"/>
  <c r="I232" i="388"/>
  <c r="H232" i="388"/>
  <c r="M231" i="388"/>
  <c r="K231" i="388"/>
  <c r="J231" i="388"/>
  <c r="I231" i="388"/>
  <c r="H231" i="388"/>
  <c r="M230" i="388"/>
  <c r="K230" i="388"/>
  <c r="J230" i="388"/>
  <c r="I230" i="388"/>
  <c r="H230" i="388"/>
  <c r="M229" i="388"/>
  <c r="K229" i="388"/>
  <c r="J229" i="388"/>
  <c r="I229" i="388"/>
  <c r="H229" i="388"/>
  <c r="M228" i="388"/>
  <c r="K228" i="388"/>
  <c r="J228" i="388"/>
  <c r="I228" i="388"/>
  <c r="H228" i="388"/>
  <c r="M227" i="388"/>
  <c r="K227" i="388"/>
  <c r="J227" i="388"/>
  <c r="I227" i="388"/>
  <c r="H227" i="388"/>
  <c r="M226" i="388"/>
  <c r="K226" i="388"/>
  <c r="J226" i="388"/>
  <c r="I226" i="388"/>
  <c r="H226" i="388"/>
  <c r="M225" i="388"/>
  <c r="K225" i="388"/>
  <c r="J225" i="388"/>
  <c r="I225" i="388"/>
  <c r="H225" i="388"/>
  <c r="M224" i="388"/>
  <c r="K224" i="388"/>
  <c r="J224" i="388"/>
  <c r="I224" i="388"/>
  <c r="H224" i="388"/>
  <c r="M223" i="388"/>
  <c r="K223" i="388"/>
  <c r="J223" i="388"/>
  <c r="I223" i="388"/>
  <c r="H223" i="388"/>
  <c r="M222" i="388"/>
  <c r="K222" i="388"/>
  <c r="J222" i="388"/>
  <c r="I222" i="388"/>
  <c r="H222" i="388"/>
  <c r="M221" i="388"/>
  <c r="K221" i="388"/>
  <c r="J221" i="388"/>
  <c r="I221" i="388"/>
  <c r="H221" i="388"/>
  <c r="M220" i="388"/>
  <c r="K220" i="388"/>
  <c r="J220" i="388"/>
  <c r="I220" i="388"/>
  <c r="H220" i="388"/>
  <c r="M219" i="388"/>
  <c r="K219" i="388"/>
  <c r="J219" i="388"/>
  <c r="I219" i="388"/>
  <c r="H219" i="388"/>
  <c r="M218" i="388"/>
  <c r="K218" i="388"/>
  <c r="J218" i="388"/>
  <c r="I218" i="388"/>
  <c r="H218" i="388"/>
  <c r="M217" i="388"/>
  <c r="K217" i="388"/>
  <c r="J217" i="388"/>
  <c r="I217" i="388"/>
  <c r="H217" i="388"/>
  <c r="M216" i="388"/>
  <c r="K216" i="388"/>
  <c r="J216" i="388"/>
  <c r="I216" i="388"/>
  <c r="H216" i="388"/>
  <c r="M215" i="388"/>
  <c r="L215" i="388"/>
  <c r="J215" i="388"/>
  <c r="I215" i="388"/>
  <c r="H215" i="388"/>
  <c r="M214" i="388"/>
  <c r="K214" i="388"/>
  <c r="J214" i="388"/>
  <c r="I214" i="388"/>
  <c r="H214" i="388"/>
  <c r="M213" i="388"/>
  <c r="K213" i="388"/>
  <c r="J213" i="388"/>
  <c r="I213" i="388"/>
  <c r="H213" i="388"/>
  <c r="M212" i="388"/>
  <c r="K212" i="388"/>
  <c r="J212" i="388"/>
  <c r="I212" i="388"/>
  <c r="H212" i="388"/>
  <c r="M211" i="388"/>
  <c r="K211" i="388"/>
  <c r="J211" i="388"/>
  <c r="I211" i="388"/>
  <c r="H211" i="388"/>
  <c r="M209" i="388"/>
  <c r="K209" i="388"/>
  <c r="J209" i="388"/>
  <c r="I209" i="388"/>
  <c r="H209" i="388"/>
  <c r="M208" i="388"/>
  <c r="K208" i="388"/>
  <c r="J208" i="388"/>
  <c r="I208" i="388"/>
  <c r="H208" i="388"/>
  <c r="M207" i="388"/>
  <c r="K207" i="388"/>
  <c r="J207" i="388"/>
  <c r="I207" i="388"/>
  <c r="H207" i="388"/>
  <c r="M206" i="388"/>
  <c r="K206" i="388"/>
  <c r="J206" i="388"/>
  <c r="I206" i="388"/>
  <c r="H206" i="388"/>
  <c r="M205" i="388"/>
  <c r="K205" i="388"/>
  <c r="J205" i="388"/>
  <c r="I205" i="388"/>
  <c r="H205" i="388"/>
  <c r="M204" i="388"/>
  <c r="K204" i="388"/>
  <c r="J204" i="388"/>
  <c r="I204" i="388"/>
  <c r="H204" i="388"/>
  <c r="M203" i="388"/>
  <c r="K203" i="388"/>
  <c r="J203" i="388"/>
  <c r="I203" i="388"/>
  <c r="H203" i="388"/>
  <c r="M202" i="388"/>
  <c r="K202" i="388"/>
  <c r="J202" i="388"/>
  <c r="I202" i="388"/>
  <c r="H202" i="388"/>
  <c r="M201" i="388"/>
  <c r="K201" i="388"/>
  <c r="J201" i="388"/>
  <c r="I201" i="388"/>
  <c r="H201" i="388"/>
  <c r="M200" i="388"/>
  <c r="K200" i="388"/>
  <c r="J200" i="388"/>
  <c r="I200" i="388"/>
  <c r="H200" i="388"/>
  <c r="M199" i="388"/>
  <c r="K199" i="388"/>
  <c r="J199" i="388"/>
  <c r="I199" i="388"/>
  <c r="H199" i="388"/>
  <c r="M198" i="388"/>
  <c r="K198" i="388"/>
  <c r="J198" i="388"/>
  <c r="I198" i="388"/>
  <c r="H198" i="388"/>
  <c r="M197" i="388"/>
  <c r="K197" i="388"/>
  <c r="J197" i="388"/>
  <c r="I197" i="388"/>
  <c r="H197" i="388"/>
  <c r="M196" i="388"/>
  <c r="K196" i="388"/>
  <c r="J196" i="388"/>
  <c r="I196" i="388"/>
  <c r="H196" i="388"/>
  <c r="M195" i="388"/>
  <c r="K195" i="388"/>
  <c r="J195" i="388"/>
  <c r="I195" i="388"/>
  <c r="H195" i="388"/>
  <c r="M194" i="388"/>
  <c r="K194" i="388"/>
  <c r="J194" i="388"/>
  <c r="I194" i="388"/>
  <c r="H194" i="388"/>
  <c r="M193" i="388"/>
  <c r="K193" i="388"/>
  <c r="J193" i="388"/>
  <c r="I193" i="388"/>
  <c r="H193" i="388"/>
  <c r="M192" i="388"/>
  <c r="K192" i="388"/>
  <c r="J192" i="388"/>
  <c r="I192" i="388"/>
  <c r="H192" i="388"/>
  <c r="M191" i="388"/>
  <c r="K191" i="388"/>
  <c r="J191" i="388"/>
  <c r="I191" i="388"/>
  <c r="H191" i="388"/>
  <c r="M190" i="388"/>
  <c r="K190" i="388"/>
  <c r="J190" i="388"/>
  <c r="I190" i="388"/>
  <c r="H190" i="388"/>
  <c r="M183" i="388"/>
  <c r="L183" i="388"/>
  <c r="J183" i="388"/>
  <c r="I183" i="388"/>
  <c r="H183" i="388"/>
  <c r="M182" i="388"/>
  <c r="K182" i="388"/>
  <c r="J182" i="388"/>
  <c r="I182" i="388"/>
  <c r="H182" i="388"/>
  <c r="M181" i="388"/>
  <c r="K181" i="388"/>
  <c r="J181" i="388"/>
  <c r="I181" i="388"/>
  <c r="H181" i="388"/>
  <c r="M180" i="388"/>
  <c r="K180" i="388"/>
  <c r="J180" i="388"/>
  <c r="I180" i="388"/>
  <c r="H180" i="388"/>
  <c r="M179" i="388"/>
  <c r="K179" i="388"/>
  <c r="J179" i="388"/>
  <c r="I179" i="388"/>
  <c r="H179" i="388"/>
  <c r="M178" i="388"/>
  <c r="K178" i="388"/>
  <c r="J178" i="388"/>
  <c r="I178" i="388"/>
  <c r="H178" i="388"/>
  <c r="M177" i="388"/>
  <c r="K177" i="388"/>
  <c r="J177" i="388"/>
  <c r="I177" i="388"/>
  <c r="H177" i="388"/>
  <c r="M176" i="388"/>
  <c r="K176" i="388"/>
  <c r="J176" i="388"/>
  <c r="I176" i="388"/>
  <c r="H176" i="388"/>
  <c r="M175" i="388"/>
  <c r="L175" i="388"/>
  <c r="J175" i="388"/>
  <c r="I175" i="388"/>
  <c r="H175" i="388"/>
  <c r="M174" i="388"/>
  <c r="K174" i="388"/>
  <c r="J174" i="388"/>
  <c r="I174" i="388"/>
  <c r="H174" i="388"/>
  <c r="M173" i="388"/>
  <c r="K173" i="388"/>
  <c r="J173" i="388"/>
  <c r="I173" i="388"/>
  <c r="H173" i="388"/>
  <c r="M172" i="388"/>
  <c r="K172" i="388"/>
  <c r="J172" i="388"/>
  <c r="I172" i="388"/>
  <c r="H172" i="388"/>
  <c r="M171" i="388"/>
  <c r="K171" i="388"/>
  <c r="J171" i="388"/>
  <c r="I171" i="388"/>
  <c r="H171" i="388"/>
  <c r="M170" i="388"/>
  <c r="K170" i="388"/>
  <c r="J170" i="388"/>
  <c r="I170" i="388"/>
  <c r="H170" i="388"/>
  <c r="M169" i="388"/>
  <c r="K169" i="388"/>
  <c r="J169" i="388"/>
  <c r="I169" i="388"/>
  <c r="H169" i="388"/>
  <c r="M168" i="388"/>
  <c r="K168" i="388"/>
  <c r="J168" i="388"/>
  <c r="I168" i="388"/>
  <c r="H168" i="388"/>
  <c r="M167" i="388"/>
  <c r="K167" i="388"/>
  <c r="J167" i="388"/>
  <c r="I167" i="388"/>
  <c r="H167" i="388"/>
  <c r="M166" i="388"/>
  <c r="K166" i="388"/>
  <c r="J166" i="388"/>
  <c r="I166" i="388"/>
  <c r="H166" i="388"/>
  <c r="M165" i="388"/>
  <c r="K165" i="388"/>
  <c r="J165" i="388"/>
  <c r="I165" i="388"/>
  <c r="H165" i="388"/>
  <c r="M164" i="388"/>
  <c r="K164" i="388"/>
  <c r="J164" i="388"/>
  <c r="I164" i="388"/>
  <c r="H164" i="388"/>
  <c r="M163" i="388"/>
  <c r="K163" i="388"/>
  <c r="J163" i="388"/>
  <c r="I163" i="388"/>
  <c r="H163" i="388"/>
  <c r="M162" i="388"/>
  <c r="K162" i="388"/>
  <c r="J162" i="388"/>
  <c r="I162" i="388"/>
  <c r="H162" i="388"/>
  <c r="M161" i="388"/>
  <c r="K161" i="388"/>
  <c r="J161" i="388"/>
  <c r="I161" i="388"/>
  <c r="H161" i="388"/>
  <c r="M160" i="388"/>
  <c r="K160" i="388"/>
  <c r="J160" i="388"/>
  <c r="I160" i="388"/>
  <c r="H160" i="388"/>
  <c r="M159" i="388"/>
  <c r="L159" i="388"/>
  <c r="J159" i="388"/>
  <c r="I159" i="388"/>
  <c r="H159" i="388"/>
  <c r="M158" i="388"/>
  <c r="K158" i="388"/>
  <c r="J158" i="388"/>
  <c r="I158" i="388"/>
  <c r="H158" i="388"/>
  <c r="M157" i="388"/>
  <c r="L157" i="388"/>
  <c r="J157" i="388"/>
  <c r="I157" i="388"/>
  <c r="H157" i="388"/>
  <c r="M156" i="388"/>
  <c r="K156" i="388"/>
  <c r="J156" i="388"/>
  <c r="I156" i="388"/>
  <c r="H156" i="388"/>
  <c r="M155" i="388"/>
  <c r="K155" i="388"/>
  <c r="J155" i="388"/>
  <c r="I155" i="388"/>
  <c r="H155" i="388"/>
  <c r="M154" i="388"/>
  <c r="K154" i="388"/>
  <c r="J154" i="388"/>
  <c r="I154" i="388"/>
  <c r="H154" i="388"/>
  <c r="M153" i="388"/>
  <c r="K153" i="388"/>
  <c r="J153" i="388"/>
  <c r="I153" i="388"/>
  <c r="H153" i="388"/>
  <c r="M152" i="388"/>
  <c r="K152" i="388"/>
  <c r="J152" i="388"/>
  <c r="I152" i="388"/>
  <c r="H152" i="388"/>
  <c r="M151" i="388"/>
  <c r="K151" i="388"/>
  <c r="J151" i="388"/>
  <c r="I151" i="388"/>
  <c r="H151" i="388"/>
  <c r="M150" i="388"/>
  <c r="K150" i="388"/>
  <c r="J150" i="388"/>
  <c r="I150" i="388"/>
  <c r="H150" i="388"/>
  <c r="M149" i="388"/>
  <c r="K149" i="388"/>
  <c r="J149" i="388"/>
  <c r="I149" i="388"/>
  <c r="H149" i="388"/>
  <c r="M148" i="388"/>
  <c r="K148" i="388"/>
  <c r="J148" i="388"/>
  <c r="I148" i="388"/>
  <c r="H148" i="388"/>
  <c r="M147" i="388"/>
  <c r="K147" i="388"/>
  <c r="J147" i="388"/>
  <c r="I147" i="388"/>
  <c r="H147" i="388"/>
  <c r="M146" i="388"/>
  <c r="K146" i="388"/>
  <c r="J146" i="388"/>
  <c r="I146" i="388"/>
  <c r="H146" i="388"/>
  <c r="M145" i="388"/>
  <c r="K145" i="388"/>
  <c r="J145" i="388"/>
  <c r="I145" i="388"/>
  <c r="H145" i="388"/>
  <c r="M144" i="388"/>
  <c r="K144" i="388"/>
  <c r="J144" i="388"/>
  <c r="I144" i="388"/>
  <c r="H144" i="388"/>
  <c r="M143" i="388"/>
  <c r="K143" i="388"/>
  <c r="J143" i="388"/>
  <c r="I143" i="388"/>
  <c r="H143" i="388"/>
  <c r="M142" i="388"/>
  <c r="K142" i="388"/>
  <c r="J142" i="388"/>
  <c r="I142" i="388"/>
  <c r="H142" i="388"/>
  <c r="M141" i="388"/>
  <c r="K141" i="388"/>
  <c r="J141" i="388"/>
  <c r="I141" i="388"/>
  <c r="H141" i="388"/>
  <c r="M140" i="388"/>
  <c r="K140" i="388"/>
  <c r="J140" i="388"/>
  <c r="I140" i="388"/>
  <c r="H140" i="388"/>
  <c r="M139" i="388"/>
  <c r="L139" i="388"/>
  <c r="J139" i="388"/>
  <c r="I139" i="388"/>
  <c r="H139" i="388"/>
  <c r="M138" i="388"/>
  <c r="L138" i="388"/>
  <c r="J138" i="388"/>
  <c r="I138" i="388"/>
  <c r="H138" i="388"/>
  <c r="M137" i="388"/>
  <c r="K137" i="388"/>
  <c r="J137" i="388"/>
  <c r="I137" i="388"/>
  <c r="H137" i="388"/>
  <c r="M136" i="388"/>
  <c r="K136" i="388"/>
  <c r="J136" i="388"/>
  <c r="I136" i="388"/>
  <c r="H136" i="388"/>
  <c r="M135" i="388"/>
  <c r="K135" i="388"/>
  <c r="J135" i="388"/>
  <c r="I135" i="388"/>
  <c r="H135" i="388"/>
  <c r="M134" i="388"/>
  <c r="K134" i="388"/>
  <c r="J134" i="388"/>
  <c r="I134" i="388"/>
  <c r="H134" i="388"/>
  <c r="M133" i="388"/>
  <c r="K133" i="388"/>
  <c r="J133" i="388"/>
  <c r="I133" i="388"/>
  <c r="H133" i="388"/>
  <c r="M132" i="388"/>
  <c r="K132" i="388"/>
  <c r="J132" i="388"/>
  <c r="I132" i="388"/>
  <c r="H132" i="388"/>
  <c r="M131" i="388"/>
  <c r="K131" i="388"/>
  <c r="J131" i="388"/>
  <c r="I131" i="388"/>
  <c r="H131" i="388"/>
  <c r="M130" i="388"/>
  <c r="K130" i="388"/>
  <c r="J130" i="388"/>
  <c r="I130" i="388"/>
  <c r="H130" i="388"/>
  <c r="M129" i="388"/>
  <c r="K129" i="388"/>
  <c r="J129" i="388"/>
  <c r="I129" i="388"/>
  <c r="H129" i="388"/>
  <c r="M126" i="388"/>
  <c r="L126" i="388"/>
  <c r="J126" i="388"/>
  <c r="I126" i="388"/>
  <c r="H126" i="388"/>
  <c r="M125" i="388"/>
  <c r="L125" i="388"/>
  <c r="J125" i="388"/>
  <c r="I125" i="388"/>
  <c r="H125" i="388"/>
  <c r="M124" i="388"/>
  <c r="L124" i="388"/>
  <c r="K124" i="388"/>
  <c r="J124" i="388"/>
  <c r="H124" i="388"/>
  <c r="M123" i="388"/>
  <c r="K123" i="388"/>
  <c r="J123" i="388"/>
  <c r="I123" i="388"/>
  <c r="H123" i="388"/>
  <c r="M122" i="388"/>
  <c r="K122" i="388"/>
  <c r="J122" i="388"/>
  <c r="I122" i="388"/>
  <c r="H122" i="388"/>
  <c r="M121" i="388"/>
  <c r="K121" i="388"/>
  <c r="J121" i="388"/>
  <c r="I121" i="388"/>
  <c r="H121" i="388"/>
  <c r="M120" i="388"/>
  <c r="L120" i="388"/>
  <c r="K120" i="388"/>
  <c r="J120" i="388"/>
  <c r="H120" i="388"/>
  <c r="M119" i="388"/>
  <c r="L119" i="388"/>
  <c r="K119" i="388"/>
  <c r="J119" i="388"/>
  <c r="H119" i="388"/>
  <c r="M118" i="388"/>
  <c r="K118" i="388"/>
  <c r="J118" i="388"/>
  <c r="I118" i="388"/>
  <c r="H118" i="388"/>
  <c r="M117" i="388"/>
  <c r="L117" i="388"/>
  <c r="J117" i="388"/>
  <c r="I117" i="388"/>
  <c r="H117" i="388"/>
  <c r="M116" i="388"/>
  <c r="L116" i="388"/>
  <c r="K116" i="388"/>
  <c r="J116" i="388"/>
  <c r="H116" i="388"/>
  <c r="M115" i="388"/>
  <c r="L115" i="388"/>
  <c r="J115" i="388"/>
  <c r="I115" i="388"/>
  <c r="H115" i="388"/>
  <c r="M114" i="388"/>
  <c r="L114" i="388"/>
  <c r="K114" i="388"/>
  <c r="J114" i="388"/>
  <c r="H114" i="388"/>
  <c r="M113" i="388"/>
  <c r="L113" i="388"/>
  <c r="K113" i="388"/>
  <c r="J113" i="388"/>
  <c r="H113" i="388"/>
  <c r="M112" i="388"/>
  <c r="K112" i="388"/>
  <c r="J112" i="388"/>
  <c r="I112" i="388"/>
  <c r="H112" i="388"/>
  <c r="M111" i="388"/>
  <c r="K111" i="388"/>
  <c r="J111" i="388"/>
  <c r="I111" i="388"/>
  <c r="H111" i="388"/>
  <c r="M110" i="388"/>
  <c r="K110" i="388"/>
  <c r="J110" i="388"/>
  <c r="I110" i="388"/>
  <c r="H110" i="388"/>
  <c r="M109" i="388"/>
  <c r="K109" i="388"/>
  <c r="J109" i="388"/>
  <c r="I109" i="388"/>
  <c r="H109" i="388"/>
  <c r="M107" i="388"/>
  <c r="K107" i="388"/>
  <c r="J107" i="388"/>
  <c r="I107" i="388"/>
  <c r="H107" i="388"/>
  <c r="M106" i="388"/>
  <c r="K106" i="388"/>
  <c r="J106" i="388"/>
  <c r="I106" i="388"/>
  <c r="H106" i="388"/>
  <c r="M105" i="388"/>
  <c r="K105" i="388"/>
  <c r="J105" i="388"/>
  <c r="I105" i="388"/>
  <c r="H105" i="388"/>
  <c r="M104" i="388"/>
  <c r="K104" i="388"/>
  <c r="J104" i="388"/>
  <c r="I104" i="388"/>
  <c r="H104" i="388"/>
  <c r="M103" i="388"/>
  <c r="K103" i="388"/>
  <c r="J103" i="388"/>
  <c r="I103" i="388"/>
  <c r="H103" i="388"/>
  <c r="M102" i="388"/>
  <c r="K102" i="388"/>
  <c r="J102" i="388"/>
  <c r="I102" i="388"/>
  <c r="H102" i="388"/>
  <c r="M101" i="388"/>
  <c r="K101" i="388"/>
  <c r="J101" i="388"/>
  <c r="I101" i="388"/>
  <c r="H101" i="388"/>
  <c r="M100" i="388"/>
  <c r="K100" i="388"/>
  <c r="J100" i="388"/>
  <c r="I100" i="388"/>
  <c r="H100" i="388"/>
  <c r="M99" i="388"/>
  <c r="K99" i="388"/>
  <c r="J99" i="388"/>
  <c r="I99" i="388"/>
  <c r="H99" i="388"/>
  <c r="M98" i="388"/>
  <c r="K98" i="388"/>
  <c r="J98" i="388"/>
  <c r="I98" i="388"/>
  <c r="H98" i="388"/>
  <c r="M97" i="388"/>
  <c r="K97" i="388"/>
  <c r="J97" i="388"/>
  <c r="I97" i="388"/>
  <c r="H97" i="388"/>
  <c r="M96" i="388"/>
  <c r="K96" i="388"/>
  <c r="J96" i="388"/>
  <c r="I96" i="388"/>
  <c r="H96" i="388"/>
  <c r="M95" i="388"/>
  <c r="K95" i="388"/>
  <c r="J95" i="388"/>
  <c r="I95" i="388"/>
  <c r="H95" i="388"/>
  <c r="M94" i="388"/>
  <c r="K94" i="388"/>
  <c r="J94" i="388"/>
  <c r="I94" i="388"/>
  <c r="H94" i="388"/>
  <c r="M93" i="388"/>
  <c r="K93" i="388"/>
  <c r="J93" i="388"/>
  <c r="I93" i="388"/>
  <c r="H93" i="388"/>
  <c r="M92" i="388"/>
  <c r="L92" i="388"/>
  <c r="J92" i="388"/>
  <c r="I92" i="388"/>
  <c r="H92" i="388"/>
  <c r="M91" i="388"/>
  <c r="L91" i="388"/>
  <c r="K91" i="388"/>
  <c r="J91" i="388"/>
  <c r="H91" i="388"/>
  <c r="M90" i="388"/>
  <c r="L90" i="388"/>
  <c r="J90" i="388"/>
  <c r="I90" i="388"/>
  <c r="H90" i="388"/>
  <c r="M89" i="388"/>
  <c r="L89" i="388"/>
  <c r="J89" i="388"/>
  <c r="I89" i="388"/>
  <c r="H89" i="388"/>
  <c r="M88" i="388"/>
  <c r="L88" i="388"/>
  <c r="J88" i="388"/>
  <c r="I88" i="388"/>
  <c r="H88" i="388"/>
  <c r="M87" i="388"/>
  <c r="L87" i="388"/>
  <c r="J87" i="388"/>
  <c r="I87" i="388"/>
  <c r="H87" i="388"/>
  <c r="M86" i="388"/>
  <c r="L86" i="388"/>
  <c r="J86" i="388"/>
  <c r="I86" i="388"/>
  <c r="H86" i="388"/>
  <c r="M85" i="388"/>
  <c r="L85" i="388"/>
  <c r="J85" i="388"/>
  <c r="I85" i="388"/>
  <c r="H85" i="388"/>
  <c r="M84" i="388"/>
  <c r="L84" i="388"/>
  <c r="J84" i="388"/>
  <c r="I84" i="388"/>
  <c r="H84" i="388"/>
  <c r="M83" i="388"/>
  <c r="L83" i="388"/>
  <c r="J83" i="388"/>
  <c r="I83" i="388"/>
  <c r="H83" i="388"/>
  <c r="M82" i="388"/>
  <c r="L82" i="388"/>
  <c r="J82" i="388"/>
  <c r="I82" i="388"/>
  <c r="H82" i="388"/>
  <c r="M81" i="388"/>
  <c r="L81" i="388"/>
  <c r="J81" i="388"/>
  <c r="I81" i="388"/>
  <c r="H81" i="388"/>
  <c r="M80" i="388"/>
  <c r="L80" i="388"/>
  <c r="K80" i="388"/>
  <c r="I80" i="388"/>
  <c r="H80" i="388"/>
  <c r="M79" i="388"/>
  <c r="L79" i="388"/>
  <c r="K79" i="388"/>
  <c r="I79" i="388"/>
  <c r="H79" i="388"/>
  <c r="M78" i="388"/>
  <c r="L78" i="388"/>
  <c r="K78" i="388"/>
  <c r="J78" i="388"/>
  <c r="H78" i="388"/>
  <c r="M77" i="388"/>
  <c r="L77" i="388"/>
  <c r="K77" i="388"/>
  <c r="J77" i="388"/>
  <c r="H77" i="388"/>
  <c r="M76" i="388"/>
  <c r="L76" i="388"/>
  <c r="K76" i="388"/>
  <c r="J76" i="388"/>
  <c r="H76" i="388"/>
  <c r="M75" i="388"/>
  <c r="L75" i="388"/>
  <c r="K75" i="388"/>
  <c r="J75" i="388"/>
  <c r="H75" i="388"/>
  <c r="M74" i="388"/>
  <c r="L74" i="388"/>
  <c r="K74" i="388"/>
  <c r="J74" i="388"/>
  <c r="H74" i="388"/>
  <c r="M73" i="388"/>
  <c r="L73" i="388"/>
  <c r="K73" i="388"/>
  <c r="J73" i="388"/>
  <c r="H73" i="388"/>
  <c r="M72" i="388"/>
  <c r="L72" i="388"/>
  <c r="K72" i="388"/>
  <c r="J72" i="388"/>
  <c r="H72" i="388"/>
  <c r="M71" i="388"/>
  <c r="L71" i="388"/>
  <c r="K71" i="388"/>
  <c r="J71" i="388"/>
  <c r="H71" i="388"/>
  <c r="M70" i="388"/>
  <c r="L70" i="388"/>
  <c r="K70" i="388"/>
  <c r="J70" i="388"/>
  <c r="H70" i="388"/>
  <c r="M69" i="388"/>
  <c r="L69" i="388"/>
  <c r="K69" i="388"/>
  <c r="J69" i="388"/>
  <c r="H69" i="388"/>
  <c r="M68" i="388"/>
  <c r="L68" i="388"/>
  <c r="K68" i="388"/>
  <c r="J68" i="388"/>
  <c r="H68" i="388"/>
  <c r="M67" i="388"/>
  <c r="L67" i="388"/>
  <c r="K67" i="388"/>
  <c r="J67" i="388"/>
  <c r="H67" i="388"/>
  <c r="M66" i="388"/>
  <c r="L66" i="388"/>
  <c r="K66" i="388"/>
  <c r="H66" i="388"/>
  <c r="M65" i="388"/>
  <c r="L65" i="388"/>
  <c r="K65" i="388"/>
  <c r="I65" i="388"/>
  <c r="H65" i="388"/>
  <c r="M64" i="388"/>
  <c r="L64" i="388"/>
  <c r="K64" i="388"/>
  <c r="J64" i="388"/>
  <c r="H64" i="388"/>
  <c r="M61" i="388"/>
  <c r="L61" i="388"/>
  <c r="J61" i="388"/>
  <c r="I61" i="388"/>
  <c r="H61" i="388"/>
  <c r="M59" i="388"/>
  <c r="L59" i="388"/>
  <c r="J59" i="388"/>
  <c r="I59" i="388"/>
  <c r="H59" i="388"/>
  <c r="M58" i="388"/>
  <c r="L58" i="388"/>
  <c r="J58" i="388"/>
  <c r="I58" i="388"/>
  <c r="H58" i="388"/>
  <c r="M57" i="388"/>
  <c r="L57" i="388"/>
  <c r="J57" i="388"/>
  <c r="I57" i="388"/>
  <c r="H57" i="388"/>
  <c r="M56" i="388"/>
  <c r="L56" i="388"/>
  <c r="J56" i="388"/>
  <c r="I56" i="388"/>
  <c r="H56" i="388"/>
  <c r="M55" i="388"/>
  <c r="L55" i="388"/>
  <c r="J55" i="388"/>
  <c r="I55" i="388"/>
  <c r="H55" i="388"/>
  <c r="M53" i="388"/>
  <c r="L53" i="388"/>
  <c r="K53" i="388"/>
  <c r="J53" i="388"/>
  <c r="H53" i="388"/>
  <c r="M52" i="388"/>
  <c r="L52" i="388"/>
  <c r="K52" i="388"/>
  <c r="J52" i="388"/>
  <c r="H52" i="388"/>
  <c r="M51" i="388"/>
  <c r="L51" i="388"/>
  <c r="K51" i="388"/>
  <c r="J51" i="388"/>
  <c r="H51" i="388"/>
  <c r="M49" i="388"/>
  <c r="L49" i="388"/>
  <c r="K49" i="388"/>
  <c r="I49" i="388"/>
  <c r="H49" i="388"/>
  <c r="M48" i="388"/>
  <c r="L48" i="388"/>
  <c r="K48" i="388"/>
  <c r="J48" i="388"/>
  <c r="H48" i="388"/>
  <c r="M47" i="388"/>
  <c r="L47" i="388"/>
  <c r="K47" i="388"/>
  <c r="I47" i="388"/>
  <c r="H47" i="388"/>
  <c r="M46" i="388"/>
  <c r="L46" i="388"/>
  <c r="K46" i="388"/>
  <c r="H46" i="388"/>
  <c r="M45" i="388"/>
  <c r="L45" i="388"/>
  <c r="K45" i="388"/>
  <c r="J45" i="388"/>
  <c r="H45" i="388"/>
  <c r="M44" i="388"/>
  <c r="L44" i="388"/>
  <c r="K44" i="388"/>
  <c r="H44" i="388"/>
  <c r="M43" i="388"/>
  <c r="L43" i="388"/>
  <c r="K43" i="388"/>
  <c r="I43" i="388"/>
  <c r="H43" i="388"/>
  <c r="M42" i="388"/>
  <c r="L42" i="388"/>
  <c r="K42" i="388"/>
  <c r="J42" i="388"/>
  <c r="H42" i="388"/>
  <c r="M41" i="388"/>
  <c r="L41" i="388"/>
  <c r="K41" i="388"/>
  <c r="I41" i="388"/>
  <c r="H41" i="388"/>
  <c r="M40" i="388"/>
  <c r="L40" i="388"/>
  <c r="K40" i="388"/>
  <c r="J40" i="388"/>
  <c r="H40" i="388"/>
  <c r="M39" i="388"/>
  <c r="L39" i="388"/>
  <c r="K39" i="388"/>
  <c r="I39" i="388"/>
  <c r="H39" i="388"/>
  <c r="M38" i="388"/>
  <c r="L38" i="388"/>
  <c r="K38" i="388"/>
  <c r="J38" i="388"/>
  <c r="H38" i="388"/>
  <c r="M37" i="388"/>
  <c r="L37" i="388"/>
  <c r="J37" i="388"/>
  <c r="I37" i="388"/>
  <c r="H37" i="388"/>
  <c r="M36" i="388"/>
  <c r="L36" i="388"/>
  <c r="J36" i="388"/>
  <c r="I36" i="388"/>
  <c r="H36" i="388"/>
  <c r="M35" i="388"/>
  <c r="L35" i="388"/>
  <c r="J35" i="388"/>
  <c r="I35" i="388"/>
  <c r="H35" i="388"/>
  <c r="M34" i="388"/>
  <c r="L34" i="388"/>
  <c r="J34" i="388"/>
  <c r="I34" i="388"/>
  <c r="H34" i="388"/>
  <c r="M33" i="388"/>
  <c r="L33" i="388"/>
  <c r="J33" i="388"/>
  <c r="I33" i="388"/>
  <c r="H33" i="388"/>
  <c r="M32" i="388"/>
  <c r="L32" i="388"/>
  <c r="J32" i="388"/>
  <c r="I32" i="388"/>
  <c r="H32" i="388"/>
  <c r="M31" i="388"/>
  <c r="L31" i="388"/>
  <c r="J31" i="388"/>
  <c r="I31" i="388"/>
  <c r="H31" i="388"/>
  <c r="M30" i="388"/>
  <c r="L30" i="388"/>
  <c r="J30" i="388"/>
  <c r="I30" i="388"/>
  <c r="H30" i="388"/>
  <c r="M29" i="388"/>
  <c r="L29" i="388"/>
  <c r="J29" i="388"/>
  <c r="I29" i="388"/>
  <c r="H29" i="388"/>
  <c r="M28" i="388"/>
  <c r="L28" i="388"/>
  <c r="J28" i="388"/>
  <c r="I28" i="388"/>
  <c r="H28" i="388"/>
  <c r="M27" i="388"/>
  <c r="L27" i="388"/>
  <c r="J27" i="388"/>
  <c r="I27" i="388"/>
  <c r="H27" i="388"/>
  <c r="M24" i="388"/>
  <c r="L24" i="388"/>
  <c r="K24" i="388"/>
  <c r="H24" i="388"/>
  <c r="M23" i="388"/>
  <c r="L23" i="388"/>
  <c r="K23" i="388"/>
  <c r="I23" i="388"/>
  <c r="H23" i="388"/>
  <c r="M22" i="388"/>
  <c r="L22" i="388"/>
  <c r="K22" i="388"/>
  <c r="J22" i="388"/>
  <c r="H22" i="388"/>
  <c r="M21" i="388"/>
  <c r="L21" i="388"/>
  <c r="K21" i="388"/>
  <c r="H21" i="388"/>
  <c r="M20" i="388"/>
  <c r="L20" i="388"/>
  <c r="K20" i="388"/>
  <c r="I20" i="388"/>
  <c r="H20" i="388"/>
  <c r="M19" i="388"/>
  <c r="L19" i="388"/>
  <c r="K19" i="388"/>
  <c r="J19" i="388"/>
  <c r="H19" i="388"/>
  <c r="M18" i="388"/>
  <c r="L18" i="388"/>
  <c r="J18" i="388"/>
  <c r="I18" i="388"/>
  <c r="H18" i="388"/>
  <c r="M17" i="388"/>
  <c r="L17" i="388"/>
  <c r="J17" i="388"/>
  <c r="I17" i="388"/>
  <c r="H17" i="388"/>
  <c r="M16" i="388"/>
  <c r="L16" i="388"/>
  <c r="K16" i="388"/>
  <c r="J16" i="388"/>
  <c r="H16" i="388"/>
  <c r="M15" i="388"/>
  <c r="L15" i="388"/>
  <c r="K15" i="388"/>
  <c r="J15" i="388"/>
  <c r="H15" i="388"/>
  <c r="M13" i="388"/>
  <c r="L13" i="388"/>
  <c r="K13" i="388"/>
  <c r="I13" i="388"/>
  <c r="H13" i="388"/>
  <c r="M12" i="388"/>
  <c r="L12" i="388"/>
  <c r="K12" i="388"/>
  <c r="J12" i="388"/>
  <c r="H12" i="388"/>
  <c r="M11" i="388"/>
  <c r="L11" i="388"/>
  <c r="K11" i="388"/>
  <c r="H11" i="388"/>
  <c r="M10" i="388"/>
  <c r="L10" i="388"/>
  <c r="K10" i="388"/>
  <c r="I10" i="388"/>
  <c r="H10" i="388"/>
  <c r="K9" i="388"/>
  <c r="J9" i="388"/>
  <c r="H9" i="388"/>
  <c r="M9" i="388"/>
  <c r="L9" i="388"/>
  <c r="N183" i="388" l="1"/>
  <c r="N64" i="388"/>
  <c r="N69" i="388"/>
  <c r="N73" i="388"/>
  <c r="N77" i="388"/>
  <c r="N81" i="388"/>
  <c r="N85" i="388"/>
  <c r="N89" i="388"/>
  <c r="N1351" i="388"/>
  <c r="N1394" i="388"/>
  <c r="N1384" i="388"/>
  <c r="N1177" i="388"/>
  <c r="N1181" i="388"/>
  <c r="N1185" i="388"/>
  <c r="N1189" i="388"/>
  <c r="N1193" i="388"/>
  <c r="N1198" i="388"/>
  <c r="N1202" i="388"/>
  <c r="N1206" i="388"/>
  <c r="N1317" i="388"/>
  <c r="N1318" i="388"/>
  <c r="N1323" i="388"/>
  <c r="N1328" i="388"/>
  <c r="N1287" i="388"/>
  <c r="N1300" i="388"/>
  <c r="N856" i="388"/>
  <c r="N887" i="388"/>
  <c r="N895" i="388"/>
  <c r="N899" i="388"/>
  <c r="N1004" i="388"/>
  <c r="N1092" i="388"/>
  <c r="N1149" i="388"/>
  <c r="N1165" i="388"/>
  <c r="N996" i="388"/>
  <c r="N810" i="388"/>
  <c r="N818" i="388"/>
  <c r="N1223" i="388"/>
  <c r="N1227" i="388"/>
  <c r="N1250" i="388"/>
  <c r="N1269" i="388"/>
  <c r="N1273" i="388"/>
  <c r="N1381" i="388"/>
  <c r="N812" i="388"/>
  <c r="N820" i="388"/>
  <c r="N847" i="388"/>
  <c r="N1335" i="388"/>
  <c r="N1371" i="388"/>
  <c r="N1380" i="388"/>
  <c r="N545" i="388"/>
  <c r="N555" i="388"/>
  <c r="N560" i="388"/>
  <c r="N434" i="388"/>
  <c r="N451" i="388"/>
  <c r="N468" i="388"/>
  <c r="N472" i="388"/>
  <c r="N476" i="388"/>
  <c r="N480" i="388"/>
  <c r="N484" i="388"/>
  <c r="N488" i="388"/>
  <c r="N496" i="388"/>
  <c r="N500" i="388"/>
  <c r="N504" i="388"/>
  <c r="N508" i="388"/>
  <c r="N512" i="388"/>
  <c r="N516" i="388"/>
  <c r="N520" i="388"/>
  <c r="N524" i="388"/>
  <c r="N528" i="388"/>
  <c r="N532" i="388"/>
  <c r="N540" i="388"/>
  <c r="N544" i="388"/>
  <c r="N561" i="388"/>
  <c r="N565" i="388"/>
  <c r="N573" i="388"/>
  <c r="N578" i="388"/>
  <c r="N582" i="388"/>
  <c r="N1303" i="388"/>
  <c r="N1368" i="388"/>
  <c r="N759" i="388"/>
  <c r="N760" i="388"/>
  <c r="N784" i="388"/>
  <c r="N788" i="388"/>
  <c r="N793" i="388"/>
  <c r="N1301" i="388"/>
  <c r="N1369" i="388"/>
  <c r="N471" i="388"/>
  <c r="N467" i="388"/>
  <c r="N436" i="388"/>
  <c r="N440" i="388"/>
  <c r="N445" i="388"/>
  <c r="N449" i="388"/>
  <c r="N453" i="388"/>
  <c r="N470" i="388"/>
  <c r="N474" i="388"/>
  <c r="N526" i="388"/>
  <c r="N534" i="388"/>
  <c r="N574" i="388"/>
  <c r="N583" i="388"/>
  <c r="N584" i="388"/>
  <c r="N599" i="388"/>
  <c r="N116" i="388"/>
  <c r="N120" i="388"/>
  <c r="N124" i="388"/>
  <c r="N564" i="388"/>
  <c r="N600" i="388"/>
  <c r="N763" i="388"/>
  <c r="N804" i="388"/>
  <c r="N10" i="388"/>
  <c r="N11" i="388"/>
  <c r="N16" i="388"/>
  <c r="N20" i="388"/>
  <c r="N21" i="388"/>
  <c r="N28" i="388"/>
  <c r="N32" i="388"/>
  <c r="N36" i="388"/>
  <c r="N40" i="388"/>
  <c r="N56" i="388"/>
  <c r="N61" i="388"/>
  <c r="N602" i="388"/>
  <c r="N667" i="388"/>
  <c r="N735" i="388"/>
  <c r="N739" i="388"/>
  <c r="N774" i="388"/>
  <c r="N785" i="388"/>
  <c r="N794" i="388"/>
  <c r="N795" i="388"/>
  <c r="N27" i="388"/>
  <c r="N23" i="388"/>
  <c r="N41" i="388"/>
  <c r="N42" i="388"/>
  <c r="N53" i="388"/>
  <c r="N387" i="388"/>
  <c r="N431" i="388"/>
  <c r="N447" i="388"/>
  <c r="N448" i="388"/>
  <c r="N456" i="388"/>
  <c r="N481" i="388"/>
  <c r="N485" i="388"/>
  <c r="N568" i="388"/>
  <c r="N572" i="388"/>
  <c r="N577" i="388"/>
  <c r="N581" i="388"/>
  <c r="N585" i="388"/>
  <c r="N596" i="388"/>
  <c r="N622" i="388"/>
  <c r="N626" i="388"/>
  <c r="N630" i="388"/>
  <c r="N684" i="388"/>
  <c r="N716" i="388"/>
  <c r="N767" i="388"/>
  <c r="N771" i="388"/>
  <c r="N796" i="388"/>
  <c r="N800" i="388"/>
  <c r="N829" i="388"/>
  <c r="N429" i="388"/>
  <c r="N432" i="388"/>
  <c r="N433" i="388"/>
  <c r="N437" i="388"/>
  <c r="N442" i="388"/>
  <c r="N446" i="388"/>
  <c r="N522" i="388"/>
  <c r="N523" i="388"/>
  <c r="N535" i="388"/>
  <c r="N543" i="388"/>
  <c r="N546" i="388"/>
  <c r="N559" i="388"/>
  <c r="N562" i="388"/>
  <c r="N566" i="388"/>
  <c r="N570" i="388"/>
  <c r="N590" i="388"/>
  <c r="N601" i="388"/>
  <c r="N604" i="388"/>
  <c r="N621" i="388"/>
  <c r="N625" i="388"/>
  <c r="N629" i="388"/>
  <c r="N633" i="388"/>
  <c r="N729" i="388"/>
  <c r="N765" i="388"/>
  <c r="N769" i="388"/>
  <c r="N798" i="388"/>
  <c r="N805" i="388"/>
  <c r="N808" i="388"/>
  <c r="N809" i="388"/>
  <c r="N821" i="388"/>
  <c r="N31" i="388"/>
  <c r="N35" i="388"/>
  <c r="N39" i="388"/>
  <c r="N43" i="388"/>
  <c r="N49" i="388"/>
  <c r="N59" i="388"/>
  <c r="N65" i="388"/>
  <c r="N157" i="388"/>
  <c r="N29" i="388"/>
  <c r="N47" i="388"/>
  <c r="N159" i="388"/>
  <c r="N175" i="388"/>
  <c r="N319" i="388"/>
  <c r="N114" i="388"/>
  <c r="N126" i="388"/>
  <c r="N58" i="388"/>
  <c r="N48" i="388"/>
  <c r="N33" i="388"/>
  <c r="N34" i="388"/>
  <c r="N37" i="388"/>
  <c r="N44" i="388"/>
  <c r="N45" i="388"/>
  <c r="N46" i="388"/>
  <c r="N51" i="388"/>
  <c r="N455" i="388"/>
  <c r="N495" i="388"/>
  <c r="N499" i="388"/>
  <c r="N503" i="388"/>
  <c r="N507" i="388"/>
  <c r="N511" i="388"/>
  <c r="N515" i="388"/>
  <c r="N530" i="388"/>
  <c r="N542" i="388"/>
  <c r="N557" i="388"/>
  <c r="N598" i="388"/>
  <c r="N679" i="388"/>
  <c r="N687" i="388"/>
  <c r="N727" i="388"/>
  <c r="N754" i="388"/>
  <c r="N761" i="388"/>
  <c r="N787" i="388"/>
  <c r="N792" i="388"/>
  <c r="N802" i="388"/>
  <c r="N803" i="388"/>
  <c r="N806" i="388"/>
  <c r="N908" i="388"/>
  <c r="N912" i="388"/>
  <c r="N1253" i="388"/>
  <c r="N1254" i="388"/>
  <c r="N1272" i="388"/>
  <c r="N1280" i="388"/>
  <c r="N1288" i="388"/>
  <c r="N1297" i="388"/>
  <c r="N1322" i="388"/>
  <c r="N1325" i="388"/>
  <c r="N1327" i="388"/>
  <c r="N1345" i="388"/>
  <c r="N1349" i="388"/>
  <c r="N1350" i="388"/>
  <c r="N1375" i="388"/>
  <c r="N1390" i="388"/>
  <c r="N351" i="388"/>
  <c r="N430" i="388"/>
  <c r="N825" i="388"/>
  <c r="N831" i="388"/>
  <c r="N840" i="388"/>
  <c r="N844" i="388"/>
  <c r="N848" i="388"/>
  <c r="N865" i="388"/>
  <c r="N917" i="388"/>
  <c r="N921" i="388"/>
  <c r="N925" i="388"/>
  <c r="N929" i="388"/>
  <c r="N933" i="388"/>
  <c r="N937" i="388"/>
  <c r="N942" i="388"/>
  <c r="N946" i="388"/>
  <c r="N951" i="388"/>
  <c r="N972" i="388"/>
  <c r="N976" i="388"/>
  <c r="N980" i="388"/>
  <c r="N988" i="388"/>
  <c r="N992" i="388"/>
  <c r="N52" i="388"/>
  <c r="N57" i="388"/>
  <c r="N113" i="388"/>
  <c r="N117" i="388"/>
  <c r="N322" i="388"/>
  <c r="N438" i="388"/>
  <c r="N439" i="388"/>
  <c r="N443" i="388"/>
  <c r="N450" i="388"/>
  <c r="N454" i="388"/>
  <c r="N482" i="388"/>
  <c r="N483" i="388"/>
  <c r="N486" i="388"/>
  <c r="N494" i="388"/>
  <c r="N498" i="388"/>
  <c r="N502" i="388"/>
  <c r="N506" i="388"/>
  <c r="N510" i="388"/>
  <c r="N514" i="388"/>
  <c r="N518" i="388"/>
  <c r="N525" i="388"/>
  <c r="N537" i="388"/>
  <c r="N548" i="388"/>
  <c r="N556" i="388"/>
  <c r="N567" i="388"/>
  <c r="N589" i="388"/>
  <c r="N597" i="388"/>
  <c r="N608" i="388"/>
  <c r="N656" i="388"/>
  <c r="N661" i="388"/>
  <c r="N665" i="388"/>
  <c r="N697" i="388"/>
  <c r="N713" i="388"/>
  <c r="N717" i="388"/>
  <c r="N721" i="388"/>
  <c r="N766" i="388"/>
  <c r="N797" i="388"/>
  <c r="N801" i="388"/>
  <c r="N811" i="388"/>
  <c r="N841" i="388"/>
  <c r="N882" i="388"/>
  <c r="N886" i="388"/>
  <c r="N894" i="388"/>
  <c r="N902" i="388"/>
  <c r="N906" i="388"/>
  <c r="N914" i="388"/>
  <c r="N918" i="388"/>
  <c r="N922" i="388"/>
  <c r="N926" i="388"/>
  <c r="N934" i="388"/>
  <c r="N938" i="388"/>
  <c r="N943" i="388"/>
  <c r="N952" i="388"/>
  <c r="N957" i="388"/>
  <c r="N969" i="388"/>
  <c r="N981" i="388"/>
  <c r="N985" i="388"/>
  <c r="N989" i="388"/>
  <c r="N993" i="388"/>
  <c r="N997" i="388"/>
  <c r="N1006" i="388"/>
  <c r="N1010" i="388"/>
  <c r="N1265" i="388"/>
  <c r="N1270" i="388"/>
  <c r="N1282" i="388"/>
  <c r="N1295" i="388"/>
  <c r="N1302" i="388"/>
  <c r="N1309" i="388"/>
  <c r="N1313" i="388"/>
  <c r="N1320" i="388"/>
  <c r="N1363" i="388"/>
  <c r="N1372" i="388"/>
  <c r="N1377" i="388"/>
  <c r="N15" i="388"/>
  <c r="N19" i="388"/>
  <c r="N68" i="388"/>
  <c r="N72" i="388"/>
  <c r="N88" i="388"/>
  <c r="N119" i="388"/>
  <c r="N624" i="388"/>
  <c r="N628" i="388"/>
  <c r="N632" i="388"/>
  <c r="N1379" i="388"/>
  <c r="N1387" i="388"/>
  <c r="N24" i="388"/>
  <c r="N469" i="388"/>
  <c r="N473" i="388"/>
  <c r="N489" i="388"/>
  <c r="N497" i="388"/>
  <c r="N501" i="388"/>
  <c r="N505" i="388"/>
  <c r="N509" i="388"/>
  <c r="N513" i="388"/>
  <c r="N517" i="388"/>
  <c r="N893" i="388"/>
  <c r="N913" i="388"/>
  <c r="N1314" i="388"/>
  <c r="N76" i="388"/>
  <c r="N80" i="388"/>
  <c r="N84" i="388"/>
  <c r="N92" i="388"/>
  <c r="N139" i="388"/>
  <c r="N9" i="388"/>
  <c r="N12" i="388"/>
  <c r="N13" i="388"/>
  <c r="N17" i="388"/>
  <c r="N18" i="388"/>
  <c r="N22" i="388"/>
  <c r="N30" i="388"/>
  <c r="N38" i="388"/>
  <c r="N55" i="388"/>
  <c r="N66" i="388"/>
  <c r="N67" i="388"/>
  <c r="N70" i="388"/>
  <c r="N71" i="388"/>
  <c r="N74" i="388"/>
  <c r="N75" i="388"/>
  <c r="N78" i="388"/>
  <c r="N79" i="388"/>
  <c r="N82" i="388"/>
  <c r="N83" i="388"/>
  <c r="N86" i="388"/>
  <c r="N87" i="388"/>
  <c r="N90" i="388"/>
  <c r="N91" i="388"/>
  <c r="N115" i="388"/>
  <c r="N125" i="388"/>
  <c r="N138" i="388"/>
  <c r="N215" i="388"/>
  <c r="N293" i="388"/>
  <c r="N435" i="388"/>
  <c r="N444" i="388"/>
  <c r="N452" i="388"/>
  <c r="N478" i="388"/>
  <c r="N569" i="388"/>
  <c r="N575" i="388"/>
  <c r="N579" i="388"/>
  <c r="N607" i="388"/>
  <c r="N623" i="388"/>
  <c r="N627" i="388"/>
  <c r="N631" i="388"/>
  <c r="N635" i="388"/>
  <c r="N651" i="388"/>
  <c r="N664" i="388"/>
  <c r="N668" i="388"/>
  <c r="N733" i="388"/>
  <c r="N768" i="388"/>
  <c r="N775" i="388"/>
  <c r="N786" i="388"/>
  <c r="N789" i="388"/>
  <c r="N813" i="388"/>
  <c r="N859" i="388"/>
  <c r="N860" i="388"/>
  <c r="N872" i="388"/>
  <c r="N875" i="388"/>
  <c r="N876" i="388"/>
  <c r="N890" i="388"/>
  <c r="N1306" i="388"/>
  <c r="N1343" i="388"/>
  <c r="N1352" i="388"/>
  <c r="N1359" i="388"/>
  <c r="N1296" i="388"/>
  <c r="N1344" i="388"/>
  <c r="N1367" i="388"/>
  <c r="N1395" i="388"/>
  <c r="N563" i="388"/>
  <c r="N571" i="388"/>
  <c r="N580" i="388"/>
  <c r="N595" i="388"/>
  <c r="N603" i="388"/>
  <c r="N606" i="388"/>
  <c r="N610" i="388"/>
  <c r="N650" i="388"/>
  <c r="N662" i="388"/>
  <c r="N669" i="388"/>
  <c r="N744" i="388"/>
  <c r="N773" i="388"/>
  <c r="N791" i="388"/>
  <c r="N799" i="388"/>
  <c r="N807" i="388"/>
  <c r="N816" i="388"/>
  <c r="N819" i="388"/>
  <c r="N850" i="388"/>
  <c r="N858" i="388"/>
  <c r="N874" i="388"/>
  <c r="N877" i="388"/>
  <c r="N880" i="388"/>
  <c r="N892" i="388"/>
  <c r="N904" i="388"/>
  <c r="N907" i="388"/>
  <c r="N910" i="388"/>
  <c r="N911" i="388"/>
  <c r="N915" i="388"/>
  <c r="N919" i="388"/>
  <c r="N927" i="388"/>
  <c r="N931" i="388"/>
  <c r="N935" i="388"/>
  <c r="N944" i="388"/>
  <c r="N948" i="388"/>
  <c r="N953" i="388"/>
  <c r="N966" i="388"/>
  <c r="N970" i="388"/>
  <c r="N1155" i="388"/>
  <c r="N1167" i="388"/>
  <c r="N1175" i="388"/>
  <c r="N1179" i="388"/>
  <c r="N1183" i="388"/>
  <c r="N1187" i="388"/>
  <c r="N1191" i="388"/>
  <c r="N1196" i="388"/>
  <c r="N1200" i="388"/>
  <c r="N1204" i="388"/>
  <c r="N1208" i="388"/>
  <c r="N1217" i="388"/>
  <c r="N1225" i="388"/>
  <c r="N1242" i="388"/>
  <c r="N1274" i="388"/>
  <c r="N1281" i="388"/>
  <c r="N1285" i="388"/>
  <c r="N1293" i="388"/>
  <c r="N1294" i="388"/>
  <c r="N1305" i="388"/>
  <c r="N1348" i="388"/>
  <c r="N1385" i="388"/>
  <c r="N1386" i="388"/>
  <c r="N1392" i="388"/>
  <c r="N521" i="388"/>
  <c r="N529" i="388"/>
  <c r="N541" i="388"/>
  <c r="N549" i="388"/>
  <c r="N609" i="388"/>
  <c r="N649" i="388"/>
  <c r="N691" i="388"/>
  <c r="N764" i="388"/>
  <c r="N772" i="388"/>
  <c r="N776" i="388"/>
  <c r="N815" i="388"/>
  <c r="N1264" i="388"/>
  <c r="N1304" i="388"/>
  <c r="N1312" i="388"/>
  <c r="N1324" i="388"/>
  <c r="N1346" i="388"/>
  <c r="N1354" i="388"/>
  <c r="N519" i="388"/>
  <c r="N527" i="388"/>
  <c r="N536" i="388"/>
  <c r="N547" i="388"/>
  <c r="N685" i="388"/>
  <c r="N725" i="388"/>
  <c r="N762" i="388"/>
  <c r="N770" i="388"/>
  <c r="N1257" i="388"/>
  <c r="N1289" i="388"/>
  <c r="N833" i="388"/>
  <c r="N837" i="388"/>
  <c r="N843" i="388"/>
  <c r="N854" i="388"/>
  <c r="N857" i="388"/>
  <c r="N863" i="388"/>
  <c r="N871" i="388"/>
  <c r="N878" i="388"/>
  <c r="N881" i="388"/>
  <c r="N888" i="388"/>
  <c r="N891" i="388"/>
  <c r="N897" i="388"/>
  <c r="N901" i="388"/>
  <c r="N1014" i="388"/>
  <c r="N1018" i="388"/>
  <c r="N1023" i="388"/>
  <c r="N1027" i="388"/>
  <c r="N1258" i="388"/>
  <c r="N1266" i="388"/>
  <c r="N1284" i="388"/>
  <c r="N1290" i="388"/>
  <c r="N1316" i="388"/>
  <c r="N1336" i="388"/>
  <c r="N1373" i="388"/>
  <c r="N1382" i="388"/>
  <c r="N905" i="388"/>
  <c r="N978" i="388"/>
  <c r="N986" i="388"/>
  <c r="N994" i="388"/>
  <c r="N1358" i="388"/>
  <c r="N817" i="388"/>
  <c r="N828" i="388"/>
  <c r="N842" i="388"/>
  <c r="N855" i="388"/>
  <c r="N866" i="388"/>
  <c r="N873" i="388"/>
  <c r="N879" i="388"/>
  <c r="N889" i="388"/>
  <c r="N896" i="388"/>
  <c r="N900" i="388"/>
  <c r="N903" i="388"/>
  <c r="N909" i="388"/>
  <c r="N1008" i="388"/>
  <c r="N1012" i="388"/>
  <c r="N1016" i="388"/>
  <c r="N1020" i="388"/>
  <c r="N1025" i="388"/>
  <c r="N1231" i="388"/>
  <c r="N1252" i="388"/>
  <c r="N1271" i="388"/>
  <c r="N1286" i="388"/>
  <c r="N1311" i="388"/>
  <c r="N1321" i="388"/>
  <c r="N1353" i="388"/>
  <c r="N1378" i="388"/>
  <c r="D898" i="388"/>
  <c r="N923" i="388"/>
  <c r="N930" i="388"/>
  <c r="N939" i="388"/>
  <c r="N947" i="388"/>
  <c r="N958" i="388"/>
  <c r="N965" i="388"/>
  <c r="N974" i="388"/>
  <c r="N982" i="388"/>
  <c r="N990" i="388"/>
  <c r="N998" i="388"/>
  <c r="N916" i="388"/>
  <c r="N920" i="388"/>
  <c r="N924" i="388"/>
  <c r="N928" i="388"/>
  <c r="N932" i="388"/>
  <c r="N936" i="388"/>
  <c r="N941" i="388"/>
  <c r="N945" i="388"/>
  <c r="N949" i="388"/>
  <c r="N959" i="388"/>
  <c r="N967" i="388"/>
  <c r="N971" i="388"/>
  <c r="N975" i="388"/>
  <c r="N979" i="388"/>
  <c r="N983" i="388"/>
  <c r="N987" i="388"/>
  <c r="N991" i="388"/>
  <c r="N995" i="388"/>
  <c r="N999" i="388"/>
  <c r="N1003" i="388"/>
  <c r="N1005" i="388"/>
  <c r="N1007" i="388"/>
  <c r="N1009" i="388"/>
  <c r="N1011" i="388"/>
  <c r="N1013" i="388"/>
  <c r="N1015" i="388"/>
  <c r="N1017" i="388"/>
  <c r="N1019" i="388"/>
  <c r="N1021" i="388"/>
  <c r="N1024" i="388"/>
  <c r="N1026" i="388"/>
  <c r="N1050" i="388"/>
  <c r="N1066" i="388"/>
  <c r="N1093" i="388"/>
  <c r="N1299" i="388"/>
  <c r="N1148" i="388"/>
  <c r="N1152" i="388"/>
  <c r="N1154" i="388"/>
  <c r="N1176" i="388"/>
  <c r="N1178" i="388"/>
  <c r="N1180" i="388"/>
  <c r="N1182" i="388"/>
  <c r="N1184" i="388"/>
  <c r="N1186" i="388"/>
  <c r="N1188" i="388"/>
  <c r="N1190" i="388"/>
  <c r="N1192" i="388"/>
  <c r="N1194" i="388"/>
  <c r="N1197" i="388"/>
  <c r="N1199" i="388"/>
  <c r="N1201" i="388"/>
  <c r="N1203" i="388"/>
  <c r="N1205" i="388"/>
  <c r="N1207" i="388"/>
  <c r="N1209" i="388"/>
  <c r="N1214" i="388"/>
  <c r="N1216" i="388"/>
  <c r="N1222" i="388"/>
  <c r="N1224" i="388"/>
  <c r="N1226" i="388"/>
  <c r="N1232" i="388"/>
  <c r="N1234" i="388"/>
  <c r="N1248" i="388"/>
  <c r="N1251" i="388"/>
  <c r="N1275" i="388"/>
  <c r="N1283" i="388"/>
  <c r="N1291" i="388"/>
  <c r="N1298" i="388"/>
  <c r="AY565" i="388"/>
  <c r="AV297" i="388" l="1"/>
  <c r="AV298" i="388"/>
  <c r="AL287" i="388"/>
  <c r="AV107" i="388"/>
  <c r="AL107" i="388"/>
  <c r="AM298" i="388" l="1"/>
  <c r="AM297" i="388"/>
  <c r="AN1002" i="388"/>
  <c r="M1002" i="388" s="1"/>
  <c r="N1002" i="388" s="1"/>
  <c r="AM287" i="388"/>
  <c r="AX1002" i="388"/>
  <c r="AL1001" i="388"/>
  <c r="K1001" i="388"/>
  <c r="AV1002" i="388"/>
  <c r="AY1002" i="388" l="1"/>
  <c r="AW298" i="388"/>
  <c r="AW107" i="388"/>
  <c r="AW287" i="388"/>
  <c r="AU565" i="388"/>
  <c r="AW297" i="388"/>
  <c r="AK565" i="388"/>
  <c r="AL565" i="388" s="1"/>
  <c r="AM107" i="388"/>
  <c r="AO107" i="388" s="1"/>
  <c r="AV1001" i="388"/>
  <c r="AX1001" i="388"/>
  <c r="AO298" i="388"/>
  <c r="L298" i="388"/>
  <c r="N298" i="388" s="1"/>
  <c r="D298" i="388" s="1"/>
  <c r="AO287" i="388"/>
  <c r="L287" i="388"/>
  <c r="N287" i="388" s="1"/>
  <c r="D287" i="388" s="1"/>
  <c r="AO297" i="388"/>
  <c r="L297" i="388"/>
  <c r="N297" i="388" s="1"/>
  <c r="D297" i="388" s="1"/>
  <c r="AO1002" i="388"/>
  <c r="AY1001" i="388" l="1"/>
  <c r="AY297" i="388"/>
  <c r="AY298" i="388"/>
  <c r="AY107" i="388"/>
  <c r="AV565" i="388"/>
  <c r="AY287" i="388"/>
  <c r="K565" i="388"/>
  <c r="D565" i="388" s="1"/>
  <c r="L107" i="388"/>
  <c r="N107" i="388" s="1"/>
  <c r="D107" i="388" s="1"/>
  <c r="AL1002" i="388"/>
  <c r="K1002" i="388"/>
  <c r="AY1271" i="388"/>
  <c r="AO1271" i="388"/>
  <c r="AY882" i="388"/>
  <c r="AO882" i="388"/>
  <c r="AO579" i="388"/>
  <c r="AO580" i="388"/>
  <c r="AY579" i="388"/>
  <c r="AY580" i="388"/>
  <c r="AY562" i="388"/>
  <c r="AY563" i="388"/>
  <c r="AY564" i="388"/>
  <c r="AY566" i="388"/>
  <c r="AY567" i="388"/>
  <c r="AY568" i="388"/>
  <c r="AY569" i="388"/>
  <c r="AY570" i="388"/>
  <c r="AY571" i="388"/>
  <c r="AY572" i="388"/>
  <c r="AY573" i="388"/>
  <c r="AY574" i="388"/>
  <c r="AY575" i="388"/>
  <c r="AO575" i="388"/>
  <c r="AO574" i="388"/>
  <c r="AO573" i="388"/>
  <c r="AO572" i="388"/>
  <c r="AO571" i="388"/>
  <c r="AO570" i="388"/>
  <c r="AO569" i="388"/>
  <c r="AO568" i="388"/>
  <c r="AO567" i="388"/>
  <c r="AO566" i="388"/>
  <c r="AO564" i="388"/>
  <c r="AO563" i="388"/>
  <c r="AO562" i="388"/>
  <c r="AO561" i="388"/>
  <c r="AO560" i="388"/>
  <c r="AO559" i="388"/>
  <c r="AO557" i="388"/>
  <c r="AO556" i="388"/>
  <c r="AO555" i="388"/>
  <c r="AY555" i="388"/>
  <c r="AY556" i="388"/>
  <c r="AY557" i="388"/>
  <c r="AY559" i="388"/>
  <c r="AY528" i="388"/>
  <c r="AY529" i="388"/>
  <c r="AO528" i="388"/>
  <c r="AO529" i="388"/>
  <c r="AV410" i="388"/>
  <c r="AL410" i="388"/>
  <c r="AV112" i="388"/>
  <c r="AL291" i="388"/>
  <c r="AV291" i="388"/>
  <c r="D1002" i="388" l="1"/>
  <c r="AK574" i="388"/>
  <c r="AK570" i="388"/>
  <c r="AK556" i="388"/>
  <c r="AL556" i="388" s="1"/>
  <c r="AK1271" i="388"/>
  <c r="AM312" i="388"/>
  <c r="AM410" i="388"/>
  <c r="AK573" i="388"/>
  <c r="AK564" i="388"/>
  <c r="AL564" i="388" s="1"/>
  <c r="AK555" i="388"/>
  <c r="AN1308" i="388"/>
  <c r="AM112" i="388"/>
  <c r="AM311" i="388"/>
  <c r="AK529" i="388"/>
  <c r="AK568" i="388"/>
  <c r="AK563" i="388"/>
  <c r="AK559" i="388"/>
  <c r="AK580" i="388"/>
  <c r="AK575" i="388"/>
  <c r="AL575" i="388" s="1"/>
  <c r="AN1307" i="388"/>
  <c r="AM252" i="388"/>
  <c r="AM310" i="388"/>
  <c r="AK528" i="388"/>
  <c r="AK571" i="388"/>
  <c r="AK562" i="388"/>
  <c r="AL562" i="388" s="1"/>
  <c r="AK557" i="388"/>
  <c r="AK579" i="388"/>
  <c r="AL579" i="388" s="1"/>
  <c r="AK882" i="388"/>
  <c r="AM290" i="388"/>
  <c r="AM288" i="388"/>
  <c r="AM286" i="388"/>
  <c r="AM368" i="388"/>
  <c r="AU1271" i="388"/>
  <c r="AV1271" i="388" l="1"/>
  <c r="AU556" i="388"/>
  <c r="AU580" i="388"/>
  <c r="AW410" i="388"/>
  <c r="AU575" i="388"/>
  <c r="AU573" i="388"/>
  <c r="AU529" i="388"/>
  <c r="AU557" i="388"/>
  <c r="AU579" i="388"/>
  <c r="AW312" i="388"/>
  <c r="AW286" i="388"/>
  <c r="AU571" i="388"/>
  <c r="AU570" i="388"/>
  <c r="AU564" i="388"/>
  <c r="AU882" i="388"/>
  <c r="AW368" i="388"/>
  <c r="AU574" i="388"/>
  <c r="AW252" i="388"/>
  <c r="AU568" i="388"/>
  <c r="AW112" i="388"/>
  <c r="AW291" i="388"/>
  <c r="AU563" i="388"/>
  <c r="AU559" i="388"/>
  <c r="AU555" i="388"/>
  <c r="AU528" i="388"/>
  <c r="AW288" i="388"/>
  <c r="AW311" i="388"/>
  <c r="AW310" i="388"/>
  <c r="AU562" i="388"/>
  <c r="AW290" i="388"/>
  <c r="K562" i="388"/>
  <c r="D562" i="388" s="1"/>
  <c r="L311" i="388"/>
  <c r="N311" i="388" s="1"/>
  <c r="D311" i="388" s="1"/>
  <c r="AO311" i="388"/>
  <c r="K559" i="388"/>
  <c r="D559" i="388" s="1"/>
  <c r="AL559" i="388"/>
  <c r="L288" i="388"/>
  <c r="N288" i="388" s="1"/>
  <c r="D288" i="388" s="1"/>
  <c r="AO288" i="388"/>
  <c r="AO310" i="388"/>
  <c r="L310" i="388"/>
  <c r="N310" i="388" s="1"/>
  <c r="D310" i="388" s="1"/>
  <c r="K573" i="388"/>
  <c r="D573" i="388" s="1"/>
  <c r="AL573" i="388"/>
  <c r="AL882" i="388"/>
  <c r="K882" i="388"/>
  <c r="D882" i="388" s="1"/>
  <c r="AL529" i="388"/>
  <c r="K529" i="388"/>
  <c r="D529" i="388" s="1"/>
  <c r="K570" i="388"/>
  <c r="D570" i="388" s="1"/>
  <c r="AL570" i="388"/>
  <c r="AL557" i="388"/>
  <c r="K557" i="388"/>
  <c r="D557" i="388" s="1"/>
  <c r="M1308" i="388"/>
  <c r="N1308" i="388" s="1"/>
  <c r="AO1308" i="388"/>
  <c r="AL563" i="388"/>
  <c r="K563" i="388"/>
  <c r="D563" i="388" s="1"/>
  <c r="AL1271" i="388"/>
  <c r="K1271" i="388"/>
  <c r="D1271" i="388" s="1"/>
  <c r="M1307" i="388"/>
  <c r="N1307" i="388" s="1"/>
  <c r="AO1307" i="388"/>
  <c r="AO368" i="388"/>
  <c r="L368" i="388"/>
  <c r="N368" i="388" s="1"/>
  <c r="D368" i="388" s="1"/>
  <c r="K571" i="388"/>
  <c r="D571" i="388" s="1"/>
  <c r="AL571" i="388"/>
  <c r="K580" i="388"/>
  <c r="D580" i="388" s="1"/>
  <c r="AL580" i="388"/>
  <c r="K564" i="388"/>
  <c r="D564" i="388" s="1"/>
  <c r="K556" i="388"/>
  <c r="D556" i="388" s="1"/>
  <c r="K579" i="388"/>
  <c r="D579" i="388" s="1"/>
  <c r="K575" i="388"/>
  <c r="D575" i="388" s="1"/>
  <c r="AV1308" i="388"/>
  <c r="AX1308" i="388"/>
  <c r="AV1307" i="388"/>
  <c r="AX1307" i="388"/>
  <c r="AO410" i="388"/>
  <c r="L410" i="388"/>
  <c r="N410" i="388" s="1"/>
  <c r="D410" i="388" s="1"/>
  <c r="AO290" i="388"/>
  <c r="L290" i="388"/>
  <c r="N290" i="388" s="1"/>
  <c r="D290" i="388" s="1"/>
  <c r="AL1308" i="388"/>
  <c r="K1308" i="388"/>
  <c r="AO112" i="388"/>
  <c r="L112" i="388"/>
  <c r="N112" i="388" s="1"/>
  <c r="D112" i="388" s="1"/>
  <c r="AL528" i="388"/>
  <c r="K528" i="388"/>
  <c r="D528" i="388" s="1"/>
  <c r="AL555" i="388"/>
  <c r="K555" i="388"/>
  <c r="D555" i="388" s="1"/>
  <c r="AL1307" i="388"/>
  <c r="K1307" i="388"/>
  <c r="AO312" i="388"/>
  <c r="L312" i="388"/>
  <c r="N312" i="388" s="1"/>
  <c r="D312" i="388" s="1"/>
  <c r="AL574" i="388"/>
  <c r="K574" i="388"/>
  <c r="D574" i="388" s="1"/>
  <c r="AO252" i="388"/>
  <c r="L252" i="388"/>
  <c r="N252" i="388" s="1"/>
  <c r="D252" i="388" s="1"/>
  <c r="AL568" i="388"/>
  <c r="K568" i="388"/>
  <c r="D568" i="388" s="1"/>
  <c r="AO286" i="388"/>
  <c r="L286" i="388"/>
  <c r="N286" i="388" s="1"/>
  <c r="D286" i="388" s="1"/>
  <c r="AY1308" i="388" l="1"/>
  <c r="AY290" i="388"/>
  <c r="AY288" i="388"/>
  <c r="AV563" i="388"/>
  <c r="AY252" i="388"/>
  <c r="AV564" i="388"/>
  <c r="AY312" i="388"/>
  <c r="AV573" i="388"/>
  <c r="AV556" i="388"/>
  <c r="AV562" i="388"/>
  <c r="AV528" i="388"/>
  <c r="AY291" i="388"/>
  <c r="AV574" i="388"/>
  <c r="AV570" i="388"/>
  <c r="AV579" i="388"/>
  <c r="AV575" i="388"/>
  <c r="AY310" i="388"/>
  <c r="AV555" i="388"/>
  <c r="AY112" i="388"/>
  <c r="AY368" i="388"/>
  <c r="AV571" i="388"/>
  <c r="AV557" i="388"/>
  <c r="AY410" i="388"/>
  <c r="AY1307" i="388"/>
  <c r="AY311" i="388"/>
  <c r="AV559" i="388"/>
  <c r="AV568" i="388"/>
  <c r="AV882" i="388"/>
  <c r="AY286" i="388"/>
  <c r="AV529" i="388"/>
  <c r="AV580" i="388"/>
  <c r="D1307" i="388"/>
  <c r="D1308" i="388"/>
  <c r="AY1354" i="388" l="1"/>
  <c r="AO1354" i="388"/>
  <c r="AS1354" i="388" l="1"/>
  <c r="AY1327" i="388"/>
  <c r="AY1318" i="388"/>
  <c r="AO1327" i="388"/>
  <c r="AO1318" i="388"/>
  <c r="AY1274" i="388"/>
  <c r="AY1275" i="388"/>
  <c r="AO1274" i="388"/>
  <c r="AO1275" i="388"/>
  <c r="AY881" i="388"/>
  <c r="AO881" i="388"/>
  <c r="AY828" i="388"/>
  <c r="AO828" i="388"/>
  <c r="AK881" i="388" l="1"/>
  <c r="AV1354" i="388"/>
  <c r="AI1354" i="388"/>
  <c r="AU1275" i="388"/>
  <c r="AU1274" i="388"/>
  <c r="AV1275" i="388" l="1"/>
  <c r="AV1274" i="388"/>
  <c r="AU828" i="388"/>
  <c r="AL881" i="388"/>
  <c r="K881" i="388"/>
  <c r="D881" i="388" s="1"/>
  <c r="I1354" i="388"/>
  <c r="AL1354" i="388"/>
  <c r="AK828" i="388"/>
  <c r="AK1274" i="388"/>
  <c r="AK1275" i="388"/>
  <c r="AK1327" i="388"/>
  <c r="AU1327" i="388"/>
  <c r="AK1318" i="388"/>
  <c r="AU1318" i="388"/>
  <c r="AV1318" i="388" l="1"/>
  <c r="D1354" i="388"/>
  <c r="AV1327" i="388"/>
  <c r="AV828" i="388"/>
  <c r="AU881" i="388"/>
  <c r="AL1327" i="388"/>
  <c r="K1327" i="388"/>
  <c r="D1327" i="388" s="1"/>
  <c r="AL1274" i="388"/>
  <c r="K1274" i="388"/>
  <c r="D1274" i="388" s="1"/>
  <c r="AL1275" i="388"/>
  <c r="K1275" i="388"/>
  <c r="D1275" i="388" s="1"/>
  <c r="AL1318" i="388"/>
  <c r="K1318" i="388"/>
  <c r="D1318" i="388" s="1"/>
  <c r="AL828" i="388"/>
  <c r="K828" i="388"/>
  <c r="D828" i="388" s="1"/>
  <c r="AK953" i="388"/>
  <c r="AU953" i="388"/>
  <c r="AV881" i="388" l="1"/>
  <c r="AV953" i="388"/>
  <c r="AL953" i="388"/>
  <c r="K953" i="388"/>
  <c r="D953" i="388" s="1"/>
  <c r="AY1394" i="388"/>
  <c r="AY1390" i="388"/>
  <c r="AY1387" i="388"/>
  <c r="AY1386" i="388"/>
  <c r="AY1385" i="388"/>
  <c r="AY1384" i="388"/>
  <c r="AY1382" i="388"/>
  <c r="AY1381" i="388"/>
  <c r="AY1380" i="388"/>
  <c r="AY1379" i="388"/>
  <c r="AY1378" i="388"/>
  <c r="AY1377" i="388"/>
  <c r="AY1375" i="388"/>
  <c r="AY1373" i="388"/>
  <c r="AY1372" i="388"/>
  <c r="AY1371" i="388"/>
  <c r="AY1369" i="388"/>
  <c r="AY1368" i="388"/>
  <c r="AY1367" i="388"/>
  <c r="AY1363" i="388"/>
  <c r="AY1359" i="388"/>
  <c r="AY1358" i="388"/>
  <c r="AY1353" i="388"/>
  <c r="AY1352" i="388"/>
  <c r="AY1351" i="388"/>
  <c r="AY1350" i="388"/>
  <c r="AY1349" i="388"/>
  <c r="AY1348" i="388"/>
  <c r="AY1346" i="388"/>
  <c r="AY1345" i="388"/>
  <c r="AY1344" i="388"/>
  <c r="AY1343" i="388"/>
  <c r="AY1336" i="388"/>
  <c r="AY1335" i="388"/>
  <c r="AY1328" i="388"/>
  <c r="AY1325" i="388"/>
  <c r="AY1324" i="388"/>
  <c r="AY1323" i="388"/>
  <c r="AY1322" i="388"/>
  <c r="AY1321" i="388"/>
  <c r="AY1320" i="388"/>
  <c r="AY1317" i="388"/>
  <c r="AY1316" i="388"/>
  <c r="AY1314" i="388"/>
  <c r="AY1313" i="388"/>
  <c r="AY1312" i="388"/>
  <c r="AY1311" i="388"/>
  <c r="AY1309" i="388"/>
  <c r="AY1306" i="388"/>
  <c r="AY1305" i="388"/>
  <c r="AY1304" i="388"/>
  <c r="AY1303" i="388"/>
  <c r="AY1302" i="388"/>
  <c r="AY1301" i="388"/>
  <c r="AY1300" i="388"/>
  <c r="AY1299" i="388"/>
  <c r="AY1298" i="388"/>
  <c r="AY1297" i="388"/>
  <c r="AY1296" i="388"/>
  <c r="AY1295" i="388"/>
  <c r="AY1294" i="388"/>
  <c r="AY1293" i="388"/>
  <c r="AY1291" i="388"/>
  <c r="AY1290" i="388"/>
  <c r="AY1289" i="388"/>
  <c r="AY1288" i="388"/>
  <c r="AY1287" i="388"/>
  <c r="AY1286" i="388"/>
  <c r="AY1285" i="388"/>
  <c r="AY1284" i="388"/>
  <c r="AY1283" i="388"/>
  <c r="AY1282" i="388"/>
  <c r="AY1281" i="388"/>
  <c r="AY1280" i="388"/>
  <c r="AY1273" i="388"/>
  <c r="AY1272" i="388"/>
  <c r="AY1270" i="388"/>
  <c r="AY1269" i="388"/>
  <c r="AY1266" i="388"/>
  <c r="AY1265" i="388"/>
  <c r="AY1264" i="388"/>
  <c r="AY1258" i="388"/>
  <c r="AY1257" i="388"/>
  <c r="AY1254" i="388"/>
  <c r="AY1253" i="388"/>
  <c r="AY1252" i="388"/>
  <c r="AY1251" i="388"/>
  <c r="AY1250" i="388"/>
  <c r="AY1248" i="388"/>
  <c r="AY1242" i="388"/>
  <c r="AY1235" i="388"/>
  <c r="AY1234" i="388"/>
  <c r="AY1232" i="388"/>
  <c r="AY1231" i="388"/>
  <c r="AY1227" i="388"/>
  <c r="AY1226" i="388"/>
  <c r="AY1225" i="388"/>
  <c r="AY1224" i="388"/>
  <c r="AY1223" i="388"/>
  <c r="AY1222" i="388"/>
  <c r="AY1217" i="388"/>
  <c r="AY1216" i="388"/>
  <c r="AY1214" i="388"/>
  <c r="AY1209" i="388"/>
  <c r="AY1208" i="388"/>
  <c r="AY1207" i="388"/>
  <c r="AY1206" i="388"/>
  <c r="AY1205" i="388"/>
  <c r="AY1204" i="388"/>
  <c r="AY1203" i="388"/>
  <c r="AY1202" i="388"/>
  <c r="AY1201" i="388"/>
  <c r="AY1200" i="388"/>
  <c r="AY1199" i="388"/>
  <c r="AY1198" i="388"/>
  <c r="AY1197" i="388"/>
  <c r="AY1196" i="388"/>
  <c r="AY1194" i="388"/>
  <c r="AY1193" i="388"/>
  <c r="AY1192" i="388"/>
  <c r="AY1191" i="388"/>
  <c r="AY1190" i="388"/>
  <c r="AY1189" i="388"/>
  <c r="AY1188" i="388"/>
  <c r="AY1187" i="388"/>
  <c r="AY1186" i="388"/>
  <c r="AY1185" i="388"/>
  <c r="AY1184" i="388"/>
  <c r="AY1183" i="388"/>
  <c r="AY1182" i="388"/>
  <c r="AY1181" i="388"/>
  <c r="AY1180" i="388"/>
  <c r="AY1179" i="388"/>
  <c r="AY1178" i="388"/>
  <c r="AY1177" i="388"/>
  <c r="AY1176" i="388"/>
  <c r="AY1175" i="388"/>
  <c r="AY1155" i="388"/>
  <c r="AY1154" i="388"/>
  <c r="AY1152" i="388"/>
  <c r="AY1149" i="388"/>
  <c r="AY1148" i="388"/>
  <c r="AY1093" i="388"/>
  <c r="AY1092" i="388"/>
  <c r="AY1066" i="388"/>
  <c r="AY1027" i="388"/>
  <c r="AY1026" i="388"/>
  <c r="AY1025" i="388"/>
  <c r="AY1024" i="388"/>
  <c r="AY1023" i="388"/>
  <c r="AY1021" i="388"/>
  <c r="AY1020" i="388"/>
  <c r="AY1019" i="388"/>
  <c r="AY1018" i="388"/>
  <c r="AY1017" i="388"/>
  <c r="AY1016" i="388"/>
  <c r="AY1015" i="388"/>
  <c r="AY1014" i="388"/>
  <c r="AY1013" i="388"/>
  <c r="AY1012" i="388"/>
  <c r="AY1011" i="388"/>
  <c r="AY1010" i="388"/>
  <c r="AY1009" i="388"/>
  <c r="AY1008" i="388"/>
  <c r="AY1007" i="388"/>
  <c r="AY1006" i="388"/>
  <c r="AY1005" i="388"/>
  <c r="AY1004" i="388"/>
  <c r="AY1003" i="388"/>
  <c r="AY999" i="388"/>
  <c r="AY998" i="388"/>
  <c r="AY997" i="388"/>
  <c r="AY996" i="388"/>
  <c r="AY995" i="388"/>
  <c r="AY994" i="388"/>
  <c r="AY993" i="388"/>
  <c r="AY992" i="388"/>
  <c r="AY991" i="388"/>
  <c r="AY990" i="388"/>
  <c r="AY989" i="388"/>
  <c r="AY988" i="388"/>
  <c r="AY987" i="388"/>
  <c r="AY986" i="388"/>
  <c r="AY985" i="388"/>
  <c r="AY983" i="388"/>
  <c r="AY982" i="388"/>
  <c r="AY981" i="388"/>
  <c r="AY980" i="388"/>
  <c r="AY979" i="388"/>
  <c r="AY978" i="388"/>
  <c r="AY976" i="388"/>
  <c r="AY975" i="388"/>
  <c r="AY974" i="388"/>
  <c r="AY972" i="388"/>
  <c r="AY971" i="388"/>
  <c r="AY970" i="388"/>
  <c r="AY969" i="388"/>
  <c r="AY967" i="388"/>
  <c r="AY966" i="388"/>
  <c r="AY965" i="388"/>
  <c r="AY959" i="388"/>
  <c r="AY958" i="388"/>
  <c r="AY957" i="388"/>
  <c r="AY952" i="388"/>
  <c r="AY951" i="388"/>
  <c r="AY949" i="388"/>
  <c r="AY948" i="388"/>
  <c r="AY947" i="388"/>
  <c r="AY946" i="388"/>
  <c r="AY945" i="388"/>
  <c r="AY944" i="388"/>
  <c r="AY943" i="388"/>
  <c r="AY942" i="388"/>
  <c r="AY941" i="388"/>
  <c r="AY939" i="388"/>
  <c r="AY938" i="388"/>
  <c r="AY937" i="388"/>
  <c r="AY936" i="388"/>
  <c r="AY935" i="388"/>
  <c r="AY934" i="388"/>
  <c r="AY933" i="388"/>
  <c r="AY932" i="388"/>
  <c r="AY931" i="388"/>
  <c r="AY930" i="388"/>
  <c r="AY929" i="388"/>
  <c r="AY928" i="388"/>
  <c r="AY927" i="388"/>
  <c r="AY926" i="388"/>
  <c r="AY925" i="388"/>
  <c r="AY924" i="388"/>
  <c r="AY923" i="388"/>
  <c r="AY922" i="388"/>
  <c r="AY921" i="388"/>
  <c r="AY920" i="388"/>
  <c r="AY919" i="388"/>
  <c r="AY918" i="388"/>
  <c r="AY917" i="388"/>
  <c r="AY916" i="388"/>
  <c r="AY915" i="388"/>
  <c r="AY914" i="388"/>
  <c r="AY913" i="388"/>
  <c r="AY912" i="388"/>
  <c r="AY911" i="388"/>
  <c r="AY910" i="388"/>
  <c r="AY909" i="388"/>
  <c r="AY908" i="388"/>
  <c r="AY907" i="388"/>
  <c r="AY906" i="388"/>
  <c r="AY905" i="388"/>
  <c r="AY904" i="388"/>
  <c r="AY903" i="388"/>
  <c r="AY902" i="388"/>
  <c r="AY901" i="388"/>
  <c r="AY900" i="388"/>
  <c r="AY899" i="388"/>
  <c r="AY124" i="388"/>
  <c r="AY125" i="388"/>
  <c r="AY126" i="388"/>
  <c r="AY138" i="388"/>
  <c r="AY139" i="388"/>
  <c r="AY157" i="388"/>
  <c r="AY159" i="388"/>
  <c r="AY175" i="388"/>
  <c r="AY215" i="388"/>
  <c r="AY319" i="388"/>
  <c r="AY322" i="388"/>
  <c r="AY351" i="388"/>
  <c r="AY387" i="388"/>
  <c r="AY429" i="388"/>
  <c r="AY430" i="388"/>
  <c r="AY431" i="388"/>
  <c r="AY432" i="388"/>
  <c r="AY433" i="388"/>
  <c r="AY434" i="388"/>
  <c r="AY435" i="388"/>
  <c r="AY436" i="388"/>
  <c r="AY437" i="388"/>
  <c r="AY438" i="388"/>
  <c r="AY439" i="388"/>
  <c r="AY440" i="388"/>
  <c r="AY442" i="388"/>
  <c r="AY443" i="388"/>
  <c r="AY444" i="388"/>
  <c r="AY445" i="388"/>
  <c r="AY446" i="388"/>
  <c r="AY447" i="388"/>
  <c r="AY448" i="388"/>
  <c r="AY449" i="388"/>
  <c r="AY450" i="388"/>
  <c r="AY451" i="388"/>
  <c r="AY452" i="388"/>
  <c r="AY453" i="388"/>
  <c r="AY454" i="388"/>
  <c r="AY455" i="388"/>
  <c r="AY456" i="388"/>
  <c r="AY467" i="388"/>
  <c r="AY468" i="388"/>
  <c r="AY469" i="388"/>
  <c r="AY470" i="388"/>
  <c r="AY471" i="388"/>
  <c r="AY472" i="388"/>
  <c r="AY473" i="388"/>
  <c r="AY474" i="388"/>
  <c r="AY476" i="388"/>
  <c r="AY478" i="388"/>
  <c r="AY480" i="388"/>
  <c r="AY481" i="388"/>
  <c r="AY482" i="388"/>
  <c r="AY483" i="388"/>
  <c r="AY484" i="388"/>
  <c r="AY485" i="388"/>
  <c r="AY486" i="388"/>
  <c r="AY488" i="388"/>
  <c r="AY489" i="388"/>
  <c r="AY494" i="388"/>
  <c r="AY495" i="388"/>
  <c r="AY496" i="388"/>
  <c r="AY497" i="388"/>
  <c r="AY498" i="388"/>
  <c r="AY499" i="388"/>
  <c r="AY500" i="388"/>
  <c r="AY501" i="388"/>
  <c r="AY502" i="388"/>
  <c r="AY503" i="388"/>
  <c r="AY504" i="388"/>
  <c r="AY505" i="388"/>
  <c r="AY506" i="388"/>
  <c r="AY507" i="388"/>
  <c r="AY508" i="388"/>
  <c r="AY509" i="388"/>
  <c r="AY510" i="388"/>
  <c r="AY511" i="388"/>
  <c r="AY512" i="388"/>
  <c r="AY513" i="388"/>
  <c r="AY514" i="388"/>
  <c r="AY515" i="388"/>
  <c r="AY516" i="388"/>
  <c r="AY517" i="388"/>
  <c r="AY518" i="388"/>
  <c r="AY519" i="388"/>
  <c r="AY520" i="388"/>
  <c r="AY521" i="388"/>
  <c r="AY522" i="388"/>
  <c r="AY523" i="388"/>
  <c r="AY524" i="388"/>
  <c r="AY525" i="388"/>
  <c r="AY526" i="388"/>
  <c r="AY527" i="388"/>
  <c r="AY530" i="388"/>
  <c r="AY532" i="388"/>
  <c r="AY534" i="388"/>
  <c r="AY535" i="388"/>
  <c r="AY536" i="388"/>
  <c r="AY537" i="388"/>
  <c r="AY540" i="388"/>
  <c r="AY541" i="388"/>
  <c r="AY542" i="388"/>
  <c r="AY543" i="388"/>
  <c r="AY544" i="388"/>
  <c r="AY545" i="388"/>
  <c r="AY546" i="388"/>
  <c r="AY547" i="388"/>
  <c r="AY548" i="388"/>
  <c r="AY549" i="388"/>
  <c r="AY560" i="388"/>
  <c r="AY561" i="388"/>
  <c r="AY577" i="388"/>
  <c r="AY578" i="388"/>
  <c r="AY581" i="388"/>
  <c r="AY582" i="388"/>
  <c r="AY583" i="388"/>
  <c r="AY584" i="388"/>
  <c r="AY585" i="388"/>
  <c r="AY589" i="388"/>
  <c r="AY590" i="388"/>
  <c r="AY595" i="388"/>
  <c r="AY596" i="388"/>
  <c r="AY597" i="388"/>
  <c r="AY598" i="388"/>
  <c r="AY599" i="388"/>
  <c r="AY600" i="388"/>
  <c r="AY601" i="388"/>
  <c r="AY602" i="388"/>
  <c r="AY603" i="388"/>
  <c r="AY604" i="388"/>
  <c r="AY606" i="388"/>
  <c r="AY607" i="388"/>
  <c r="AY608" i="388"/>
  <c r="AY609" i="388"/>
  <c r="AY610" i="388"/>
  <c r="AY621" i="388"/>
  <c r="AY622" i="388"/>
  <c r="AY623" i="388"/>
  <c r="AY624" i="388"/>
  <c r="AY625" i="388"/>
  <c r="AY626" i="388"/>
  <c r="AY627" i="388"/>
  <c r="AY628" i="388"/>
  <c r="AY629" i="388"/>
  <c r="AY630" i="388"/>
  <c r="AY631" i="388"/>
  <c r="AY632" i="388"/>
  <c r="AY633" i="388"/>
  <c r="AY635" i="388"/>
  <c r="AY649" i="388"/>
  <c r="AY650" i="388"/>
  <c r="AY651" i="388"/>
  <c r="AY656" i="388"/>
  <c r="AY662" i="388"/>
  <c r="AY664" i="388"/>
  <c r="AY665" i="388"/>
  <c r="AY667" i="388"/>
  <c r="AY668" i="388"/>
  <c r="AY669" i="388"/>
  <c r="AY684" i="388"/>
  <c r="AY687" i="388"/>
  <c r="AY716" i="388"/>
  <c r="AY717" i="388"/>
  <c r="AY721" i="388"/>
  <c r="AY725" i="388"/>
  <c r="AY727" i="388"/>
  <c r="AY729" i="388"/>
  <c r="AY733" i="388"/>
  <c r="AY735" i="388"/>
  <c r="AY739" i="388"/>
  <c r="AY744" i="388"/>
  <c r="AY754" i="388"/>
  <c r="AY759" i="388"/>
  <c r="AY760" i="388"/>
  <c r="AY761" i="388"/>
  <c r="AY762" i="388"/>
  <c r="AY763" i="388"/>
  <c r="AY764" i="388"/>
  <c r="AY765" i="388"/>
  <c r="AY766" i="388"/>
  <c r="AY767" i="388"/>
  <c r="AY768" i="388"/>
  <c r="AY769" i="388"/>
  <c r="AY770" i="388"/>
  <c r="AY771" i="388"/>
  <c r="AY772" i="388"/>
  <c r="AY773" i="388"/>
  <c r="AY775" i="388"/>
  <c r="AY776" i="388"/>
  <c r="AY784" i="388"/>
  <c r="AY785" i="388"/>
  <c r="AY786" i="388"/>
  <c r="AY787" i="388"/>
  <c r="AY788" i="388"/>
  <c r="AY789" i="388"/>
  <c r="AY791" i="388"/>
  <c r="AY792" i="388"/>
  <c r="AY793" i="388"/>
  <c r="AY794" i="388"/>
  <c r="AY795" i="388"/>
  <c r="AY796" i="388"/>
  <c r="AY797" i="388"/>
  <c r="AY798" i="388"/>
  <c r="AY799" i="388"/>
  <c r="AY800" i="388"/>
  <c r="AY801" i="388"/>
  <c r="AY802" i="388"/>
  <c r="AY803" i="388"/>
  <c r="AY804" i="388"/>
  <c r="AY805" i="388"/>
  <c r="AY806" i="388"/>
  <c r="AY807" i="388"/>
  <c r="AY808" i="388"/>
  <c r="AY809" i="388"/>
  <c r="AY810" i="388"/>
  <c r="AY811" i="388"/>
  <c r="AY812" i="388"/>
  <c r="AY813" i="388"/>
  <c r="AY815" i="388"/>
  <c r="AY816" i="388"/>
  <c r="AY817" i="388"/>
  <c r="AY818" i="388"/>
  <c r="AY819" i="388"/>
  <c r="AY820" i="388"/>
  <c r="AY821" i="388"/>
  <c r="AY825" i="388"/>
  <c r="AY829" i="388"/>
  <c r="AY831" i="388"/>
  <c r="AY833" i="388"/>
  <c r="AY837" i="388"/>
  <c r="AY840" i="388"/>
  <c r="AY841" i="388"/>
  <c r="AY842" i="388"/>
  <c r="AY843" i="388"/>
  <c r="AY844" i="388"/>
  <c r="AY847" i="388"/>
  <c r="AY848" i="388"/>
  <c r="AY850" i="388"/>
  <c r="AY852" i="388"/>
  <c r="AY854" i="388"/>
  <c r="AY855" i="388"/>
  <c r="AY856" i="388"/>
  <c r="AY857" i="388"/>
  <c r="AY858" i="388"/>
  <c r="AY859" i="388"/>
  <c r="AY860" i="388"/>
  <c r="AY863" i="388"/>
  <c r="AY865" i="388"/>
  <c r="AY866" i="388"/>
  <c r="AY871" i="388"/>
  <c r="AY872" i="388"/>
  <c r="AY873" i="388"/>
  <c r="AY874" i="388"/>
  <c r="AY875" i="388"/>
  <c r="AY876" i="388"/>
  <c r="AY877" i="388"/>
  <c r="AY878" i="388"/>
  <c r="AY879" i="388"/>
  <c r="AY880" i="388"/>
  <c r="AY885" i="388"/>
  <c r="AY886" i="388"/>
  <c r="AY887" i="388"/>
  <c r="AY888" i="388"/>
  <c r="AY889" i="388"/>
  <c r="AY890" i="388"/>
  <c r="AY891" i="388"/>
  <c r="AY892" i="388"/>
  <c r="AY893" i="388"/>
  <c r="AY894" i="388"/>
  <c r="AY895" i="388"/>
  <c r="AY896" i="388"/>
  <c r="AY897" i="388"/>
  <c r="AY10" i="388"/>
  <c r="AY11" i="388"/>
  <c r="AY12" i="388"/>
  <c r="AY13" i="388"/>
  <c r="AY15" i="388"/>
  <c r="AY16" i="388"/>
  <c r="AY17" i="388"/>
  <c r="AY18" i="388"/>
  <c r="AY19" i="388"/>
  <c r="AY20" i="388"/>
  <c r="AY21" i="388"/>
  <c r="AY22" i="388"/>
  <c r="AY23" i="388"/>
  <c r="AY24" i="388"/>
  <c r="AY27" i="388"/>
  <c r="AY28" i="388"/>
  <c r="AY29" i="388"/>
  <c r="AY30" i="388"/>
  <c r="AY31" i="388"/>
  <c r="AY32" i="388"/>
  <c r="AY33" i="388"/>
  <c r="AY34" i="388"/>
  <c r="AY35" i="388"/>
  <c r="AY36" i="388"/>
  <c r="AY37" i="388"/>
  <c r="AY38" i="388"/>
  <c r="AY39" i="388"/>
  <c r="AY40" i="388"/>
  <c r="AY41" i="388"/>
  <c r="AY42" i="388"/>
  <c r="AY43" i="388"/>
  <c r="AY44" i="388"/>
  <c r="AY45" i="388"/>
  <c r="AY46" i="388"/>
  <c r="AY47" i="388"/>
  <c r="AY48" i="388"/>
  <c r="AY49" i="388"/>
  <c r="AY51" i="388"/>
  <c r="AY52" i="388"/>
  <c r="AY53" i="388"/>
  <c r="AY55" i="388"/>
  <c r="AY56" i="388"/>
  <c r="AY57" i="388"/>
  <c r="AY58" i="388"/>
  <c r="AY59" i="388"/>
  <c r="AY61" i="388"/>
  <c r="AY64" i="388"/>
  <c r="AY65" i="388"/>
  <c r="AY66" i="388"/>
  <c r="AY67" i="388"/>
  <c r="AY68" i="388"/>
  <c r="AY69" i="388"/>
  <c r="AY70" i="388"/>
  <c r="AY71" i="388"/>
  <c r="AY72" i="388"/>
  <c r="AY73" i="388"/>
  <c r="AY74" i="388"/>
  <c r="AY75" i="388"/>
  <c r="AY76" i="388"/>
  <c r="AY77" i="388"/>
  <c r="AY78" i="388"/>
  <c r="AY79" i="388"/>
  <c r="AY80" i="388"/>
  <c r="AY81" i="388"/>
  <c r="AY82" i="388"/>
  <c r="AY83" i="388"/>
  <c r="AY84" i="388"/>
  <c r="AY85" i="388"/>
  <c r="AY86" i="388"/>
  <c r="AY87" i="388"/>
  <c r="AY88" i="388"/>
  <c r="AY89" i="388"/>
  <c r="AY90" i="388"/>
  <c r="AY91" i="388"/>
  <c r="AY92" i="388"/>
  <c r="AY113" i="388"/>
  <c r="AY114" i="388"/>
  <c r="AY115" i="388"/>
  <c r="AY116" i="388"/>
  <c r="AY117" i="388"/>
  <c r="AY119" i="388"/>
  <c r="AY120" i="388"/>
  <c r="AY9" i="388"/>
  <c r="AV1396" i="388"/>
  <c r="AV1393" i="388"/>
  <c r="AV1391" i="388"/>
  <c r="AV1389" i="388"/>
  <c r="AV1388" i="388"/>
  <c r="AV1376" i="388"/>
  <c r="AV1372" i="388"/>
  <c r="AV1370" i="388"/>
  <c r="AV1366" i="388"/>
  <c r="AV1365" i="388"/>
  <c r="AV1364" i="388"/>
  <c r="AV1362" i="388"/>
  <c r="AV1360" i="388"/>
  <c r="AV1351" i="388"/>
  <c r="AV1343" i="388"/>
  <c r="AV1342" i="388"/>
  <c r="AV1341" i="388"/>
  <c r="AV1340" i="388"/>
  <c r="AV1339" i="388"/>
  <c r="AV1338" i="388"/>
  <c r="AV1337" i="388"/>
  <c r="AV1336" i="388"/>
  <c r="AV1335" i="388"/>
  <c r="AV1279" i="388"/>
  <c r="AV1278" i="388"/>
  <c r="AV1277" i="388"/>
  <c r="AV1276" i="388"/>
  <c r="AV1268" i="388"/>
  <c r="AV1267" i="388"/>
  <c r="AV1263" i="388"/>
  <c r="AV1262" i="388"/>
  <c r="AV1261" i="388"/>
  <c r="AV1260" i="388"/>
  <c r="AV1259" i="388"/>
  <c r="AV1256" i="388"/>
  <c r="AV1255" i="388"/>
  <c r="AV1247" i="388"/>
  <c r="AV1246" i="388"/>
  <c r="AV1245" i="388"/>
  <c r="AV1244" i="388"/>
  <c r="AV1241" i="388"/>
  <c r="AV1240" i="388"/>
  <c r="AV1239" i="388"/>
  <c r="AV1238" i="388"/>
  <c r="AV1237" i="388"/>
  <c r="AV1233" i="388"/>
  <c r="AV1230" i="388"/>
  <c r="AV1229" i="388"/>
  <c r="AV1228" i="388"/>
  <c r="AV1221" i="388"/>
  <c r="AV1220" i="388"/>
  <c r="AV1219" i="388"/>
  <c r="AV1218" i="388"/>
  <c r="AV1215" i="388"/>
  <c r="AV1213" i="388"/>
  <c r="AV1211" i="388"/>
  <c r="AV1210" i="388"/>
  <c r="AV1174" i="388"/>
  <c r="AV1173" i="388"/>
  <c r="AV1172" i="388"/>
  <c r="AV1171" i="388"/>
  <c r="AV1170" i="388"/>
  <c r="AV1169" i="388"/>
  <c r="AV1168" i="388"/>
  <c r="AV1166" i="388"/>
  <c r="AV1164" i="388"/>
  <c r="AV1163" i="388"/>
  <c r="AV1162" i="388"/>
  <c r="AV1161" i="388"/>
  <c r="AV1160" i="388"/>
  <c r="AV1159" i="388"/>
  <c r="AV1158" i="388"/>
  <c r="AV1157" i="388"/>
  <c r="AV1156" i="388"/>
  <c r="AV1153" i="388"/>
  <c r="AV1151" i="388"/>
  <c r="AV1150" i="388"/>
  <c r="AV1147" i="388"/>
  <c r="AV1146" i="388"/>
  <c r="AV1145" i="388"/>
  <c r="AV1144" i="388"/>
  <c r="AV1143" i="388"/>
  <c r="AV1142" i="388"/>
  <c r="AV1141" i="388"/>
  <c r="AV1140" i="388"/>
  <c r="AV1139" i="388"/>
  <c r="AV1138" i="388"/>
  <c r="AV1137" i="388"/>
  <c r="AV1136" i="388"/>
  <c r="AV1135" i="388"/>
  <c r="AV1134" i="388"/>
  <c r="AV1133" i="388"/>
  <c r="AV1132" i="388"/>
  <c r="AV1130" i="388"/>
  <c r="AV1129" i="388"/>
  <c r="AV1128" i="388"/>
  <c r="AV1127" i="388"/>
  <c r="AV1126" i="388"/>
  <c r="AV1125" i="388"/>
  <c r="AV1124" i="388"/>
  <c r="AV1123" i="388"/>
  <c r="AV1122" i="388"/>
  <c r="AV1121" i="388"/>
  <c r="AV1120" i="388"/>
  <c r="AV1119" i="388"/>
  <c r="AV1118" i="388"/>
  <c r="AV1117" i="388"/>
  <c r="AV1116" i="388"/>
  <c r="AV1115" i="388"/>
  <c r="AV1114" i="388"/>
  <c r="AV1113" i="388"/>
  <c r="AV1112" i="388"/>
  <c r="AV1111" i="388"/>
  <c r="AV1110" i="388"/>
  <c r="AV1109" i="388"/>
  <c r="AV1108" i="388"/>
  <c r="AV1107" i="388"/>
  <c r="AV1106" i="388"/>
  <c r="AV1105" i="388"/>
  <c r="AV1104" i="388"/>
  <c r="AV1103" i="388"/>
  <c r="AV1102" i="388"/>
  <c r="AV1101" i="388"/>
  <c r="AV1100" i="388"/>
  <c r="AV1099" i="388"/>
  <c r="AV1098" i="388"/>
  <c r="AV1097" i="388"/>
  <c r="AV1096" i="388"/>
  <c r="AV1095" i="388"/>
  <c r="AV1094" i="388"/>
  <c r="AV1088" i="388"/>
  <c r="AV1087" i="388"/>
  <c r="AV1086" i="388"/>
  <c r="AV1085" i="388"/>
  <c r="AV1084" i="388"/>
  <c r="AV1083" i="388"/>
  <c r="AV1082" i="388"/>
  <c r="AV1081" i="388"/>
  <c r="AV1080" i="388"/>
  <c r="AV1079" i="388"/>
  <c r="AV1078" i="388"/>
  <c r="AV1077" i="388"/>
  <c r="AV1076" i="388"/>
  <c r="AV1075" i="388"/>
  <c r="AV1074" i="388"/>
  <c r="AV1073" i="388"/>
  <c r="AV1072" i="388"/>
  <c r="AV1071" i="388"/>
  <c r="AV1070" i="388"/>
  <c r="AV1069" i="388"/>
  <c r="AV1068" i="388"/>
  <c r="AV1067" i="388"/>
  <c r="AV1065" i="388"/>
  <c r="AV1064" i="388"/>
  <c r="AV1063" i="388"/>
  <c r="AV1062" i="388"/>
  <c r="AV1061" i="388"/>
  <c r="AV1060" i="388"/>
  <c r="AV1059" i="388"/>
  <c r="AV1058" i="388"/>
  <c r="AV1057" i="388"/>
  <c r="AV1056" i="388"/>
  <c r="AV1055" i="388"/>
  <c r="AV1054" i="388"/>
  <c r="AV1053" i="388"/>
  <c r="AV1052" i="388"/>
  <c r="AV1051" i="388"/>
  <c r="AV1049" i="388"/>
  <c r="AV1048" i="388"/>
  <c r="AV1047" i="388"/>
  <c r="AV1046" i="388"/>
  <c r="AV1045" i="388"/>
  <c r="AV1044" i="388"/>
  <c r="AV1043" i="388"/>
  <c r="AV1042" i="388"/>
  <c r="AV1040" i="388"/>
  <c r="AV1039" i="388"/>
  <c r="AV1038" i="388"/>
  <c r="AV1037" i="388"/>
  <c r="AV1036" i="388"/>
  <c r="AV1035" i="388"/>
  <c r="AV1034" i="388"/>
  <c r="AV1033" i="388"/>
  <c r="AV1032" i="388"/>
  <c r="AV1031" i="388"/>
  <c r="AV1030" i="388"/>
  <c r="AV1029" i="388"/>
  <c r="AV1027" i="388"/>
  <c r="AV1026" i="388"/>
  <c r="AV1025" i="388"/>
  <c r="AV1000" i="388"/>
  <c r="AV984" i="388"/>
  <c r="AV977" i="388"/>
  <c r="AV973" i="388"/>
  <c r="AV968" i="388"/>
  <c r="AV964" i="388"/>
  <c r="AV963" i="388"/>
  <c r="AV962" i="388"/>
  <c r="AV961" i="388"/>
  <c r="AV960" i="388"/>
  <c r="AV956" i="388"/>
  <c r="AV954" i="388"/>
  <c r="AV952" i="388"/>
  <c r="AV951" i="388"/>
  <c r="AV949" i="388"/>
  <c r="AV948" i="388"/>
  <c r="AV947" i="388"/>
  <c r="AV946" i="388"/>
  <c r="AV945" i="388"/>
  <c r="AV944" i="388"/>
  <c r="AV943" i="388"/>
  <c r="AV942" i="388"/>
  <c r="AV941" i="388"/>
  <c r="AV939" i="388"/>
  <c r="AV938" i="388"/>
  <c r="AV937" i="388"/>
  <c r="AV936" i="388"/>
  <c r="AV935" i="388"/>
  <c r="AV934" i="388"/>
  <c r="AV933" i="388"/>
  <c r="AV932" i="388"/>
  <c r="AV931" i="388"/>
  <c r="AV930" i="388"/>
  <c r="AV929" i="388"/>
  <c r="AV928" i="388"/>
  <c r="AV921" i="388"/>
  <c r="AV920" i="388"/>
  <c r="AV919" i="388"/>
  <c r="AV918" i="388"/>
  <c r="AV917" i="388"/>
  <c r="AV916" i="388"/>
  <c r="AV915" i="388"/>
  <c r="AV914" i="388"/>
  <c r="AV911" i="388"/>
  <c r="AV910" i="388"/>
  <c r="AV909" i="388"/>
  <c r="AV908" i="388"/>
  <c r="AV907" i="388"/>
  <c r="AV906" i="388"/>
  <c r="AV905" i="388"/>
  <c r="AV903" i="388"/>
  <c r="AV902" i="388"/>
  <c r="AV901" i="388"/>
  <c r="AV900" i="388"/>
  <c r="AV899" i="388"/>
  <c r="AV851" i="388"/>
  <c r="AV852" i="388"/>
  <c r="AV853" i="388"/>
  <c r="AV861" i="388"/>
  <c r="AV862" i="388"/>
  <c r="AV864" i="388"/>
  <c r="AV867" i="388"/>
  <c r="AV868" i="388"/>
  <c r="AV869" i="388"/>
  <c r="AV870" i="388"/>
  <c r="AV93" i="388"/>
  <c r="AV94" i="388"/>
  <c r="AV95" i="388"/>
  <c r="AV96" i="388"/>
  <c r="AV97" i="388"/>
  <c r="AV98" i="388"/>
  <c r="AV99" i="388"/>
  <c r="AV100" i="388"/>
  <c r="AV101" i="388"/>
  <c r="AV102" i="388"/>
  <c r="AV103" i="388"/>
  <c r="AV104" i="388"/>
  <c r="AV105" i="388"/>
  <c r="AV106" i="388"/>
  <c r="AV109" i="388"/>
  <c r="AV110" i="388"/>
  <c r="AV111" i="388"/>
  <c r="AV118" i="388"/>
  <c r="AV121" i="388"/>
  <c r="AV122" i="388"/>
  <c r="AV123" i="388"/>
  <c r="AV129" i="388"/>
  <c r="AV130" i="388"/>
  <c r="AV131" i="388"/>
  <c r="AV132" i="388"/>
  <c r="AV133" i="388"/>
  <c r="AV134" i="388"/>
  <c r="AV135" i="388"/>
  <c r="AV136" i="388"/>
  <c r="AV137" i="388"/>
  <c r="AV140" i="388"/>
  <c r="AV141" i="388"/>
  <c r="AV142" i="388"/>
  <c r="AV143" i="388"/>
  <c r="AV144" i="388"/>
  <c r="AV145" i="388"/>
  <c r="AV146" i="388"/>
  <c r="AV147" i="388"/>
  <c r="AV148" i="388"/>
  <c r="AV149" i="388"/>
  <c r="AV150" i="388"/>
  <c r="AV151" i="388"/>
  <c r="AV152" i="388"/>
  <c r="AV153" i="388"/>
  <c r="AV154" i="388"/>
  <c r="AV155" i="388"/>
  <c r="AV156" i="388"/>
  <c r="AV158" i="388"/>
  <c r="AV160" i="388"/>
  <c r="AV161" i="388"/>
  <c r="AV162" i="388"/>
  <c r="AV163" i="388"/>
  <c r="AV164" i="388"/>
  <c r="AV165" i="388"/>
  <c r="AV166" i="388"/>
  <c r="AV167" i="388"/>
  <c r="AV168" i="388"/>
  <c r="AV169" i="388"/>
  <c r="AV170" i="388"/>
  <c r="AV171" i="388"/>
  <c r="AV172" i="388"/>
  <c r="AV173" i="388"/>
  <c r="AV174" i="388"/>
  <c r="AV176" i="388"/>
  <c r="AV177" i="388"/>
  <c r="AV178" i="388"/>
  <c r="AV179" i="388"/>
  <c r="AV180" i="388"/>
  <c r="AV181" i="388"/>
  <c r="AV182" i="388"/>
  <c r="AV190" i="388"/>
  <c r="AV191" i="388"/>
  <c r="AV192" i="388"/>
  <c r="AV193" i="388"/>
  <c r="AV194" i="388"/>
  <c r="AV195" i="388"/>
  <c r="AV196" i="388"/>
  <c r="AV197" i="388"/>
  <c r="AV198" i="388"/>
  <c r="AV199" i="388"/>
  <c r="AV200" i="388"/>
  <c r="AV201" i="388"/>
  <c r="AV202" i="388"/>
  <c r="AV203" i="388"/>
  <c r="AV204" i="388"/>
  <c r="AV205" i="388"/>
  <c r="AV206" i="388"/>
  <c r="AV207" i="388"/>
  <c r="AV208" i="388"/>
  <c r="AV209" i="388"/>
  <c r="AV211" i="388"/>
  <c r="AV212" i="388"/>
  <c r="AV213" i="388"/>
  <c r="AV214" i="388"/>
  <c r="AV216" i="388"/>
  <c r="AV217" i="388"/>
  <c r="AV218" i="388"/>
  <c r="AV219" i="388"/>
  <c r="AV220" i="388"/>
  <c r="AV221" i="388"/>
  <c r="AV222" i="388"/>
  <c r="AV223" i="388"/>
  <c r="AV224" i="388"/>
  <c r="AV225" i="388"/>
  <c r="AV226" i="388"/>
  <c r="AV227" i="388"/>
  <c r="AV228" i="388"/>
  <c r="AV229" i="388"/>
  <c r="AV230" i="388"/>
  <c r="AV231" i="388"/>
  <c r="AV232" i="388"/>
  <c r="AV233" i="388"/>
  <c r="AV234" i="388"/>
  <c r="AV235" i="388"/>
  <c r="AV236" i="388"/>
  <c r="AV237" i="388"/>
  <c r="AV238" i="388"/>
  <c r="AV239" i="388"/>
  <c r="AV240" i="388"/>
  <c r="AV241" i="388"/>
  <c r="AV242" i="388"/>
  <c r="AV243" i="388"/>
  <c r="AV244" i="388"/>
  <c r="AV245" i="388"/>
  <c r="AV246" i="388"/>
  <c r="AV247" i="388"/>
  <c r="AV248" i="388"/>
  <c r="AV249" i="388"/>
  <c r="AV250" i="388"/>
  <c r="AV251" i="388"/>
  <c r="AV253" i="388"/>
  <c r="AV254" i="388"/>
  <c r="AV256" i="388"/>
  <c r="AV257" i="388"/>
  <c r="AV259" i="388"/>
  <c r="AV260" i="388"/>
  <c r="AV261" i="388"/>
  <c r="AV262" i="388"/>
  <c r="AV263" i="388"/>
  <c r="AV264" i="388"/>
  <c r="AV265" i="388"/>
  <c r="AV266" i="388"/>
  <c r="AV267" i="388"/>
  <c r="AV268" i="388"/>
  <c r="AV269" i="388"/>
  <c r="AV270" i="388"/>
  <c r="AV271" i="388"/>
  <c r="AV272" i="388"/>
  <c r="AV273" i="388"/>
  <c r="AV274" i="388"/>
  <c r="AV275" i="388"/>
  <c r="AV276" i="388"/>
  <c r="AV277" i="388"/>
  <c r="AV278" i="388"/>
  <c r="AV279" i="388"/>
  <c r="AV280" i="388"/>
  <c r="AV281" i="388"/>
  <c r="AV282" i="388"/>
  <c r="AV283" i="388"/>
  <c r="AV284" i="388"/>
  <c r="AV285" i="388"/>
  <c r="AV292" i="388"/>
  <c r="AV294" i="388"/>
  <c r="AV295" i="388"/>
  <c r="AV296" i="388"/>
  <c r="AV299" i="388"/>
  <c r="AV300" i="388"/>
  <c r="AV301" i="388"/>
  <c r="AV302" i="388"/>
  <c r="AV303" i="388"/>
  <c r="AV304" i="388"/>
  <c r="AV305" i="388"/>
  <c r="AV306" i="388"/>
  <c r="AV307" i="388"/>
  <c r="AV308" i="388"/>
  <c r="AV309" i="388"/>
  <c r="AV320" i="388"/>
  <c r="AV321" i="388"/>
  <c r="AV323" i="388"/>
  <c r="AV324" i="388"/>
  <c r="AV325" i="388"/>
  <c r="AV326" i="388"/>
  <c r="AV327" i="388"/>
  <c r="AV329" i="388"/>
  <c r="AV330" i="388"/>
  <c r="AV331" i="388"/>
  <c r="AV332" i="388"/>
  <c r="AV333" i="388"/>
  <c r="AV334" i="388"/>
  <c r="AV335" i="388"/>
  <c r="AV336" i="388"/>
  <c r="AV337" i="388"/>
  <c r="AV338" i="388"/>
  <c r="AV339" i="388"/>
  <c r="AV340" i="388"/>
  <c r="AV341" i="388"/>
  <c r="AV342" i="388"/>
  <c r="AV343" i="388"/>
  <c r="AV344" i="388"/>
  <c r="AV345" i="388"/>
  <c r="AV346" i="388"/>
  <c r="AV347" i="388"/>
  <c r="AV350" i="388"/>
  <c r="AV352" i="388"/>
  <c r="AV353" i="388"/>
  <c r="AV354" i="388"/>
  <c r="AV355" i="388"/>
  <c r="AV356" i="388"/>
  <c r="AV357" i="388"/>
  <c r="AV358" i="388"/>
  <c r="AV359" i="388"/>
  <c r="AV360" i="388"/>
  <c r="AV361" i="388"/>
  <c r="AV362" i="388"/>
  <c r="AV363" i="388"/>
  <c r="AV364" i="388"/>
  <c r="AV365" i="388"/>
  <c r="AV366" i="388"/>
  <c r="AV367" i="388"/>
  <c r="AV376" i="388"/>
  <c r="AV377" i="388"/>
  <c r="AV378" i="388"/>
  <c r="AV379" i="388"/>
  <c r="AV380" i="388"/>
  <c r="AV381" i="388"/>
  <c r="AV382" i="388"/>
  <c r="AV383" i="388"/>
  <c r="AV384" i="388"/>
  <c r="AV385" i="388"/>
  <c r="AV386" i="388"/>
  <c r="AV388" i="388"/>
  <c r="AV389" i="388"/>
  <c r="AV390" i="388"/>
  <c r="AV391" i="388"/>
  <c r="AV392" i="388"/>
  <c r="AV393" i="388"/>
  <c r="AV394" i="388"/>
  <c r="AV395" i="388"/>
  <c r="AV396" i="388"/>
  <c r="AV397" i="388"/>
  <c r="AV398" i="388"/>
  <c r="AV399" i="388"/>
  <c r="AV400" i="388"/>
  <c r="AV401" i="388"/>
  <c r="AV402" i="388"/>
  <c r="AV403" i="388"/>
  <c r="AV404" i="388"/>
  <c r="AV405" i="388"/>
  <c r="AV406" i="388"/>
  <c r="AV407" i="388"/>
  <c r="AV408" i="388"/>
  <c r="AV409" i="388"/>
  <c r="AV419" i="388"/>
  <c r="AV420" i="388"/>
  <c r="AV421" i="388"/>
  <c r="AV422" i="388"/>
  <c r="AV423" i="388"/>
  <c r="AV424" i="388"/>
  <c r="AV425" i="388"/>
  <c r="AV426" i="388"/>
  <c r="AV427" i="388"/>
  <c r="AV428" i="388"/>
  <c r="AV433" i="388"/>
  <c r="AV434" i="388"/>
  <c r="AV435" i="388"/>
  <c r="AV436" i="388"/>
  <c r="AV437" i="388"/>
  <c r="AV438" i="388"/>
  <c r="AV439" i="388"/>
  <c r="AV440" i="388"/>
  <c r="AV442" i="388"/>
  <c r="AV443" i="388"/>
  <c r="AV444" i="388"/>
  <c r="AV445" i="388"/>
  <c r="AV446" i="388"/>
  <c r="AV447" i="388"/>
  <c r="AV448" i="388"/>
  <c r="AV449" i="388"/>
  <c r="AV450" i="388"/>
  <c r="AV451" i="388"/>
  <c r="AV452" i="388"/>
  <c r="AV453" i="388"/>
  <c r="AV454" i="388"/>
  <c r="AV455" i="388"/>
  <c r="AV456" i="388"/>
  <c r="AV457" i="388"/>
  <c r="AV458" i="388"/>
  <c r="AV459" i="388"/>
  <c r="AV460" i="388"/>
  <c r="AV461" i="388"/>
  <c r="AV462" i="388"/>
  <c r="AV463" i="388"/>
  <c r="AV464" i="388"/>
  <c r="AV465" i="388"/>
  <c r="AV475" i="388"/>
  <c r="AV477" i="388"/>
  <c r="AV479" i="388"/>
  <c r="AV487" i="388"/>
  <c r="AV490" i="388"/>
  <c r="AV493" i="388"/>
  <c r="AV531" i="388"/>
  <c r="AV533" i="388"/>
  <c r="AV538" i="388"/>
  <c r="AV539" i="388"/>
  <c r="AV550" i="388"/>
  <c r="AV551" i="388"/>
  <c r="AV552" i="388"/>
  <c r="AV553" i="388"/>
  <c r="AV554" i="388"/>
  <c r="AV591" i="388"/>
  <c r="AV592" i="388"/>
  <c r="AV593" i="388"/>
  <c r="AV594" i="388"/>
  <c r="AV605" i="388"/>
  <c r="AV611" i="388"/>
  <c r="AV612" i="388"/>
  <c r="AV613" i="388"/>
  <c r="AV614" i="388"/>
  <c r="AV615" i="388"/>
  <c r="AV616" i="388"/>
  <c r="AV617" i="388"/>
  <c r="AV618" i="388"/>
  <c r="AV619" i="388"/>
  <c r="AV620" i="388"/>
  <c r="AV634" i="388"/>
  <c r="AV637" i="388"/>
  <c r="AV638" i="388"/>
  <c r="AV639" i="388"/>
  <c r="AV640" i="388"/>
  <c r="AV641" i="388"/>
  <c r="AV643" i="388"/>
  <c r="AV644" i="388"/>
  <c r="AV645" i="388"/>
  <c r="AV646" i="388"/>
  <c r="AV652" i="388"/>
  <c r="AV653" i="388"/>
  <c r="AV654" i="388"/>
  <c r="AV655" i="388"/>
  <c r="AV657" i="388"/>
  <c r="AV658" i="388"/>
  <c r="AV659" i="388"/>
  <c r="AV661" i="388"/>
  <c r="AV662" i="388"/>
  <c r="AV663" i="388"/>
  <c r="AV664" i="388"/>
  <c r="AV670" i="388"/>
  <c r="AV671" i="388"/>
  <c r="AV672" i="388"/>
  <c r="AV673" i="388"/>
  <c r="AV679" i="388"/>
  <c r="AV680" i="388"/>
  <c r="AV681" i="388"/>
  <c r="AV682" i="388"/>
  <c r="AV683" i="388"/>
  <c r="AV684" i="388"/>
  <c r="AV685" i="388"/>
  <c r="AV686" i="388"/>
  <c r="AV688" i="388"/>
  <c r="AV689" i="388"/>
  <c r="AV690" i="388"/>
  <c r="AV691" i="388"/>
  <c r="AV692" i="388"/>
  <c r="AV693" i="388"/>
  <c r="AV694" i="388"/>
  <c r="AV695" i="388"/>
  <c r="AV696" i="388"/>
  <c r="AV698" i="388"/>
  <c r="AV699" i="388"/>
  <c r="AV700" i="388"/>
  <c r="AV701" i="388"/>
  <c r="AV702" i="388"/>
  <c r="AV703" i="388"/>
  <c r="AV704" i="388"/>
  <c r="AV705" i="388"/>
  <c r="AV706" i="388"/>
  <c r="AV707" i="388"/>
  <c r="AV708" i="388"/>
  <c r="AV709" i="388"/>
  <c r="AV710" i="388"/>
  <c r="AV711" i="388"/>
  <c r="AV712" i="388"/>
  <c r="AV714" i="388"/>
  <c r="AV715" i="388"/>
  <c r="AV718" i="388"/>
  <c r="AV719" i="388"/>
  <c r="AV720" i="388"/>
  <c r="AV722" i="388"/>
  <c r="AV723" i="388"/>
  <c r="AV724" i="388"/>
  <c r="AV726" i="388"/>
  <c r="AV728" i="388"/>
  <c r="AV730" i="388"/>
  <c r="AV731" i="388"/>
  <c r="AV732" i="388"/>
  <c r="AV734" i="388"/>
  <c r="AV736" i="388"/>
  <c r="AV737" i="388"/>
  <c r="AV738" i="388"/>
  <c r="AV740" i="388"/>
  <c r="AV741" i="388"/>
  <c r="AV742" i="388"/>
  <c r="AV743" i="388"/>
  <c r="AV745" i="388"/>
  <c r="AV746" i="388"/>
  <c r="AV747" i="388"/>
  <c r="AV748" i="388"/>
  <c r="AV749" i="388"/>
  <c r="AV750" i="388"/>
  <c r="AV751" i="388"/>
  <c r="AV752" i="388"/>
  <c r="AV755" i="388"/>
  <c r="AV756" i="388"/>
  <c r="AV757" i="388"/>
  <c r="AV758" i="388"/>
  <c r="AV777" i="388"/>
  <c r="AV778" i="388"/>
  <c r="AV779" i="388"/>
  <c r="AV780" i="388"/>
  <c r="AV781" i="388"/>
  <c r="AV782" i="388"/>
  <c r="AV783" i="388"/>
  <c r="AV784" i="388"/>
  <c r="AV785" i="388"/>
  <c r="AV786" i="388"/>
  <c r="AV787" i="388"/>
  <c r="AV788" i="388"/>
  <c r="AV789" i="388"/>
  <c r="AV791" i="388"/>
  <c r="AV792" i="388"/>
  <c r="AV793" i="388"/>
  <c r="AV794" i="388"/>
  <c r="AV795" i="388"/>
  <c r="AV796" i="388"/>
  <c r="AV797" i="388"/>
  <c r="AV798" i="388"/>
  <c r="AV799" i="388"/>
  <c r="AV800" i="388"/>
  <c r="AV801" i="388"/>
  <c r="AV802" i="388"/>
  <c r="AV803" i="388"/>
  <c r="AV804" i="388"/>
  <c r="AV805" i="388"/>
  <c r="AV806" i="388"/>
  <c r="AV807" i="388"/>
  <c r="AV808" i="388"/>
  <c r="AV809" i="388"/>
  <c r="AV810" i="388"/>
  <c r="AV811" i="388"/>
  <c r="AV812" i="388"/>
  <c r="AV814" i="388"/>
  <c r="AV818" i="388"/>
  <c r="AV822" i="388"/>
  <c r="AV823" i="388"/>
  <c r="AV824" i="388"/>
  <c r="AV827" i="388"/>
  <c r="AV832" i="388"/>
  <c r="AV834" i="388"/>
  <c r="AV838" i="388"/>
  <c r="AV839" i="388"/>
  <c r="AV840" i="388"/>
  <c r="AV845" i="388"/>
  <c r="AV846" i="388"/>
  <c r="AV849" i="388"/>
  <c r="AO900" i="388"/>
  <c r="AO901" i="388"/>
  <c r="AO902" i="388"/>
  <c r="AO903" i="388"/>
  <c r="AO904" i="388"/>
  <c r="AO905" i="388"/>
  <c r="AO906" i="388"/>
  <c r="AO907" i="388"/>
  <c r="AO908" i="388"/>
  <c r="AO909" i="388"/>
  <c r="AO910" i="388"/>
  <c r="AO911" i="388"/>
  <c r="AO912" i="388"/>
  <c r="AO913" i="388"/>
  <c r="AO914" i="388"/>
  <c r="AO915" i="388"/>
  <c r="AO916" i="388"/>
  <c r="AO917" i="388"/>
  <c r="AO918" i="388"/>
  <c r="AO919" i="388"/>
  <c r="AO920" i="388"/>
  <c r="AO921" i="388"/>
  <c r="AO922" i="388"/>
  <c r="AO923" i="388"/>
  <c r="AO924" i="388"/>
  <c r="AO925" i="388"/>
  <c r="AO926" i="388"/>
  <c r="AO927" i="388"/>
  <c r="AO928" i="388"/>
  <c r="AO929" i="388"/>
  <c r="AO930" i="388"/>
  <c r="AO931" i="388"/>
  <c r="AO932" i="388"/>
  <c r="AO933" i="388"/>
  <c r="AO934" i="388"/>
  <c r="AO935" i="388"/>
  <c r="AO936" i="388"/>
  <c r="AO937" i="388"/>
  <c r="AO938" i="388"/>
  <c r="AO939" i="388"/>
  <c r="AO941" i="388"/>
  <c r="AO942" i="388"/>
  <c r="AO943" i="388"/>
  <c r="AO944" i="388"/>
  <c r="AO945" i="388"/>
  <c r="AO946" i="388"/>
  <c r="AO947" i="388"/>
  <c r="AO948" i="388"/>
  <c r="AO949" i="388"/>
  <c r="AO951" i="388"/>
  <c r="AO952" i="388"/>
  <c r="AO957" i="388"/>
  <c r="AO958" i="388"/>
  <c r="AO959" i="388"/>
  <c r="AO965" i="388"/>
  <c r="AO966" i="388"/>
  <c r="AO967" i="388"/>
  <c r="AO969" i="388"/>
  <c r="AO970" i="388"/>
  <c r="AO971" i="388"/>
  <c r="AO972" i="388"/>
  <c r="AO974" i="388"/>
  <c r="AO975" i="388"/>
  <c r="AO976" i="388"/>
  <c r="AO978" i="388"/>
  <c r="AO979" i="388"/>
  <c r="AO980" i="388"/>
  <c r="AO981" i="388"/>
  <c r="AO982" i="388"/>
  <c r="AO983" i="388"/>
  <c r="AO985" i="388"/>
  <c r="AO986" i="388"/>
  <c r="AO987" i="388"/>
  <c r="AO988" i="388"/>
  <c r="AO989" i="388"/>
  <c r="AO990" i="388"/>
  <c r="AO991" i="388"/>
  <c r="AO992" i="388"/>
  <c r="AO993" i="388"/>
  <c r="AO994" i="388"/>
  <c r="AO995" i="388"/>
  <c r="AO996" i="388"/>
  <c r="AO997" i="388"/>
  <c r="AO998" i="388"/>
  <c r="AO999" i="388"/>
  <c r="AO1003" i="388"/>
  <c r="AO1004" i="388"/>
  <c r="AO1005" i="388"/>
  <c r="AO1006" i="388"/>
  <c r="AO1007" i="388"/>
  <c r="AO1008" i="388"/>
  <c r="AO1009" i="388"/>
  <c r="AO1010" i="388"/>
  <c r="AO1011" i="388"/>
  <c r="AO1012" i="388"/>
  <c r="AO1013" i="388"/>
  <c r="AO1014" i="388"/>
  <c r="AO1015" i="388"/>
  <c r="AO1016" i="388"/>
  <c r="AO1017" i="388"/>
  <c r="AO1018" i="388"/>
  <c r="AO1019" i="388"/>
  <c r="AO1020" i="388"/>
  <c r="AO1021" i="388"/>
  <c r="AO1023" i="388"/>
  <c r="AO1024" i="388"/>
  <c r="AO1025" i="388"/>
  <c r="AO1026" i="388"/>
  <c r="AO1027" i="388"/>
  <c r="AO1066" i="388"/>
  <c r="AO1092" i="388"/>
  <c r="AO1093" i="388"/>
  <c r="AO1148" i="388"/>
  <c r="AO1149" i="388"/>
  <c r="AO1152" i="388"/>
  <c r="AO1154" i="388"/>
  <c r="AO1155" i="388"/>
  <c r="AO1165" i="388"/>
  <c r="AO1167" i="388"/>
  <c r="AO1175" i="388"/>
  <c r="AO1176" i="388"/>
  <c r="AO1177" i="388"/>
  <c r="AO1178" i="388"/>
  <c r="AO1179" i="388"/>
  <c r="AO1180" i="388"/>
  <c r="AO1181" i="388"/>
  <c r="AO1182" i="388"/>
  <c r="AO1183" i="388"/>
  <c r="AO1184" i="388"/>
  <c r="AO1185" i="388"/>
  <c r="AO1186" i="388"/>
  <c r="AO1187" i="388"/>
  <c r="AO1188" i="388"/>
  <c r="AO1189" i="388"/>
  <c r="AO1190" i="388"/>
  <c r="AO1191" i="388"/>
  <c r="AO1192" i="388"/>
  <c r="AO1193" i="388"/>
  <c r="AO1194" i="388"/>
  <c r="AO1196" i="388"/>
  <c r="AO1197" i="388"/>
  <c r="AO1198" i="388"/>
  <c r="AO1199" i="388"/>
  <c r="AO1200" i="388"/>
  <c r="AO1201" i="388"/>
  <c r="AO1202" i="388"/>
  <c r="AO1203" i="388"/>
  <c r="AO1204" i="388"/>
  <c r="AO1205" i="388"/>
  <c r="AO1206" i="388"/>
  <c r="AO1207" i="388"/>
  <c r="AO1208" i="388"/>
  <c r="AO1209" i="388"/>
  <c r="AO1214" i="388"/>
  <c r="AO1216" i="388"/>
  <c r="AO1217" i="388"/>
  <c r="AO1222" i="388"/>
  <c r="AO1223" i="388"/>
  <c r="AO1224" i="388"/>
  <c r="AO1225" i="388"/>
  <c r="AO1226" i="388"/>
  <c r="AO1227" i="388"/>
  <c r="AO1231" i="388"/>
  <c r="AO1232" i="388"/>
  <c r="AO1234" i="388"/>
  <c r="AO1235" i="388"/>
  <c r="AO1242" i="388"/>
  <c r="AO1248" i="388"/>
  <c r="AO1250" i="388"/>
  <c r="AO1251" i="388"/>
  <c r="AO1252" i="388"/>
  <c r="AO1253" i="388"/>
  <c r="AO1254" i="388"/>
  <c r="AO1257" i="388"/>
  <c r="AO1258" i="388"/>
  <c r="AO1264" i="388"/>
  <c r="AO1265" i="388"/>
  <c r="AO1266" i="388"/>
  <c r="AO1269" i="388"/>
  <c r="AO1270" i="388"/>
  <c r="AO1272" i="388"/>
  <c r="AO1273" i="388"/>
  <c r="AO1280" i="388"/>
  <c r="AO1281" i="388"/>
  <c r="AO1282" i="388"/>
  <c r="AO1283" i="388"/>
  <c r="AO1284" i="388"/>
  <c r="AO1285" i="388"/>
  <c r="AO1286" i="388"/>
  <c r="AO1287" i="388"/>
  <c r="AO1288" i="388"/>
  <c r="AO1289" i="388"/>
  <c r="AO1290" i="388"/>
  <c r="AO1291" i="388"/>
  <c r="AO1293" i="388"/>
  <c r="AO1294" i="388"/>
  <c r="AO1295" i="388"/>
  <c r="AO1296" i="388"/>
  <c r="AO1297" i="388"/>
  <c r="AO1298" i="388"/>
  <c r="AO1299" i="388"/>
  <c r="AO1300" i="388"/>
  <c r="AO1301" i="388"/>
  <c r="AO1302" i="388"/>
  <c r="AO1303" i="388"/>
  <c r="AO1304" i="388"/>
  <c r="AO1305" i="388"/>
  <c r="AO1306" i="388"/>
  <c r="AO1309" i="388"/>
  <c r="AO1311" i="388"/>
  <c r="AO1312" i="388"/>
  <c r="AO1313" i="388"/>
  <c r="AO1314" i="388"/>
  <c r="AO1316" i="388"/>
  <c r="AO1317" i="388"/>
  <c r="AO1320" i="388"/>
  <c r="AO1321" i="388"/>
  <c r="AO1322" i="388"/>
  <c r="AO1323" i="388"/>
  <c r="AO1324" i="388"/>
  <c r="AO1325" i="388"/>
  <c r="AO1328" i="388"/>
  <c r="AO1335" i="388"/>
  <c r="AO1336" i="388"/>
  <c r="AO1343" i="388"/>
  <c r="AO1344" i="388"/>
  <c r="AO1345" i="388"/>
  <c r="AO1346" i="388"/>
  <c r="AO1348" i="388"/>
  <c r="AO1349" i="388"/>
  <c r="AO1350" i="388"/>
  <c r="AO1351" i="388"/>
  <c r="AO1352" i="388"/>
  <c r="AO1353" i="388"/>
  <c r="AO1358" i="388"/>
  <c r="AO1359" i="388"/>
  <c r="AO1363" i="388"/>
  <c r="AO1367" i="388"/>
  <c r="AO1368" i="388"/>
  <c r="AO1369" i="388"/>
  <c r="AO1371" i="388"/>
  <c r="AO1372" i="388"/>
  <c r="AO1373" i="388"/>
  <c r="AO1375" i="388"/>
  <c r="AO1377" i="388"/>
  <c r="AO1378" i="388"/>
  <c r="AO1379" i="388"/>
  <c r="AO1380" i="388"/>
  <c r="AO1381" i="388"/>
  <c r="AO1382" i="388"/>
  <c r="AO1384" i="388"/>
  <c r="AO1385" i="388"/>
  <c r="AO1386" i="388"/>
  <c r="AO1387" i="388"/>
  <c r="AO1390" i="388"/>
  <c r="AO1394" i="388"/>
  <c r="AO899" i="388"/>
  <c r="AO10" i="388"/>
  <c r="AO11" i="388"/>
  <c r="AO12" i="388"/>
  <c r="AO13" i="388"/>
  <c r="AO15" i="388"/>
  <c r="AO16" i="388"/>
  <c r="AO17" i="388"/>
  <c r="AO18" i="388"/>
  <c r="AO19" i="388"/>
  <c r="AO20" i="388"/>
  <c r="AO21" i="388"/>
  <c r="AO22" i="388"/>
  <c r="AO23" i="388"/>
  <c r="AO24" i="388"/>
  <c r="AO27" i="388"/>
  <c r="AO28" i="388"/>
  <c r="AO29" i="388"/>
  <c r="AO30" i="388"/>
  <c r="AO31" i="388"/>
  <c r="AO32" i="388"/>
  <c r="AO33" i="388"/>
  <c r="AO34" i="388"/>
  <c r="AO35" i="388"/>
  <c r="AO36" i="388"/>
  <c r="AO37" i="388"/>
  <c r="AO38" i="388"/>
  <c r="AO39" i="388"/>
  <c r="AO40" i="388"/>
  <c r="AO41" i="388"/>
  <c r="AO42" i="388"/>
  <c r="AO43" i="388"/>
  <c r="AO44" i="388"/>
  <c r="AO45" i="388"/>
  <c r="AO46" i="388"/>
  <c r="AO47" i="388"/>
  <c r="AO48" i="388"/>
  <c r="AO49" i="388"/>
  <c r="AO51" i="388"/>
  <c r="AO52" i="388"/>
  <c r="AO53" i="388"/>
  <c r="AO55" i="388"/>
  <c r="AO56" i="388"/>
  <c r="AO57" i="388"/>
  <c r="AO58" i="388"/>
  <c r="AO59" i="388"/>
  <c r="AO61" i="388"/>
  <c r="AO64" i="388"/>
  <c r="AO65" i="388"/>
  <c r="AO66" i="388"/>
  <c r="AO67" i="388"/>
  <c r="AO68" i="388"/>
  <c r="AO69" i="388"/>
  <c r="AO70" i="388"/>
  <c r="AO71" i="388"/>
  <c r="AO72" i="388"/>
  <c r="AO73" i="388"/>
  <c r="AO74" i="388"/>
  <c r="AO75" i="388"/>
  <c r="AO76" i="388"/>
  <c r="AO77" i="388"/>
  <c r="AO78" i="388"/>
  <c r="AO79" i="388"/>
  <c r="AO80" i="388"/>
  <c r="AO81" i="388"/>
  <c r="AO82" i="388"/>
  <c r="AO83" i="388"/>
  <c r="AO84" i="388"/>
  <c r="AO85" i="388"/>
  <c r="AO86" i="388"/>
  <c r="AO87" i="388"/>
  <c r="AO88" i="388"/>
  <c r="AO89" i="388"/>
  <c r="AO90" i="388"/>
  <c r="AO91" i="388"/>
  <c r="AO92" i="388"/>
  <c r="AO113" i="388"/>
  <c r="AO114" i="388"/>
  <c r="AO115" i="388"/>
  <c r="AO116" i="388"/>
  <c r="AO117" i="388"/>
  <c r="AO119" i="388"/>
  <c r="AO120" i="388"/>
  <c r="AO124" i="388"/>
  <c r="AO125" i="388"/>
  <c r="AO126" i="388"/>
  <c r="AO138" i="388"/>
  <c r="AO139" i="388"/>
  <c r="AO157" i="388"/>
  <c r="AO159" i="388"/>
  <c r="AO175" i="388"/>
  <c r="AO183" i="388"/>
  <c r="AO215" i="388"/>
  <c r="AO293" i="388"/>
  <c r="AO319" i="388"/>
  <c r="AO322" i="388"/>
  <c r="AO351" i="388"/>
  <c r="AO387" i="388"/>
  <c r="AO429" i="388"/>
  <c r="AO430" i="388"/>
  <c r="AO431" i="388"/>
  <c r="AO432" i="388"/>
  <c r="AO433" i="388"/>
  <c r="AO434" i="388"/>
  <c r="AO435" i="388"/>
  <c r="AO436" i="388"/>
  <c r="AO437" i="388"/>
  <c r="AO438" i="388"/>
  <c r="AO439" i="388"/>
  <c r="AO440" i="388"/>
  <c r="AO442" i="388"/>
  <c r="AO443" i="388"/>
  <c r="AO444" i="388"/>
  <c r="AO445" i="388"/>
  <c r="AO446" i="388"/>
  <c r="AO447" i="388"/>
  <c r="AO448" i="388"/>
  <c r="AO449" i="388"/>
  <c r="AO450" i="388"/>
  <c r="AO451" i="388"/>
  <c r="AO452" i="388"/>
  <c r="AO453" i="388"/>
  <c r="AO454" i="388"/>
  <c r="AO455" i="388"/>
  <c r="AO456" i="388"/>
  <c r="AO467" i="388"/>
  <c r="AO468" i="388"/>
  <c r="AO469" i="388"/>
  <c r="AO470" i="388"/>
  <c r="AO471" i="388"/>
  <c r="AO472" i="388"/>
  <c r="AO473" i="388"/>
  <c r="AO474" i="388"/>
  <c r="AO476" i="388"/>
  <c r="AO478" i="388"/>
  <c r="AO480" i="388"/>
  <c r="AO481" i="388"/>
  <c r="AO482" i="388"/>
  <c r="AO483" i="388"/>
  <c r="AO484" i="388"/>
  <c r="AO485" i="388"/>
  <c r="AO486" i="388"/>
  <c r="AO488" i="388"/>
  <c r="AO489" i="388"/>
  <c r="AO494" i="388"/>
  <c r="AO495" i="388"/>
  <c r="AO496" i="388"/>
  <c r="AO497" i="388"/>
  <c r="AO498" i="388"/>
  <c r="AO499" i="388"/>
  <c r="AO500" i="388"/>
  <c r="AO501" i="388"/>
  <c r="AO502" i="388"/>
  <c r="AO503" i="388"/>
  <c r="AO504" i="388"/>
  <c r="AO505" i="388"/>
  <c r="AO506" i="388"/>
  <c r="AO507" i="388"/>
  <c r="AO508" i="388"/>
  <c r="AO509" i="388"/>
  <c r="AO510" i="388"/>
  <c r="AO511" i="388"/>
  <c r="AO512" i="388"/>
  <c r="AO513" i="388"/>
  <c r="AO514" i="388"/>
  <c r="AO515" i="388"/>
  <c r="AO516" i="388"/>
  <c r="AO517" i="388"/>
  <c r="AO518" i="388"/>
  <c r="AO519" i="388"/>
  <c r="AO520" i="388"/>
  <c r="AO521" i="388"/>
  <c r="AO522" i="388"/>
  <c r="AO523" i="388"/>
  <c r="AO524" i="388"/>
  <c r="AO525" i="388"/>
  <c r="AO526" i="388"/>
  <c r="AO527" i="388"/>
  <c r="AO530" i="388"/>
  <c r="AO532" i="388"/>
  <c r="AO534" i="388"/>
  <c r="AO535" i="388"/>
  <c r="AO536" i="388"/>
  <c r="AO537" i="388"/>
  <c r="AO540" i="388"/>
  <c r="AO541" i="388"/>
  <c r="AO542" i="388"/>
  <c r="AO543" i="388"/>
  <c r="AO544" i="388"/>
  <c r="AO545" i="388"/>
  <c r="AO546" i="388"/>
  <c r="AO547" i="388"/>
  <c r="AO548" i="388"/>
  <c r="AO549" i="388"/>
  <c r="AO577" i="388"/>
  <c r="AO578" i="388"/>
  <c r="AO581" i="388"/>
  <c r="AO582" i="388"/>
  <c r="AO583" i="388"/>
  <c r="AO584" i="388"/>
  <c r="AO585" i="388"/>
  <c r="AO589" i="388"/>
  <c r="AO590" i="388"/>
  <c r="AO595" i="388"/>
  <c r="AO596" i="388"/>
  <c r="AO597" i="388"/>
  <c r="AO598" i="388"/>
  <c r="AO599" i="388"/>
  <c r="AO600" i="388"/>
  <c r="AO601" i="388"/>
  <c r="AO602" i="388"/>
  <c r="AO603" i="388"/>
  <c r="AO604" i="388"/>
  <c r="AO606" i="388"/>
  <c r="AO607" i="388"/>
  <c r="AO608" i="388"/>
  <c r="AO609" i="388"/>
  <c r="AO610" i="388"/>
  <c r="AO621" i="388"/>
  <c r="AO622" i="388"/>
  <c r="AO623" i="388"/>
  <c r="AO624" i="388"/>
  <c r="AO625" i="388"/>
  <c r="AO626" i="388"/>
  <c r="AO627" i="388"/>
  <c r="AO628" i="388"/>
  <c r="AO629" i="388"/>
  <c r="AO630" i="388"/>
  <c r="AO631" i="388"/>
  <c r="AO632" i="388"/>
  <c r="AO633" i="388"/>
  <c r="AO635" i="388"/>
  <c r="AO649" i="388"/>
  <c r="AO650" i="388"/>
  <c r="AO651" i="388"/>
  <c r="AO656" i="388"/>
  <c r="AO662" i="388"/>
  <c r="AO664" i="388"/>
  <c r="AO665" i="388"/>
  <c r="AO667" i="388"/>
  <c r="AO668" i="388"/>
  <c r="AO669" i="388"/>
  <c r="AO679" i="388"/>
  <c r="AO684" i="388"/>
  <c r="AO685" i="388"/>
  <c r="AO687" i="388"/>
  <c r="AO691" i="388"/>
  <c r="AO697" i="388"/>
  <c r="AO716" i="388"/>
  <c r="AO717" i="388"/>
  <c r="AO721" i="388"/>
  <c r="AO725" i="388"/>
  <c r="AO727" i="388"/>
  <c r="AO729" i="388"/>
  <c r="AO733" i="388"/>
  <c r="AO735" i="388"/>
  <c r="AO739" i="388"/>
  <c r="AO744" i="388"/>
  <c r="AO754" i="388"/>
  <c r="AO759" i="388"/>
  <c r="AO760" i="388"/>
  <c r="AO761" i="388"/>
  <c r="AO762" i="388"/>
  <c r="AO763" i="388"/>
  <c r="AO764" i="388"/>
  <c r="AO765" i="388"/>
  <c r="AO766" i="388"/>
  <c r="AO767" i="388"/>
  <c r="AO768" i="388"/>
  <c r="AO769" i="388"/>
  <c r="AO770" i="388"/>
  <c r="AO771" i="388"/>
  <c r="AO772" i="388"/>
  <c r="AO773" i="388"/>
  <c r="AO775" i="388"/>
  <c r="AO776" i="388"/>
  <c r="AO784" i="388"/>
  <c r="AO785" i="388"/>
  <c r="AO786" i="388"/>
  <c r="AO787" i="388"/>
  <c r="AO788" i="388"/>
  <c r="AO789" i="388"/>
  <c r="AO791" i="388"/>
  <c r="AO792" i="388"/>
  <c r="AO793" i="388"/>
  <c r="AO794" i="388"/>
  <c r="AO795" i="388"/>
  <c r="AO796" i="388"/>
  <c r="AO797" i="388"/>
  <c r="AO798" i="388"/>
  <c r="AO799" i="388"/>
  <c r="AO800" i="388"/>
  <c r="AO801" i="388"/>
  <c r="AO802" i="388"/>
  <c r="AO803" i="388"/>
  <c r="AO804" i="388"/>
  <c r="AO805" i="388"/>
  <c r="AO806" i="388"/>
  <c r="AO807" i="388"/>
  <c r="AO808" i="388"/>
  <c r="AO809" i="388"/>
  <c r="AO810" i="388"/>
  <c r="AO811" i="388"/>
  <c r="AO812" i="388"/>
  <c r="AO813" i="388"/>
  <c r="AO815" i="388"/>
  <c r="AO816" i="388"/>
  <c r="AO817" i="388"/>
  <c r="AO818" i="388"/>
  <c r="AO819" i="388"/>
  <c r="AO820" i="388"/>
  <c r="AO821" i="388"/>
  <c r="AO825" i="388"/>
  <c r="AO829" i="388"/>
  <c r="AO831" i="388"/>
  <c r="AO833" i="388"/>
  <c r="AO837" i="388"/>
  <c r="AO840" i="388"/>
  <c r="AO841" i="388"/>
  <c r="AO842" i="388"/>
  <c r="AO843" i="388"/>
  <c r="AO844" i="388"/>
  <c r="AO847" i="388"/>
  <c r="AO848" i="388"/>
  <c r="AO850" i="388"/>
  <c r="AO854" i="388"/>
  <c r="AO855" i="388"/>
  <c r="AO856" i="388"/>
  <c r="AO857" i="388"/>
  <c r="AO858" i="388"/>
  <c r="AO859" i="388"/>
  <c r="AO860" i="388"/>
  <c r="AO863" i="388"/>
  <c r="AO865" i="388"/>
  <c r="AO866" i="388"/>
  <c r="AO871" i="388"/>
  <c r="AO872" i="388"/>
  <c r="AO873" i="388"/>
  <c r="AO874" i="388"/>
  <c r="AO875" i="388"/>
  <c r="AO876" i="388"/>
  <c r="AO877" i="388"/>
  <c r="AO878" i="388"/>
  <c r="AO879" i="388"/>
  <c r="AO880" i="388"/>
  <c r="AO885" i="388"/>
  <c r="AO886" i="388"/>
  <c r="AO887" i="388"/>
  <c r="AO888" i="388"/>
  <c r="AO889" i="388"/>
  <c r="AO890" i="388"/>
  <c r="AO891" i="388"/>
  <c r="AO892" i="388"/>
  <c r="AO893" i="388"/>
  <c r="AO894" i="388"/>
  <c r="AO895" i="388"/>
  <c r="AO896" i="388"/>
  <c r="AO897" i="388"/>
  <c r="AO9" i="388"/>
  <c r="AL1396" i="388"/>
  <c r="AL1393" i="388"/>
  <c r="AL1391" i="388"/>
  <c r="AL1389" i="388"/>
  <c r="AL1388" i="388"/>
  <c r="AL1376" i="388"/>
  <c r="AL1372" i="388"/>
  <c r="AL1370" i="388"/>
  <c r="AL1366" i="388"/>
  <c r="AL1365" i="388"/>
  <c r="AL1364" i="388"/>
  <c r="AL1362" i="388"/>
  <c r="AL1360" i="388"/>
  <c r="AL1351" i="388"/>
  <c r="AL1343" i="388"/>
  <c r="AL1342" i="388"/>
  <c r="AL1341" i="388"/>
  <c r="AL1340" i="388"/>
  <c r="AL1339" i="388"/>
  <c r="AL1338" i="388"/>
  <c r="AL1337" i="388"/>
  <c r="AL1336" i="388"/>
  <c r="AL1335" i="388"/>
  <c r="AL1279" i="388"/>
  <c r="AL1278" i="388"/>
  <c r="AL1277" i="388"/>
  <c r="AL1276" i="388"/>
  <c r="AL1268" i="388"/>
  <c r="AL1267" i="388"/>
  <c r="AL1263" i="388"/>
  <c r="AL1262" i="388"/>
  <c r="AL1261" i="388"/>
  <c r="AL1260" i="388"/>
  <c r="AL1259" i="388"/>
  <c r="AL1256" i="388"/>
  <c r="AL1255" i="388"/>
  <c r="AL1247" i="388"/>
  <c r="AL1246" i="388"/>
  <c r="AL1245" i="388"/>
  <c r="AL1244" i="388"/>
  <c r="AL1241" i="388"/>
  <c r="AL1240" i="388"/>
  <c r="AL1239" i="388"/>
  <c r="AL1238" i="388"/>
  <c r="AL1237" i="388"/>
  <c r="AL1233" i="388"/>
  <c r="AL1230" i="388"/>
  <c r="AL1229" i="388"/>
  <c r="AL1228" i="388"/>
  <c r="AL1221" i="388"/>
  <c r="AL1220" i="388"/>
  <c r="AL1219" i="388"/>
  <c r="AL1218" i="388"/>
  <c r="AL1215" i="388"/>
  <c r="AL1213" i="388"/>
  <c r="AL1211" i="388"/>
  <c r="AL1210" i="388"/>
  <c r="AL1174" i="388"/>
  <c r="AL1173" i="388"/>
  <c r="AL1172" i="388"/>
  <c r="AL1171" i="388"/>
  <c r="AL1170" i="388"/>
  <c r="AL1169" i="388"/>
  <c r="AL1168" i="388"/>
  <c r="AL1166" i="388"/>
  <c r="AL1164" i="388"/>
  <c r="AL1163" i="388"/>
  <c r="AL1162" i="388"/>
  <c r="AL1161" i="388"/>
  <c r="AL1160" i="388"/>
  <c r="AL1159" i="388"/>
  <c r="AL1158" i="388"/>
  <c r="AL1157" i="388"/>
  <c r="AL1156" i="388"/>
  <c r="AL1153" i="388"/>
  <c r="AL1151" i="388"/>
  <c r="AL1150" i="388"/>
  <c r="AL1147" i="388"/>
  <c r="AL1146" i="388"/>
  <c r="AL1145" i="388"/>
  <c r="AL1144" i="388"/>
  <c r="AL1143" i="388"/>
  <c r="AL1142" i="388"/>
  <c r="AL1141" i="388"/>
  <c r="AL1140" i="388"/>
  <c r="AL1139" i="388"/>
  <c r="AL1138" i="388"/>
  <c r="AL1137" i="388"/>
  <c r="AL1136" i="388"/>
  <c r="AL1135" i="388"/>
  <c r="AL1134" i="388"/>
  <c r="AL1133" i="388"/>
  <c r="AL1132" i="388"/>
  <c r="AL1130" i="388"/>
  <c r="AL1129" i="388"/>
  <c r="AL1128" i="388"/>
  <c r="AL1127" i="388"/>
  <c r="AL1126" i="388"/>
  <c r="AL1125" i="388"/>
  <c r="AL1124" i="388"/>
  <c r="AL1123" i="388"/>
  <c r="AL1122" i="388"/>
  <c r="AL1121" i="388"/>
  <c r="AL1120" i="388"/>
  <c r="AL1119" i="388"/>
  <c r="AL1118" i="388"/>
  <c r="AL1117" i="388"/>
  <c r="AL1116" i="388"/>
  <c r="AL1115" i="388"/>
  <c r="AL1114" i="388"/>
  <c r="AL1113" i="388"/>
  <c r="AL1112" i="388"/>
  <c r="AL1111" i="388"/>
  <c r="AL1110" i="388"/>
  <c r="AL1109" i="388"/>
  <c r="AL1108" i="388"/>
  <c r="AL1107" i="388"/>
  <c r="AL1106" i="388"/>
  <c r="AL1105" i="388"/>
  <c r="AL1104" i="388"/>
  <c r="AL1103" i="388"/>
  <c r="AL1102" i="388"/>
  <c r="AL1101" i="388"/>
  <c r="AL1100" i="388"/>
  <c r="AL1099" i="388"/>
  <c r="AL1098" i="388"/>
  <c r="AL1097" i="388"/>
  <c r="AL1096" i="388"/>
  <c r="AL1095" i="388"/>
  <c r="AL1094" i="388"/>
  <c r="AL1088" i="388"/>
  <c r="AL1087" i="388"/>
  <c r="AL1086" i="388"/>
  <c r="AL1085" i="388"/>
  <c r="AL1084" i="388"/>
  <c r="AL1083" i="388"/>
  <c r="AL1082" i="388"/>
  <c r="AL1081" i="388"/>
  <c r="AL1080" i="388"/>
  <c r="AL1079" i="388"/>
  <c r="AL1078" i="388"/>
  <c r="AL1077" i="388"/>
  <c r="AL1076" i="388"/>
  <c r="AL1075" i="388"/>
  <c r="AL1074" i="388"/>
  <c r="AL1073" i="388"/>
  <c r="AL1072" i="388"/>
  <c r="AL1071" i="388"/>
  <c r="AL1070" i="388"/>
  <c r="AL1069" i="388"/>
  <c r="AL1068" i="388"/>
  <c r="AL1067" i="388"/>
  <c r="AL1065" i="388"/>
  <c r="AL1064" i="388"/>
  <c r="AL1063" i="388"/>
  <c r="AL1062" i="388"/>
  <c r="AL1061" i="388"/>
  <c r="AL1060" i="388"/>
  <c r="AL1059" i="388"/>
  <c r="AL1058" i="388"/>
  <c r="AL1057" i="388"/>
  <c r="AL1056" i="388"/>
  <c r="AL1055" i="388"/>
  <c r="AL1054" i="388"/>
  <c r="AL1053" i="388"/>
  <c r="AL1052" i="388"/>
  <c r="AL1051" i="388"/>
  <c r="AL1049" i="388"/>
  <c r="AL1048" i="388"/>
  <c r="AL1047" i="388"/>
  <c r="AL1046" i="388"/>
  <c r="AL1045" i="388"/>
  <c r="AL1044" i="388"/>
  <c r="AL1043" i="388"/>
  <c r="AL1042" i="388"/>
  <c r="AL1040" i="388"/>
  <c r="AL1039" i="388"/>
  <c r="AL1038" i="388"/>
  <c r="AL1037" i="388"/>
  <c r="AL1036" i="388"/>
  <c r="AL1035" i="388"/>
  <c r="AL1034" i="388"/>
  <c r="AL1033" i="388"/>
  <c r="AL1032" i="388"/>
  <c r="AL1031" i="388"/>
  <c r="AL1030" i="388"/>
  <c r="AL1029" i="388"/>
  <c r="AL1027" i="388"/>
  <c r="AL1026" i="388"/>
  <c r="AL1025" i="388"/>
  <c r="AL1000" i="388"/>
  <c r="AL984" i="388"/>
  <c r="AL977" i="388"/>
  <c r="AL973" i="388"/>
  <c r="AL968" i="388"/>
  <c r="AL964" i="388"/>
  <c r="AL963" i="388"/>
  <c r="AL962" i="388"/>
  <c r="AL961" i="388"/>
  <c r="AL960" i="388"/>
  <c r="AL956" i="388"/>
  <c r="AL954" i="388"/>
  <c r="AL952" i="388"/>
  <c r="AL951" i="388"/>
  <c r="AL949" i="388"/>
  <c r="AL948" i="388"/>
  <c r="AL947" i="388"/>
  <c r="AL946" i="388"/>
  <c r="AL945" i="388"/>
  <c r="AL944" i="388"/>
  <c r="AL943" i="388"/>
  <c r="AL942" i="388"/>
  <c r="AL941" i="388"/>
  <c r="AL939" i="388"/>
  <c r="AL938" i="388"/>
  <c r="AL937" i="388"/>
  <c r="AL936" i="388"/>
  <c r="AL935" i="388"/>
  <c r="AL934" i="388"/>
  <c r="AL933" i="388"/>
  <c r="AL932" i="388"/>
  <c r="AL931" i="388"/>
  <c r="AL930" i="388"/>
  <c r="AL929" i="388"/>
  <c r="AL928" i="388"/>
  <c r="AL921" i="388"/>
  <c r="AL920" i="388"/>
  <c r="AL919" i="388"/>
  <c r="AL918" i="388"/>
  <c r="AL917" i="388"/>
  <c r="AL916" i="388"/>
  <c r="AL915" i="388"/>
  <c r="AL914" i="388"/>
  <c r="AL911" i="388"/>
  <c r="AL910" i="388"/>
  <c r="AL909" i="388"/>
  <c r="AL908" i="388"/>
  <c r="AL907" i="388"/>
  <c r="AL906" i="388"/>
  <c r="AL905" i="388"/>
  <c r="AL903" i="388"/>
  <c r="AL902" i="388"/>
  <c r="AL901" i="388"/>
  <c r="AL900" i="388"/>
  <c r="AL899" i="388"/>
  <c r="AL93" i="388"/>
  <c r="AL94" i="388"/>
  <c r="AL95" i="388"/>
  <c r="AL96" i="388"/>
  <c r="AL97" i="388"/>
  <c r="AL98" i="388"/>
  <c r="AL99" i="388"/>
  <c r="AL100" i="388"/>
  <c r="AL101" i="388"/>
  <c r="AL102" i="388"/>
  <c r="AL103" i="388"/>
  <c r="AL104" i="388"/>
  <c r="AL105" i="388"/>
  <c r="AL106" i="388"/>
  <c r="AL109" i="388"/>
  <c r="AL110" i="388"/>
  <c r="AL111" i="388"/>
  <c r="AL118" i="388"/>
  <c r="AL121" i="388"/>
  <c r="AL122" i="388"/>
  <c r="AL123" i="388"/>
  <c r="AL129" i="388"/>
  <c r="AL130" i="388"/>
  <c r="AL131" i="388"/>
  <c r="AL132" i="388"/>
  <c r="AL133" i="388"/>
  <c r="AL134" i="388"/>
  <c r="AL135" i="388"/>
  <c r="AL136" i="388"/>
  <c r="AL137" i="388"/>
  <c r="AL140" i="388"/>
  <c r="AL141" i="388"/>
  <c r="AL142" i="388"/>
  <c r="AL143" i="388"/>
  <c r="AL144" i="388"/>
  <c r="AL145" i="388"/>
  <c r="AL146" i="388"/>
  <c r="AL147" i="388"/>
  <c r="AL148" i="388"/>
  <c r="AL149" i="388"/>
  <c r="AL150" i="388"/>
  <c r="AL151" i="388"/>
  <c r="AL152" i="388"/>
  <c r="AL153" i="388"/>
  <c r="AL154" i="388"/>
  <c r="AL155" i="388"/>
  <c r="AL156" i="388"/>
  <c r="AL158" i="388"/>
  <c r="AL160" i="388"/>
  <c r="AL161" i="388"/>
  <c r="AL162" i="388"/>
  <c r="AL163" i="388"/>
  <c r="AL164" i="388"/>
  <c r="AL165" i="388"/>
  <c r="AL166" i="388"/>
  <c r="AL167" i="388"/>
  <c r="AL168" i="388"/>
  <c r="AL169" i="388"/>
  <c r="AL170" i="388"/>
  <c r="AL171" i="388"/>
  <c r="AL172" i="388"/>
  <c r="AL173" i="388"/>
  <c r="AL174" i="388"/>
  <c r="AL176" i="388"/>
  <c r="AL177" i="388"/>
  <c r="AL178" i="388"/>
  <c r="AL179" i="388"/>
  <c r="AL180" i="388"/>
  <c r="AL181" i="388"/>
  <c r="AL182" i="388"/>
  <c r="AL190" i="388"/>
  <c r="AL191" i="388"/>
  <c r="AL192" i="388"/>
  <c r="AL193" i="388"/>
  <c r="AL194" i="388"/>
  <c r="AL195" i="388"/>
  <c r="AL196" i="388"/>
  <c r="AL197" i="388"/>
  <c r="AL198" i="388"/>
  <c r="AL199" i="388"/>
  <c r="AL200" i="388"/>
  <c r="AL201" i="388"/>
  <c r="AL202" i="388"/>
  <c r="AL203" i="388"/>
  <c r="AL204" i="388"/>
  <c r="AL205" i="388"/>
  <c r="AL206" i="388"/>
  <c r="AL207" i="388"/>
  <c r="AL208" i="388"/>
  <c r="AL209" i="388"/>
  <c r="AL211" i="388"/>
  <c r="AL212" i="388"/>
  <c r="AL213" i="388"/>
  <c r="AL214" i="388"/>
  <c r="AL216" i="388"/>
  <c r="AL217" i="388"/>
  <c r="AL218" i="388"/>
  <c r="AL219" i="388"/>
  <c r="AL220" i="388"/>
  <c r="AL221" i="388"/>
  <c r="AL222" i="388"/>
  <c r="AL223" i="388"/>
  <c r="AL224" i="388"/>
  <c r="AL225" i="388"/>
  <c r="AL226" i="388"/>
  <c r="AL227" i="388"/>
  <c r="AL228" i="388"/>
  <c r="AL229" i="388"/>
  <c r="AL230" i="388"/>
  <c r="AL231" i="388"/>
  <c r="AL232" i="388"/>
  <c r="AL233" i="388"/>
  <c r="AL234" i="388"/>
  <c r="AL235" i="388"/>
  <c r="AL236" i="388"/>
  <c r="AL237" i="388"/>
  <c r="AL238" i="388"/>
  <c r="AL239" i="388"/>
  <c r="AL240" i="388"/>
  <c r="AL241" i="388"/>
  <c r="AL242" i="388"/>
  <c r="AL243" i="388"/>
  <c r="AL244" i="388"/>
  <c r="AL245" i="388"/>
  <c r="AL246" i="388"/>
  <c r="AL247" i="388"/>
  <c r="AL248" i="388"/>
  <c r="AL249" i="388"/>
  <c r="AL250" i="388"/>
  <c r="AL251" i="388"/>
  <c r="AL253" i="388"/>
  <c r="AL254" i="388"/>
  <c r="AL256" i="388"/>
  <c r="AL257" i="388"/>
  <c r="AL259" i="388"/>
  <c r="AL260" i="388"/>
  <c r="AL261" i="388"/>
  <c r="AL262" i="388"/>
  <c r="AL263" i="388"/>
  <c r="AL264" i="388"/>
  <c r="AL265" i="388"/>
  <c r="AL266" i="388"/>
  <c r="AL267" i="388"/>
  <c r="AL268" i="388"/>
  <c r="AL269" i="388"/>
  <c r="AL270" i="388"/>
  <c r="AL271" i="388"/>
  <c r="AL272" i="388"/>
  <c r="AL273" i="388"/>
  <c r="AL274" i="388"/>
  <c r="AL275" i="388"/>
  <c r="AL276" i="388"/>
  <c r="AL277" i="388"/>
  <c r="AL278" i="388"/>
  <c r="AL279" i="388"/>
  <c r="AL280" i="388"/>
  <c r="AL281" i="388"/>
  <c r="AL282" i="388"/>
  <c r="AL283" i="388"/>
  <c r="AL284" i="388"/>
  <c r="AL285" i="388"/>
  <c r="AL292" i="388"/>
  <c r="AL294" i="388"/>
  <c r="AL295" i="388"/>
  <c r="AL296" i="388"/>
  <c r="AL299" i="388"/>
  <c r="AL300" i="388"/>
  <c r="AL301" i="388"/>
  <c r="AL302" i="388"/>
  <c r="AL303" i="388"/>
  <c r="AL304" i="388"/>
  <c r="AL305" i="388"/>
  <c r="AL306" i="388"/>
  <c r="AL307" i="388"/>
  <c r="AL308" i="388"/>
  <c r="AL309" i="388"/>
  <c r="AL320" i="388"/>
  <c r="AL321" i="388"/>
  <c r="AL323" i="388"/>
  <c r="AL324" i="388"/>
  <c r="AL325" i="388"/>
  <c r="AL326" i="388"/>
  <c r="AL327" i="388"/>
  <c r="AL329" i="388"/>
  <c r="AL330" i="388"/>
  <c r="AL331" i="388"/>
  <c r="AL332" i="388"/>
  <c r="AL333" i="388"/>
  <c r="AL334" i="388"/>
  <c r="AL335" i="388"/>
  <c r="AL336" i="388"/>
  <c r="AL337" i="388"/>
  <c r="AL338" i="388"/>
  <c r="AL339" i="388"/>
  <c r="AL340" i="388"/>
  <c r="AL341" i="388"/>
  <c r="AL342" i="388"/>
  <c r="AL343" i="388"/>
  <c r="AL344" i="388"/>
  <c r="AL345" i="388"/>
  <c r="AL346" i="388"/>
  <c r="AL347" i="388"/>
  <c r="AL350" i="388"/>
  <c r="AL352" i="388"/>
  <c r="AL353" i="388"/>
  <c r="AL354" i="388"/>
  <c r="AL355" i="388"/>
  <c r="AL356" i="388"/>
  <c r="AL357" i="388"/>
  <c r="AL358" i="388"/>
  <c r="AL359" i="388"/>
  <c r="AL360" i="388"/>
  <c r="AL361" i="388"/>
  <c r="AL362" i="388"/>
  <c r="AL363" i="388"/>
  <c r="AL364" i="388"/>
  <c r="AL365" i="388"/>
  <c r="AL366" i="388"/>
  <c r="AL367" i="388"/>
  <c r="AL376" i="388"/>
  <c r="AL377" i="388"/>
  <c r="AL378" i="388"/>
  <c r="AL379" i="388"/>
  <c r="AL380" i="388"/>
  <c r="AL381" i="388"/>
  <c r="AL382" i="388"/>
  <c r="AL383" i="388"/>
  <c r="AL384" i="388"/>
  <c r="AL385" i="388"/>
  <c r="AL386" i="388"/>
  <c r="AL388" i="388"/>
  <c r="AL389" i="388"/>
  <c r="AL390" i="388"/>
  <c r="AL391" i="388"/>
  <c r="AL392" i="388"/>
  <c r="AL393" i="388"/>
  <c r="AL394" i="388"/>
  <c r="AL395" i="388"/>
  <c r="AL396" i="388"/>
  <c r="AL397" i="388"/>
  <c r="AL398" i="388"/>
  <c r="AL399" i="388"/>
  <c r="AL400" i="388"/>
  <c r="AL401" i="388"/>
  <c r="AL402" i="388"/>
  <c r="AL403" i="388"/>
  <c r="AL404" i="388"/>
  <c r="AL405" i="388"/>
  <c r="AL406" i="388"/>
  <c r="AL407" i="388"/>
  <c r="AL408" i="388"/>
  <c r="AL409" i="388"/>
  <c r="AL419" i="388"/>
  <c r="AL420" i="388"/>
  <c r="AL421" i="388"/>
  <c r="AL422" i="388"/>
  <c r="AL423" i="388"/>
  <c r="AL424" i="388"/>
  <c r="AL425" i="388"/>
  <c r="AL426" i="388"/>
  <c r="AL427" i="388"/>
  <c r="AL428" i="388"/>
  <c r="AL433" i="388"/>
  <c r="AL434" i="388"/>
  <c r="AL435" i="388"/>
  <c r="AL436" i="388"/>
  <c r="AL437" i="388"/>
  <c r="AL438" i="388"/>
  <c r="AL439" i="388"/>
  <c r="AL440" i="388"/>
  <c r="AL442" i="388"/>
  <c r="AL443" i="388"/>
  <c r="AL444" i="388"/>
  <c r="AL445" i="388"/>
  <c r="AL446" i="388"/>
  <c r="AL447" i="388"/>
  <c r="AL448" i="388"/>
  <c r="AL449" i="388"/>
  <c r="AL450" i="388"/>
  <c r="AL451" i="388"/>
  <c r="AL452" i="388"/>
  <c r="AL453" i="388"/>
  <c r="AL454" i="388"/>
  <c r="AL455" i="388"/>
  <c r="AL456" i="388"/>
  <c r="AL457" i="388"/>
  <c r="AL458" i="388"/>
  <c r="AL459" i="388"/>
  <c r="AL460" i="388"/>
  <c r="AL461" i="388"/>
  <c r="AL462" i="388"/>
  <c r="AL463" i="388"/>
  <c r="AL464" i="388"/>
  <c r="AL465" i="388"/>
  <c r="AL475" i="388"/>
  <c r="AL477" i="388"/>
  <c r="AL479" i="388"/>
  <c r="AL487" i="388"/>
  <c r="AL490" i="388"/>
  <c r="AL493" i="388"/>
  <c r="AL531" i="388"/>
  <c r="AL533" i="388"/>
  <c r="AL538" i="388"/>
  <c r="AL539" i="388"/>
  <c r="AL550" i="388"/>
  <c r="AL551" i="388"/>
  <c r="AL552" i="388"/>
  <c r="AL553" i="388"/>
  <c r="AL554" i="388"/>
  <c r="AL591" i="388"/>
  <c r="AL592" i="388"/>
  <c r="AL593" i="388"/>
  <c r="AL594" i="388"/>
  <c r="AL605" i="388"/>
  <c r="AL611" i="388"/>
  <c r="AL612" i="388"/>
  <c r="AL613" i="388"/>
  <c r="AL614" i="388"/>
  <c r="AL615" i="388"/>
  <c r="AL616" i="388"/>
  <c r="AL617" i="388"/>
  <c r="AL618" i="388"/>
  <c r="AL619" i="388"/>
  <c r="AL620" i="388"/>
  <c r="AL634" i="388"/>
  <c r="AL637" i="388"/>
  <c r="AL638" i="388"/>
  <c r="AL639" i="388"/>
  <c r="AL640" i="388"/>
  <c r="AL641" i="388"/>
  <c r="AL643" i="388"/>
  <c r="AL644" i="388"/>
  <c r="AL645" i="388"/>
  <c r="AL646" i="388"/>
  <c r="AL652" i="388"/>
  <c r="AL653" i="388"/>
  <c r="AL654" i="388"/>
  <c r="AL655" i="388"/>
  <c r="AL657" i="388"/>
  <c r="AL658" i="388"/>
  <c r="AL659" i="388"/>
  <c r="AL661" i="388"/>
  <c r="AL662" i="388"/>
  <c r="AL663" i="388"/>
  <c r="AL664" i="388"/>
  <c r="AL670" i="388"/>
  <c r="AL671" i="388"/>
  <c r="AL672" i="388"/>
  <c r="AL673" i="388"/>
  <c r="AL679" i="388"/>
  <c r="AL680" i="388"/>
  <c r="AL681" i="388"/>
  <c r="AL682" i="388"/>
  <c r="AL683" i="388"/>
  <c r="AL684" i="388"/>
  <c r="AL685" i="388"/>
  <c r="AL686" i="388"/>
  <c r="AL688" i="388"/>
  <c r="AL689" i="388"/>
  <c r="AL690" i="388"/>
  <c r="AL691" i="388"/>
  <c r="AL692" i="388"/>
  <c r="AL693" i="388"/>
  <c r="AL694" i="388"/>
  <c r="AL695" i="388"/>
  <c r="AL696" i="388"/>
  <c r="AL698" i="388"/>
  <c r="AL699" i="388"/>
  <c r="AL700" i="388"/>
  <c r="AL701" i="388"/>
  <c r="AL702" i="388"/>
  <c r="AL703" i="388"/>
  <c r="AL704" i="388"/>
  <c r="AL705" i="388"/>
  <c r="AL706" i="388"/>
  <c r="AL707" i="388"/>
  <c r="AL708" i="388"/>
  <c r="AL709" i="388"/>
  <c r="AL710" i="388"/>
  <c r="AL711" i="388"/>
  <c r="AL712" i="388"/>
  <c r="AL714" i="388"/>
  <c r="AL715" i="388"/>
  <c r="AL718" i="388"/>
  <c r="AL719" i="388"/>
  <c r="AL720" i="388"/>
  <c r="AL722" i="388"/>
  <c r="AL723" i="388"/>
  <c r="AL724" i="388"/>
  <c r="AL726" i="388"/>
  <c r="AL728" i="388"/>
  <c r="AL730" i="388"/>
  <c r="AL731" i="388"/>
  <c r="AL732" i="388"/>
  <c r="AL734" i="388"/>
  <c r="AL736" i="388"/>
  <c r="AL737" i="388"/>
  <c r="AL738" i="388"/>
  <c r="AL740" i="388"/>
  <c r="AL741" i="388"/>
  <c r="AL742" i="388"/>
  <c r="AL743" i="388"/>
  <c r="AL745" i="388"/>
  <c r="AL746" i="388"/>
  <c r="AL747" i="388"/>
  <c r="AL748" i="388"/>
  <c r="AL749" i="388"/>
  <c r="AL750" i="388"/>
  <c r="AL751" i="388"/>
  <c r="AL752" i="388"/>
  <c r="AL753" i="388"/>
  <c r="AL755" i="388"/>
  <c r="AL756" i="388"/>
  <c r="AL757" i="388"/>
  <c r="AL758" i="388"/>
  <c r="AL777" i="388"/>
  <c r="AL778" i="388"/>
  <c r="AL779" i="388"/>
  <c r="AL780" i="388"/>
  <c r="AL781" i="388"/>
  <c r="AL782" i="388"/>
  <c r="AL783" i="388"/>
  <c r="AL784" i="388"/>
  <c r="AL785" i="388"/>
  <c r="AL786" i="388"/>
  <c r="AL787" i="388"/>
  <c r="AL788" i="388"/>
  <c r="AL789" i="388"/>
  <c r="AL791" i="388"/>
  <c r="AL792" i="388"/>
  <c r="AL793" i="388"/>
  <c r="AL794" i="388"/>
  <c r="AL795" i="388"/>
  <c r="AL796" i="388"/>
  <c r="AL797" i="388"/>
  <c r="AL798" i="388"/>
  <c r="AL799" i="388"/>
  <c r="AL800" i="388"/>
  <c r="AL801" i="388"/>
  <c r="AL802" i="388"/>
  <c r="AL803" i="388"/>
  <c r="AL804" i="388"/>
  <c r="AL805" i="388"/>
  <c r="AL806" i="388"/>
  <c r="AL807" i="388"/>
  <c r="AL808" i="388"/>
  <c r="AL809" i="388"/>
  <c r="AL810" i="388"/>
  <c r="AL811" i="388"/>
  <c r="AL812" i="388"/>
  <c r="AL814" i="388"/>
  <c r="AL818" i="388"/>
  <c r="AL822" i="388"/>
  <c r="AL823" i="388"/>
  <c r="AL824" i="388"/>
  <c r="AL832" i="388"/>
  <c r="AL834" i="388"/>
  <c r="AL838" i="388"/>
  <c r="AL839" i="388"/>
  <c r="AL840" i="388"/>
  <c r="AL845" i="388"/>
  <c r="AL846" i="388"/>
  <c r="AL849" i="388"/>
  <c r="AL851" i="388"/>
  <c r="AL852" i="388"/>
  <c r="AL853" i="388"/>
  <c r="AL861" i="388"/>
  <c r="AL862" i="388"/>
  <c r="AL864" i="388"/>
  <c r="AL867" i="388"/>
  <c r="AL868" i="388"/>
  <c r="AL869" i="388"/>
  <c r="AL870" i="388"/>
  <c r="AK660" i="388" l="1"/>
  <c r="K660" i="388" l="1"/>
  <c r="AL660" i="388"/>
  <c r="AX1238" i="388"/>
  <c r="AX1110" i="388"/>
  <c r="AU1311" i="388"/>
  <c r="AU1313" i="388"/>
  <c r="AU1316" i="388"/>
  <c r="AU1322" i="388"/>
  <c r="AU1324" i="388"/>
  <c r="AU1328" i="388"/>
  <c r="AU1270" i="388"/>
  <c r="AU1272" i="388"/>
  <c r="AK775" i="388"/>
  <c r="AV1270" i="388" l="1"/>
  <c r="D660" i="388"/>
  <c r="AV1316" i="388"/>
  <c r="AV1328" i="388"/>
  <c r="AV1313" i="388"/>
  <c r="AY1238" i="388"/>
  <c r="AV1324" i="388"/>
  <c r="AV1311" i="388"/>
  <c r="AV1272" i="388"/>
  <c r="AV1322" i="388"/>
  <c r="AY1110" i="388"/>
  <c r="AS52" i="388"/>
  <c r="AU569" i="388"/>
  <c r="AU589" i="388"/>
  <c r="AU561" i="388"/>
  <c r="AS635" i="388"/>
  <c r="AW465" i="388"/>
  <c r="AU581" i="388"/>
  <c r="AU585" i="388"/>
  <c r="AU572" i="388"/>
  <c r="AU560" i="388"/>
  <c r="AW783" i="388"/>
  <c r="AW158" i="388"/>
  <c r="AU583" i="388"/>
  <c r="AW782" i="388"/>
  <c r="AW190" i="388"/>
  <c r="AW490" i="388"/>
  <c r="AU582" i="388"/>
  <c r="AU566" i="388"/>
  <c r="AW634" i="388"/>
  <c r="AL775" i="388"/>
  <c r="K775" i="388"/>
  <c r="D775" i="388" s="1"/>
  <c r="AO1050" i="388"/>
  <c r="AY1392" i="388"/>
  <c r="AU1392" i="388"/>
  <c r="AO1395" i="388"/>
  <c r="AO661" i="388"/>
  <c r="AO1392" i="388"/>
  <c r="AY1395" i="388"/>
  <c r="AU1395" i="388"/>
  <c r="AY661" i="388"/>
  <c r="AR661" i="388"/>
  <c r="AU57" i="388"/>
  <c r="AV492" i="388"/>
  <c r="AW492" i="388"/>
  <c r="AV491" i="388"/>
  <c r="AW491" i="388"/>
  <c r="AL674" i="388"/>
  <c r="AM674" i="388"/>
  <c r="AX1174" i="388"/>
  <c r="AU1321" i="388"/>
  <c r="AU1325" i="388"/>
  <c r="AU1309" i="388"/>
  <c r="AU1320" i="388"/>
  <c r="AX1342" i="388"/>
  <c r="AU1314" i="388"/>
  <c r="AU1273" i="388"/>
  <c r="AX1341" i="388"/>
  <c r="AU1323" i="388"/>
  <c r="AU1317" i="388"/>
  <c r="AU1312" i="388"/>
  <c r="AM190" i="388"/>
  <c r="AV1321" i="388" l="1"/>
  <c r="AY490" i="388"/>
  <c r="AV561" i="388"/>
  <c r="AV1312" i="388"/>
  <c r="AV1314" i="388"/>
  <c r="AY492" i="388"/>
  <c r="AV566" i="388"/>
  <c r="AY782" i="388"/>
  <c r="AV560" i="388"/>
  <c r="AY465" i="388"/>
  <c r="AV569" i="388"/>
  <c r="AV1323" i="388"/>
  <c r="AY491" i="388"/>
  <c r="AV1392" i="388"/>
  <c r="AY158" i="388"/>
  <c r="AV1317" i="388"/>
  <c r="AY1342" i="388"/>
  <c r="AV1395" i="388"/>
  <c r="AV582" i="388"/>
  <c r="AV583" i="388"/>
  <c r="AV572" i="388"/>
  <c r="AV635" i="388"/>
  <c r="AV52" i="388"/>
  <c r="AV1273" i="388"/>
  <c r="AV1309" i="388"/>
  <c r="AV57" i="388"/>
  <c r="AV585" i="388"/>
  <c r="AY1341" i="388"/>
  <c r="AV1320" i="388"/>
  <c r="AV1325" i="388"/>
  <c r="AY1174" i="388"/>
  <c r="AY634" i="388"/>
  <c r="AY190" i="388"/>
  <c r="AY783" i="388"/>
  <c r="AV581" i="388"/>
  <c r="AV589" i="388"/>
  <c r="AT79" i="388"/>
  <c r="AW409" i="388"/>
  <c r="AU578" i="388"/>
  <c r="AW487" i="388"/>
  <c r="AU577" i="388"/>
  <c r="AW620" i="388"/>
  <c r="AU567" i="388"/>
  <c r="AU590" i="388"/>
  <c r="AS51" i="388"/>
  <c r="AW164" i="388"/>
  <c r="AU584" i="388"/>
  <c r="AU775" i="388"/>
  <c r="AS53" i="388"/>
  <c r="AM634" i="388"/>
  <c r="L634" i="388" s="1"/>
  <c r="N634" i="388" s="1"/>
  <c r="D634" i="388" s="1"/>
  <c r="AK1272" i="388"/>
  <c r="K1272" i="388" s="1"/>
  <c r="D1272" i="388" s="1"/>
  <c r="AK1323" i="388"/>
  <c r="AK581" i="388"/>
  <c r="K581" i="388" s="1"/>
  <c r="D581" i="388" s="1"/>
  <c r="AK813" i="388"/>
  <c r="K813" i="388" s="1"/>
  <c r="D813" i="388" s="1"/>
  <c r="AK1317" i="388"/>
  <c r="AK566" i="388"/>
  <c r="K566" i="388" s="1"/>
  <c r="D566" i="388" s="1"/>
  <c r="AK569" i="388"/>
  <c r="K569" i="388" s="1"/>
  <c r="D569" i="388" s="1"/>
  <c r="AK585" i="388"/>
  <c r="AL585" i="388" s="1"/>
  <c r="AK1312" i="388"/>
  <c r="AN1341" i="388"/>
  <c r="AM465" i="388"/>
  <c r="AO465" i="388" s="1"/>
  <c r="AM492" i="388"/>
  <c r="AO190" i="388"/>
  <c r="L190" i="388"/>
  <c r="N190" i="388" s="1"/>
  <c r="D190" i="388" s="1"/>
  <c r="AU59" i="388"/>
  <c r="AY1050" i="388"/>
  <c r="AU1050" i="388"/>
  <c r="AU61" i="388"/>
  <c r="AV674" i="388"/>
  <c r="AW674" i="388"/>
  <c r="AU55" i="388"/>
  <c r="AU56" i="388"/>
  <c r="AU58" i="388"/>
  <c r="L674" i="388"/>
  <c r="N674" i="388" s="1"/>
  <c r="D674" i="388" s="1"/>
  <c r="AO674" i="388"/>
  <c r="AL492" i="388"/>
  <c r="AL491" i="388"/>
  <c r="AU813" i="388"/>
  <c r="AV567" i="388" l="1"/>
  <c r="AV55" i="388"/>
  <c r="AV53" i="388"/>
  <c r="AV577" i="388"/>
  <c r="AV578" i="388"/>
  <c r="AV1050" i="388"/>
  <c r="AY674" i="388"/>
  <c r="AV775" i="388"/>
  <c r="AV590" i="388"/>
  <c r="AY487" i="388"/>
  <c r="AV58" i="388"/>
  <c r="AV59" i="388"/>
  <c r="AV584" i="388"/>
  <c r="AV813" i="388"/>
  <c r="AV56" i="388"/>
  <c r="AV61" i="388"/>
  <c r="AY164" i="388"/>
  <c r="AY620" i="388"/>
  <c r="AY409" i="388"/>
  <c r="AV51" i="388"/>
  <c r="AV79" i="388"/>
  <c r="AK61" i="388"/>
  <c r="K61" i="388" s="1"/>
  <c r="D61" i="388" s="1"/>
  <c r="AK56" i="388"/>
  <c r="K56" i="388" s="1"/>
  <c r="D56" i="388" s="1"/>
  <c r="AK1322" i="388"/>
  <c r="AM783" i="388"/>
  <c r="L783" i="388" s="1"/>
  <c r="N783" i="388" s="1"/>
  <c r="D783" i="388" s="1"/>
  <c r="AJ79" i="388"/>
  <c r="AK1311" i="388"/>
  <c r="K1311" i="388" s="1"/>
  <c r="AK584" i="388"/>
  <c r="AL584" i="388" s="1"/>
  <c r="AK578" i="388"/>
  <c r="AL578" i="388" s="1"/>
  <c r="AK1270" i="388"/>
  <c r="K1270" i="388" s="1"/>
  <c r="AM620" i="388"/>
  <c r="L620" i="388" s="1"/>
  <c r="N620" i="388" s="1"/>
  <c r="D620" i="388" s="1"/>
  <c r="AM487" i="388"/>
  <c r="L487" i="388" s="1"/>
  <c r="N487" i="388" s="1"/>
  <c r="D487" i="388" s="1"/>
  <c r="AK1328" i="388"/>
  <c r="K1328" i="388" s="1"/>
  <c r="AK1316" i="388"/>
  <c r="K1316" i="388" s="1"/>
  <c r="AK1321" i="388"/>
  <c r="K1321" i="388" s="1"/>
  <c r="D1321" i="388" s="1"/>
  <c r="AK1309" i="388"/>
  <c r="AL1309" i="388" s="1"/>
  <c r="AM782" i="388"/>
  <c r="L782" i="388" s="1"/>
  <c r="N782" i="388" s="1"/>
  <c r="D782" i="388" s="1"/>
  <c r="AK583" i="388"/>
  <c r="K583" i="388" s="1"/>
  <c r="D583" i="388" s="1"/>
  <c r="AK561" i="388"/>
  <c r="K561" i="388" s="1"/>
  <c r="D561" i="388" s="1"/>
  <c r="AM409" i="388"/>
  <c r="AO409" i="388" s="1"/>
  <c r="AK560" i="388"/>
  <c r="AL560" i="388" s="1"/>
  <c r="AM491" i="388"/>
  <c r="L491" i="388" s="1"/>
  <c r="N491" i="388" s="1"/>
  <c r="D491" i="388" s="1"/>
  <c r="AK1324" i="388"/>
  <c r="AK1313" i="388"/>
  <c r="AK1050" i="388"/>
  <c r="AK589" i="388"/>
  <c r="AK572" i="388"/>
  <c r="AM164" i="388"/>
  <c r="AO164" i="388" s="1"/>
  <c r="AK567" i="388"/>
  <c r="AL567" i="388" s="1"/>
  <c r="AK1325" i="388"/>
  <c r="AL1325" i="388" s="1"/>
  <c r="AK1314" i="388"/>
  <c r="AL1314" i="388" s="1"/>
  <c r="AN1174" i="388"/>
  <c r="AO1174" i="388" s="1"/>
  <c r="AK590" i="388"/>
  <c r="K590" i="388" s="1"/>
  <c r="D590" i="388" s="1"/>
  <c r="AK577" i="388"/>
  <c r="K577" i="388" s="1"/>
  <c r="D577" i="388" s="1"/>
  <c r="AN1342" i="388"/>
  <c r="AO1342" i="388" s="1"/>
  <c r="AK1320" i="388"/>
  <c r="AL1320" i="388" s="1"/>
  <c r="AK1273" i="388"/>
  <c r="AL1273" i="388" s="1"/>
  <c r="AI635" i="388"/>
  <c r="I635" i="388" s="1"/>
  <c r="D635" i="388" s="1"/>
  <c r="AK582" i="388"/>
  <c r="K582" i="388" s="1"/>
  <c r="D582" i="388" s="1"/>
  <c r="AM490" i="388"/>
  <c r="L490" i="388" s="1"/>
  <c r="N490" i="388" s="1"/>
  <c r="D490" i="388" s="1"/>
  <c r="AL581" i="388"/>
  <c r="AL569" i="388"/>
  <c r="AL813" i="388"/>
  <c r="AL1272" i="388"/>
  <c r="AL566" i="388"/>
  <c r="L465" i="388"/>
  <c r="N465" i="388" s="1"/>
  <c r="D465" i="388" s="1"/>
  <c r="AO634" i="388"/>
  <c r="K585" i="388"/>
  <c r="D585" i="388" s="1"/>
  <c r="AO1341" i="388"/>
  <c r="M1341" i="388"/>
  <c r="N1341" i="388" s="1"/>
  <c r="D1341" i="388" s="1"/>
  <c r="AL1317" i="388"/>
  <c r="K1317" i="388"/>
  <c r="D1317" i="388" s="1"/>
  <c r="AL1323" i="388"/>
  <c r="K1323" i="388"/>
  <c r="D1323" i="388" s="1"/>
  <c r="AL1312" i="388"/>
  <c r="K1312" i="388"/>
  <c r="D1312" i="388" s="1"/>
  <c r="L492" i="388"/>
  <c r="N492" i="388" s="1"/>
  <c r="D492" i="388" s="1"/>
  <c r="AO492" i="388"/>
  <c r="D1328" i="388" l="1"/>
  <c r="D1311" i="388"/>
  <c r="D1316" i="388"/>
  <c r="D1270" i="388"/>
  <c r="AL56" i="388"/>
  <c r="AL61" i="388"/>
  <c r="AK58" i="388"/>
  <c r="K58" i="388" s="1"/>
  <c r="D58" i="388" s="1"/>
  <c r="AK59" i="388"/>
  <c r="AL59" i="388" s="1"/>
  <c r="AI52" i="388"/>
  <c r="AL52" i="388" s="1"/>
  <c r="AK55" i="388"/>
  <c r="K55" i="388" s="1"/>
  <c r="D55" i="388" s="1"/>
  <c r="AI53" i="388"/>
  <c r="AL53" i="388" s="1"/>
  <c r="AK57" i="388"/>
  <c r="K57" i="388" s="1"/>
  <c r="AI51" i="388"/>
  <c r="AL1311" i="388"/>
  <c r="J79" i="388"/>
  <c r="K584" i="388"/>
  <c r="D584" i="388" s="1"/>
  <c r="AO783" i="388"/>
  <c r="AL79" i="388"/>
  <c r="K1322" i="388"/>
  <c r="AL1322" i="388"/>
  <c r="AO490" i="388"/>
  <c r="AO782" i="388"/>
  <c r="AO620" i="388"/>
  <c r="K578" i="388"/>
  <c r="D578" i="388" s="1"/>
  <c r="AO487" i="388"/>
  <c r="K1314" i="388"/>
  <c r="AL1321" i="388"/>
  <c r="AL1270" i="388"/>
  <c r="K1309" i="388"/>
  <c r="AL583" i="388"/>
  <c r="M1342" i="388"/>
  <c r="L409" i="388"/>
  <c r="N409" i="388" s="1"/>
  <c r="D409" i="388" s="1"/>
  <c r="AL1316" i="388"/>
  <c r="AL582" i="388"/>
  <c r="L164" i="388"/>
  <c r="N164" i="388" s="1"/>
  <c r="D164" i="388" s="1"/>
  <c r="AL1328" i="388"/>
  <c r="AL590" i="388"/>
  <c r="K1325" i="388"/>
  <c r="AO491" i="388"/>
  <c r="K567" i="388"/>
  <c r="D567" i="388" s="1"/>
  <c r="AL561" i="388"/>
  <c r="K560" i="388"/>
  <c r="AL635" i="388"/>
  <c r="K1273" i="388"/>
  <c r="AL577" i="388"/>
  <c r="K572" i="388"/>
  <c r="AL572" i="388"/>
  <c r="AL1324" i="388"/>
  <c r="K1324" i="388"/>
  <c r="K589" i="388"/>
  <c r="AL589" i="388"/>
  <c r="K1320" i="388"/>
  <c r="M1174" i="388"/>
  <c r="K1050" i="388"/>
  <c r="D1050" i="388" s="1"/>
  <c r="AL1050" i="388"/>
  <c r="AL1313" i="388"/>
  <c r="K1313" i="388"/>
  <c r="D1313" i="388" l="1"/>
  <c r="N1342" i="388"/>
  <c r="D1322" i="388"/>
  <c r="D79" i="388"/>
  <c r="D1324" i="388"/>
  <c r="D1309" i="388"/>
  <c r="D589" i="388"/>
  <c r="D572" i="388"/>
  <c r="D560" i="388"/>
  <c r="D1325" i="388"/>
  <c r="D1314" i="388"/>
  <c r="N1174" i="388"/>
  <c r="D1320" i="388"/>
  <c r="D1273" i="388"/>
  <c r="D57" i="388"/>
  <c r="D46" i="6"/>
  <c r="I53" i="388"/>
  <c r="AL51" i="388"/>
  <c r="I51" i="388"/>
  <c r="I52" i="388"/>
  <c r="K59" i="388"/>
  <c r="AL57" i="388"/>
  <c r="AL55" i="388"/>
  <c r="AL58" i="388"/>
  <c r="D51" i="388" l="1"/>
  <c r="D1174" i="388"/>
  <c r="D1342" i="388"/>
  <c r="D52" i="388"/>
  <c r="D59" i="388"/>
  <c r="D53" i="388"/>
  <c r="AW230" i="388" l="1"/>
  <c r="AM231" i="388"/>
  <c r="AY230" i="388" l="1"/>
  <c r="AW231" i="388"/>
  <c r="AW296" i="388"/>
  <c r="AR444" i="388"/>
  <c r="AW228" i="388"/>
  <c r="AM230" i="388"/>
  <c r="L230" i="388" s="1"/>
  <c r="N230" i="388" s="1"/>
  <c r="D230" i="388" s="1"/>
  <c r="AO231" i="388"/>
  <c r="L231" i="388"/>
  <c r="N231" i="388" s="1"/>
  <c r="D231" i="388" s="1"/>
  <c r="S1397" i="388"/>
  <c r="AH444" i="388"/>
  <c r="H444" i="388" s="1"/>
  <c r="D444" i="388" s="1"/>
  <c r="AM228" i="388"/>
  <c r="AM257" i="388"/>
  <c r="AM296" i="388"/>
  <c r="AY296" i="388" l="1"/>
  <c r="AY228" i="388"/>
  <c r="AY231" i="388"/>
  <c r="AW257" i="388"/>
  <c r="AW229" i="388"/>
  <c r="AO230" i="388"/>
  <c r="AO296" i="388"/>
  <c r="L296" i="388"/>
  <c r="N296" i="388" s="1"/>
  <c r="D296" i="388" s="1"/>
  <c r="AO257" i="388"/>
  <c r="L257" i="388"/>
  <c r="N257" i="388" s="1"/>
  <c r="D257" i="388" s="1"/>
  <c r="AO228" i="388"/>
  <c r="L228" i="388"/>
  <c r="N228" i="388" s="1"/>
  <c r="D228" i="388" s="1"/>
  <c r="AY229" i="388" l="1"/>
  <c r="AY257" i="388"/>
  <c r="AR691" i="388" l="1"/>
  <c r="AR679" i="388"/>
  <c r="AW605" i="388"/>
  <c r="AW122" i="388"/>
  <c r="AW121" i="388"/>
  <c r="AW118" i="388"/>
  <c r="AW1397" i="388"/>
  <c r="AX898" i="388"/>
  <c r="AY685" i="388"/>
  <c r="AW753" i="388"/>
  <c r="AR899" i="388"/>
  <c r="AR900" i="388"/>
  <c r="AR901" i="388"/>
  <c r="AR902" i="388"/>
  <c r="AR903" i="388"/>
  <c r="AU904" i="388"/>
  <c r="AR905" i="388"/>
  <c r="AR906" i="388"/>
  <c r="AR907" i="388"/>
  <c r="AR908" i="388"/>
  <c r="AR909" i="388"/>
  <c r="AR910" i="388"/>
  <c r="AR911" i="388"/>
  <c r="AU912" i="388"/>
  <c r="AU913" i="388"/>
  <c r="AR914" i="388"/>
  <c r="AR915" i="388"/>
  <c r="AR916" i="388"/>
  <c r="AR917" i="388"/>
  <c r="AR918" i="388"/>
  <c r="AR919" i="388"/>
  <c r="AR920" i="388"/>
  <c r="AR921" i="388"/>
  <c r="AU922" i="388"/>
  <c r="AU923" i="388"/>
  <c r="AU924" i="388"/>
  <c r="AU925" i="388"/>
  <c r="AU926" i="388"/>
  <c r="AU927" i="388"/>
  <c r="AR928" i="388"/>
  <c r="AR929" i="388"/>
  <c r="AR930" i="388"/>
  <c r="AR931" i="388"/>
  <c r="AR932" i="388"/>
  <c r="AR933" i="388"/>
  <c r="AR934" i="388"/>
  <c r="AR935" i="388"/>
  <c r="AR936" i="388"/>
  <c r="AR937" i="388"/>
  <c r="AR938" i="388"/>
  <c r="AR939" i="388"/>
  <c r="AR941" i="388"/>
  <c r="AR942" i="388"/>
  <c r="AR943" i="388"/>
  <c r="AR944" i="388"/>
  <c r="AR945" i="388"/>
  <c r="AR946" i="388"/>
  <c r="AR947" i="388"/>
  <c r="AR948" i="388"/>
  <c r="AR949" i="388"/>
  <c r="AR951" i="388"/>
  <c r="AR952" i="388"/>
  <c r="AX954" i="388"/>
  <c r="AX956" i="388"/>
  <c r="AU957" i="388"/>
  <c r="AU958" i="388"/>
  <c r="AU959" i="388"/>
  <c r="AX960" i="388"/>
  <c r="AX961" i="388"/>
  <c r="AX962" i="388"/>
  <c r="AX963" i="388"/>
  <c r="AX964" i="388"/>
  <c r="AU965" i="388"/>
  <c r="AU966" i="388"/>
  <c r="AU967" i="388"/>
  <c r="AX968" i="388"/>
  <c r="AU969" i="388"/>
  <c r="AU970" i="388"/>
  <c r="AU971" i="388"/>
  <c r="AU972" i="388"/>
  <c r="AX973" i="388"/>
  <c r="AU974" i="388"/>
  <c r="AU975" i="388"/>
  <c r="AU976" i="388"/>
  <c r="AX977" i="388"/>
  <c r="AU978" i="388"/>
  <c r="AU979" i="388"/>
  <c r="AU980" i="388"/>
  <c r="AU981" i="388"/>
  <c r="AU982" i="388"/>
  <c r="AU983" i="388"/>
  <c r="AX984" i="388"/>
  <c r="AU985" i="388"/>
  <c r="AU986" i="388"/>
  <c r="AU987" i="388"/>
  <c r="AU988" i="388"/>
  <c r="AU989" i="388"/>
  <c r="AU990" i="388"/>
  <c r="AU991" i="388"/>
  <c r="AU992" i="388"/>
  <c r="AU993" i="388"/>
  <c r="AS994" i="388"/>
  <c r="AU995" i="388"/>
  <c r="AS996" i="388"/>
  <c r="AU997" i="388"/>
  <c r="AU998" i="388"/>
  <c r="AU999" i="388"/>
  <c r="AX1000" i="388"/>
  <c r="AS1003" i="388"/>
  <c r="AS1004" i="388"/>
  <c r="AS1005" i="388"/>
  <c r="AS1007" i="388"/>
  <c r="AS1008" i="388"/>
  <c r="AT1009" i="388"/>
  <c r="AT1010" i="388"/>
  <c r="AS1011" i="388"/>
  <c r="AS1012" i="388"/>
  <c r="AS1013" i="388"/>
  <c r="AS1014" i="388"/>
  <c r="AS1015" i="388"/>
  <c r="AS1016" i="388"/>
  <c r="AS1017" i="388"/>
  <c r="AS1018" i="388"/>
  <c r="AT1019" i="388"/>
  <c r="AS1020" i="388"/>
  <c r="AT1021" i="388"/>
  <c r="AS1023" i="388"/>
  <c r="AS1024" i="388"/>
  <c r="AR1025" i="388"/>
  <c r="AR1026" i="388"/>
  <c r="AR1027" i="388"/>
  <c r="AX1029" i="388"/>
  <c r="AX1030" i="388"/>
  <c r="AX1031" i="388"/>
  <c r="AX1032" i="388"/>
  <c r="AX1033" i="388"/>
  <c r="AX1034" i="388"/>
  <c r="AX1035" i="388"/>
  <c r="AX1036" i="388"/>
  <c r="AX1037" i="388"/>
  <c r="AX1038" i="388"/>
  <c r="AX1039" i="388"/>
  <c r="AX1040" i="388"/>
  <c r="AX1042" i="388"/>
  <c r="AX1043" i="388"/>
  <c r="AX1044" i="388"/>
  <c r="AX1045" i="388"/>
  <c r="AX1046" i="388"/>
  <c r="AX1047" i="388"/>
  <c r="AX1048" i="388"/>
  <c r="AX1049" i="388"/>
  <c r="AX1051" i="388"/>
  <c r="AX1052" i="388"/>
  <c r="AX1053" i="388"/>
  <c r="AX1054" i="388"/>
  <c r="AX1055" i="388"/>
  <c r="AX1056" i="388"/>
  <c r="AX1057" i="388"/>
  <c r="AX1058" i="388"/>
  <c r="AX1059" i="388"/>
  <c r="AX1060" i="388"/>
  <c r="AX1061" i="388"/>
  <c r="AX1062" i="388"/>
  <c r="AX1063" i="388"/>
  <c r="AX1064" i="388"/>
  <c r="AX1065" i="388"/>
  <c r="AU1066" i="388"/>
  <c r="AX1067" i="388"/>
  <c r="AX1068" i="388"/>
  <c r="AX1069" i="388"/>
  <c r="AX1070" i="388"/>
  <c r="AX1071" i="388"/>
  <c r="AX1072" i="388"/>
  <c r="AX1073" i="388"/>
  <c r="AX1074" i="388"/>
  <c r="AX1075" i="388"/>
  <c r="AX1076" i="388"/>
  <c r="AX1077" i="388"/>
  <c r="AX1078" i="388"/>
  <c r="AX1079" i="388"/>
  <c r="AX1080" i="388"/>
  <c r="AX1081" i="388"/>
  <c r="AX1082" i="388"/>
  <c r="AX1083" i="388"/>
  <c r="AX1084" i="388"/>
  <c r="AX1085" i="388"/>
  <c r="AX1086" i="388"/>
  <c r="AX1087" i="388"/>
  <c r="AX1088" i="388"/>
  <c r="AX1094" i="388"/>
  <c r="AX1095" i="388"/>
  <c r="AX1096" i="388"/>
  <c r="AX1097" i="388"/>
  <c r="AX1098" i="388"/>
  <c r="AX1099" i="388"/>
  <c r="AX1100" i="388"/>
  <c r="AX1101" i="388"/>
  <c r="AX1102" i="388"/>
  <c r="AX1103" i="388"/>
  <c r="AX1104" i="388"/>
  <c r="AX1105" i="388"/>
  <c r="AX1106" i="388"/>
  <c r="AX1107" i="388"/>
  <c r="AX1108" i="388"/>
  <c r="AX1109" i="388"/>
  <c r="AX1111" i="388"/>
  <c r="AX1112" i="388"/>
  <c r="AX1113" i="388"/>
  <c r="AX1114" i="388"/>
  <c r="AX1115" i="388"/>
  <c r="AX1116" i="388"/>
  <c r="AX1117" i="388"/>
  <c r="AX1118" i="388"/>
  <c r="AX1119" i="388"/>
  <c r="AX1120" i="388"/>
  <c r="AX1121" i="388"/>
  <c r="AX1122" i="388"/>
  <c r="AX1123" i="388"/>
  <c r="AX1124" i="388"/>
  <c r="AX1125" i="388"/>
  <c r="AX1126" i="388"/>
  <c r="AX1127" i="388"/>
  <c r="AX1128" i="388"/>
  <c r="AX1129" i="388"/>
  <c r="AX1130" i="388"/>
  <c r="AX1132" i="388"/>
  <c r="AX1133" i="388"/>
  <c r="AX1134" i="388"/>
  <c r="AX1135" i="388"/>
  <c r="AX1136" i="388"/>
  <c r="AX1137" i="388"/>
  <c r="AX1138" i="388"/>
  <c r="AX1139" i="388"/>
  <c r="AX1140" i="388"/>
  <c r="AX1141" i="388"/>
  <c r="AX1142" i="388"/>
  <c r="AX1143" i="388"/>
  <c r="AX1144" i="388"/>
  <c r="AX1145" i="388"/>
  <c r="AX1146" i="388"/>
  <c r="AX1147" i="388"/>
  <c r="AU1148" i="388"/>
  <c r="AU1149" i="388"/>
  <c r="AX1150" i="388"/>
  <c r="AX1151" i="388"/>
  <c r="AU1152" i="388"/>
  <c r="AX1153" i="388"/>
  <c r="AU1154" i="388"/>
  <c r="AU1155" i="388"/>
  <c r="AX1156" i="388"/>
  <c r="AX1157" i="388"/>
  <c r="AX1158" i="388"/>
  <c r="AX1159" i="388"/>
  <c r="AX1160" i="388"/>
  <c r="AX1161" i="388"/>
  <c r="AX1162" i="388"/>
  <c r="AX1163" i="388"/>
  <c r="AX1164" i="388"/>
  <c r="AX1166" i="388"/>
  <c r="AX1168" i="388"/>
  <c r="AX1169" i="388"/>
  <c r="AX1170" i="388"/>
  <c r="AX1171" i="388"/>
  <c r="AX1172" i="388"/>
  <c r="AX1173" i="388"/>
  <c r="AU1175" i="388"/>
  <c r="AU1176" i="388"/>
  <c r="AU1177" i="388"/>
  <c r="AU1178" i="388"/>
  <c r="AU1179" i="388"/>
  <c r="AU1180" i="388"/>
  <c r="AU1181" i="388"/>
  <c r="AU1182" i="388"/>
  <c r="AU1183" i="388"/>
  <c r="AU1184" i="388"/>
  <c r="AU1185" i="388"/>
  <c r="AU1186" i="388"/>
  <c r="AU1187" i="388"/>
  <c r="AU1188" i="388"/>
  <c r="AU1189" i="388"/>
  <c r="AU1190" i="388"/>
  <c r="AU1191" i="388"/>
  <c r="AU1192" i="388"/>
  <c r="AU1193" i="388"/>
  <c r="AU1194" i="388"/>
  <c r="AU1196" i="388"/>
  <c r="AU1197" i="388"/>
  <c r="AU1198" i="388"/>
  <c r="AU1199" i="388"/>
  <c r="AU1200" i="388"/>
  <c r="AU1201" i="388"/>
  <c r="AS1202" i="388"/>
  <c r="AT1203" i="388"/>
  <c r="AS1204" i="388"/>
  <c r="AS1205" i="388"/>
  <c r="AS1206" i="388"/>
  <c r="AT1207" i="388"/>
  <c r="AT1208" i="388"/>
  <c r="AT1209" i="388"/>
  <c r="AX1210" i="388"/>
  <c r="AX1211" i="388"/>
  <c r="AX1213" i="388"/>
  <c r="AU1214" i="388"/>
  <c r="AX1215" i="388"/>
  <c r="AU1216" i="388"/>
  <c r="AU1217" i="388"/>
  <c r="AX1218" i="388"/>
  <c r="AX1219" i="388"/>
  <c r="AX1220" i="388"/>
  <c r="AX1221" i="388"/>
  <c r="AU1222" i="388"/>
  <c r="AU1223" i="388"/>
  <c r="AT1224" i="388"/>
  <c r="AU1225" i="388"/>
  <c r="AU1226" i="388"/>
  <c r="AU1227" i="388"/>
  <c r="AX1228" i="388"/>
  <c r="AX1229" i="388"/>
  <c r="AX1230" i="388"/>
  <c r="AX1233" i="388"/>
  <c r="AX1237" i="388"/>
  <c r="AX1239" i="388"/>
  <c r="AX1240" i="388"/>
  <c r="AX1241" i="388"/>
  <c r="AU1242" i="388"/>
  <c r="AX1244" i="388"/>
  <c r="AX1245" i="388"/>
  <c r="AX1246" i="388"/>
  <c r="AX1247" i="388"/>
  <c r="AU1248" i="388"/>
  <c r="AU1250" i="388"/>
  <c r="AU1251" i="388"/>
  <c r="AU1252" i="388"/>
  <c r="AU1253" i="388"/>
  <c r="AX1255" i="388"/>
  <c r="AX1256" i="388"/>
  <c r="AU1257" i="388"/>
  <c r="AU1258" i="388"/>
  <c r="AX1259" i="388"/>
  <c r="AX1260" i="388"/>
  <c r="AX1261" i="388"/>
  <c r="AX1262" i="388"/>
  <c r="AX1263" i="388"/>
  <c r="AU1264" i="388"/>
  <c r="AX1267" i="388"/>
  <c r="AX1268" i="388"/>
  <c r="AU1269" i="388"/>
  <c r="AX1276" i="388"/>
  <c r="AX1277" i="388"/>
  <c r="AX1278" i="388"/>
  <c r="AX1279" i="388"/>
  <c r="AS1280" i="388"/>
  <c r="AS1281" i="388"/>
  <c r="AU1282" i="388"/>
  <c r="AU1283" i="388"/>
  <c r="AU1284" i="388"/>
  <c r="AU1285" i="388"/>
  <c r="AU1286" i="388"/>
  <c r="AU1287" i="388"/>
  <c r="AU1288" i="388"/>
  <c r="AU1289" i="388"/>
  <c r="AU1290" i="388"/>
  <c r="AU1291" i="388"/>
  <c r="AU1293" i="388"/>
  <c r="AU1294" i="388"/>
  <c r="AU1295" i="388"/>
  <c r="AU1296" i="388"/>
  <c r="AU1297" i="388"/>
  <c r="AU1298" i="388"/>
  <c r="AU1299" i="388"/>
  <c r="AU1300" i="388"/>
  <c r="AU1301" i="388"/>
  <c r="AU1302" i="388"/>
  <c r="AS1303" i="388"/>
  <c r="AS1304" i="388"/>
  <c r="AU1305" i="388"/>
  <c r="AU1306" i="388"/>
  <c r="AR1335" i="388"/>
  <c r="AR1336" i="388"/>
  <c r="AX1337" i="388"/>
  <c r="AX1338" i="388"/>
  <c r="AX1339" i="388"/>
  <c r="AX1340" i="388"/>
  <c r="AR1343" i="388"/>
  <c r="AT1344" i="388"/>
  <c r="AU1348" i="388"/>
  <c r="AU1349" i="388"/>
  <c r="AU1350" i="388"/>
  <c r="AR1351" i="388"/>
  <c r="AU1358" i="388"/>
  <c r="AU1359" i="388"/>
  <c r="AX1360" i="388"/>
  <c r="AX1362" i="388"/>
  <c r="AU1363" i="388"/>
  <c r="AX1364" i="388"/>
  <c r="AX1365" i="388"/>
  <c r="AX1366" i="388"/>
  <c r="AU1367" i="388"/>
  <c r="AU1368" i="388"/>
  <c r="AX1370" i="388"/>
  <c r="AR1372" i="388"/>
  <c r="AU1373" i="388"/>
  <c r="AX1376" i="388"/>
  <c r="AS1379" i="388"/>
  <c r="AV1379" i="388" s="1"/>
  <c r="AU1382" i="388"/>
  <c r="AU1384" i="388"/>
  <c r="AU1385" i="388"/>
  <c r="AU1386" i="388"/>
  <c r="AU1387" i="388"/>
  <c r="AX1388" i="388"/>
  <c r="AX1389" i="388"/>
  <c r="AU1390" i="388"/>
  <c r="AX1391" i="388"/>
  <c r="AX1393" i="388"/>
  <c r="AX1396" i="388"/>
  <c r="AU1165" i="388" l="1"/>
  <c r="AV1252" i="388"/>
  <c r="AV1305" i="388"/>
  <c r="AU1167" i="388"/>
  <c r="AV1253" i="388"/>
  <c r="AV1209" i="388"/>
  <c r="AS1006" i="388"/>
  <c r="AT1006" i="388"/>
  <c r="AY1391" i="388"/>
  <c r="AY1262" i="388"/>
  <c r="AY1240" i="388"/>
  <c r="AV1226" i="388"/>
  <c r="AV1201" i="388"/>
  <c r="AV1188" i="388"/>
  <c r="AY1167" i="388"/>
  <c r="AY1151" i="388"/>
  <c r="AY1135" i="388"/>
  <c r="AY1126" i="388"/>
  <c r="AY1109" i="388"/>
  <c r="AY1074" i="388"/>
  <c r="AY1058" i="388"/>
  <c r="AY1036" i="388"/>
  <c r="AV988" i="388"/>
  <c r="AV980" i="388"/>
  <c r="AY968" i="388"/>
  <c r="AV924" i="388"/>
  <c r="AY1393" i="388"/>
  <c r="AY1388" i="388"/>
  <c r="AV1384" i="388"/>
  <c r="AY1370" i="388"/>
  <c r="AY1366" i="388"/>
  <c r="AY1362" i="388"/>
  <c r="AV1349" i="388"/>
  <c r="AV1344" i="388"/>
  <c r="AY1338" i="388"/>
  <c r="AV1306" i="388"/>
  <c r="AV1302" i="388"/>
  <c r="AV1298" i="388"/>
  <c r="AV1294" i="388"/>
  <c r="AV1289" i="388"/>
  <c r="AV1285" i="388"/>
  <c r="AV1281" i="388"/>
  <c r="AY1277" i="388"/>
  <c r="AY1267" i="388"/>
  <c r="AY1263" i="388"/>
  <c r="AY1259" i="388"/>
  <c r="AY1255" i="388"/>
  <c r="AV1251" i="388"/>
  <c r="AY1246" i="388"/>
  <c r="AY1241" i="388"/>
  <c r="AV1227" i="388"/>
  <c r="AV1223" i="388"/>
  <c r="AY1219" i="388"/>
  <c r="AY1215" i="388"/>
  <c r="AY1210" i="388"/>
  <c r="AV1206" i="388"/>
  <c r="AV1198" i="388"/>
  <c r="AV1193" i="388"/>
  <c r="AV1189" i="388"/>
  <c r="AV1185" i="388"/>
  <c r="AV1181" i="388"/>
  <c r="AV1177" i="388"/>
  <c r="AY1172" i="388"/>
  <c r="AY1168" i="388"/>
  <c r="AY1164" i="388"/>
  <c r="AY1160" i="388"/>
  <c r="AY1156" i="388"/>
  <c r="AV1152" i="388"/>
  <c r="AV1148" i="388"/>
  <c r="AY1144" i="388"/>
  <c r="AY1140" i="388"/>
  <c r="AY1136" i="388"/>
  <c r="AY1132" i="388"/>
  <c r="AY1127" i="388"/>
  <c r="AY1123" i="388"/>
  <c r="AY1119" i="388"/>
  <c r="AY1115" i="388"/>
  <c r="AY1111" i="388"/>
  <c r="AY1106" i="388"/>
  <c r="AY1102" i="388"/>
  <c r="AY1098" i="388"/>
  <c r="AY1094" i="388"/>
  <c r="AY1087" i="388"/>
  <c r="AY1083" i="388"/>
  <c r="AY1079" i="388"/>
  <c r="AY1075" i="388"/>
  <c r="AY1071" i="388"/>
  <c r="AY1067" i="388"/>
  <c r="AY1063" i="388"/>
  <c r="AY1059" i="388"/>
  <c r="AY1055" i="388"/>
  <c r="AY1051" i="388"/>
  <c r="AY1046" i="388"/>
  <c r="AY1042" i="388"/>
  <c r="AY1037" i="388"/>
  <c r="AY1033" i="388"/>
  <c r="AY1029" i="388"/>
  <c r="AV1024" i="388"/>
  <c r="AV1019" i="388"/>
  <c r="AV1015" i="388"/>
  <c r="AV1011" i="388"/>
  <c r="AV1007" i="388"/>
  <c r="AV1003" i="388"/>
  <c r="AV997" i="388"/>
  <c r="AV993" i="388"/>
  <c r="AV989" i="388"/>
  <c r="AV985" i="388"/>
  <c r="AV981" i="388"/>
  <c r="AY977" i="388"/>
  <c r="AY973" i="388"/>
  <c r="AV969" i="388"/>
  <c r="AV965" i="388"/>
  <c r="AY961" i="388"/>
  <c r="AV957" i="388"/>
  <c r="AV925" i="388"/>
  <c r="AV913" i="388"/>
  <c r="AY122" i="388"/>
  <c r="AV1297" i="388"/>
  <c r="AV1284" i="388"/>
  <c r="AV1258" i="388"/>
  <c r="AY1245" i="388"/>
  <c r="AY1218" i="388"/>
  <c r="AV1205" i="388"/>
  <c r="AV1184" i="388"/>
  <c r="AY1171" i="388"/>
  <c r="AV1155" i="388"/>
  <c r="AY1143" i="388"/>
  <c r="AY1122" i="388"/>
  <c r="AY1105" i="388"/>
  <c r="AY1086" i="388"/>
  <c r="AY1078" i="388"/>
  <c r="AV1066" i="388"/>
  <c r="AY1049" i="388"/>
  <c r="AV996" i="388"/>
  <c r="AV1387" i="388"/>
  <c r="AV1382" i="388"/>
  <c r="AY1365" i="388"/>
  <c r="AY1337" i="388"/>
  <c r="AV1293" i="388"/>
  <c r="AY1276" i="388"/>
  <c r="AV1250" i="388"/>
  <c r="AY1230" i="388"/>
  <c r="AV1214" i="388"/>
  <c r="AV1197" i="388"/>
  <c r="AV1180" i="388"/>
  <c r="AY1163" i="388"/>
  <c r="AY1147" i="388"/>
  <c r="AY1130" i="388"/>
  <c r="AY1118" i="388"/>
  <c r="AY1097" i="388"/>
  <c r="AY1070" i="388"/>
  <c r="AY1062" i="388"/>
  <c r="AY1054" i="388"/>
  <c r="AY1045" i="388"/>
  <c r="AY1040" i="388"/>
  <c r="AY1032" i="388"/>
  <c r="AV1023" i="388"/>
  <c r="AV1010" i="388"/>
  <c r="AY984" i="388"/>
  <c r="AV972" i="388"/>
  <c r="AY960" i="388"/>
  <c r="AY956" i="388"/>
  <c r="AV912" i="388"/>
  <c r="AV904" i="388"/>
  <c r="AY1396" i="388"/>
  <c r="AV1390" i="388"/>
  <c r="AV1386" i="388"/>
  <c r="AV1368" i="388"/>
  <c r="AY1364" i="388"/>
  <c r="AV1359" i="388"/>
  <c r="AY1340" i="388"/>
  <c r="AV1304" i="388"/>
  <c r="AV1300" i="388"/>
  <c r="AV1296" i="388"/>
  <c r="AV1291" i="388"/>
  <c r="AV1287" i="388"/>
  <c r="AV1283" i="388"/>
  <c r="AY1279" i="388"/>
  <c r="AV1269" i="388"/>
  <c r="AY1261" i="388"/>
  <c r="AV1257" i="388"/>
  <c r="AV1248" i="388"/>
  <c r="AY1244" i="388"/>
  <c r="AY1239" i="388"/>
  <c r="AY1233" i="388"/>
  <c r="AY1229" i="388"/>
  <c r="AV1225" i="388"/>
  <c r="AY1221" i="388"/>
  <c r="AV1217" i="388"/>
  <c r="AY1213" i="388"/>
  <c r="AV1208" i="388"/>
  <c r="AV1200" i="388"/>
  <c r="AV1196" i="388"/>
  <c r="AV1191" i="388"/>
  <c r="AV1187" i="388"/>
  <c r="AV1183" i="388"/>
  <c r="AV1179" i="388"/>
  <c r="AV1175" i="388"/>
  <c r="AY1170" i="388"/>
  <c r="AY1166" i="388"/>
  <c r="AY1162" i="388"/>
  <c r="AY1158" i="388"/>
  <c r="AV1154" i="388"/>
  <c r="AY1150" i="388"/>
  <c r="AY1146" i="388"/>
  <c r="AY1142" i="388"/>
  <c r="AY1138" i="388"/>
  <c r="AY1134" i="388"/>
  <c r="AY1129" i="388"/>
  <c r="AY1125" i="388"/>
  <c r="AY1121" i="388"/>
  <c r="AY1117" i="388"/>
  <c r="AY1113" i="388"/>
  <c r="AY1108" i="388"/>
  <c r="AY1104" i="388"/>
  <c r="AY1100" i="388"/>
  <c r="AY1096" i="388"/>
  <c r="AY1085" i="388"/>
  <c r="AY1081" i="388"/>
  <c r="AY1077" i="388"/>
  <c r="AY1073" i="388"/>
  <c r="AY1069" i="388"/>
  <c r="AY1065" i="388"/>
  <c r="AY1061" i="388"/>
  <c r="AY1057" i="388"/>
  <c r="AY1053" i="388"/>
  <c r="AY1048" i="388"/>
  <c r="AY1044" i="388"/>
  <c r="AY1039" i="388"/>
  <c r="AY1035" i="388"/>
  <c r="AY1031" i="388"/>
  <c r="AV1021" i="388"/>
  <c r="AV1017" i="388"/>
  <c r="AV1013" i="388"/>
  <c r="AV1009" i="388"/>
  <c r="AV1005" i="388"/>
  <c r="AV999" i="388"/>
  <c r="AV995" i="388"/>
  <c r="AV991" i="388"/>
  <c r="AV987" i="388"/>
  <c r="AV983" i="388"/>
  <c r="AV979" i="388"/>
  <c r="AV975" i="388"/>
  <c r="AV971" i="388"/>
  <c r="AV967" i="388"/>
  <c r="AY963" i="388"/>
  <c r="AV959" i="388"/>
  <c r="AY954" i="388"/>
  <c r="AV927" i="388"/>
  <c r="AV923" i="388"/>
  <c r="AY118" i="388"/>
  <c r="AV1373" i="388"/>
  <c r="AY1360" i="388"/>
  <c r="AV1348" i="388"/>
  <c r="AV1301" i="388"/>
  <c r="AV1288" i="388"/>
  <c r="AV1222" i="388"/>
  <c r="AV1192" i="388"/>
  <c r="AV1176" i="388"/>
  <c r="AY1159" i="388"/>
  <c r="AY1139" i="388"/>
  <c r="AY1114" i="388"/>
  <c r="AY1101" i="388"/>
  <c r="AY1082" i="388"/>
  <c r="AV1018" i="388"/>
  <c r="AV1014" i="388"/>
  <c r="AY1000" i="388"/>
  <c r="AV992" i="388"/>
  <c r="AV976" i="388"/>
  <c r="AY964" i="388"/>
  <c r="AY753" i="388"/>
  <c r="AY605" i="388"/>
  <c r="AY1389" i="388"/>
  <c r="AV1385" i="388"/>
  <c r="AY1376" i="388"/>
  <c r="AV1367" i="388"/>
  <c r="AV1363" i="388"/>
  <c r="AV1358" i="388"/>
  <c r="AV1350" i="388"/>
  <c r="AY1339" i="388"/>
  <c r="AV1303" i="388"/>
  <c r="AV1299" i="388"/>
  <c r="AV1295" i="388"/>
  <c r="AV1290" i="388"/>
  <c r="AV1286" i="388"/>
  <c r="AV1282" i="388"/>
  <c r="AY1278" i="388"/>
  <c r="AY1268" i="388"/>
  <c r="AV1264" i="388"/>
  <c r="AY1260" i="388"/>
  <c r="AY1256" i="388"/>
  <c r="AY1247" i="388"/>
  <c r="AV1242" i="388"/>
  <c r="AY1237" i="388"/>
  <c r="AY1228" i="388"/>
  <c r="AV1224" i="388"/>
  <c r="AY1220" i="388"/>
  <c r="AV1216" i="388"/>
  <c r="AY1211" i="388"/>
  <c r="AV1207" i="388"/>
  <c r="AV1199" i="388"/>
  <c r="AV1194" i="388"/>
  <c r="AV1190" i="388"/>
  <c r="AV1186" i="388"/>
  <c r="AV1182" i="388"/>
  <c r="AV1178" i="388"/>
  <c r="AY1173" i="388"/>
  <c r="AY1169" i="388"/>
  <c r="AY1165" i="388"/>
  <c r="AY1161" i="388"/>
  <c r="AY1157" i="388"/>
  <c r="AY1153" i="388"/>
  <c r="AV1149" i="388"/>
  <c r="AY1145" i="388"/>
  <c r="AY1141" i="388"/>
  <c r="AY1137" i="388"/>
  <c r="AY1133" i="388"/>
  <c r="AY1128" i="388"/>
  <c r="AY1124" i="388"/>
  <c r="AY1120" i="388"/>
  <c r="AY1116" i="388"/>
  <c r="AY1112" i="388"/>
  <c r="AY1107" i="388"/>
  <c r="AY1103" i="388"/>
  <c r="AY1099" i="388"/>
  <c r="AY1095" i="388"/>
  <c r="AY1088" i="388"/>
  <c r="AY1084" i="388"/>
  <c r="AY1080" i="388"/>
  <c r="AY1076" i="388"/>
  <c r="AY1072" i="388"/>
  <c r="AY1068" i="388"/>
  <c r="AY1064" i="388"/>
  <c r="AY1060" i="388"/>
  <c r="AY1056" i="388"/>
  <c r="AY1052" i="388"/>
  <c r="AY1047" i="388"/>
  <c r="AY1043" i="388"/>
  <c r="AY1038" i="388"/>
  <c r="AY1034" i="388"/>
  <c r="AY1030" i="388"/>
  <c r="AV1020" i="388"/>
  <c r="AV1016" i="388"/>
  <c r="AV1012" i="388"/>
  <c r="AV1008" i="388"/>
  <c r="AV1004" i="388"/>
  <c r="AV998" i="388"/>
  <c r="AV990" i="388"/>
  <c r="AV986" i="388"/>
  <c r="AV982" i="388"/>
  <c r="AV978" i="388"/>
  <c r="AV974" i="388"/>
  <c r="AV970" i="388"/>
  <c r="AV966" i="388"/>
  <c r="AY962" i="388"/>
  <c r="AV958" i="388"/>
  <c r="AV926" i="388"/>
  <c r="AV922" i="388"/>
  <c r="AY121" i="388"/>
  <c r="AT1266" i="388"/>
  <c r="AS1266" i="388"/>
  <c r="AS9" i="388"/>
  <c r="AS887" i="388"/>
  <c r="AU871" i="388"/>
  <c r="AR809" i="388"/>
  <c r="AS886" i="388"/>
  <c r="AU874" i="388"/>
  <c r="AU866" i="388"/>
  <c r="AU858" i="388"/>
  <c r="AU842" i="388"/>
  <c r="AW832" i="388"/>
  <c r="AU821" i="388"/>
  <c r="AR812" i="388"/>
  <c r="AR804" i="388"/>
  <c r="AR796" i="388"/>
  <c r="AR787" i="388"/>
  <c r="AU764" i="388"/>
  <c r="AW752" i="388"/>
  <c r="AU744" i="388"/>
  <c r="AW736" i="388"/>
  <c r="AW728" i="388"/>
  <c r="AW720" i="388"/>
  <c r="AU716" i="388"/>
  <c r="AW708" i="388"/>
  <c r="AW700" i="388"/>
  <c r="AW692" i="388"/>
  <c r="AR684" i="388"/>
  <c r="AU667" i="388"/>
  <c r="AW657" i="388"/>
  <c r="AU649" i="388"/>
  <c r="AW638" i="388"/>
  <c r="AU623" i="388"/>
  <c r="AU602" i="388"/>
  <c r="AW594" i="388"/>
  <c r="AW550" i="388"/>
  <c r="AW538" i="388"/>
  <c r="AU530" i="388"/>
  <c r="AU516" i="388"/>
  <c r="AU508" i="388"/>
  <c r="AU500" i="388"/>
  <c r="AU496" i="388"/>
  <c r="AU484" i="388"/>
  <c r="AS468" i="388"/>
  <c r="AW458" i="388"/>
  <c r="AR450" i="388"/>
  <c r="AR440" i="388"/>
  <c r="AR436" i="388"/>
  <c r="AW428" i="388"/>
  <c r="AW420" i="388"/>
  <c r="AW402" i="388"/>
  <c r="AW394" i="388"/>
  <c r="AW390" i="388"/>
  <c r="AW382" i="388"/>
  <c r="AW378" i="388"/>
  <c r="AW362" i="388"/>
  <c r="AW354" i="388"/>
  <c r="AW344" i="388"/>
  <c r="AW340" i="388"/>
  <c r="AW332" i="388"/>
  <c r="AW323" i="388"/>
  <c r="AW306" i="388"/>
  <c r="AW295" i="388"/>
  <c r="AW281" i="388"/>
  <c r="AW269" i="388"/>
  <c r="AW261" i="388"/>
  <c r="AW249" i="388"/>
  <c r="AW237" i="388"/>
  <c r="AW208" i="388"/>
  <c r="AW200" i="388"/>
  <c r="AW196" i="388"/>
  <c r="AW181" i="388"/>
  <c r="AW173" i="388"/>
  <c r="AW169" i="388"/>
  <c r="AW160" i="388"/>
  <c r="AW151" i="388"/>
  <c r="AW143" i="388"/>
  <c r="AS124" i="388"/>
  <c r="AS116" i="388"/>
  <c r="AU89" i="388"/>
  <c r="AU85" i="388"/>
  <c r="AU81" i="388"/>
  <c r="AS42" i="388"/>
  <c r="AS38" i="388"/>
  <c r="AS16" i="388"/>
  <c r="AU896" i="388"/>
  <c r="AU892" i="388"/>
  <c r="AU888" i="388"/>
  <c r="AU880" i="388"/>
  <c r="AU876" i="388"/>
  <c r="AU872" i="388"/>
  <c r="AW868" i="388"/>
  <c r="AW864" i="388"/>
  <c r="AU860" i="388"/>
  <c r="AT856" i="388"/>
  <c r="AU848" i="388"/>
  <c r="AU844" i="388"/>
  <c r="AR840" i="388"/>
  <c r="AW834" i="388"/>
  <c r="AU829" i="388"/>
  <c r="AW823" i="388"/>
  <c r="AU819" i="388"/>
  <c r="AU815" i="388"/>
  <c r="AR810" i="388"/>
  <c r="AR806" i="388"/>
  <c r="AR802" i="388"/>
  <c r="AR798" i="388"/>
  <c r="AR794" i="388"/>
  <c r="AR789" i="388"/>
  <c r="AR785" i="388"/>
  <c r="AW779" i="388"/>
  <c r="AU770" i="388"/>
  <c r="AU766" i="388"/>
  <c r="AU762" i="388"/>
  <c r="AW758" i="388"/>
  <c r="AU754" i="388"/>
  <c r="AW750" i="388"/>
  <c r="AW746" i="388"/>
  <c r="AW742" i="388"/>
  <c r="AW738" i="388"/>
  <c r="AW734" i="388"/>
  <c r="AW730" i="388"/>
  <c r="AW726" i="388"/>
  <c r="AW722" i="388"/>
  <c r="AW718" i="388"/>
  <c r="AW714" i="388"/>
  <c r="AW710" i="388"/>
  <c r="AW706" i="388"/>
  <c r="AW702" i="388"/>
  <c r="AW698" i="388"/>
  <c r="AW694" i="388"/>
  <c r="AW690" i="388"/>
  <c r="AW686" i="388"/>
  <c r="AW682" i="388"/>
  <c r="AW673" i="388"/>
  <c r="AU669" i="388"/>
  <c r="AU665" i="388"/>
  <c r="AW659" i="388"/>
  <c r="AW655" i="388"/>
  <c r="AU651" i="388"/>
  <c r="AW645" i="388"/>
  <c r="AW640" i="388"/>
  <c r="AU633" i="388"/>
  <c r="AU629" i="388"/>
  <c r="AU625" i="388"/>
  <c r="AU621" i="388"/>
  <c r="AW616" i="388"/>
  <c r="AW612" i="388"/>
  <c r="AU604" i="388"/>
  <c r="AU600" i="388"/>
  <c r="AU596" i="388"/>
  <c r="AW592" i="388"/>
  <c r="AW552" i="388"/>
  <c r="AS548" i="388"/>
  <c r="AS544" i="388"/>
  <c r="AU532" i="388"/>
  <c r="AU526" i="388"/>
  <c r="AU522" i="388"/>
  <c r="AU518" i="388"/>
  <c r="AS514" i="388"/>
  <c r="AU510" i="388"/>
  <c r="AU506" i="388"/>
  <c r="AU502" i="388"/>
  <c r="AU498" i="388"/>
  <c r="AU494" i="388"/>
  <c r="AU486" i="388"/>
  <c r="AU474" i="388"/>
  <c r="AS470" i="388"/>
  <c r="AW464" i="388"/>
  <c r="AW460" i="388"/>
  <c r="AR456" i="388"/>
  <c r="AR452" i="388"/>
  <c r="AR448" i="388"/>
  <c r="AR443" i="388"/>
  <c r="AR438" i="388"/>
  <c r="AR434" i="388"/>
  <c r="AU430" i="388"/>
  <c r="AW426" i="388"/>
  <c r="AW422" i="388"/>
  <c r="AW408" i="388"/>
  <c r="AW404" i="388"/>
  <c r="AW400" i="388"/>
  <c r="AW396" i="388"/>
  <c r="AW392" i="388"/>
  <c r="AW388" i="388"/>
  <c r="AW384" i="388"/>
  <c r="AW380" i="388"/>
  <c r="AW376" i="388"/>
  <c r="AW364" i="388"/>
  <c r="AW360" i="388"/>
  <c r="AW356" i="388"/>
  <c r="AW352" i="388"/>
  <c r="AW346" i="388"/>
  <c r="AW342" i="388"/>
  <c r="AW338" i="388"/>
  <c r="AW334" i="388"/>
  <c r="AW330" i="388"/>
  <c r="AW325" i="388"/>
  <c r="AW321" i="388"/>
  <c r="AW308" i="388"/>
  <c r="AW304" i="388"/>
  <c r="AW300" i="388"/>
  <c r="AW283" i="388"/>
  <c r="AW279" i="388"/>
  <c r="AW275" i="388"/>
  <c r="AW271" i="388"/>
  <c r="AW267" i="388"/>
  <c r="AW263" i="388"/>
  <c r="AW259" i="388"/>
  <c r="AW251" i="388"/>
  <c r="AW247" i="388"/>
  <c r="AW243" i="388"/>
  <c r="AW239" i="388"/>
  <c r="AW235" i="388"/>
  <c r="AW227" i="388"/>
  <c r="AW223" i="388"/>
  <c r="AW219" i="388"/>
  <c r="AU215" i="388"/>
  <c r="AW211" i="388"/>
  <c r="AW206" i="388"/>
  <c r="AW202" i="388"/>
  <c r="AW198" i="388"/>
  <c r="AW194" i="388"/>
  <c r="AW179" i="388"/>
  <c r="AU175" i="388"/>
  <c r="AW171" i="388"/>
  <c r="AW167" i="388"/>
  <c r="AW162" i="388"/>
  <c r="AU157" i="388"/>
  <c r="AW153" i="388"/>
  <c r="AW149" i="388"/>
  <c r="AW145" i="388"/>
  <c r="AW141" i="388"/>
  <c r="AW137" i="388"/>
  <c r="AW133" i="388"/>
  <c r="AW129" i="388"/>
  <c r="AS114" i="388"/>
  <c r="AW109" i="388"/>
  <c r="AW103" i="388"/>
  <c r="AW99" i="388"/>
  <c r="AW95" i="388"/>
  <c r="AS91" i="388"/>
  <c r="AU87" i="388"/>
  <c r="AU83" i="388"/>
  <c r="AS78" i="388"/>
  <c r="AS74" i="388"/>
  <c r="AS70" i="388"/>
  <c r="AS48" i="388"/>
  <c r="AS40" i="388"/>
  <c r="AU36" i="388"/>
  <c r="AU32" i="388"/>
  <c r="AU28" i="388"/>
  <c r="AU18" i="388"/>
  <c r="AT13" i="388"/>
  <c r="AU895" i="388"/>
  <c r="AU875" i="388"/>
  <c r="AU859" i="388"/>
  <c r="AU855" i="388"/>
  <c r="AW851" i="388"/>
  <c r="AU847" i="388"/>
  <c r="AU843" i="388"/>
  <c r="AW839" i="388"/>
  <c r="AU833" i="388"/>
  <c r="AW827" i="388"/>
  <c r="AW822" i="388"/>
  <c r="AW814" i="388"/>
  <c r="AR805" i="388"/>
  <c r="AR801" i="388"/>
  <c r="AR797" i="388"/>
  <c r="AR793" i="388"/>
  <c r="AR788" i="388"/>
  <c r="AW778" i="388"/>
  <c r="AU773" i="388"/>
  <c r="AU769" i="388"/>
  <c r="AU765" i="388"/>
  <c r="AU761" i="388"/>
  <c r="AW757" i="388"/>
  <c r="AV753" i="388"/>
  <c r="AW749" i="388"/>
  <c r="AW745" i="388"/>
  <c r="AW741" i="388"/>
  <c r="AW737" i="388"/>
  <c r="AU733" i="388"/>
  <c r="AU729" i="388"/>
  <c r="AU725" i="388"/>
  <c r="AU721" i="388"/>
  <c r="AU717" i="388"/>
  <c r="AW709" i="388"/>
  <c r="AW705" i="388"/>
  <c r="AW701" i="388"/>
  <c r="AW693" i="388"/>
  <c r="AW689" i="388"/>
  <c r="AR685" i="388"/>
  <c r="AW681" i="388"/>
  <c r="AW672" i="388"/>
  <c r="AU668" i="388"/>
  <c r="AR664" i="388"/>
  <c r="AW658" i="388"/>
  <c r="AW654" i="388"/>
  <c r="AU650" i="388"/>
  <c r="AW644" i="388"/>
  <c r="AW639" i="388"/>
  <c r="AU632" i="388"/>
  <c r="AU628" i="388"/>
  <c r="AU624" i="388"/>
  <c r="AW619" i="388"/>
  <c r="AW615" i="388"/>
  <c r="AW611" i="388"/>
  <c r="AU607" i="388"/>
  <c r="AU603" i="388"/>
  <c r="AU599" i="388"/>
  <c r="AU595" i="388"/>
  <c r="AW591" i="388"/>
  <c r="AW551" i="388"/>
  <c r="AS547" i="388"/>
  <c r="AS543" i="388"/>
  <c r="AW539" i="388"/>
  <c r="AS535" i="388"/>
  <c r="AW531" i="388"/>
  <c r="AU525" i="388"/>
  <c r="AU521" i="388"/>
  <c r="AV521" i="388" s="1"/>
  <c r="AU517" i="388"/>
  <c r="AU513" i="388"/>
  <c r="AU509" i="388"/>
  <c r="AU505" i="388"/>
  <c r="AU501" i="388"/>
  <c r="AU497" i="388"/>
  <c r="AW493" i="388"/>
  <c r="AU485" i="388"/>
  <c r="AW477" i="388"/>
  <c r="AS469" i="388"/>
  <c r="AW463" i="388"/>
  <c r="AW459" i="388"/>
  <c r="AR455" i="388"/>
  <c r="AR451" i="388"/>
  <c r="AR447" i="388"/>
  <c r="AR442" i="388"/>
  <c r="AR437" i="388"/>
  <c r="AR433" i="388"/>
  <c r="AU429" i="388"/>
  <c r="AW425" i="388"/>
  <c r="AW421" i="388"/>
  <c r="AW407" i="388"/>
  <c r="AW403" i="388"/>
  <c r="AW399" i="388"/>
  <c r="AW395" i="388"/>
  <c r="AW391" i="388"/>
  <c r="AU387" i="388"/>
  <c r="AW383" i="388"/>
  <c r="AW379" i="388"/>
  <c r="AW367" i="388"/>
  <c r="AW363" i="388"/>
  <c r="AW359" i="388"/>
  <c r="AW355" i="388"/>
  <c r="AU351" i="388"/>
  <c r="AW345" i="388"/>
  <c r="AW341" i="388"/>
  <c r="AW337" i="388"/>
  <c r="AW333" i="388"/>
  <c r="AW329" i="388"/>
  <c r="AW324" i="388"/>
  <c r="AW320" i="388"/>
  <c r="AW307" i="388"/>
  <c r="AW303" i="388"/>
  <c r="AW299" i="388"/>
  <c r="AW292" i="388"/>
  <c r="AW282" i="388"/>
  <c r="AW278" i="388"/>
  <c r="AW274" i="388"/>
  <c r="AW270" i="388"/>
  <c r="AW266" i="388"/>
  <c r="AW262" i="388"/>
  <c r="AW256" i="388"/>
  <c r="AW250" i="388"/>
  <c r="AW246" i="388"/>
  <c r="AW242" i="388"/>
  <c r="AW238" i="388"/>
  <c r="AW234" i="388"/>
  <c r="AW226" i="388"/>
  <c r="AW222" i="388"/>
  <c r="AW218" i="388"/>
  <c r="AW214" i="388"/>
  <c r="AW209" i="388"/>
  <c r="AW205" i="388"/>
  <c r="AW201" i="388"/>
  <c r="AW197" i="388"/>
  <c r="AW193" i="388"/>
  <c r="AW182" i="388"/>
  <c r="AW178" i="388"/>
  <c r="AW174" i="388"/>
  <c r="AW170" i="388"/>
  <c r="AW166" i="388"/>
  <c r="AW161" i="388"/>
  <c r="AW152" i="388"/>
  <c r="AW148" i="388"/>
  <c r="AW144" i="388"/>
  <c r="AW140" i="388"/>
  <c r="AW136" i="388"/>
  <c r="AW132" i="388"/>
  <c r="AU125" i="388"/>
  <c r="AU117" i="388"/>
  <c r="AS113" i="388"/>
  <c r="AW106" i="388"/>
  <c r="AW102" i="388"/>
  <c r="AW98" i="388"/>
  <c r="AW94" i="388"/>
  <c r="AU90" i="388"/>
  <c r="AU86" i="388"/>
  <c r="AU82" i="388"/>
  <c r="AS77" i="388"/>
  <c r="AS73" i="388"/>
  <c r="AS69" i="388"/>
  <c r="AT65" i="388"/>
  <c r="AT47" i="388"/>
  <c r="AT43" i="388"/>
  <c r="AT39" i="388"/>
  <c r="AU35" i="388"/>
  <c r="AU31" i="388"/>
  <c r="AU27" i="388"/>
  <c r="AU17" i="388"/>
  <c r="AS12" i="388"/>
  <c r="AW225" i="388"/>
  <c r="AU891" i="388"/>
  <c r="AU879" i="388"/>
  <c r="AW867" i="388"/>
  <c r="AR818" i="388"/>
  <c r="AU894" i="388"/>
  <c r="AU890" i="388"/>
  <c r="AU878" i="388"/>
  <c r="AW870" i="388"/>
  <c r="AW862" i="388"/>
  <c r="AW846" i="388"/>
  <c r="AW838" i="388"/>
  <c r="AT825" i="388"/>
  <c r="AU817" i="388"/>
  <c r="AR808" i="388"/>
  <c r="AR800" i="388"/>
  <c r="AR792" i="388"/>
  <c r="AW781" i="388"/>
  <c r="AU772" i="388"/>
  <c r="AU768" i="388"/>
  <c r="AU760" i="388"/>
  <c r="AW756" i="388"/>
  <c r="AW748" i="388"/>
  <c r="AW740" i="388"/>
  <c r="AW732" i="388"/>
  <c r="AW724" i="388"/>
  <c r="AW712" i="388"/>
  <c r="AW704" i="388"/>
  <c r="AW696" i="388"/>
  <c r="AW688" i="388"/>
  <c r="AW680" i="388"/>
  <c r="AW671" i="388"/>
  <c r="AW663" i="388"/>
  <c r="AW653" i="388"/>
  <c r="AW643" i="388"/>
  <c r="AU631" i="388"/>
  <c r="AU627" i="388"/>
  <c r="AW618" i="388"/>
  <c r="AW614" i="388"/>
  <c r="AU606" i="388"/>
  <c r="AU598" i="388"/>
  <c r="AW554" i="388"/>
  <c r="AS546" i="388"/>
  <c r="AS542" i="388"/>
  <c r="AS534" i="388"/>
  <c r="AU524" i="388"/>
  <c r="AU520" i="388"/>
  <c r="AU512" i="388"/>
  <c r="AU504" i="388"/>
  <c r="AS489" i="388"/>
  <c r="AW462" i="388"/>
  <c r="AR454" i="388"/>
  <c r="AR446" i="388"/>
  <c r="AU432" i="388"/>
  <c r="AW424" i="388"/>
  <c r="AW406" i="388"/>
  <c r="AW398" i="388"/>
  <c r="AW386" i="388"/>
  <c r="AW366" i="388"/>
  <c r="AW358" i="388"/>
  <c r="AW350" i="388"/>
  <c r="AW336" i="388"/>
  <c r="AW327" i="388"/>
  <c r="AU319" i="388"/>
  <c r="AW302" i="388"/>
  <c r="AW285" i="388"/>
  <c r="AW277" i="388"/>
  <c r="AW273" i="388"/>
  <c r="AW265" i="388"/>
  <c r="AW254" i="388"/>
  <c r="AW245" i="388"/>
  <c r="AW241" i="388"/>
  <c r="AW233" i="388"/>
  <c r="AW221" i="388"/>
  <c r="AW217" i="388"/>
  <c r="AW213" i="388"/>
  <c r="AW204" i="388"/>
  <c r="AW192" i="388"/>
  <c r="AW177" i="388"/>
  <c r="AW165" i="388"/>
  <c r="AW155" i="388"/>
  <c r="AW147" i="388"/>
  <c r="AU139" i="388"/>
  <c r="AW131" i="388"/>
  <c r="AS120" i="388"/>
  <c r="AW111" i="388"/>
  <c r="AW105" i="388"/>
  <c r="AW101" i="388"/>
  <c r="AW93" i="388"/>
  <c r="AS76" i="388"/>
  <c r="AS72" i="388"/>
  <c r="AS68" i="388"/>
  <c r="AU34" i="388"/>
  <c r="AU30" i="388"/>
  <c r="AT20" i="388"/>
  <c r="AU897" i="388"/>
  <c r="AU893" i="388"/>
  <c r="AU889" i="388"/>
  <c r="AU877" i="388"/>
  <c r="AU873" i="388"/>
  <c r="AW869" i="388"/>
  <c r="AU865" i="388"/>
  <c r="AW861" i="388"/>
  <c r="AU857" i="388"/>
  <c r="AW853" i="388"/>
  <c r="AW849" i="388"/>
  <c r="AW845" i="388"/>
  <c r="AU837" i="388"/>
  <c r="AW824" i="388"/>
  <c r="AU820" i="388"/>
  <c r="AU816" i="388"/>
  <c r="AR811" i="388"/>
  <c r="AR807" i="388"/>
  <c r="AR803" i="388"/>
  <c r="AR799" i="388"/>
  <c r="AR795" i="388"/>
  <c r="AR791" i="388"/>
  <c r="AR786" i="388"/>
  <c r="AW780" i="388"/>
  <c r="AU776" i="388"/>
  <c r="AU771" i="388"/>
  <c r="AU767" i="388"/>
  <c r="AU763" i="388"/>
  <c r="AU759" i="388"/>
  <c r="AW755" i="388"/>
  <c r="AW751" i="388"/>
  <c r="AW747" i="388"/>
  <c r="AW743" i="388"/>
  <c r="AU739" i="388"/>
  <c r="AU735" i="388"/>
  <c r="AW731" i="388"/>
  <c r="AU727" i="388"/>
  <c r="AW723" i="388"/>
  <c r="AW719" i="388"/>
  <c r="AW715" i="388"/>
  <c r="AW711" i="388"/>
  <c r="AW707" i="388"/>
  <c r="AW703" i="388"/>
  <c r="AW699" i="388"/>
  <c r="AW695" i="388"/>
  <c r="AU687" i="388"/>
  <c r="AW683" i="388"/>
  <c r="AW670" i="388"/>
  <c r="AR662" i="388"/>
  <c r="AU656" i="388"/>
  <c r="AW652" i="388"/>
  <c r="AW646" i="388"/>
  <c r="AW641" i="388"/>
  <c r="AW637" i="388"/>
  <c r="AU630" i="388"/>
  <c r="AU626" i="388"/>
  <c r="AU622" i="388"/>
  <c r="AW617" i="388"/>
  <c r="AW613" i="388"/>
  <c r="AU601" i="388"/>
  <c r="AU597" i="388"/>
  <c r="AW593" i="388"/>
  <c r="AW553" i="388"/>
  <c r="AS549" i="388"/>
  <c r="AS545" i="388"/>
  <c r="AS541" i="388"/>
  <c r="AS537" i="388"/>
  <c r="AW533" i="388"/>
  <c r="AU527" i="388"/>
  <c r="AU523" i="388"/>
  <c r="AU519" i="388"/>
  <c r="AU515" i="388"/>
  <c r="AU511" i="388"/>
  <c r="AU507" i="388"/>
  <c r="AU503" i="388"/>
  <c r="AU499" i="388"/>
  <c r="AS495" i="388"/>
  <c r="AS488" i="388"/>
  <c r="AW479" i="388"/>
  <c r="AW475" i="388"/>
  <c r="AS471" i="388"/>
  <c r="AS467" i="388"/>
  <c r="AW461" i="388"/>
  <c r="AW457" i="388"/>
  <c r="AR453" i="388"/>
  <c r="AR449" i="388"/>
  <c r="AR445" i="388"/>
  <c r="AR439" i="388"/>
  <c r="AR435" i="388"/>
  <c r="AU431" i="388"/>
  <c r="AW427" i="388"/>
  <c r="AW423" i="388"/>
  <c r="AW419" i="388"/>
  <c r="AW405" i="388"/>
  <c r="AW401" i="388"/>
  <c r="AW397" i="388"/>
  <c r="AW393" i="388"/>
  <c r="AW389" i="388"/>
  <c r="AW385" i="388"/>
  <c r="AW381" i="388"/>
  <c r="AW377" i="388"/>
  <c r="AW365" i="388"/>
  <c r="AW361" i="388"/>
  <c r="AW357" i="388"/>
  <c r="AW353" i="388"/>
  <c r="AW347" i="388"/>
  <c r="AW343" i="388"/>
  <c r="AW339" i="388"/>
  <c r="AW335" i="388"/>
  <c r="AW331" i="388"/>
  <c r="AW326" i="388"/>
  <c r="AU322" i="388"/>
  <c r="AW309" i="388"/>
  <c r="AW305" i="388"/>
  <c r="AW301" i="388"/>
  <c r="AW294" i="388"/>
  <c r="AW284" i="388"/>
  <c r="AW280" i="388"/>
  <c r="AW276" i="388"/>
  <c r="AW272" i="388"/>
  <c r="AW268" i="388"/>
  <c r="AW264" i="388"/>
  <c r="AW260" i="388"/>
  <c r="AW253" i="388"/>
  <c r="AW248" i="388"/>
  <c r="AW244" i="388"/>
  <c r="AW240" i="388"/>
  <c r="AW236" i="388"/>
  <c r="AW232" i="388"/>
  <c r="AW224" i="388"/>
  <c r="AW220" i="388"/>
  <c r="AW216" i="388"/>
  <c r="AW212" i="388"/>
  <c r="AW207" i="388"/>
  <c r="AW203" i="388"/>
  <c r="AW199" i="388"/>
  <c r="AW195" i="388"/>
  <c r="AW191" i="388"/>
  <c r="AW180" i="388"/>
  <c r="AW176" i="388"/>
  <c r="AW172" i="388"/>
  <c r="AW168" i="388"/>
  <c r="AW163" i="388"/>
  <c r="AU159" i="388"/>
  <c r="AW154" i="388"/>
  <c r="AW150" i="388"/>
  <c r="AW146" i="388"/>
  <c r="AW142" i="388"/>
  <c r="AU138" i="388"/>
  <c r="AW134" i="388"/>
  <c r="AW123" i="388"/>
  <c r="AS119" i="388"/>
  <c r="AU115" i="388"/>
  <c r="AW110" i="388"/>
  <c r="AW104" i="388"/>
  <c r="AW100" i="388"/>
  <c r="AW96" i="388"/>
  <c r="AU92" i="388"/>
  <c r="AU88" i="388"/>
  <c r="AU84" i="388"/>
  <c r="AS75" i="388"/>
  <c r="AS71" i="388"/>
  <c r="AS67" i="388"/>
  <c r="AT49" i="388"/>
  <c r="AS45" i="388"/>
  <c r="AT41" i="388"/>
  <c r="AU37" i="388"/>
  <c r="AU33" i="388"/>
  <c r="AU29" i="388"/>
  <c r="AT23" i="388"/>
  <c r="AS15" i="388"/>
  <c r="AT10" i="388"/>
  <c r="AU183" i="388"/>
  <c r="AV1202" i="388"/>
  <c r="AY713" i="388"/>
  <c r="AU713" i="388"/>
  <c r="AV666" i="388"/>
  <c r="AW666" i="388"/>
  <c r="AY774" i="388"/>
  <c r="AU774" i="388"/>
  <c r="AV1203" i="388"/>
  <c r="AV994" i="388"/>
  <c r="AV1280" i="388"/>
  <c r="AV1204" i="388"/>
  <c r="AS483" i="388"/>
  <c r="AS1375" i="388"/>
  <c r="AS1394" i="388"/>
  <c r="AS1380" i="388"/>
  <c r="AS841" i="388"/>
  <c r="AS831" i="388"/>
  <c r="AS609" i="388"/>
  <c r="AS64" i="388"/>
  <c r="AS1353" i="388"/>
  <c r="AS608" i="388"/>
  <c r="AS536" i="388"/>
  <c r="AS1378" i="388"/>
  <c r="AS1369" i="388"/>
  <c r="AS1352" i="388"/>
  <c r="AS1093" i="388"/>
  <c r="AS863" i="388"/>
  <c r="AU697" i="388"/>
  <c r="AS481" i="388"/>
  <c r="AS473" i="388"/>
  <c r="AS19" i="388"/>
  <c r="AS540" i="388"/>
  <c r="AS482" i="388"/>
  <c r="AS478" i="388"/>
  <c r="AU293" i="388"/>
  <c r="AT80" i="388"/>
  <c r="AS1381" i="388"/>
  <c r="AS1377" i="388"/>
  <c r="AS1346" i="388"/>
  <c r="AS610" i="388"/>
  <c r="AS480" i="388"/>
  <c r="AS476" i="388"/>
  <c r="AS472" i="388"/>
  <c r="AS22" i="388"/>
  <c r="AX1397" i="388"/>
  <c r="AX1399" i="388" s="1"/>
  <c r="AR1397" i="388"/>
  <c r="F18" i="317" s="1"/>
  <c r="AW156" i="388"/>
  <c r="AW135" i="388"/>
  <c r="AR784" i="388"/>
  <c r="AW130" i="388"/>
  <c r="AW97" i="388"/>
  <c r="AW777" i="388"/>
  <c r="AR898" i="388" l="1"/>
  <c r="AU1397" i="388"/>
  <c r="G14" i="316" s="1"/>
  <c r="AV1167" i="388"/>
  <c r="AV1165" i="388"/>
  <c r="AY1397" i="388"/>
  <c r="I18" i="317" s="1"/>
  <c r="AV1006" i="388"/>
  <c r="AY104" i="388"/>
  <c r="AY146" i="388"/>
  <c r="AY203" i="388"/>
  <c r="AY260" i="388"/>
  <c r="AY326" i="388"/>
  <c r="AY385" i="388"/>
  <c r="AV499" i="388"/>
  <c r="AV549" i="388"/>
  <c r="AY641" i="388"/>
  <c r="AY699" i="388"/>
  <c r="AY747" i="388"/>
  <c r="AY780" i="388"/>
  <c r="AY849" i="388"/>
  <c r="AV889" i="388"/>
  <c r="AY111" i="388"/>
  <c r="AY221" i="388"/>
  <c r="AY285" i="388"/>
  <c r="AV432" i="388"/>
  <c r="AV542" i="388"/>
  <c r="AY671" i="388"/>
  <c r="AY867" i="388"/>
  <c r="AV65" i="388"/>
  <c r="AV82" i="388"/>
  <c r="AY140" i="388"/>
  <c r="AY201" i="388"/>
  <c r="AY218" i="388"/>
  <c r="AY274" i="388"/>
  <c r="AY341" i="388"/>
  <c r="AY359" i="388"/>
  <c r="AY425" i="388"/>
  <c r="AV469" i="388"/>
  <c r="AV497" i="388"/>
  <c r="AV547" i="388"/>
  <c r="AY615" i="388"/>
  <c r="AY654" i="388"/>
  <c r="AY757" i="388"/>
  <c r="AY133" i="388"/>
  <c r="AY194" i="388"/>
  <c r="AY247" i="388"/>
  <c r="AY321" i="388"/>
  <c r="AY356" i="388"/>
  <c r="AY380" i="388"/>
  <c r="AY422" i="388"/>
  <c r="AV510" i="388"/>
  <c r="AY552" i="388"/>
  <c r="AV625" i="388"/>
  <c r="AY702" i="388"/>
  <c r="AY734" i="388"/>
  <c r="AY750" i="388"/>
  <c r="AV815" i="388"/>
  <c r="AY834" i="388"/>
  <c r="AY868" i="388"/>
  <c r="AY151" i="388"/>
  <c r="AY181" i="388"/>
  <c r="AY237" i="388"/>
  <c r="AY281" i="388"/>
  <c r="AY362" i="388"/>
  <c r="AY394" i="388"/>
  <c r="AV484" i="388"/>
  <c r="AV516" i="388"/>
  <c r="AY594" i="388"/>
  <c r="AV716" i="388"/>
  <c r="AY832" i="388"/>
  <c r="AV874" i="388"/>
  <c r="AV871" i="388"/>
  <c r="AY97" i="388"/>
  <c r="AY156" i="388"/>
  <c r="AV774" i="388"/>
  <c r="AV713" i="388"/>
  <c r="AY183" i="388"/>
  <c r="AV23" i="388"/>
  <c r="AV41" i="388"/>
  <c r="AV71" i="388"/>
  <c r="AV92" i="388"/>
  <c r="AY110" i="388"/>
  <c r="AY134" i="388"/>
  <c r="AY150" i="388"/>
  <c r="AY168" i="388"/>
  <c r="AY191" i="388"/>
  <c r="AY207" i="388"/>
  <c r="AY224" i="388"/>
  <c r="AY244" i="388"/>
  <c r="AY264" i="388"/>
  <c r="AY280" i="388"/>
  <c r="AY305" i="388"/>
  <c r="AY331" i="388"/>
  <c r="AY347" i="388"/>
  <c r="AY365" i="388"/>
  <c r="AY389" i="388"/>
  <c r="AY405" i="388"/>
  <c r="AV431" i="388"/>
  <c r="AY461" i="388"/>
  <c r="AY479" i="388"/>
  <c r="AV503" i="388"/>
  <c r="AV519" i="388"/>
  <c r="AV537" i="388"/>
  <c r="AY553" i="388"/>
  <c r="AV626" i="388"/>
  <c r="AY646" i="388"/>
  <c r="AV687" i="388"/>
  <c r="AY703" i="388"/>
  <c r="AY719" i="388"/>
  <c r="AV735" i="388"/>
  <c r="AY751" i="388"/>
  <c r="AV767" i="388"/>
  <c r="AY824" i="388"/>
  <c r="AY853" i="388"/>
  <c r="AY869" i="388"/>
  <c r="AV893" i="388"/>
  <c r="AV34" i="388"/>
  <c r="AY93" i="388"/>
  <c r="AV120" i="388"/>
  <c r="AY155" i="388"/>
  <c r="AY204" i="388"/>
  <c r="AY233" i="388"/>
  <c r="AY265" i="388"/>
  <c r="AY302" i="388"/>
  <c r="AY350" i="388"/>
  <c r="AY398" i="388"/>
  <c r="AY462" i="388"/>
  <c r="AV520" i="388"/>
  <c r="AV546" i="388"/>
  <c r="AY614" i="388"/>
  <c r="AY643" i="388"/>
  <c r="AY680" i="388"/>
  <c r="AY712" i="388"/>
  <c r="AY748" i="388"/>
  <c r="AV772" i="388"/>
  <c r="AV817" i="388"/>
  <c r="AY862" i="388"/>
  <c r="AV894" i="388"/>
  <c r="AV879" i="388"/>
  <c r="AV17" i="388"/>
  <c r="AV69" i="388"/>
  <c r="AV86" i="388"/>
  <c r="AY102" i="388"/>
  <c r="AV125" i="388"/>
  <c r="AY144" i="388"/>
  <c r="AY166" i="388"/>
  <c r="AY182" i="388"/>
  <c r="AY205" i="388"/>
  <c r="AY222" i="388"/>
  <c r="AY242" i="388"/>
  <c r="AY262" i="388"/>
  <c r="AY278" i="388"/>
  <c r="AY303" i="388"/>
  <c r="AY329" i="388"/>
  <c r="AY345" i="388"/>
  <c r="AY363" i="388"/>
  <c r="AV387" i="388"/>
  <c r="AY403" i="388"/>
  <c r="AV429" i="388"/>
  <c r="AY477" i="388"/>
  <c r="AV501" i="388"/>
  <c r="AV517" i="388"/>
  <c r="AV535" i="388"/>
  <c r="AY551" i="388"/>
  <c r="AV603" i="388"/>
  <c r="AY619" i="388"/>
  <c r="AY639" i="388"/>
  <c r="AY658" i="388"/>
  <c r="AY672" i="388"/>
  <c r="AY689" i="388"/>
  <c r="AY709" i="388"/>
  <c r="AV729" i="388"/>
  <c r="AY745" i="388"/>
  <c r="AV761" i="388"/>
  <c r="AY778" i="388"/>
  <c r="AY822" i="388"/>
  <c r="AV843" i="388"/>
  <c r="AV859" i="388"/>
  <c r="AV18" i="388"/>
  <c r="AV40" i="388"/>
  <c r="AV78" i="388"/>
  <c r="AY95" i="388"/>
  <c r="AV114" i="388"/>
  <c r="AY137" i="388"/>
  <c r="AY153" i="388"/>
  <c r="AY171" i="388"/>
  <c r="AY198" i="388"/>
  <c r="AV215" i="388"/>
  <c r="AY235" i="388"/>
  <c r="AY251" i="388"/>
  <c r="AY271" i="388"/>
  <c r="AY300" i="388"/>
  <c r="AY325" i="388"/>
  <c r="AY342" i="388"/>
  <c r="AY360" i="388"/>
  <c r="AY384" i="388"/>
  <c r="AY400" i="388"/>
  <c r="AY426" i="388"/>
  <c r="AV470" i="388"/>
  <c r="AV498" i="388"/>
  <c r="AV514" i="388"/>
  <c r="AV532" i="388"/>
  <c r="AY592" i="388"/>
  <c r="AY612" i="388"/>
  <c r="AV629" i="388"/>
  <c r="AV651" i="388"/>
  <c r="AV669" i="388"/>
  <c r="AY690" i="388"/>
  <c r="AY706" i="388"/>
  <c r="AY722" i="388"/>
  <c r="AY738" i="388"/>
  <c r="AV754" i="388"/>
  <c r="AV770" i="388"/>
  <c r="AV819" i="388"/>
  <c r="AV856" i="388"/>
  <c r="AV872" i="388"/>
  <c r="AV892" i="388"/>
  <c r="AV42" i="388"/>
  <c r="AV116" i="388"/>
  <c r="AY160" i="388"/>
  <c r="AY196" i="388"/>
  <c r="AY249" i="388"/>
  <c r="AY295" i="388"/>
  <c r="AY340" i="388"/>
  <c r="AY378" i="388"/>
  <c r="AY402" i="388"/>
  <c r="AV496" i="388"/>
  <c r="AV530" i="388"/>
  <c r="AV602" i="388"/>
  <c r="AY657" i="388"/>
  <c r="AY692" i="388"/>
  <c r="AY720" i="388"/>
  <c r="AY752" i="388"/>
  <c r="AV842" i="388"/>
  <c r="AV887" i="388"/>
  <c r="AY293" i="388"/>
  <c r="AV37" i="388"/>
  <c r="AY123" i="388"/>
  <c r="AY180" i="388"/>
  <c r="AY240" i="388"/>
  <c r="AY276" i="388"/>
  <c r="AY361" i="388"/>
  <c r="AY427" i="388"/>
  <c r="AY457" i="388"/>
  <c r="AV515" i="388"/>
  <c r="AV601" i="388"/>
  <c r="AY715" i="388"/>
  <c r="AV763" i="388"/>
  <c r="AV30" i="388"/>
  <c r="AY192" i="388"/>
  <c r="AV606" i="388"/>
  <c r="AV631" i="388"/>
  <c r="AY704" i="388"/>
  <c r="AY740" i="388"/>
  <c r="AV768" i="388"/>
  <c r="AY846" i="388"/>
  <c r="AV12" i="388"/>
  <c r="AV117" i="388"/>
  <c r="AY178" i="388"/>
  <c r="AY256" i="388"/>
  <c r="AY324" i="388"/>
  <c r="AY399" i="388"/>
  <c r="AV513" i="388"/>
  <c r="AV725" i="388"/>
  <c r="AV773" i="388"/>
  <c r="AY839" i="388"/>
  <c r="AV36" i="388"/>
  <c r="AY109" i="388"/>
  <c r="AY167" i="388"/>
  <c r="AY227" i="388"/>
  <c r="AY283" i="388"/>
  <c r="AY464" i="388"/>
  <c r="AV744" i="388"/>
  <c r="AY130" i="388"/>
  <c r="AV293" i="388"/>
  <c r="AV697" i="388"/>
  <c r="AV183" i="388"/>
  <c r="AV29" i="388"/>
  <c r="AV45" i="388"/>
  <c r="AV75" i="388"/>
  <c r="AY96" i="388"/>
  <c r="AV115" i="388"/>
  <c r="AV138" i="388"/>
  <c r="AY154" i="388"/>
  <c r="AY172" i="388"/>
  <c r="AY195" i="388"/>
  <c r="AY212" i="388"/>
  <c r="AY232" i="388"/>
  <c r="AY248" i="388"/>
  <c r="AY268" i="388"/>
  <c r="AY284" i="388"/>
  <c r="AY309" i="388"/>
  <c r="AY335" i="388"/>
  <c r="AY353" i="388"/>
  <c r="AY377" i="388"/>
  <c r="AY393" i="388"/>
  <c r="AY419" i="388"/>
  <c r="AV488" i="388"/>
  <c r="AV507" i="388"/>
  <c r="AV523" i="388"/>
  <c r="AV541" i="388"/>
  <c r="AY593" i="388"/>
  <c r="AY613" i="388"/>
  <c r="AV630" i="388"/>
  <c r="AY652" i="388"/>
  <c r="AY670" i="388"/>
  <c r="AY691" i="388"/>
  <c r="AY707" i="388"/>
  <c r="AY723" i="388"/>
  <c r="AV739" i="388"/>
  <c r="AY755" i="388"/>
  <c r="AV771" i="388"/>
  <c r="AV837" i="388"/>
  <c r="AV857" i="388"/>
  <c r="AV873" i="388"/>
  <c r="AV897" i="388"/>
  <c r="AV68" i="388"/>
  <c r="AY101" i="388"/>
  <c r="AY131" i="388"/>
  <c r="AY165" i="388"/>
  <c r="AY213" i="388"/>
  <c r="AY241" i="388"/>
  <c r="AY273" i="388"/>
  <c r="AV319" i="388"/>
  <c r="AY358" i="388"/>
  <c r="AY406" i="388"/>
  <c r="AV489" i="388"/>
  <c r="AV524" i="388"/>
  <c r="AY554" i="388"/>
  <c r="AY618" i="388"/>
  <c r="AY653" i="388"/>
  <c r="AY688" i="388"/>
  <c r="AY724" i="388"/>
  <c r="AY756" i="388"/>
  <c r="AY781" i="388"/>
  <c r="AV825" i="388"/>
  <c r="AY870" i="388"/>
  <c r="AV891" i="388"/>
  <c r="AV27" i="388"/>
  <c r="AV43" i="388"/>
  <c r="AV90" i="388"/>
  <c r="AY106" i="388"/>
  <c r="AY132" i="388"/>
  <c r="AY148" i="388"/>
  <c r="AY170" i="388"/>
  <c r="AY193" i="388"/>
  <c r="AY209" i="388"/>
  <c r="AY226" i="388"/>
  <c r="AY246" i="388"/>
  <c r="AY266" i="388"/>
  <c r="AY282" i="388"/>
  <c r="AY307" i="388"/>
  <c r="AY333" i="388"/>
  <c r="AV351" i="388"/>
  <c r="AY367" i="388"/>
  <c r="AY391" i="388"/>
  <c r="AY407" i="388"/>
  <c r="AY459" i="388"/>
  <c r="AV485" i="388"/>
  <c r="AV505" i="388"/>
  <c r="AY539" i="388"/>
  <c r="AY591" i="388"/>
  <c r="AV607" i="388"/>
  <c r="AV624" i="388"/>
  <c r="AY644" i="388"/>
  <c r="AY681" i="388"/>
  <c r="AY693" i="388"/>
  <c r="AV717" i="388"/>
  <c r="AV733" i="388"/>
  <c r="AY749" i="388"/>
  <c r="AV765" i="388"/>
  <c r="AY827" i="388"/>
  <c r="AV847" i="388"/>
  <c r="AV875" i="388"/>
  <c r="AV28" i="388"/>
  <c r="AV48" i="388"/>
  <c r="AV83" i="388"/>
  <c r="AY99" i="388"/>
  <c r="AY141" i="388"/>
  <c r="AV157" i="388"/>
  <c r="AV175" i="388"/>
  <c r="AY202" i="388"/>
  <c r="AY219" i="388"/>
  <c r="AY239" i="388"/>
  <c r="AY259" i="388"/>
  <c r="AY275" i="388"/>
  <c r="AY304" i="388"/>
  <c r="AY330" i="388"/>
  <c r="AY346" i="388"/>
  <c r="AY364" i="388"/>
  <c r="AY388" i="388"/>
  <c r="AY404" i="388"/>
  <c r="AV430" i="388"/>
  <c r="AV474" i="388"/>
  <c r="AV502" i="388"/>
  <c r="AV518" i="388"/>
  <c r="AV544" i="388"/>
  <c r="AV596" i="388"/>
  <c r="AY616" i="388"/>
  <c r="AV633" i="388"/>
  <c r="AY655" i="388"/>
  <c r="AY673" i="388"/>
  <c r="AY694" i="388"/>
  <c r="AY710" i="388"/>
  <c r="AY726" i="388"/>
  <c r="AY742" i="388"/>
  <c r="AY758" i="388"/>
  <c r="AY779" i="388"/>
  <c r="AY823" i="388"/>
  <c r="AV860" i="388"/>
  <c r="AV876" i="388"/>
  <c r="AV896" i="388"/>
  <c r="AV81" i="388"/>
  <c r="AV124" i="388"/>
  <c r="AY169" i="388"/>
  <c r="AY200" i="388"/>
  <c r="AY261" i="388"/>
  <c r="AY306" i="388"/>
  <c r="AY344" i="388"/>
  <c r="AY382" i="388"/>
  <c r="AY420" i="388"/>
  <c r="AY458" i="388"/>
  <c r="AV500" i="388"/>
  <c r="AY538" i="388"/>
  <c r="AV623" i="388"/>
  <c r="AV667" i="388"/>
  <c r="AY700" i="388"/>
  <c r="AY728" i="388"/>
  <c r="AV764" i="388"/>
  <c r="AV858" i="388"/>
  <c r="AY697" i="388"/>
  <c r="AY666" i="388"/>
  <c r="AV33" i="388"/>
  <c r="AV84" i="388"/>
  <c r="AV119" i="388"/>
  <c r="AV159" i="388"/>
  <c r="AY199" i="388"/>
  <c r="AY216" i="388"/>
  <c r="AY253" i="388"/>
  <c r="AY272" i="388"/>
  <c r="AY294" i="388"/>
  <c r="AV322" i="388"/>
  <c r="AY339" i="388"/>
  <c r="AY357" i="388"/>
  <c r="AY381" i="388"/>
  <c r="AY397" i="388"/>
  <c r="AY423" i="388"/>
  <c r="AV495" i="388"/>
  <c r="AV511" i="388"/>
  <c r="AV527" i="388"/>
  <c r="AV545" i="388"/>
  <c r="AV597" i="388"/>
  <c r="AY617" i="388"/>
  <c r="AY637" i="388"/>
  <c r="AV656" i="388"/>
  <c r="AY679" i="388"/>
  <c r="AY695" i="388"/>
  <c r="AY711" i="388"/>
  <c r="AV727" i="388"/>
  <c r="AY743" i="388"/>
  <c r="AV759" i="388"/>
  <c r="AV776" i="388"/>
  <c r="AV816" i="388"/>
  <c r="AY845" i="388"/>
  <c r="AY861" i="388"/>
  <c r="AV877" i="388"/>
  <c r="AV20" i="388"/>
  <c r="AV72" i="388"/>
  <c r="AY105" i="388"/>
  <c r="AV139" i="388"/>
  <c r="AY177" i="388"/>
  <c r="AY217" i="388"/>
  <c r="AY245" i="388"/>
  <c r="AY277" i="388"/>
  <c r="AY327" i="388"/>
  <c r="AY366" i="388"/>
  <c r="AY424" i="388"/>
  <c r="AV504" i="388"/>
  <c r="AV598" i="388"/>
  <c r="AV627" i="388"/>
  <c r="AY663" i="388"/>
  <c r="AY696" i="388"/>
  <c r="AY732" i="388"/>
  <c r="AV760" i="388"/>
  <c r="AY838" i="388"/>
  <c r="AV878" i="388"/>
  <c r="AY225" i="388"/>
  <c r="AV31" i="388"/>
  <c r="AV47" i="388"/>
  <c r="AV77" i="388"/>
  <c r="AY94" i="388"/>
  <c r="AY136" i="388"/>
  <c r="AY152" i="388"/>
  <c r="AY174" i="388"/>
  <c r="AY197" i="388"/>
  <c r="AY214" i="388"/>
  <c r="AY234" i="388"/>
  <c r="AY250" i="388"/>
  <c r="AY270" i="388"/>
  <c r="AY292" i="388"/>
  <c r="AY320" i="388"/>
  <c r="AY337" i="388"/>
  <c r="AY355" i="388"/>
  <c r="AY379" i="388"/>
  <c r="AY395" i="388"/>
  <c r="AY421" i="388"/>
  <c r="AY463" i="388"/>
  <c r="AY493" i="388"/>
  <c r="AV509" i="388"/>
  <c r="AV525" i="388"/>
  <c r="AV543" i="388"/>
  <c r="AV595" i="388"/>
  <c r="AY611" i="388"/>
  <c r="AV628" i="388"/>
  <c r="AV650" i="388"/>
  <c r="AY701" i="388"/>
  <c r="AV721" i="388"/>
  <c r="AY737" i="388"/>
  <c r="AV769" i="388"/>
  <c r="AV833" i="388"/>
  <c r="AY851" i="388"/>
  <c r="AV895" i="388"/>
  <c r="AV32" i="388"/>
  <c r="AV70" i="388"/>
  <c r="AV87" i="388"/>
  <c r="AY103" i="388"/>
  <c r="AY129" i="388"/>
  <c r="AY145" i="388"/>
  <c r="AY162" i="388"/>
  <c r="AY179" i="388"/>
  <c r="AY206" i="388"/>
  <c r="AY223" i="388"/>
  <c r="AY243" i="388"/>
  <c r="AY263" i="388"/>
  <c r="AY279" i="388"/>
  <c r="AY308" i="388"/>
  <c r="AY334" i="388"/>
  <c r="AY352" i="388"/>
  <c r="AY376" i="388"/>
  <c r="AY392" i="388"/>
  <c r="AY408" i="388"/>
  <c r="AY460" i="388"/>
  <c r="AV486" i="388"/>
  <c r="AV506" i="388"/>
  <c r="AV522" i="388"/>
  <c r="AV548" i="388"/>
  <c r="AV600" i="388"/>
  <c r="AV621" i="388"/>
  <c r="AY640" i="388"/>
  <c r="AY659" i="388"/>
  <c r="AY682" i="388"/>
  <c r="AY698" i="388"/>
  <c r="AY714" i="388"/>
  <c r="AY730" i="388"/>
  <c r="AY746" i="388"/>
  <c r="AV762" i="388"/>
  <c r="AV829" i="388"/>
  <c r="AV844" i="388"/>
  <c r="AY864" i="388"/>
  <c r="AV880" i="388"/>
  <c r="AV16" i="388"/>
  <c r="AV85" i="388"/>
  <c r="AY143" i="388"/>
  <c r="AY173" i="388"/>
  <c r="AY208" i="388"/>
  <c r="AY269" i="388"/>
  <c r="AY323" i="388"/>
  <c r="AY354" i="388"/>
  <c r="AY390" i="388"/>
  <c r="AY428" i="388"/>
  <c r="AV468" i="388"/>
  <c r="AV508" i="388"/>
  <c r="AY550" i="388"/>
  <c r="AY638" i="388"/>
  <c r="AY708" i="388"/>
  <c r="AY736" i="388"/>
  <c r="AV821" i="388"/>
  <c r="AV866" i="388"/>
  <c r="AV49" i="388"/>
  <c r="AY100" i="388"/>
  <c r="AY142" i="388"/>
  <c r="AY176" i="388"/>
  <c r="AY236" i="388"/>
  <c r="AY777" i="388"/>
  <c r="AY135" i="388"/>
  <c r="AV15" i="388"/>
  <c r="AV88" i="388"/>
  <c r="AY163" i="388"/>
  <c r="AY220" i="388"/>
  <c r="AY301" i="388"/>
  <c r="AY343" i="388"/>
  <c r="AY401" i="388"/>
  <c r="AY475" i="388"/>
  <c r="AY533" i="388"/>
  <c r="AV622" i="388"/>
  <c r="AY683" i="388"/>
  <c r="AY731" i="388"/>
  <c r="AV820" i="388"/>
  <c r="AV865" i="388"/>
  <c r="AV76" i="388"/>
  <c r="AY147" i="388"/>
  <c r="AY254" i="388"/>
  <c r="AY336" i="388"/>
  <c r="AY386" i="388"/>
  <c r="AV512" i="388"/>
  <c r="AV890" i="388"/>
  <c r="AV35" i="388"/>
  <c r="AY98" i="388"/>
  <c r="AY161" i="388"/>
  <c r="AY238" i="388"/>
  <c r="AY299" i="388"/>
  <c r="AY383" i="388"/>
  <c r="AY531" i="388"/>
  <c r="AV599" i="388"/>
  <c r="AV632" i="388"/>
  <c r="AV668" i="388"/>
  <c r="AY705" i="388"/>
  <c r="AY741" i="388"/>
  <c r="AY814" i="388"/>
  <c r="AV855" i="388"/>
  <c r="AV13" i="388"/>
  <c r="AV74" i="388"/>
  <c r="AY149" i="388"/>
  <c r="AY211" i="388"/>
  <c r="AY267" i="388"/>
  <c r="AY338" i="388"/>
  <c r="AY396" i="388"/>
  <c r="AV494" i="388"/>
  <c r="AV526" i="388"/>
  <c r="AV604" i="388"/>
  <c r="AY645" i="388"/>
  <c r="AV665" i="388"/>
  <c r="AY718" i="388"/>
  <c r="AV766" i="388"/>
  <c r="AV848" i="388"/>
  <c r="AV888" i="388"/>
  <c r="AV89" i="388"/>
  <c r="AY332" i="388"/>
  <c r="AV649" i="388"/>
  <c r="AV467" i="388"/>
  <c r="AV39" i="388"/>
  <c r="AV886" i="388"/>
  <c r="AV73" i="388"/>
  <c r="AV9" i="388"/>
  <c r="AV471" i="388"/>
  <c r="AV534" i="388"/>
  <c r="AV67" i="388"/>
  <c r="AV91" i="388"/>
  <c r="AV38" i="388"/>
  <c r="AY686" i="388"/>
  <c r="AV10" i="388"/>
  <c r="AV113" i="388"/>
  <c r="AV480" i="388"/>
  <c r="AV1381" i="388"/>
  <c r="AV478" i="388"/>
  <c r="AV473" i="388"/>
  <c r="AV863" i="388"/>
  <c r="AV1378" i="388"/>
  <c r="AV64" i="388"/>
  <c r="AV1380" i="388"/>
  <c r="AV22" i="388"/>
  <c r="AV610" i="388"/>
  <c r="AV80" i="388"/>
  <c r="AV482" i="388"/>
  <c r="AV481" i="388"/>
  <c r="AV1093" i="388"/>
  <c r="AV536" i="388"/>
  <c r="AV609" i="388"/>
  <c r="AV1394" i="388"/>
  <c r="AV472" i="388"/>
  <c r="AV1346" i="388"/>
  <c r="AV540" i="388"/>
  <c r="AV1352" i="388"/>
  <c r="AV608" i="388"/>
  <c r="AV831" i="388"/>
  <c r="AV1375" i="388"/>
  <c r="AV476" i="388"/>
  <c r="AV1377" i="388"/>
  <c r="AV19" i="388"/>
  <c r="AV1369" i="388"/>
  <c r="AV1353" i="388"/>
  <c r="AV841" i="388"/>
  <c r="AV483" i="388"/>
  <c r="AW898" i="388"/>
  <c r="AW1399" i="388" s="1"/>
  <c r="AY898" i="388" l="1"/>
  <c r="I16" i="317" s="1"/>
  <c r="H18" i="317"/>
  <c r="F16" i="317"/>
  <c r="AR1399" i="388"/>
  <c r="E11" i="389" s="1"/>
  <c r="AY1399" i="388"/>
  <c r="D18" i="317"/>
  <c r="AQ126" i="388" l="1"/>
  <c r="W898" i="388"/>
  <c r="U898" i="388"/>
  <c r="B126" i="388"/>
  <c r="S898" i="388"/>
  <c r="AM1397" i="388"/>
  <c r="C305" i="388"/>
  <c r="C303" i="388"/>
  <c r="C302" i="388"/>
  <c r="C301" i="388"/>
  <c r="C242" i="388"/>
  <c r="C397" i="388"/>
  <c r="C239" i="388"/>
  <c r="C238" i="388"/>
  <c r="C225" i="388"/>
  <c r="C180" i="388"/>
  <c r="A10" i="389"/>
  <c r="A11" i="389" s="1"/>
  <c r="A12" i="389" s="1"/>
  <c r="A13" i="389" s="1"/>
  <c r="A14" i="389" s="1"/>
  <c r="A15" i="389" s="1"/>
  <c r="A16" i="389" s="1"/>
  <c r="A17" i="389" s="1"/>
  <c r="A18" i="389" s="1"/>
  <c r="A19" i="389" s="1"/>
  <c r="A20" i="389" s="1"/>
  <c r="A21" i="389" s="1"/>
  <c r="A22" i="389" s="1"/>
  <c r="A23" i="389" s="1"/>
  <c r="A24" i="389" s="1"/>
  <c r="A25" i="389" s="1"/>
  <c r="A26" i="389" s="1"/>
  <c r="A27" i="389" s="1"/>
  <c r="A28" i="389" s="1"/>
  <c r="A29" i="389" s="1"/>
  <c r="A30" i="389" s="1"/>
  <c r="A31" i="389" s="1"/>
  <c r="A32" i="389" s="1"/>
  <c r="A33" i="389" s="1"/>
  <c r="A34" i="389" s="1"/>
  <c r="A35" i="389" s="1"/>
  <c r="A36" i="389" s="1"/>
  <c r="AN898" i="388"/>
  <c r="AE126" i="388" l="1"/>
  <c r="AB898" i="388"/>
  <c r="AE898" i="388"/>
  <c r="AU126" i="388"/>
  <c r="AQ898" i="388" l="1"/>
  <c r="D16" i="317" s="1"/>
  <c r="AV126" i="388"/>
  <c r="AU898" i="388"/>
  <c r="AU1399" i="388" l="1"/>
  <c r="E21" i="389" s="1"/>
  <c r="G12" i="316"/>
  <c r="H16" i="317"/>
  <c r="AH811" i="388" l="1"/>
  <c r="H811" i="388" s="1"/>
  <c r="AK1194" i="388"/>
  <c r="K1194" i="388" s="1"/>
  <c r="AH810" i="388"/>
  <c r="H810" i="388" s="1"/>
  <c r="D811" i="388" l="1"/>
  <c r="D1194" i="388"/>
  <c r="D810" i="388"/>
  <c r="AM397" i="388"/>
  <c r="L397" i="388" s="1"/>
  <c r="AL1194" i="388"/>
  <c r="AH664" i="388"/>
  <c r="H664" i="388" s="1"/>
  <c r="AM239" i="388"/>
  <c r="AO239" i="388" s="1"/>
  <c r="R898" i="388"/>
  <c r="D664" i="388" l="1"/>
  <c r="N397" i="388"/>
  <c r="AO397" i="388"/>
  <c r="L239" i="388"/>
  <c r="D397" i="388" l="1"/>
  <c r="N239" i="388"/>
  <c r="D239" i="388" l="1"/>
  <c r="AK1395" i="388"/>
  <c r="AJ25" i="388" l="1"/>
  <c r="AL25" i="388" s="1"/>
  <c r="AK998" i="388"/>
  <c r="AL998" i="388" s="1"/>
  <c r="AK739" i="388"/>
  <c r="K739" i="388" s="1"/>
  <c r="AN1238" i="388"/>
  <c r="M1238" i="388" s="1"/>
  <c r="AN1110" i="388"/>
  <c r="M1110" i="388" s="1"/>
  <c r="AK744" i="388"/>
  <c r="K744" i="388" s="1"/>
  <c r="AK1392" i="388"/>
  <c r="AL1392" i="388" s="1"/>
  <c r="AH661" i="388"/>
  <c r="H661" i="388" s="1"/>
  <c r="AM403" i="388"/>
  <c r="AO403" i="388" s="1"/>
  <c r="AK1152" i="388"/>
  <c r="K1152" i="388" s="1"/>
  <c r="AN1001" i="388"/>
  <c r="M1001" i="388" s="1"/>
  <c r="AK999" i="388"/>
  <c r="AL999" i="388" s="1"/>
  <c r="AM291" i="388"/>
  <c r="AL1395" i="388"/>
  <c r="K1395" i="388"/>
  <c r="Q898" i="388"/>
  <c r="AM407" i="388"/>
  <c r="AM367" i="388"/>
  <c r="AM406" i="388"/>
  <c r="AM366" i="388"/>
  <c r="AM302" i="388"/>
  <c r="AH685" i="388"/>
  <c r="H685" i="388" s="1"/>
  <c r="AM365" i="388"/>
  <c r="AM408" i="388"/>
  <c r="R1397" i="388"/>
  <c r="D685" i="388" l="1"/>
  <c r="D1152" i="388"/>
  <c r="D744" i="388"/>
  <c r="N1110" i="388"/>
  <c r="D661" i="388"/>
  <c r="N1238" i="388"/>
  <c r="D1395" i="388"/>
  <c r="N1001" i="388"/>
  <c r="D739" i="388"/>
  <c r="J25" i="388"/>
  <c r="AJ1010" i="388"/>
  <c r="J1010" i="388" s="1"/>
  <c r="AO1238" i="388"/>
  <c r="K1392" i="388"/>
  <c r="AL739" i="388"/>
  <c r="AL744" i="388"/>
  <c r="K998" i="388"/>
  <c r="AO1110" i="388"/>
  <c r="L403" i="388"/>
  <c r="AO1001" i="388"/>
  <c r="AL1152" i="388"/>
  <c r="K999" i="388"/>
  <c r="AO291" i="388"/>
  <c r="L291" i="388"/>
  <c r="AO365" i="388"/>
  <c r="L365" i="388"/>
  <c r="AO302" i="388"/>
  <c r="L302" i="388"/>
  <c r="AO367" i="388"/>
  <c r="L367" i="388"/>
  <c r="AO406" i="388"/>
  <c r="L406" i="388"/>
  <c r="AO408" i="388"/>
  <c r="L408" i="388"/>
  <c r="AO407" i="388"/>
  <c r="L407" i="388"/>
  <c r="AO366" i="388"/>
  <c r="L366" i="388"/>
  <c r="P898" i="388"/>
  <c r="AM225" i="388"/>
  <c r="AL1010" i="388" l="1"/>
  <c r="N366" i="388"/>
  <c r="N408" i="388"/>
  <c r="N367" i="388"/>
  <c r="N365" i="388"/>
  <c r="D999" i="388"/>
  <c r="N403" i="388"/>
  <c r="D1010" i="388"/>
  <c r="D1392" i="388"/>
  <c r="D25" i="388"/>
  <c r="D1001" i="388"/>
  <c r="D1238" i="388"/>
  <c r="D1110" i="388"/>
  <c r="N407" i="388"/>
  <c r="N406" i="388"/>
  <c r="N302" i="388"/>
  <c r="N291" i="388"/>
  <c r="D998" i="388"/>
  <c r="AO225" i="388"/>
  <c r="L225" i="388"/>
  <c r="D291" i="388" l="1"/>
  <c r="D407" i="388"/>
  <c r="N225" i="388"/>
  <c r="D406" i="388"/>
  <c r="D403" i="388"/>
  <c r="D365" i="388"/>
  <c r="D408" i="388"/>
  <c r="D302" i="388"/>
  <c r="D367" i="388"/>
  <c r="D366" i="388"/>
  <c r="D225" i="388" l="1"/>
  <c r="AM645" i="388" l="1"/>
  <c r="AN1262" i="388"/>
  <c r="AM646" i="388"/>
  <c r="AM644" i="388"/>
  <c r="AM740" i="388"/>
  <c r="AM428" i="388"/>
  <c r="AM742" i="388"/>
  <c r="AM242" i="388"/>
  <c r="AM643" i="388"/>
  <c r="P1397" i="388"/>
  <c r="AO742" i="388" l="1"/>
  <c r="L742" i="388"/>
  <c r="AO646" i="388"/>
  <c r="L646" i="388"/>
  <c r="AO428" i="388"/>
  <c r="L428" i="388"/>
  <c r="AO1262" i="388"/>
  <c r="M1262" i="388"/>
  <c r="AO643" i="388"/>
  <c r="L643" i="388"/>
  <c r="AO740" i="388"/>
  <c r="L740" i="388"/>
  <c r="AO645" i="388"/>
  <c r="L645" i="388"/>
  <c r="AO242" i="388"/>
  <c r="L242" i="388"/>
  <c r="AO644" i="388"/>
  <c r="L644" i="388"/>
  <c r="N242" i="388" l="1"/>
  <c r="N740" i="388"/>
  <c r="N1262" i="388"/>
  <c r="N646" i="388"/>
  <c r="N644" i="388"/>
  <c r="N643" i="388"/>
  <c r="N742" i="388"/>
  <c r="N645" i="388"/>
  <c r="N428" i="388"/>
  <c r="AM702" i="388"/>
  <c r="AM303" i="388"/>
  <c r="AM704" i="388"/>
  <c r="D643" i="388" l="1"/>
  <c r="D646" i="388"/>
  <c r="D740" i="388"/>
  <c r="D645" i="388"/>
  <c r="D428" i="388"/>
  <c r="D742" i="388"/>
  <c r="D644" i="388"/>
  <c r="D1262" i="388"/>
  <c r="D242" i="388"/>
  <c r="AO303" i="388"/>
  <c r="L303" i="388"/>
  <c r="AO704" i="388"/>
  <c r="L704" i="388"/>
  <c r="AO702" i="388"/>
  <c r="L702" i="388"/>
  <c r="N702" i="388" l="1"/>
  <c r="N303" i="388"/>
  <c r="N704" i="388"/>
  <c r="D303" i="388" l="1"/>
  <c r="D704" i="388"/>
  <c r="D702" i="388"/>
  <c r="AM738" i="388" l="1"/>
  <c r="AN1076" i="388"/>
  <c r="AM701" i="388"/>
  <c r="AO701" i="388" l="1"/>
  <c r="L701" i="388"/>
  <c r="AO1076" i="388"/>
  <c r="M1076" i="388"/>
  <c r="AO738" i="388"/>
  <c r="L738" i="388"/>
  <c r="N1076" i="388" l="1"/>
  <c r="N738" i="388"/>
  <c r="N701" i="388"/>
  <c r="D738" i="388" l="1"/>
  <c r="D701" i="388"/>
  <c r="D1076" i="388"/>
  <c r="AM405" i="388"/>
  <c r="AM364" i="388"/>
  <c r="AM703" i="388"/>
  <c r="AN1104" i="388"/>
  <c r="AM712" i="388"/>
  <c r="AK126" i="388"/>
  <c r="AM688" i="388"/>
  <c r="AM737" i="388"/>
  <c r="AM753" i="388"/>
  <c r="AM137" i="388"/>
  <c r="AM700" i="388"/>
  <c r="AM345" i="388"/>
  <c r="AI1024" i="388" l="1"/>
  <c r="AL1024" i="388" s="1"/>
  <c r="AI1023" i="388"/>
  <c r="I1023" i="388" s="1"/>
  <c r="AO700" i="388"/>
  <c r="L700" i="388"/>
  <c r="AO737" i="388"/>
  <c r="L737" i="388"/>
  <c r="AO703" i="388"/>
  <c r="L703" i="388"/>
  <c r="AL126" i="388"/>
  <c r="K126" i="388"/>
  <c r="AO713" i="388"/>
  <c r="AK713" i="388"/>
  <c r="AO405" i="388"/>
  <c r="L405" i="388"/>
  <c r="AO345" i="388"/>
  <c r="L345" i="388"/>
  <c r="AO137" i="388"/>
  <c r="L137" i="388"/>
  <c r="AO753" i="388"/>
  <c r="L753" i="388"/>
  <c r="AO712" i="388"/>
  <c r="L712" i="388"/>
  <c r="AO1104" i="388"/>
  <c r="M1104" i="388"/>
  <c r="AO364" i="388"/>
  <c r="L364" i="388"/>
  <c r="AO688" i="388"/>
  <c r="L688" i="388"/>
  <c r="AL1023" i="388"/>
  <c r="AO774" i="388"/>
  <c r="AK774" i="388"/>
  <c r="N364" i="388" l="1"/>
  <c r="N712" i="388"/>
  <c r="N137" i="388"/>
  <c r="N405" i="388"/>
  <c r="D126" i="388"/>
  <c r="N737" i="388"/>
  <c r="N688" i="388"/>
  <c r="N1104" i="388"/>
  <c r="N753" i="388"/>
  <c r="N345" i="388"/>
  <c r="N703" i="388"/>
  <c r="N700" i="388"/>
  <c r="D1023" i="388"/>
  <c r="I1024" i="388"/>
  <c r="K774" i="388"/>
  <c r="AL774" i="388"/>
  <c r="K713" i="388"/>
  <c r="AL713" i="388"/>
  <c r="D1024" i="388" l="1"/>
  <c r="D345" i="388"/>
  <c r="D737" i="388"/>
  <c r="D712" i="388"/>
  <c r="D753" i="388"/>
  <c r="D774" i="388"/>
  <c r="D700" i="388"/>
  <c r="D1104" i="388"/>
  <c r="D405" i="388"/>
  <c r="D713" i="388"/>
  <c r="D703" i="388"/>
  <c r="D688" i="388"/>
  <c r="D137" i="388"/>
  <c r="D364" i="388"/>
  <c r="AN1396" i="388" l="1"/>
  <c r="AM464" i="388"/>
  <c r="AM305" i="388"/>
  <c r="AO1396" i="388" l="1"/>
  <c r="M1396" i="388"/>
  <c r="AO464" i="388"/>
  <c r="L464" i="388"/>
  <c r="AO305" i="388"/>
  <c r="L305" i="388"/>
  <c r="N1396" i="388" l="1"/>
  <c r="N464" i="388"/>
  <c r="N305" i="388"/>
  <c r="D464" i="388" l="1"/>
  <c r="D305" i="388"/>
  <c r="D1396" i="388"/>
  <c r="AK632" i="388" l="1"/>
  <c r="AK631" i="388"/>
  <c r="AK633" i="388"/>
  <c r="AL631" i="388" l="1"/>
  <c r="K631" i="388"/>
  <c r="AL633" i="388"/>
  <c r="K633" i="388"/>
  <c r="AL632" i="388"/>
  <c r="K632" i="388"/>
  <c r="AM158" i="388"/>
  <c r="AM301" i="388"/>
  <c r="AK1197" i="388"/>
  <c r="AK18" i="388"/>
  <c r="AK27" i="388"/>
  <c r="AM238" i="388"/>
  <c r="AK31" i="388"/>
  <c r="AN1173" i="388"/>
  <c r="AK28" i="388"/>
  <c r="AM146" i="388"/>
  <c r="AK880" i="388"/>
  <c r="D632" i="388" l="1"/>
  <c r="D631" i="388"/>
  <c r="D633" i="388"/>
  <c r="AL880" i="388"/>
  <c r="K880" i="388"/>
  <c r="AO1173" i="388"/>
  <c r="M1173" i="388"/>
  <c r="AL666" i="388"/>
  <c r="AM666" i="388"/>
  <c r="AO146" i="388"/>
  <c r="L146" i="388"/>
  <c r="AL31" i="388"/>
  <c r="K31" i="388"/>
  <c r="AL18" i="388"/>
  <c r="K18" i="388"/>
  <c r="AO238" i="388"/>
  <c r="L238" i="388"/>
  <c r="AL1197" i="388"/>
  <c r="K1197" i="388"/>
  <c r="AL28" i="388"/>
  <c r="K28" i="388"/>
  <c r="AL27" i="388"/>
  <c r="K27" i="388"/>
  <c r="AO301" i="388"/>
  <c r="L301" i="388"/>
  <c r="AO158" i="388"/>
  <c r="L158" i="388"/>
  <c r="N158" i="388" l="1"/>
  <c r="D1197" i="388"/>
  <c r="D18" i="388"/>
  <c r="N146" i="388"/>
  <c r="D27" i="388"/>
  <c r="N1173" i="388"/>
  <c r="N301" i="388"/>
  <c r="D28" i="388"/>
  <c r="N238" i="388"/>
  <c r="D31" i="388"/>
  <c r="D880" i="388"/>
  <c r="L666" i="388"/>
  <c r="AO666" i="388"/>
  <c r="N666" i="388" l="1"/>
  <c r="D1173" i="388"/>
  <c r="D146" i="388"/>
  <c r="D238" i="388"/>
  <c r="D301" i="388"/>
  <c r="D158" i="388"/>
  <c r="AK621" i="388"/>
  <c r="AM180" i="388"/>
  <c r="D666" i="388" l="1"/>
  <c r="AO180" i="388"/>
  <c r="L180" i="388"/>
  <c r="AL621" i="388"/>
  <c r="K621" i="388"/>
  <c r="N180" i="388" l="1"/>
  <c r="D621" i="388"/>
  <c r="AK904" i="388"/>
  <c r="AH908" i="388"/>
  <c r="H908" i="388" s="1"/>
  <c r="AH910" i="388"/>
  <c r="H910" i="388" s="1"/>
  <c r="AH914" i="388"/>
  <c r="H914" i="388" s="1"/>
  <c r="AH920" i="388"/>
  <c r="H920" i="388" s="1"/>
  <c r="AK923" i="388"/>
  <c r="AK927" i="388"/>
  <c r="AH929" i="388"/>
  <c r="H929" i="388" s="1"/>
  <c r="AH931" i="388"/>
  <c r="H931" i="388" s="1"/>
  <c r="AH936" i="388"/>
  <c r="H936" i="388" s="1"/>
  <c r="AH945" i="388"/>
  <c r="H945" i="388" s="1"/>
  <c r="AH949" i="388"/>
  <c r="H949" i="388" s="1"/>
  <c r="AK957" i="388"/>
  <c r="AN961" i="388"/>
  <c r="AK967" i="388"/>
  <c r="AK970" i="388"/>
  <c r="AK972" i="388"/>
  <c r="AK974" i="388"/>
  <c r="AK976" i="388"/>
  <c r="AK979" i="388"/>
  <c r="AK985" i="388"/>
  <c r="AK987" i="388"/>
  <c r="AK992" i="388"/>
  <c r="AI996" i="388"/>
  <c r="AH1025" i="388"/>
  <c r="H1025" i="388" s="1"/>
  <c r="AN1029" i="388"/>
  <c r="AN1033" i="388"/>
  <c r="AN1037" i="388"/>
  <c r="AN1039" i="388"/>
  <c r="AN1044" i="388"/>
  <c r="AN1047" i="388"/>
  <c r="AN1052" i="388"/>
  <c r="AN1061" i="388"/>
  <c r="AK1066" i="388"/>
  <c r="AN1068" i="388"/>
  <c r="AN1070" i="388"/>
  <c r="AN1073" i="388"/>
  <c r="AN1075" i="388"/>
  <c r="AN1083" i="388"/>
  <c r="AN1095" i="388"/>
  <c r="AN1101" i="388"/>
  <c r="AN1105" i="388"/>
  <c r="AN1107" i="388"/>
  <c r="AN1111" i="388"/>
  <c r="AN1115" i="388"/>
  <c r="AN1123" i="388"/>
  <c r="AN1126" i="388"/>
  <c r="AN1129" i="388"/>
  <c r="AN1132" i="388"/>
  <c r="AN1136" i="388"/>
  <c r="AN1140" i="388"/>
  <c r="AN1142" i="388"/>
  <c r="AN1144" i="388"/>
  <c r="AK1149" i="388"/>
  <c r="AN1151" i="388"/>
  <c r="AK1154" i="388"/>
  <c r="AN1158" i="388"/>
  <c r="AN1166" i="388"/>
  <c r="AN1168" i="388"/>
  <c r="AN1172" i="388"/>
  <c r="AK1175" i="388"/>
  <c r="AK1179" i="388"/>
  <c r="AK1182" i="388"/>
  <c r="AK1186" i="388"/>
  <c r="AK1190" i="388"/>
  <c r="AK1198" i="388"/>
  <c r="AI1206" i="388"/>
  <c r="AJ1209" i="388"/>
  <c r="AN1211" i="388"/>
  <c r="AN1215" i="388"/>
  <c r="AN1218" i="388"/>
  <c r="AN1221" i="388"/>
  <c r="AK1226" i="388"/>
  <c r="AN1240" i="388"/>
  <c r="AN1245" i="388"/>
  <c r="AK1252" i="388"/>
  <c r="AN1256" i="388"/>
  <c r="AN1260" i="388"/>
  <c r="AK1264" i="388"/>
  <c r="AK1269" i="388"/>
  <c r="AN1279" i="388"/>
  <c r="AK1283" i="388"/>
  <c r="AK1285" i="388"/>
  <c r="AK1289" i="388"/>
  <c r="AK1293" i="388"/>
  <c r="AK1299" i="388"/>
  <c r="AI1303" i="388"/>
  <c r="AH1335" i="388"/>
  <c r="H1335" i="388" s="1"/>
  <c r="AN1338" i="388"/>
  <c r="AN1340" i="388"/>
  <c r="AH1343" i="388"/>
  <c r="H1343" i="388" s="1"/>
  <c r="AK1348" i="388"/>
  <c r="AK1363" i="388"/>
  <c r="AN1364" i="388"/>
  <c r="AN1366" i="388"/>
  <c r="AK1367" i="388"/>
  <c r="AK1373" i="388"/>
  <c r="AI1379" i="388"/>
  <c r="AK1382" i="388"/>
  <c r="AK1387" i="388"/>
  <c r="AM617" i="388"/>
  <c r="AM641" i="388"/>
  <c r="AH900" i="388"/>
  <c r="H900" i="388" s="1"/>
  <c r="AH903" i="388"/>
  <c r="H903" i="388" s="1"/>
  <c r="AH906" i="388"/>
  <c r="H906" i="388" s="1"/>
  <c r="AH911" i="388"/>
  <c r="H911" i="388" s="1"/>
  <c r="AH915" i="388"/>
  <c r="H915" i="388" s="1"/>
  <c r="AH918" i="388"/>
  <c r="H918" i="388" s="1"/>
  <c r="AK924" i="388"/>
  <c r="AH930" i="388"/>
  <c r="H930" i="388" s="1"/>
  <c r="AH935" i="388"/>
  <c r="H935" i="388" s="1"/>
  <c r="AH937" i="388"/>
  <c r="H937" i="388" s="1"/>
  <c r="AH941" i="388"/>
  <c r="H941" i="388" s="1"/>
  <c r="AH943" i="388"/>
  <c r="H943" i="388" s="1"/>
  <c r="AH946" i="388"/>
  <c r="H946" i="388" s="1"/>
  <c r="AH951" i="388"/>
  <c r="H951" i="388" s="1"/>
  <c r="AK958" i="388"/>
  <c r="AN962" i="388"/>
  <c r="AN968" i="388"/>
  <c r="AK971" i="388"/>
  <c r="AN977" i="388"/>
  <c r="AK980" i="388"/>
  <c r="AK982" i="388"/>
  <c r="AK986" i="388"/>
  <c r="AK988" i="388"/>
  <c r="AK990" i="388"/>
  <c r="AK993" i="388"/>
  <c r="AK997" i="388"/>
  <c r="AH1026" i="388"/>
  <c r="H1026" i="388" s="1"/>
  <c r="AN1030" i="388"/>
  <c r="AN1034" i="388"/>
  <c r="AN1040" i="388"/>
  <c r="AN1045" i="388"/>
  <c r="AN1048" i="388"/>
  <c r="AN1053" i="388"/>
  <c r="AN1056" i="388"/>
  <c r="AN1058" i="388"/>
  <c r="AN1062" i="388"/>
  <c r="AN1063" i="388"/>
  <c r="AN1067" i="388"/>
  <c r="AN1071" i="388"/>
  <c r="AN1074" i="388"/>
  <c r="AN1077" i="388"/>
  <c r="AN1080" i="388"/>
  <c r="AN1084" i="388"/>
  <c r="AN1086" i="388"/>
  <c r="AN1097" i="388"/>
  <c r="AN1102" i="388"/>
  <c r="AN1108" i="388"/>
  <c r="AN1117" i="388"/>
  <c r="AN1118" i="388"/>
  <c r="AN1122" i="388"/>
  <c r="AN1127" i="388"/>
  <c r="AN1130" i="388"/>
  <c r="AN1133" i="388"/>
  <c r="AN1137" i="388"/>
  <c r="AN1141" i="388"/>
  <c r="AN1143" i="388"/>
  <c r="AN1156" i="388"/>
  <c r="AN1159" i="388"/>
  <c r="AN1169" i="388"/>
  <c r="AK1176" i="388"/>
  <c r="AK1183" i="388"/>
  <c r="AK1187" i="388"/>
  <c r="AK1192" i="388"/>
  <c r="AK1199" i="388"/>
  <c r="AJ1203" i="388"/>
  <c r="AK1216" i="388"/>
  <c r="AK1223" i="388"/>
  <c r="AK1227" i="388"/>
  <c r="AN1229" i="388"/>
  <c r="AN1233" i="388"/>
  <c r="AK1251" i="388"/>
  <c r="AK1253" i="388"/>
  <c r="AK1257" i="388"/>
  <c r="AN1261" i="388"/>
  <c r="AN1263" i="388"/>
  <c r="AI1280" i="388"/>
  <c r="AK1286" i="388"/>
  <c r="AK1290" i="388"/>
  <c r="AK1294" i="388"/>
  <c r="AK1300" i="388"/>
  <c r="AI1304" i="388"/>
  <c r="AH1336" i="388"/>
  <c r="H1336" i="388" s="1"/>
  <c r="AJ1344" i="388"/>
  <c r="AH1351" i="388"/>
  <c r="H1351" i="388" s="1"/>
  <c r="AK1359" i="388"/>
  <c r="AN1360" i="388"/>
  <c r="AK1368" i="388"/>
  <c r="AK1384" i="388"/>
  <c r="AN1388" i="388"/>
  <c r="AN1391" i="388"/>
  <c r="AH662" i="388"/>
  <c r="H662" i="388" s="1"/>
  <c r="AH901" i="388"/>
  <c r="H901" i="388" s="1"/>
  <c r="AK912" i="388"/>
  <c r="AH916" i="388"/>
  <c r="H916" i="388" s="1"/>
  <c r="AH921" i="388"/>
  <c r="H921" i="388" s="1"/>
  <c r="AK925" i="388"/>
  <c r="AH932" i="388"/>
  <c r="H932" i="388" s="1"/>
  <c r="AH933" i="388"/>
  <c r="H933" i="388" s="1"/>
  <c r="AH938" i="388"/>
  <c r="H938" i="388" s="1"/>
  <c r="AH942" i="388"/>
  <c r="H942" i="388" s="1"/>
  <c r="AH944" i="388"/>
  <c r="H944" i="388" s="1"/>
  <c r="AH947" i="388"/>
  <c r="H947" i="388" s="1"/>
  <c r="AH952" i="388"/>
  <c r="H952" i="388" s="1"/>
  <c r="AN954" i="388"/>
  <c r="AK959" i="388"/>
  <c r="AN963" i="388"/>
  <c r="AK965" i="388"/>
  <c r="AK969" i="388"/>
  <c r="AK975" i="388"/>
  <c r="AK978" i="388"/>
  <c r="AK981" i="388"/>
  <c r="AK983" i="388"/>
  <c r="AI994" i="388"/>
  <c r="AH1027" i="388"/>
  <c r="H1027" i="388" s="1"/>
  <c r="AN1031" i="388"/>
  <c r="AN1035" i="388"/>
  <c r="AN1049" i="388"/>
  <c r="AN1054" i="388"/>
  <c r="AN1057" i="388"/>
  <c r="AN1059" i="388"/>
  <c r="AN1064" i="388"/>
  <c r="AN1069" i="388"/>
  <c r="AN1072" i="388"/>
  <c r="AN1078" i="388"/>
  <c r="AN1081" i="388"/>
  <c r="AN1085" i="388"/>
  <c r="AN1087" i="388"/>
  <c r="AN1096" i="388"/>
  <c r="AN1098" i="388"/>
  <c r="AN1099" i="388"/>
  <c r="AN1103" i="388"/>
  <c r="AN1106" i="388"/>
  <c r="AN1109" i="388"/>
  <c r="AN1112" i="388"/>
  <c r="AN1114" i="388"/>
  <c r="AN1116" i="388"/>
  <c r="AN1121" i="388"/>
  <c r="AN1125" i="388"/>
  <c r="AN1128" i="388"/>
  <c r="AN1134" i="388"/>
  <c r="AN1138" i="388"/>
  <c r="AN1145" i="388"/>
  <c r="AN1147" i="388"/>
  <c r="AN1150" i="388"/>
  <c r="AN1153" i="388"/>
  <c r="AK1155" i="388"/>
  <c r="AN1160" i="388"/>
  <c r="AN1162" i="388"/>
  <c r="AN1164" i="388"/>
  <c r="AK1167" i="388"/>
  <c r="AN1170" i="388"/>
  <c r="AK1177" i="388"/>
  <c r="AK1180" i="388"/>
  <c r="AK1184" i="388"/>
  <c r="AK1188" i="388"/>
  <c r="AK1191" i="388"/>
  <c r="AK1193" i="388"/>
  <c r="AK1196" i="388"/>
  <c r="AK1200" i="388"/>
  <c r="AI1204" i="388"/>
  <c r="AJ1208" i="388"/>
  <c r="AN1210" i="388"/>
  <c r="AK1217" i="388"/>
  <c r="AN1219" i="388"/>
  <c r="AN1230" i="388"/>
  <c r="AN1237" i="388"/>
  <c r="AN1241" i="388"/>
  <c r="AN1246" i="388"/>
  <c r="AK1248" i="388"/>
  <c r="AN1255" i="388"/>
  <c r="AK1258" i="388"/>
  <c r="AN1267" i="388"/>
  <c r="AN1276" i="388"/>
  <c r="AI1281" i="388"/>
  <c r="AK1282" i="388"/>
  <c r="AK1287" i="388"/>
  <c r="AK1295" i="388"/>
  <c r="AK1297" i="388"/>
  <c r="AK1301" i="388"/>
  <c r="AK1305" i="388"/>
  <c r="AK1349" i="388"/>
  <c r="AN1362" i="388"/>
  <c r="AN1365" i="388"/>
  <c r="AN1370" i="388"/>
  <c r="AK1385" i="388"/>
  <c r="AN1389" i="388"/>
  <c r="AH447" i="388"/>
  <c r="H447" i="388" s="1"/>
  <c r="AK819" i="388"/>
  <c r="AH902" i="388"/>
  <c r="H902" i="388" s="1"/>
  <c r="AH905" i="388"/>
  <c r="H905" i="388" s="1"/>
  <c r="AH907" i="388"/>
  <c r="H907" i="388" s="1"/>
  <c r="AH909" i="388"/>
  <c r="H909" i="388" s="1"/>
  <c r="AK913" i="388"/>
  <c r="AH917" i="388"/>
  <c r="H917" i="388" s="1"/>
  <c r="AH919" i="388"/>
  <c r="H919" i="388" s="1"/>
  <c r="AK922" i="388"/>
  <c r="AK926" i="388"/>
  <c r="AH928" i="388"/>
  <c r="H928" i="388" s="1"/>
  <c r="AH934" i="388"/>
  <c r="H934" i="388" s="1"/>
  <c r="AH939" i="388"/>
  <c r="H939" i="388" s="1"/>
  <c r="AH948" i="388"/>
  <c r="H948" i="388" s="1"/>
  <c r="AN956" i="388"/>
  <c r="AN960" i="388"/>
  <c r="AN964" i="388"/>
  <c r="AK966" i="388"/>
  <c r="AN973" i="388"/>
  <c r="AN984" i="388"/>
  <c r="AK989" i="388"/>
  <c r="AK991" i="388"/>
  <c r="AK995" i="388"/>
  <c r="AN1000" i="388"/>
  <c r="AN1032" i="388"/>
  <c r="AN1036" i="388"/>
  <c r="AN1038" i="388"/>
  <c r="AN1042" i="388"/>
  <c r="AN1043" i="388"/>
  <c r="AN1046" i="388"/>
  <c r="AN1051" i="388"/>
  <c r="AN1055" i="388"/>
  <c r="AN1060" i="388"/>
  <c r="AN1065" i="388"/>
  <c r="AN1079" i="388"/>
  <c r="AN1082" i="388"/>
  <c r="AN1088" i="388"/>
  <c r="AN1094" i="388"/>
  <c r="AN1100" i="388"/>
  <c r="AN1113" i="388"/>
  <c r="AN1119" i="388"/>
  <c r="AN1120" i="388"/>
  <c r="AN1124" i="388"/>
  <c r="AN1135" i="388"/>
  <c r="AN1139" i="388"/>
  <c r="AN1146" i="388"/>
  <c r="AK1148" i="388"/>
  <c r="AN1157" i="388"/>
  <c r="AN1161" i="388"/>
  <c r="AN1163" i="388"/>
  <c r="AK1165" i="388"/>
  <c r="AN1171" i="388"/>
  <c r="AK1178" i="388"/>
  <c r="AK1181" i="388"/>
  <c r="AK1185" i="388"/>
  <c r="AK1189" i="388"/>
  <c r="AK1201" i="388"/>
  <c r="AI1202" i="388"/>
  <c r="AI1205" i="388"/>
  <c r="AJ1207" i="388"/>
  <c r="AN1213" i="388"/>
  <c r="AK1214" i="388"/>
  <c r="AN1220" i="388"/>
  <c r="AK1222" i="388"/>
  <c r="AJ1224" i="388"/>
  <c r="AK1225" i="388"/>
  <c r="AN1228" i="388"/>
  <c r="AN1239" i="388"/>
  <c r="AK1242" i="388"/>
  <c r="AN1244" i="388"/>
  <c r="AN1247" i="388"/>
  <c r="AK1250" i="388"/>
  <c r="AN1259" i="388"/>
  <c r="AN1268" i="388"/>
  <c r="AN1277" i="388"/>
  <c r="AN1278" i="388"/>
  <c r="AK1284" i="388"/>
  <c r="AK1288" i="388"/>
  <c r="AK1291" i="388"/>
  <c r="AK1296" i="388"/>
  <c r="AK1298" i="388"/>
  <c r="AK1302" i="388"/>
  <c r="AN1337" i="388"/>
  <c r="AN1339" i="388"/>
  <c r="AK1350" i="388"/>
  <c r="AK1358" i="388"/>
  <c r="AH1372" i="388"/>
  <c r="H1372" i="388" s="1"/>
  <c r="AN1376" i="388"/>
  <c r="AK1386" i="388"/>
  <c r="AK1390" i="388"/>
  <c r="AN1393" i="388"/>
  <c r="D928" i="388" l="1"/>
  <c r="D1027" i="388"/>
  <c r="D952" i="388"/>
  <c r="D947" i="388"/>
  <c r="D942" i="388"/>
  <c r="D916" i="388"/>
  <c r="D1335" i="388"/>
  <c r="D914" i="388"/>
  <c r="D909" i="388"/>
  <c r="D905" i="388"/>
  <c r="D921" i="388"/>
  <c r="D662" i="388"/>
  <c r="D943" i="388"/>
  <c r="D937" i="388"/>
  <c r="D930" i="388"/>
  <c r="D918" i="388"/>
  <c r="D911" i="388"/>
  <c r="D900" i="388"/>
  <c r="D1343" i="388"/>
  <c r="D949" i="388"/>
  <c r="D931" i="388"/>
  <c r="D920" i="388"/>
  <c r="D910" i="388"/>
  <c r="D948" i="388"/>
  <c r="D939" i="388"/>
  <c r="D934" i="388"/>
  <c r="D919" i="388"/>
  <c r="D917" i="388"/>
  <c r="D902" i="388"/>
  <c r="D944" i="388"/>
  <c r="D938" i="388"/>
  <c r="D933" i="388"/>
  <c r="D1351" i="388"/>
  <c r="D1336" i="388"/>
  <c r="D935" i="388"/>
  <c r="D906" i="388"/>
  <c r="D1025" i="388"/>
  <c r="D1372" i="388"/>
  <c r="D907" i="388"/>
  <c r="D447" i="388"/>
  <c r="D932" i="388"/>
  <c r="D901" i="388"/>
  <c r="D1026" i="388"/>
  <c r="D951" i="388"/>
  <c r="D946" i="388"/>
  <c r="D941" i="388"/>
  <c r="D915" i="388"/>
  <c r="D903" i="388"/>
  <c r="D945" i="388"/>
  <c r="D936" i="388"/>
  <c r="D929" i="388"/>
  <c r="D908" i="388"/>
  <c r="D180" i="388"/>
  <c r="C23" i="19"/>
  <c r="D59" i="6"/>
  <c r="AI1015" i="388"/>
  <c r="AL1015" i="388" s="1"/>
  <c r="AI1004" i="388"/>
  <c r="I1004" i="388" s="1"/>
  <c r="AJ1019" i="388"/>
  <c r="J1019" i="388" s="1"/>
  <c r="AI1014" i="388"/>
  <c r="I1014" i="388" s="1"/>
  <c r="AJ1009" i="388"/>
  <c r="AL1009" i="388" s="1"/>
  <c r="AI1005" i="388"/>
  <c r="AL1005" i="388" s="1"/>
  <c r="AI1011" i="388"/>
  <c r="AL1011" i="388" s="1"/>
  <c r="AI1013" i="388"/>
  <c r="I1013" i="388" s="1"/>
  <c r="AI1007" i="388"/>
  <c r="I1007" i="388" s="1"/>
  <c r="AI1018" i="388"/>
  <c r="I1018" i="388" s="1"/>
  <c r="AI1003" i="388"/>
  <c r="I1003" i="388" s="1"/>
  <c r="AJ1021" i="388"/>
  <c r="J1021" i="388" s="1"/>
  <c r="AI1017" i="388"/>
  <c r="AL1017" i="388" s="1"/>
  <c r="AI1020" i="388"/>
  <c r="I1020" i="388" s="1"/>
  <c r="AI1016" i="388"/>
  <c r="I1016" i="388" s="1"/>
  <c r="AI1012" i="388"/>
  <c r="I1012" i="388" s="1"/>
  <c r="AI1008" i="388"/>
  <c r="I1008" i="388" s="1"/>
  <c r="I1204" i="388"/>
  <c r="I994" i="388"/>
  <c r="I1280" i="388"/>
  <c r="J1203" i="388"/>
  <c r="AL1390" i="388"/>
  <c r="K1390" i="388"/>
  <c r="AL1225" i="388"/>
  <c r="K1225" i="388"/>
  <c r="AL1214" i="388"/>
  <c r="K1214" i="388"/>
  <c r="AL1207" i="388"/>
  <c r="J1207" i="388"/>
  <c r="AO1163" i="388"/>
  <c r="M1163" i="388"/>
  <c r="AO1157" i="388"/>
  <c r="M1157" i="388"/>
  <c r="AL1148" i="388"/>
  <c r="K1148" i="388"/>
  <c r="AO1046" i="388"/>
  <c r="M1046" i="388"/>
  <c r="AO1042" i="388"/>
  <c r="M1042" i="388"/>
  <c r="AO1036" i="388"/>
  <c r="M1036" i="388"/>
  <c r="AO1000" i="388"/>
  <c r="M1000" i="388"/>
  <c r="AL991" i="388"/>
  <c r="K991" i="388"/>
  <c r="AL966" i="388"/>
  <c r="K966" i="388"/>
  <c r="AO960" i="388"/>
  <c r="M960" i="388"/>
  <c r="AL1385" i="388"/>
  <c r="K1385" i="388"/>
  <c r="AL1248" i="388"/>
  <c r="K1248" i="388"/>
  <c r="AL1217" i="388"/>
  <c r="K1217" i="388"/>
  <c r="AL1208" i="388"/>
  <c r="J1208" i="388"/>
  <c r="AL1167" i="388"/>
  <c r="K1167" i="388"/>
  <c r="AO1162" i="388"/>
  <c r="M1162" i="388"/>
  <c r="AO1145" i="388"/>
  <c r="M1145" i="388"/>
  <c r="AO1138" i="388"/>
  <c r="M1138" i="388"/>
  <c r="AO1125" i="388"/>
  <c r="M1125" i="388"/>
  <c r="AO1057" i="388"/>
  <c r="M1057" i="388"/>
  <c r="AO1031" i="388"/>
  <c r="M1031" i="388"/>
  <c r="AL925" i="388"/>
  <c r="K925" i="388"/>
  <c r="AL1344" i="388"/>
  <c r="J1344" i="388"/>
  <c r="AO1261" i="388"/>
  <c r="M1261" i="388"/>
  <c r="AO1229" i="388"/>
  <c r="M1229" i="388"/>
  <c r="AL1192" i="388"/>
  <c r="K1192" i="388"/>
  <c r="AL1176" i="388"/>
  <c r="K1176" i="388"/>
  <c r="AO1159" i="388"/>
  <c r="M1159" i="388"/>
  <c r="AO1122" i="388"/>
  <c r="M1122" i="388"/>
  <c r="AO1117" i="388"/>
  <c r="M1117" i="388"/>
  <c r="AO1102" i="388"/>
  <c r="M1102" i="388"/>
  <c r="AO1063" i="388"/>
  <c r="M1063" i="388"/>
  <c r="AO1058" i="388"/>
  <c r="M1058" i="388"/>
  <c r="AO1053" i="388"/>
  <c r="M1053" i="388"/>
  <c r="AO1045" i="388"/>
  <c r="M1045" i="388"/>
  <c r="AO1034" i="388"/>
  <c r="M1034" i="388"/>
  <c r="AL997" i="388"/>
  <c r="K997" i="388"/>
  <c r="AL990" i="388"/>
  <c r="K990" i="388"/>
  <c r="AL986" i="388"/>
  <c r="K986" i="388"/>
  <c r="AL980" i="388"/>
  <c r="K980" i="388"/>
  <c r="AO968" i="388"/>
  <c r="M968" i="388"/>
  <c r="AO641" i="388"/>
  <c r="L641" i="388"/>
  <c r="AL1382" i="388"/>
  <c r="K1382" i="388"/>
  <c r="AL1367" i="388"/>
  <c r="K1367" i="388"/>
  <c r="AO1364" i="388"/>
  <c r="M1364" i="388"/>
  <c r="AL1299" i="388"/>
  <c r="K1299" i="388"/>
  <c r="AL1289" i="388"/>
  <c r="K1289" i="388"/>
  <c r="AL1283" i="388"/>
  <c r="K1283" i="388"/>
  <c r="AL1252" i="388"/>
  <c r="K1252" i="388"/>
  <c r="AO1245" i="388"/>
  <c r="M1245" i="388"/>
  <c r="AL1226" i="388"/>
  <c r="K1226" i="388"/>
  <c r="AO1221" i="388"/>
  <c r="M1221" i="388"/>
  <c r="AO1215" i="388"/>
  <c r="M1215" i="388"/>
  <c r="AO1144" i="388"/>
  <c r="M1144" i="388"/>
  <c r="AO1140" i="388"/>
  <c r="M1140" i="388"/>
  <c r="AO1132" i="388"/>
  <c r="M1132" i="388"/>
  <c r="AO1126" i="388"/>
  <c r="M1126" i="388"/>
  <c r="AO1075" i="388"/>
  <c r="M1075" i="388"/>
  <c r="AO1070" i="388"/>
  <c r="M1070" i="388"/>
  <c r="AL1066" i="388"/>
  <c r="K1066" i="388"/>
  <c r="AL992" i="388"/>
  <c r="K992" i="388"/>
  <c r="AL976" i="388"/>
  <c r="K976" i="388"/>
  <c r="AL972" i="388"/>
  <c r="K972" i="388"/>
  <c r="AL967" i="388"/>
  <c r="K967" i="388"/>
  <c r="AL923" i="388"/>
  <c r="K923" i="388"/>
  <c r="AL1358" i="388"/>
  <c r="K1358" i="388"/>
  <c r="AO1337" i="388"/>
  <c r="M1337" i="388"/>
  <c r="AL1302" i="388"/>
  <c r="K1302" i="388"/>
  <c r="AL1296" i="388"/>
  <c r="K1296" i="388"/>
  <c r="AL1288" i="388"/>
  <c r="K1288" i="388"/>
  <c r="AO1277" i="388"/>
  <c r="M1277" i="388"/>
  <c r="AO1268" i="388"/>
  <c r="M1268" i="388"/>
  <c r="AO1259" i="388"/>
  <c r="M1259" i="388"/>
  <c r="AL1250" i="388"/>
  <c r="K1250" i="388"/>
  <c r="AO1244" i="388"/>
  <c r="M1244" i="388"/>
  <c r="AO1239" i="388"/>
  <c r="M1239" i="388"/>
  <c r="AL1224" i="388"/>
  <c r="J1224" i="388"/>
  <c r="AO1220" i="388"/>
  <c r="M1220" i="388"/>
  <c r="AL1185" i="388"/>
  <c r="K1185" i="388"/>
  <c r="AL1178" i="388"/>
  <c r="K1178" i="388"/>
  <c r="AO1139" i="388"/>
  <c r="M1139" i="388"/>
  <c r="AO1119" i="388"/>
  <c r="M1119" i="388"/>
  <c r="AO1094" i="388"/>
  <c r="M1094" i="388"/>
  <c r="AO1082" i="388"/>
  <c r="M1082" i="388"/>
  <c r="AO1065" i="388"/>
  <c r="M1065" i="388"/>
  <c r="AO1055" i="388"/>
  <c r="M1055" i="388"/>
  <c r="AO984" i="388"/>
  <c r="M984" i="388"/>
  <c r="AL926" i="388"/>
  <c r="K926" i="388"/>
  <c r="AO1370" i="388"/>
  <c r="M1370" i="388"/>
  <c r="AO1362" i="388"/>
  <c r="M1362" i="388"/>
  <c r="AL1301" i="388"/>
  <c r="K1301" i="388"/>
  <c r="AL1295" i="388"/>
  <c r="K1295" i="388"/>
  <c r="AL1282" i="388"/>
  <c r="K1282" i="388"/>
  <c r="AO1267" i="388"/>
  <c r="M1267" i="388"/>
  <c r="AL1258" i="388"/>
  <c r="K1258" i="388"/>
  <c r="AO1241" i="388"/>
  <c r="M1241" i="388"/>
  <c r="AL1196" i="388"/>
  <c r="K1196" i="388"/>
  <c r="AL1191" i="388"/>
  <c r="K1191" i="388"/>
  <c r="AL1184" i="388"/>
  <c r="K1184" i="388"/>
  <c r="AL1177" i="388"/>
  <c r="K1177" i="388"/>
  <c r="AO1153" i="388"/>
  <c r="M1153" i="388"/>
  <c r="AO1128" i="388"/>
  <c r="M1128" i="388"/>
  <c r="AO1114" i="388"/>
  <c r="M1114" i="388"/>
  <c r="AO1109" i="388"/>
  <c r="M1109" i="388"/>
  <c r="AO1103" i="388"/>
  <c r="M1103" i="388"/>
  <c r="AO1098" i="388"/>
  <c r="M1098" i="388"/>
  <c r="AO1085" i="388"/>
  <c r="M1085" i="388"/>
  <c r="AO1078" i="388"/>
  <c r="M1078" i="388"/>
  <c r="AO1069" i="388"/>
  <c r="M1069" i="388"/>
  <c r="AL983" i="388"/>
  <c r="K983" i="388"/>
  <c r="AL978" i="388"/>
  <c r="K978" i="388"/>
  <c r="AL965" i="388"/>
  <c r="K965" i="388"/>
  <c r="AL959" i="388"/>
  <c r="K959" i="388"/>
  <c r="AO1391" i="388"/>
  <c r="M1391" i="388"/>
  <c r="AL1384" i="388"/>
  <c r="K1384" i="388"/>
  <c r="AL1304" i="388"/>
  <c r="I1304" i="388"/>
  <c r="AL1294" i="388"/>
  <c r="K1294" i="388"/>
  <c r="AL1286" i="388"/>
  <c r="K1286" i="388"/>
  <c r="AL1253" i="388"/>
  <c r="K1253" i="388"/>
  <c r="AL1216" i="388"/>
  <c r="K1216" i="388"/>
  <c r="AL1183" i="388"/>
  <c r="K1183" i="388"/>
  <c r="AO1169" i="388"/>
  <c r="M1169" i="388"/>
  <c r="AO1143" i="388"/>
  <c r="M1143" i="388"/>
  <c r="AO1137" i="388"/>
  <c r="M1137" i="388"/>
  <c r="AO1130" i="388"/>
  <c r="M1130" i="388"/>
  <c r="AO1108" i="388"/>
  <c r="M1108" i="388"/>
  <c r="AO1086" i="388"/>
  <c r="M1086" i="388"/>
  <c r="AO1080" i="388"/>
  <c r="M1080" i="388"/>
  <c r="AO1074" i="388"/>
  <c r="M1074" i="388"/>
  <c r="AO1040" i="388"/>
  <c r="M1040" i="388"/>
  <c r="AL958" i="388"/>
  <c r="K958" i="388"/>
  <c r="AL924" i="388"/>
  <c r="K924" i="388"/>
  <c r="AO617" i="388"/>
  <c r="L617" i="388"/>
  <c r="AL1348" i="388"/>
  <c r="K1348" i="388"/>
  <c r="AO1338" i="388"/>
  <c r="M1338" i="388"/>
  <c r="AL1264" i="388"/>
  <c r="K1264" i="388"/>
  <c r="AO1260" i="388"/>
  <c r="M1260" i="388"/>
  <c r="AO1211" i="388"/>
  <c r="M1211" i="388"/>
  <c r="AL1186" i="388"/>
  <c r="K1186" i="388"/>
  <c r="AL1179" i="388"/>
  <c r="K1179" i="388"/>
  <c r="AO1172" i="388"/>
  <c r="M1172" i="388"/>
  <c r="AO1166" i="388"/>
  <c r="M1166" i="388"/>
  <c r="AL1154" i="388"/>
  <c r="K1154" i="388"/>
  <c r="AL1149" i="388"/>
  <c r="K1149" i="388"/>
  <c r="AO1123" i="388"/>
  <c r="M1123" i="388"/>
  <c r="AO1111" i="388"/>
  <c r="M1111" i="388"/>
  <c r="AO1105" i="388"/>
  <c r="M1105" i="388"/>
  <c r="AO1083" i="388"/>
  <c r="M1083" i="388"/>
  <c r="AO1052" i="388"/>
  <c r="M1052" i="388"/>
  <c r="AO1039" i="388"/>
  <c r="M1039" i="388"/>
  <c r="AO1033" i="388"/>
  <c r="M1033" i="388"/>
  <c r="AL987" i="388"/>
  <c r="K987" i="388"/>
  <c r="AO961" i="388"/>
  <c r="M961" i="388"/>
  <c r="AL904" i="388"/>
  <c r="K904" i="388"/>
  <c r="AO1393" i="388"/>
  <c r="M1393" i="388"/>
  <c r="AL1386" i="388"/>
  <c r="K1386" i="388"/>
  <c r="AO1376" i="388"/>
  <c r="M1376" i="388"/>
  <c r="AL1350" i="388"/>
  <c r="K1350" i="388"/>
  <c r="AO1278" i="388"/>
  <c r="M1278" i="388"/>
  <c r="AO1228" i="388"/>
  <c r="M1228" i="388"/>
  <c r="AO1213" i="388"/>
  <c r="M1213" i="388"/>
  <c r="AL1205" i="388"/>
  <c r="I1205" i="388"/>
  <c r="AL1202" i="388"/>
  <c r="I1202" i="388"/>
  <c r="AL1201" i="388"/>
  <c r="K1201" i="388"/>
  <c r="AL1165" i="388"/>
  <c r="K1165" i="388"/>
  <c r="AO1161" i="388"/>
  <c r="M1161" i="388"/>
  <c r="AO1120" i="388"/>
  <c r="M1120" i="388"/>
  <c r="AO1113" i="388"/>
  <c r="M1113" i="388"/>
  <c r="AO1043" i="388"/>
  <c r="M1043" i="388"/>
  <c r="AO1038" i="388"/>
  <c r="M1038" i="388"/>
  <c r="AO1032" i="388"/>
  <c r="M1032" i="388"/>
  <c r="AL995" i="388"/>
  <c r="K995" i="388"/>
  <c r="AL989" i="388"/>
  <c r="K989" i="388"/>
  <c r="AO973" i="388"/>
  <c r="M973" i="388"/>
  <c r="AO964" i="388"/>
  <c r="M964" i="388"/>
  <c r="AO956" i="388"/>
  <c r="M956" i="388"/>
  <c r="AL819" i="388"/>
  <c r="K819" i="388"/>
  <c r="AO1389" i="388"/>
  <c r="M1389" i="388"/>
  <c r="AO1365" i="388"/>
  <c r="M1365" i="388"/>
  <c r="AL1349" i="388"/>
  <c r="K1349" i="388"/>
  <c r="AO1246" i="388"/>
  <c r="M1246" i="388"/>
  <c r="AO1237" i="388"/>
  <c r="M1237" i="388"/>
  <c r="AO1219" i="388"/>
  <c r="M1219" i="388"/>
  <c r="AO1210" i="388"/>
  <c r="M1210" i="388"/>
  <c r="AO1170" i="388"/>
  <c r="M1170" i="388"/>
  <c r="AO1164" i="388"/>
  <c r="M1164" i="388"/>
  <c r="AO1160" i="388"/>
  <c r="M1160" i="388"/>
  <c r="AO1147" i="388"/>
  <c r="M1147" i="388"/>
  <c r="AO1134" i="388"/>
  <c r="M1134" i="388"/>
  <c r="AO1121" i="388"/>
  <c r="M1121" i="388"/>
  <c r="AO1059" i="388"/>
  <c r="M1059" i="388"/>
  <c r="AO1054" i="388"/>
  <c r="M1054" i="388"/>
  <c r="AO1049" i="388"/>
  <c r="M1049" i="388"/>
  <c r="AO1035" i="388"/>
  <c r="M1035" i="388"/>
  <c r="AL1368" i="388"/>
  <c r="K1368" i="388"/>
  <c r="AL1359" i="388"/>
  <c r="K1359" i="388"/>
  <c r="AL1257" i="388"/>
  <c r="K1257" i="388"/>
  <c r="AO1233" i="388"/>
  <c r="M1233" i="388"/>
  <c r="AL1227" i="388"/>
  <c r="K1227" i="388"/>
  <c r="AL1223" i="388"/>
  <c r="K1223" i="388"/>
  <c r="AO1156" i="388"/>
  <c r="M1156" i="388"/>
  <c r="AO1118" i="388"/>
  <c r="M1118" i="388"/>
  <c r="AO1097" i="388"/>
  <c r="M1097" i="388"/>
  <c r="AO1067" i="388"/>
  <c r="M1067" i="388"/>
  <c r="AO1062" i="388"/>
  <c r="M1062" i="388"/>
  <c r="AO1056" i="388"/>
  <c r="M1056" i="388"/>
  <c r="AO1048" i="388"/>
  <c r="M1048" i="388"/>
  <c r="AO1030" i="388"/>
  <c r="M1030" i="388"/>
  <c r="AL993" i="388"/>
  <c r="K993" i="388"/>
  <c r="AL988" i="388"/>
  <c r="K988" i="388"/>
  <c r="AL982" i="388"/>
  <c r="K982" i="388"/>
  <c r="AO977" i="388"/>
  <c r="M977" i="388"/>
  <c r="AL971" i="388"/>
  <c r="K971" i="388"/>
  <c r="AL1387" i="388"/>
  <c r="K1387" i="388"/>
  <c r="AL1379" i="388"/>
  <c r="I1379" i="388"/>
  <c r="AO1366" i="388"/>
  <c r="M1366" i="388"/>
  <c r="AL1363" i="388"/>
  <c r="K1363" i="388"/>
  <c r="AL1303" i="388"/>
  <c r="I1303" i="388"/>
  <c r="AL1293" i="388"/>
  <c r="K1293" i="388"/>
  <c r="AL1285" i="388"/>
  <c r="K1285" i="388"/>
  <c r="AO1279" i="388"/>
  <c r="M1279" i="388"/>
  <c r="AL1269" i="388"/>
  <c r="K1269" i="388"/>
  <c r="AO1218" i="388"/>
  <c r="M1218" i="388"/>
  <c r="AL1198" i="388"/>
  <c r="K1198" i="388"/>
  <c r="AO1142" i="388"/>
  <c r="M1142" i="388"/>
  <c r="AO1136" i="388"/>
  <c r="M1136" i="388"/>
  <c r="AO1129" i="388"/>
  <c r="M1129" i="388"/>
  <c r="AO1073" i="388"/>
  <c r="M1073" i="388"/>
  <c r="AO1068" i="388"/>
  <c r="M1068" i="388"/>
  <c r="AO1044" i="388"/>
  <c r="M1044" i="388"/>
  <c r="AL996" i="388"/>
  <c r="I996" i="388"/>
  <c r="AL979" i="388"/>
  <c r="K979" i="388"/>
  <c r="AL974" i="388"/>
  <c r="K974" i="388"/>
  <c r="AL970" i="388"/>
  <c r="K970" i="388"/>
  <c r="AL927" i="388"/>
  <c r="K927" i="388"/>
  <c r="AO1339" i="388"/>
  <c r="M1339" i="388"/>
  <c r="AL1298" i="388"/>
  <c r="K1298" i="388"/>
  <c r="AL1291" i="388"/>
  <c r="K1291" i="388"/>
  <c r="AL1284" i="388"/>
  <c r="K1284" i="388"/>
  <c r="AO1247" i="388"/>
  <c r="M1247" i="388"/>
  <c r="AL1242" i="388"/>
  <c r="K1242" i="388"/>
  <c r="AL1222" i="388"/>
  <c r="K1222" i="388"/>
  <c r="AL1189" i="388"/>
  <c r="K1189" i="388"/>
  <c r="AL1181" i="388"/>
  <c r="K1181" i="388"/>
  <c r="AO1171" i="388"/>
  <c r="M1171" i="388"/>
  <c r="AO1146" i="388"/>
  <c r="M1146" i="388"/>
  <c r="AO1135" i="388"/>
  <c r="M1135" i="388"/>
  <c r="AO1124" i="388"/>
  <c r="M1124" i="388"/>
  <c r="AO1100" i="388"/>
  <c r="M1100" i="388"/>
  <c r="AO1088" i="388"/>
  <c r="M1088" i="388"/>
  <c r="AO1079" i="388"/>
  <c r="M1079" i="388"/>
  <c r="AO1060" i="388"/>
  <c r="M1060" i="388"/>
  <c r="AO1051" i="388"/>
  <c r="M1051" i="388"/>
  <c r="AL922" i="388"/>
  <c r="K922" i="388"/>
  <c r="AL913" i="388"/>
  <c r="K913" i="388"/>
  <c r="AL1305" i="388"/>
  <c r="K1305" i="388"/>
  <c r="AL1297" i="388"/>
  <c r="K1297" i="388"/>
  <c r="AL1287" i="388"/>
  <c r="K1287" i="388"/>
  <c r="AL1281" i="388"/>
  <c r="I1281" i="388"/>
  <c r="AO1276" i="388"/>
  <c r="M1276" i="388"/>
  <c r="AO1255" i="388"/>
  <c r="M1255" i="388"/>
  <c r="AO1230" i="388"/>
  <c r="M1230" i="388"/>
  <c r="AL1200" i="388"/>
  <c r="K1200" i="388"/>
  <c r="AL1193" i="388"/>
  <c r="K1193" i="388"/>
  <c r="AL1188" i="388"/>
  <c r="K1188" i="388"/>
  <c r="AL1180" i="388"/>
  <c r="K1180" i="388"/>
  <c r="AL1155" i="388"/>
  <c r="K1155" i="388"/>
  <c r="AO1150" i="388"/>
  <c r="M1150" i="388"/>
  <c r="AO1116" i="388"/>
  <c r="M1116" i="388"/>
  <c r="AO1112" i="388"/>
  <c r="M1112" i="388"/>
  <c r="AO1106" i="388"/>
  <c r="M1106" i="388"/>
  <c r="AO1099" i="388"/>
  <c r="M1099" i="388"/>
  <c r="AO1096" i="388"/>
  <c r="M1096" i="388"/>
  <c r="AO1087" i="388"/>
  <c r="M1087" i="388"/>
  <c r="AO1081" i="388"/>
  <c r="M1081" i="388"/>
  <c r="AO1072" i="388"/>
  <c r="M1072" i="388"/>
  <c r="AO1064" i="388"/>
  <c r="M1064" i="388"/>
  <c r="AL981" i="388"/>
  <c r="K981" i="388"/>
  <c r="AL975" i="388"/>
  <c r="K975" i="388"/>
  <c r="AL969" i="388"/>
  <c r="K969" i="388"/>
  <c r="AO963" i="388"/>
  <c r="M963" i="388"/>
  <c r="AO954" i="388"/>
  <c r="M954" i="388"/>
  <c r="AL912" i="388"/>
  <c r="K912" i="388"/>
  <c r="AO1388" i="388"/>
  <c r="M1388" i="388"/>
  <c r="AO1360" i="388"/>
  <c r="M1360" i="388"/>
  <c r="AL1300" i="388"/>
  <c r="K1300" i="388"/>
  <c r="AL1290" i="388"/>
  <c r="K1290" i="388"/>
  <c r="AO1263" i="388"/>
  <c r="M1263" i="388"/>
  <c r="AL1251" i="388"/>
  <c r="K1251" i="388"/>
  <c r="AL1199" i="388"/>
  <c r="K1199" i="388"/>
  <c r="AL1187" i="388"/>
  <c r="K1187" i="388"/>
  <c r="AO1141" i="388"/>
  <c r="M1141" i="388"/>
  <c r="AO1133" i="388"/>
  <c r="M1133" i="388"/>
  <c r="AO1127" i="388"/>
  <c r="M1127" i="388"/>
  <c r="AO1084" i="388"/>
  <c r="M1084" i="388"/>
  <c r="AO1077" i="388"/>
  <c r="M1077" i="388"/>
  <c r="AO1071" i="388"/>
  <c r="M1071" i="388"/>
  <c r="AO962" i="388"/>
  <c r="M962" i="388"/>
  <c r="AL1373" i="388"/>
  <c r="K1373" i="388"/>
  <c r="AO1340" i="388"/>
  <c r="M1340" i="388"/>
  <c r="AO1256" i="388"/>
  <c r="M1256" i="388"/>
  <c r="AO1240" i="388"/>
  <c r="M1240" i="388"/>
  <c r="AL1209" i="388"/>
  <c r="J1209" i="388"/>
  <c r="AL1206" i="388"/>
  <c r="I1206" i="388"/>
  <c r="AL1190" i="388"/>
  <c r="K1190" i="388"/>
  <c r="AL1182" i="388"/>
  <c r="K1182" i="388"/>
  <c r="AL1175" i="388"/>
  <c r="K1175" i="388"/>
  <c r="AO1168" i="388"/>
  <c r="M1168" i="388"/>
  <c r="AO1158" i="388"/>
  <c r="M1158" i="388"/>
  <c r="AO1151" i="388"/>
  <c r="M1151" i="388"/>
  <c r="AO1115" i="388"/>
  <c r="M1115" i="388"/>
  <c r="AO1107" i="388"/>
  <c r="M1107" i="388"/>
  <c r="AO1101" i="388"/>
  <c r="M1101" i="388"/>
  <c r="AO1095" i="388"/>
  <c r="M1095" i="388"/>
  <c r="AO1061" i="388"/>
  <c r="M1061" i="388"/>
  <c r="AO1047" i="388"/>
  <c r="M1047" i="388"/>
  <c r="AO1037" i="388"/>
  <c r="M1037" i="388"/>
  <c r="AO1029" i="388"/>
  <c r="M1029" i="388"/>
  <c r="AL985" i="388"/>
  <c r="K985" i="388"/>
  <c r="AL957" i="388"/>
  <c r="K957" i="388"/>
  <c r="AL1203" i="388"/>
  <c r="AL1204" i="388"/>
  <c r="AL994" i="388"/>
  <c r="AL1280" i="388"/>
  <c r="AI1353" i="388"/>
  <c r="D71" i="6" s="1"/>
  <c r="AI1381" i="388"/>
  <c r="D72" i="6" s="1"/>
  <c r="AI1352" i="388"/>
  <c r="D83" i="6" s="1"/>
  <c r="AI1378" i="388"/>
  <c r="D80" i="6" s="1"/>
  <c r="AI1380" i="388"/>
  <c r="D74" i="6" s="1"/>
  <c r="AI1377" i="388"/>
  <c r="D73" i="6" s="1"/>
  <c r="AI1369" i="388"/>
  <c r="D75" i="6" s="1"/>
  <c r="AI1093" i="388"/>
  <c r="AI1394" i="388"/>
  <c r="D79" i="6" s="1"/>
  <c r="AI1346" i="388"/>
  <c r="AI1375" i="388"/>
  <c r="AH899" i="388"/>
  <c r="AH1397" i="388" s="1"/>
  <c r="AN1397" i="388"/>
  <c r="AK1306" i="388"/>
  <c r="D82" i="6" l="1"/>
  <c r="I1375" i="388"/>
  <c r="D985" i="388"/>
  <c r="N1037" i="388"/>
  <c r="N1061" i="388"/>
  <c r="N1101" i="388"/>
  <c r="N1115" i="388"/>
  <c r="N1158" i="388"/>
  <c r="D1175" i="388"/>
  <c r="D1190" i="388"/>
  <c r="D1209" i="388"/>
  <c r="N1256" i="388"/>
  <c r="D1373" i="388"/>
  <c r="N1071" i="388"/>
  <c r="N1084" i="388"/>
  <c r="N1133" i="388"/>
  <c r="D1187" i="388"/>
  <c r="D1251" i="388"/>
  <c r="D1290" i="388"/>
  <c r="N1360" i="388"/>
  <c r="D912" i="388"/>
  <c r="N963" i="388"/>
  <c r="D975" i="388"/>
  <c r="N1064" i="388"/>
  <c r="N1081" i="388"/>
  <c r="N1096" i="388"/>
  <c r="N1106" i="388"/>
  <c r="N1116" i="388"/>
  <c r="D1155" i="388"/>
  <c r="D1188" i="388"/>
  <c r="D1200" i="388"/>
  <c r="N1255" i="388"/>
  <c r="D1281" i="388"/>
  <c r="D1297" i="388"/>
  <c r="D913" i="388"/>
  <c r="N1051" i="388"/>
  <c r="N1079" i="388"/>
  <c r="N1100" i="388"/>
  <c r="N1135" i="388"/>
  <c r="N1171" i="388"/>
  <c r="D1189" i="388"/>
  <c r="D1242" i="388"/>
  <c r="D1284" i="388"/>
  <c r="D1298" i="388"/>
  <c r="D927" i="388"/>
  <c r="D974" i="388"/>
  <c r="D996" i="388"/>
  <c r="N1068" i="388"/>
  <c r="N1129" i="388"/>
  <c r="N1142" i="388"/>
  <c r="N1218" i="388"/>
  <c r="N1279" i="388"/>
  <c r="D1293" i="388"/>
  <c r="D1363" i="388"/>
  <c r="D1379" i="388"/>
  <c r="D971" i="388"/>
  <c r="D982" i="388"/>
  <c r="D993" i="388"/>
  <c r="N1048" i="388"/>
  <c r="N1062" i="388"/>
  <c r="N1097" i="388"/>
  <c r="N1156" i="388"/>
  <c r="D1227" i="388"/>
  <c r="D1257" i="388"/>
  <c r="D1368" i="388"/>
  <c r="N1049" i="388"/>
  <c r="N1059" i="388"/>
  <c r="N1134" i="388"/>
  <c r="N1160" i="388"/>
  <c r="N1170" i="388"/>
  <c r="N1219" i="388"/>
  <c r="N1246" i="388"/>
  <c r="N1365" i="388"/>
  <c r="D819" i="388"/>
  <c r="N964" i="388"/>
  <c r="D989" i="388"/>
  <c r="N1032" i="388"/>
  <c r="N1043" i="388"/>
  <c r="N1120" i="388"/>
  <c r="D1165" i="388"/>
  <c r="D1202" i="388"/>
  <c r="N1213" i="388"/>
  <c r="N1278" i="388"/>
  <c r="N1376" i="388"/>
  <c r="N1393" i="388"/>
  <c r="N961" i="388"/>
  <c r="N1033" i="388"/>
  <c r="N1052" i="388"/>
  <c r="N1105" i="388"/>
  <c r="N1123" i="388"/>
  <c r="D1154" i="388"/>
  <c r="N1172" i="388"/>
  <c r="D1186" i="388"/>
  <c r="N1260" i="388"/>
  <c r="N1338" i="388"/>
  <c r="N617" i="388"/>
  <c r="D958" i="388"/>
  <c r="N1074" i="388"/>
  <c r="N1086" i="388"/>
  <c r="N1130" i="388"/>
  <c r="N1143" i="388"/>
  <c r="D1183" i="388"/>
  <c r="D1253" i="388"/>
  <c r="D1294" i="388"/>
  <c r="D1384" i="388"/>
  <c r="D959" i="388"/>
  <c r="D978" i="388"/>
  <c r="N1069" i="388"/>
  <c r="N1085" i="388"/>
  <c r="N1103" i="388"/>
  <c r="N1114" i="388"/>
  <c r="N1153" i="388"/>
  <c r="D1184" i="388"/>
  <c r="D1196" i="388"/>
  <c r="D1258" i="388"/>
  <c r="D1282" i="388"/>
  <c r="D1301" i="388"/>
  <c r="N1370" i="388"/>
  <c r="N984" i="388"/>
  <c r="N1065" i="388"/>
  <c r="N1094" i="388"/>
  <c r="N1139" i="388"/>
  <c r="D1185" i="388"/>
  <c r="D1224" i="388"/>
  <c r="N1244" i="388"/>
  <c r="N1259" i="388"/>
  <c r="N1277" i="388"/>
  <c r="D1296" i="388"/>
  <c r="N1337" i="388"/>
  <c r="D923" i="388"/>
  <c r="D972" i="388"/>
  <c r="D992" i="388"/>
  <c r="N1070" i="388"/>
  <c r="N1126" i="388"/>
  <c r="N1140" i="388"/>
  <c r="N1215" i="388"/>
  <c r="D1226" i="388"/>
  <c r="D1252" i="388"/>
  <c r="D1289" i="388"/>
  <c r="N1364" i="388"/>
  <c r="D1382" i="388"/>
  <c r="N968" i="388"/>
  <c r="D986" i="388"/>
  <c r="D997" i="388"/>
  <c r="N1045" i="388"/>
  <c r="N1058" i="388"/>
  <c r="N1102" i="388"/>
  <c r="N1122" i="388"/>
  <c r="D1176" i="388"/>
  <c r="N1229" i="388"/>
  <c r="D1344" i="388"/>
  <c r="N1031" i="388"/>
  <c r="N1125" i="388"/>
  <c r="N1145" i="388"/>
  <c r="D1167" i="388"/>
  <c r="D1217" i="388"/>
  <c r="D1385" i="388"/>
  <c r="D966" i="388"/>
  <c r="N1000" i="388"/>
  <c r="N1042" i="388"/>
  <c r="D1148" i="388"/>
  <c r="N1163" i="388"/>
  <c r="D1214" i="388"/>
  <c r="D1390" i="388"/>
  <c r="D1280" i="388"/>
  <c r="D1008" i="388"/>
  <c r="D1016" i="388"/>
  <c r="D1021" i="388"/>
  <c r="D1003" i="388"/>
  <c r="D1007" i="388"/>
  <c r="D1004" i="388"/>
  <c r="D994" i="388"/>
  <c r="D957" i="388"/>
  <c r="N1029" i="388"/>
  <c r="N1047" i="388"/>
  <c r="N1095" i="388"/>
  <c r="N1107" i="388"/>
  <c r="N1151" i="388"/>
  <c r="N1168" i="388"/>
  <c r="D1182" i="388"/>
  <c r="D1206" i="388"/>
  <c r="N1240" i="388"/>
  <c r="N1340" i="388"/>
  <c r="N962" i="388"/>
  <c r="N1077" i="388"/>
  <c r="N1127" i="388"/>
  <c r="N1141" i="388"/>
  <c r="D1199" i="388"/>
  <c r="N1263" i="388"/>
  <c r="D1300" i="388"/>
  <c r="N1388" i="388"/>
  <c r="N954" i="388"/>
  <c r="D969" i="388"/>
  <c r="D981" i="388"/>
  <c r="N1072" i="388"/>
  <c r="N1087" i="388"/>
  <c r="N1099" i="388"/>
  <c r="N1112" i="388"/>
  <c r="N1150" i="388"/>
  <c r="D1180" i="388"/>
  <c r="D1193" i="388"/>
  <c r="N1230" i="388"/>
  <c r="N1276" i="388"/>
  <c r="D1287" i="388"/>
  <c r="D1305" i="388"/>
  <c r="D922" i="388"/>
  <c r="N1060" i="388"/>
  <c r="N1088" i="388"/>
  <c r="N1124" i="388"/>
  <c r="N1146" i="388"/>
  <c r="D1181" i="388"/>
  <c r="D1222" i="388"/>
  <c r="N1247" i="388"/>
  <c r="D1291" i="388"/>
  <c r="N1339" i="388"/>
  <c r="D970" i="388"/>
  <c r="D979" i="388"/>
  <c r="N1044" i="388"/>
  <c r="N1073" i="388"/>
  <c r="N1136" i="388"/>
  <c r="D1198" i="388"/>
  <c r="D1269" i="388"/>
  <c r="D1285" i="388"/>
  <c r="D1303" i="388"/>
  <c r="N1366" i="388"/>
  <c r="D1387" i="388"/>
  <c r="N977" i="388"/>
  <c r="D988" i="388"/>
  <c r="N1030" i="388"/>
  <c r="N1056" i="388"/>
  <c r="N1067" i="388"/>
  <c r="N1118" i="388"/>
  <c r="D1223" i="388"/>
  <c r="N1233" i="388"/>
  <c r="D1359" i="388"/>
  <c r="N1035" i="388"/>
  <c r="N1054" i="388"/>
  <c r="N1121" i="388"/>
  <c r="N1147" i="388"/>
  <c r="N1164" i="388"/>
  <c r="N1210" i="388"/>
  <c r="N1237" i="388"/>
  <c r="D1349" i="388"/>
  <c r="N1389" i="388"/>
  <c r="N956" i="388"/>
  <c r="N973" i="388"/>
  <c r="D995" i="388"/>
  <c r="N1038" i="388"/>
  <c r="N1113" i="388"/>
  <c r="N1161" i="388"/>
  <c r="D1201" i="388"/>
  <c r="D1205" i="388"/>
  <c r="N1228" i="388"/>
  <c r="D1350" i="388"/>
  <c r="D1386" i="388"/>
  <c r="D904" i="388"/>
  <c r="D987" i="388"/>
  <c r="N1039" i="388"/>
  <c r="N1083" i="388"/>
  <c r="N1111" i="388"/>
  <c r="D1149" i="388"/>
  <c r="N1166" i="388"/>
  <c r="D1179" i="388"/>
  <c r="N1211" i="388"/>
  <c r="D1264" i="388"/>
  <c r="D1348" i="388"/>
  <c r="D924" i="388"/>
  <c r="N1040" i="388"/>
  <c r="N1080" i="388"/>
  <c r="N1108" i="388"/>
  <c r="N1137" i="388"/>
  <c r="N1169" i="388"/>
  <c r="D1216" i="388"/>
  <c r="D1286" i="388"/>
  <c r="D1304" i="388"/>
  <c r="N1391" i="388"/>
  <c r="D965" i="388"/>
  <c r="D983" i="388"/>
  <c r="N1078" i="388"/>
  <c r="N1098" i="388"/>
  <c r="N1109" i="388"/>
  <c r="N1128" i="388"/>
  <c r="D1177" i="388"/>
  <c r="D1191" i="388"/>
  <c r="N1241" i="388"/>
  <c r="N1267" i="388"/>
  <c r="D1295" i="388"/>
  <c r="N1362" i="388"/>
  <c r="D926" i="388"/>
  <c r="N1055" i="388"/>
  <c r="N1082" i="388"/>
  <c r="N1119" i="388"/>
  <c r="D1178" i="388"/>
  <c r="N1220" i="388"/>
  <c r="N1239" i="388"/>
  <c r="D1250" i="388"/>
  <c r="N1268" i="388"/>
  <c r="D1288" i="388"/>
  <c r="D1302" i="388"/>
  <c r="D1358" i="388"/>
  <c r="D967" i="388"/>
  <c r="D976" i="388"/>
  <c r="D1066" i="388"/>
  <c r="N1075" i="388"/>
  <c r="N1132" i="388"/>
  <c r="N1144" i="388"/>
  <c r="N1221" i="388"/>
  <c r="N1245" i="388"/>
  <c r="D1283" i="388"/>
  <c r="D1299" i="388"/>
  <c r="D1367" i="388"/>
  <c r="N641" i="388"/>
  <c r="D980" i="388"/>
  <c r="D990" i="388"/>
  <c r="N1034" i="388"/>
  <c r="N1053" i="388"/>
  <c r="N1063" i="388"/>
  <c r="N1117" i="388"/>
  <c r="N1159" i="388"/>
  <c r="D1192" i="388"/>
  <c r="N1261" i="388"/>
  <c r="D925" i="388"/>
  <c r="N1057" i="388"/>
  <c r="N1138" i="388"/>
  <c r="N1162" i="388"/>
  <c r="D1208" i="388"/>
  <c r="D1248" i="388"/>
  <c r="N960" i="388"/>
  <c r="D991" i="388"/>
  <c r="N1036" i="388"/>
  <c r="N1046" i="388"/>
  <c r="N1157" i="388"/>
  <c r="D1207" i="388"/>
  <c r="D1225" i="388"/>
  <c r="D1203" i="388"/>
  <c r="D1204" i="388"/>
  <c r="D1012" i="388"/>
  <c r="D1020" i="388"/>
  <c r="D1018" i="388"/>
  <c r="D1013" i="388"/>
  <c r="D1014" i="388"/>
  <c r="D1019" i="388"/>
  <c r="AL1004" i="388"/>
  <c r="AL1018" i="388"/>
  <c r="AO1397" i="388"/>
  <c r="AL1013" i="388"/>
  <c r="AL1012" i="388"/>
  <c r="AL1020" i="388"/>
  <c r="AL1019" i="388"/>
  <c r="AL1014" i="388"/>
  <c r="AL1008" i="388"/>
  <c r="AL1003" i="388"/>
  <c r="AL1016" i="388"/>
  <c r="AL1007" i="388"/>
  <c r="I1005" i="388"/>
  <c r="I1015" i="388"/>
  <c r="AL1021" i="388"/>
  <c r="J1009" i="388"/>
  <c r="I1017" i="388"/>
  <c r="I1011" i="388"/>
  <c r="I1093" i="388"/>
  <c r="I1378" i="388"/>
  <c r="I1369" i="388"/>
  <c r="I1352" i="388"/>
  <c r="H899" i="388"/>
  <c r="I1346" i="388"/>
  <c r="I1377" i="388"/>
  <c r="I1381" i="388"/>
  <c r="AL1306" i="388"/>
  <c r="K1306" i="388"/>
  <c r="I1394" i="388"/>
  <c r="I1380" i="388"/>
  <c r="I1353" i="388"/>
  <c r="AL1394" i="388"/>
  <c r="AL1380" i="388"/>
  <c r="AL1353" i="388"/>
  <c r="AL1093" i="388"/>
  <c r="AL1378" i="388"/>
  <c r="AL1375" i="388"/>
  <c r="AL1369" i="388"/>
  <c r="AL1352" i="388"/>
  <c r="AL1346" i="388"/>
  <c r="AL1377" i="388"/>
  <c r="AL1381" i="388"/>
  <c r="AN1399" i="388"/>
  <c r="I16" i="219"/>
  <c r="AK1397" i="388"/>
  <c r="D1346" i="388" l="1"/>
  <c r="D1017" i="388"/>
  <c r="D1261" i="388"/>
  <c r="D1063" i="388"/>
  <c r="D1221" i="388"/>
  <c r="D1239" i="388"/>
  <c r="D1241" i="388"/>
  <c r="D1353" i="388"/>
  <c r="D1378" i="388"/>
  <c r="D1157" i="388"/>
  <c r="D960" i="388"/>
  <c r="D1138" i="388"/>
  <c r="D1144" i="388"/>
  <c r="D1220" i="388"/>
  <c r="D1055" i="388"/>
  <c r="D1267" i="388"/>
  <c r="D1128" i="388"/>
  <c r="D1391" i="388"/>
  <c r="D1169" i="388"/>
  <c r="D1040" i="388"/>
  <c r="D1211" i="388"/>
  <c r="D1111" i="388"/>
  <c r="D1038" i="388"/>
  <c r="D1389" i="388"/>
  <c r="D1164" i="388"/>
  <c r="D1035" i="388"/>
  <c r="D1118" i="388"/>
  <c r="D1136" i="388"/>
  <c r="D1088" i="388"/>
  <c r="D954" i="388"/>
  <c r="D1127" i="388"/>
  <c r="D962" i="388"/>
  <c r="D1240" i="388"/>
  <c r="D1095" i="388"/>
  <c r="D1029" i="388"/>
  <c r="D1042" i="388"/>
  <c r="D1145" i="388"/>
  <c r="D1229" i="388"/>
  <c r="D1058" i="388"/>
  <c r="D1364" i="388"/>
  <c r="D1215" i="388"/>
  <c r="D1259" i="388"/>
  <c r="D1139" i="388"/>
  <c r="D1065" i="388"/>
  <c r="D1370" i="388"/>
  <c r="D1153" i="388"/>
  <c r="D1103" i="388"/>
  <c r="D1069" i="388"/>
  <c r="D1130" i="388"/>
  <c r="D1074" i="388"/>
  <c r="D617" i="388"/>
  <c r="D1260" i="388"/>
  <c r="D1172" i="388"/>
  <c r="D1123" i="388"/>
  <c r="D1052" i="388"/>
  <c r="D961" i="388"/>
  <c r="D1376" i="388"/>
  <c r="D1213" i="388"/>
  <c r="D1043" i="388"/>
  <c r="D1246" i="388"/>
  <c r="D1170" i="388"/>
  <c r="D1134" i="388"/>
  <c r="D1049" i="388"/>
  <c r="D1156" i="388"/>
  <c r="D1062" i="388"/>
  <c r="D1279" i="388"/>
  <c r="D1142" i="388"/>
  <c r="D1068" i="388"/>
  <c r="D1171" i="388"/>
  <c r="D1100" i="388"/>
  <c r="D1051" i="388"/>
  <c r="D1255" i="388"/>
  <c r="D1116" i="388"/>
  <c r="D1096" i="388"/>
  <c r="D1064" i="388"/>
  <c r="D963" i="388"/>
  <c r="D1360" i="388"/>
  <c r="D1133" i="388"/>
  <c r="D1071" i="388"/>
  <c r="D1256" i="388"/>
  <c r="D1158" i="388"/>
  <c r="D1101" i="388"/>
  <c r="D1037" i="388"/>
  <c r="D1306" i="388"/>
  <c r="D1375" i="388"/>
  <c r="D1162" i="388"/>
  <c r="D1159" i="388"/>
  <c r="D1132" i="388"/>
  <c r="D1082" i="388"/>
  <c r="D899" i="388"/>
  <c r="D1009" i="388"/>
  <c r="D1380" i="388"/>
  <c r="D1381" i="388"/>
  <c r="D1352" i="388"/>
  <c r="D1093" i="388"/>
  <c r="D1036" i="388"/>
  <c r="D1117" i="388"/>
  <c r="D1053" i="388"/>
  <c r="D641" i="388"/>
  <c r="D1245" i="388"/>
  <c r="D1075" i="388"/>
  <c r="D1119" i="388"/>
  <c r="D1362" i="388"/>
  <c r="D1098" i="388"/>
  <c r="D1108" i="388"/>
  <c r="D1166" i="388"/>
  <c r="D1039" i="388"/>
  <c r="D1161" i="388"/>
  <c r="D973" i="388"/>
  <c r="D1237" i="388"/>
  <c r="D1121" i="388"/>
  <c r="D1233" i="388"/>
  <c r="D1056" i="388"/>
  <c r="D1044" i="388"/>
  <c r="D1146" i="388"/>
  <c r="D1230" i="388"/>
  <c r="D1112" i="388"/>
  <c r="D1087" i="388"/>
  <c r="D1151" i="388"/>
  <c r="D1163" i="388"/>
  <c r="D1031" i="388"/>
  <c r="D1122" i="388"/>
  <c r="D968" i="388"/>
  <c r="D1126" i="388"/>
  <c r="D1394" i="388"/>
  <c r="D1377" i="388"/>
  <c r="D1369" i="388"/>
  <c r="D1011" i="388"/>
  <c r="D1015" i="388"/>
  <c r="D1005" i="388"/>
  <c r="D1046" i="388"/>
  <c r="D1057" i="388"/>
  <c r="D1034" i="388"/>
  <c r="D1268" i="388"/>
  <c r="D1109" i="388"/>
  <c r="D1078" i="388"/>
  <c r="D1137" i="388"/>
  <c r="D1080" i="388"/>
  <c r="D1083" i="388"/>
  <c r="D1228" i="388"/>
  <c r="D1113" i="388"/>
  <c r="D956" i="388"/>
  <c r="D1210" i="388"/>
  <c r="D1147" i="388"/>
  <c r="D1054" i="388"/>
  <c r="D1067" i="388"/>
  <c r="D1030" i="388"/>
  <c r="D977" i="388"/>
  <c r="D1366" i="388"/>
  <c r="D1073" i="388"/>
  <c r="D1339" i="388"/>
  <c r="D1247" i="388"/>
  <c r="D1124" i="388"/>
  <c r="D1060" i="388"/>
  <c r="D1276" i="388"/>
  <c r="D1150" i="388"/>
  <c r="D1099" i="388"/>
  <c r="D1072" i="388"/>
  <c r="D1388" i="388"/>
  <c r="D1263" i="388"/>
  <c r="D1141" i="388"/>
  <c r="D1077" i="388"/>
  <c r="D1340" i="388"/>
  <c r="D1168" i="388"/>
  <c r="D1107" i="388"/>
  <c r="D1047" i="388"/>
  <c r="D1000" i="388"/>
  <c r="D1125" i="388"/>
  <c r="D1102" i="388"/>
  <c r="D1045" i="388"/>
  <c r="D1140" i="388"/>
  <c r="D1070" i="388"/>
  <c r="D1337" i="388"/>
  <c r="D1277" i="388"/>
  <c r="D1244" i="388"/>
  <c r="D1094" i="388"/>
  <c r="D984" i="388"/>
  <c r="D1114" i="388"/>
  <c r="D1085" i="388"/>
  <c r="D1143" i="388"/>
  <c r="D1086" i="388"/>
  <c r="D1338" i="388"/>
  <c r="D1105" i="388"/>
  <c r="D1033" i="388"/>
  <c r="D1393" i="388"/>
  <c r="D1278" i="388"/>
  <c r="D1120" i="388"/>
  <c r="D1032" i="388"/>
  <c r="D964" i="388"/>
  <c r="D1365" i="388"/>
  <c r="D1219" i="388"/>
  <c r="D1160" i="388"/>
  <c r="D1059" i="388"/>
  <c r="D1097" i="388"/>
  <c r="D1048" i="388"/>
  <c r="D1218" i="388"/>
  <c r="D1129" i="388"/>
  <c r="D1135" i="388"/>
  <c r="D1079" i="388"/>
  <c r="D1106" i="388"/>
  <c r="D1081" i="388"/>
  <c r="D1084" i="388"/>
  <c r="D1115" i="388"/>
  <c r="D1061" i="388"/>
  <c r="F16" i="219"/>
  <c r="H16" i="219"/>
  <c r="G14" i="220"/>
  <c r="AT885" i="388" l="1"/>
  <c r="AS885" i="388" l="1"/>
  <c r="C1404" i="388"/>
  <c r="AV885" i="388" l="1"/>
  <c r="B4" i="220" l="1"/>
  <c r="AT26" i="388" l="1"/>
  <c r="AJ26" i="388"/>
  <c r="J26" i="388" s="1"/>
  <c r="AS26" i="388"/>
  <c r="AI26" i="388"/>
  <c r="AS1345" i="388"/>
  <c r="AS1234" i="388"/>
  <c r="AS66" i="388"/>
  <c r="AS1092" i="388"/>
  <c r="AS850" i="388"/>
  <c r="AS1232" i="388"/>
  <c r="AS46" i="388"/>
  <c r="AS21" i="388"/>
  <c r="AS1235" i="388"/>
  <c r="AS24" i="388"/>
  <c r="AS1254" i="388"/>
  <c r="AS854" i="388"/>
  <c r="AS1371" i="388"/>
  <c r="AS1231" i="388"/>
  <c r="AS44" i="388"/>
  <c r="AS1265" i="388"/>
  <c r="AT1232" i="388"/>
  <c r="AT46" i="388"/>
  <c r="AT21" i="388"/>
  <c r="AT1235" i="388"/>
  <c r="AT24" i="388"/>
  <c r="AT1345" i="388"/>
  <c r="AT44" i="388"/>
  <c r="AT1265" i="388"/>
  <c r="AT66" i="388"/>
  <c r="AT1092" i="388"/>
  <c r="AT1254" i="388"/>
  <c r="AT854" i="388"/>
  <c r="AT1371" i="388"/>
  <c r="AT1231" i="388"/>
  <c r="AT11" i="388"/>
  <c r="AT1234" i="388"/>
  <c r="AT850" i="388"/>
  <c r="AI21" i="388"/>
  <c r="D37" i="6" s="1"/>
  <c r="I1266" i="388"/>
  <c r="AI1254" i="388"/>
  <c r="I1254" i="388" s="1"/>
  <c r="AI1232" i="388"/>
  <c r="I1232" i="388" s="1"/>
  <c r="AI1265" i="388"/>
  <c r="I1265" i="388" s="1"/>
  <c r="AI1234" i="388"/>
  <c r="I1234" i="388" s="1"/>
  <c r="AI1371" i="388"/>
  <c r="I1371" i="388" s="1"/>
  <c r="AI1006" i="388"/>
  <c r="I1006" i="388" s="1"/>
  <c r="AI1092" i="388"/>
  <c r="AI1345" i="388"/>
  <c r="I1345" i="388" s="1"/>
  <c r="AI1231" i="388"/>
  <c r="I1231" i="388" s="1"/>
  <c r="J21" i="388"/>
  <c r="AJ1254" i="388"/>
  <c r="J1254" i="388" s="1"/>
  <c r="J1266" i="388"/>
  <c r="AJ1345" i="388"/>
  <c r="J1345" i="388" s="1"/>
  <c r="AJ1231" i="388"/>
  <c r="J1231" i="388" s="1"/>
  <c r="AJ1232" i="388"/>
  <c r="J1232" i="388" s="1"/>
  <c r="AJ1265" i="388"/>
  <c r="J1265" i="388" s="1"/>
  <c r="AJ1234" i="388"/>
  <c r="J1234" i="388" s="1"/>
  <c r="AJ1371" i="388"/>
  <c r="J1371" i="388" s="1"/>
  <c r="AJ1006" i="388"/>
  <c r="AJ1092" i="388"/>
  <c r="C27" i="19" s="1"/>
  <c r="C1410" i="388"/>
  <c r="J1006" i="388" l="1"/>
  <c r="AV1236" i="388"/>
  <c r="D57" i="6"/>
  <c r="AV26" i="388"/>
  <c r="I26" i="388"/>
  <c r="D26" i="388" s="1"/>
  <c r="AL26" i="388"/>
  <c r="I1092" i="388"/>
  <c r="D1231" i="388"/>
  <c r="D1371" i="388"/>
  <c r="D1265" i="388"/>
  <c r="D1266" i="388"/>
  <c r="D1232" i="388"/>
  <c r="I21" i="388"/>
  <c r="D21" i="388" s="1"/>
  <c r="J1092" i="388"/>
  <c r="D1345" i="388"/>
  <c r="D1234" i="388"/>
  <c r="D1254" i="388"/>
  <c r="AV1371" i="388"/>
  <c r="AV1265" i="388"/>
  <c r="AV1235" i="388"/>
  <c r="AV1266" i="388"/>
  <c r="AV11" i="388"/>
  <c r="AV1254" i="388"/>
  <c r="AV46" i="388"/>
  <c r="AV66" i="388"/>
  <c r="AV1231" i="388"/>
  <c r="AV24" i="388"/>
  <c r="AV1232" i="388"/>
  <c r="AV1234" i="388"/>
  <c r="AV850" i="388"/>
  <c r="AV44" i="388"/>
  <c r="AV854" i="388"/>
  <c r="AV21" i="388"/>
  <c r="AV1092" i="388"/>
  <c r="AV1345" i="388"/>
  <c r="AL1006" i="388"/>
  <c r="AL1232" i="388"/>
  <c r="AL21" i="388"/>
  <c r="AL1345" i="388"/>
  <c r="AL1234" i="388"/>
  <c r="AL1254" i="388"/>
  <c r="AL1092" i="388"/>
  <c r="AL1265" i="388"/>
  <c r="AL1266" i="388"/>
  <c r="AL1231" i="388"/>
  <c r="AL1371" i="388"/>
  <c r="AT898" i="388"/>
  <c r="E12" i="316" s="1"/>
  <c r="AS1397" i="388"/>
  <c r="AS898" i="388"/>
  <c r="D1006" i="388" l="1"/>
  <c r="AV1397" i="388"/>
  <c r="AV898" i="388"/>
  <c r="AT1397" i="388"/>
  <c r="E14" i="316" s="1"/>
  <c r="J1236" i="388"/>
  <c r="AL1236" i="388"/>
  <c r="D1092" i="388"/>
  <c r="G16" i="317"/>
  <c r="K16" i="317" s="1"/>
  <c r="D12" i="316"/>
  <c r="D14" i="316"/>
  <c r="AS1399" i="388"/>
  <c r="D1236" i="388" l="1"/>
  <c r="AT1399" i="388"/>
  <c r="G18" i="317"/>
  <c r="AV1399" i="388"/>
  <c r="AU1401" i="388" s="1"/>
  <c r="AT1406" i="388" s="1"/>
  <c r="AU1406" i="388" s="1"/>
  <c r="E15" i="389"/>
  <c r="E17" i="389" l="1"/>
  <c r="E19" i="389" s="1"/>
  <c r="G20" i="317"/>
  <c r="K18" i="317"/>
  <c r="AS1401" i="388"/>
  <c r="AT1404" i="388" s="1"/>
  <c r="AU1404" i="388" s="1"/>
  <c r="AT1401" i="388"/>
  <c r="AT1405" i="388" s="1"/>
  <c r="AU1405" i="388" l="1"/>
  <c r="AU1407" i="388" s="1"/>
  <c r="AT1407" i="388"/>
  <c r="E23" i="389" l="1"/>
  <c r="E34" i="389" l="1"/>
  <c r="E30" i="389"/>
  <c r="E32" i="389"/>
  <c r="E25" i="389"/>
  <c r="E29" i="389" l="1"/>
  <c r="E31" i="389"/>
  <c r="E33" i="389" l="1"/>
  <c r="E35" i="389" l="1"/>
  <c r="A22" i="220" l="1"/>
  <c r="A23" i="220"/>
  <c r="A21" i="316" l="1"/>
  <c r="A20" i="316"/>
  <c r="F19" i="316"/>
  <c r="A19" i="316"/>
  <c r="A18" i="316"/>
  <c r="A17" i="316"/>
  <c r="A16" i="316"/>
  <c r="A15" i="316"/>
  <c r="A14" i="316"/>
  <c r="A13" i="316"/>
  <c r="A12" i="316"/>
  <c r="A25" i="317"/>
  <c r="A24" i="317"/>
  <c r="A23" i="317"/>
  <c r="A22" i="317"/>
  <c r="A21" i="317"/>
  <c r="A20" i="317"/>
  <c r="A19" i="317"/>
  <c r="A18" i="317"/>
  <c r="A17" i="317"/>
  <c r="A16" i="317"/>
  <c r="G19" i="316" l="1"/>
  <c r="H19" i="316" s="1"/>
  <c r="H20" i="317" l="1"/>
  <c r="A3" i="220"/>
  <c r="A12" i="220"/>
  <c r="A13" i="220"/>
  <c r="A14" i="220"/>
  <c r="A15" i="220"/>
  <c r="A16" i="220"/>
  <c r="A17" i="220"/>
  <c r="A18" i="220"/>
  <c r="A19" i="220"/>
  <c r="F19" i="220"/>
  <c r="G19" i="220" s="1"/>
  <c r="H19" i="220" s="1"/>
  <c r="A20" i="220"/>
  <c r="A21" i="220"/>
  <c r="A14" i="219"/>
  <c r="A15" i="219"/>
  <c r="A16" i="219"/>
  <c r="A17" i="219"/>
  <c r="A18" i="219"/>
  <c r="A19" i="219"/>
  <c r="A20" i="219"/>
  <c r="A21" i="219"/>
  <c r="A22" i="219"/>
  <c r="A23" i="219"/>
  <c r="A10" i="6"/>
  <c r="A32" i="6"/>
  <c r="A45" i="6"/>
  <c r="A86" i="6"/>
  <c r="A87" i="6" s="1"/>
  <c r="A88" i="6" s="1"/>
  <c r="A89" i="6" s="1"/>
  <c r="A90" i="6" s="1"/>
  <c r="A91" i="6" s="1"/>
  <c r="A92" i="6" s="1"/>
  <c r="A94" i="6"/>
  <c r="A95" i="6" s="1"/>
  <c r="A96" i="6" s="1"/>
  <c r="A97" i="6" s="1"/>
  <c r="A98" i="6" s="1"/>
  <c r="A47" i="6" l="1"/>
  <c r="D47" i="6" s="1"/>
  <c r="A33" i="6"/>
  <c r="F20" i="317"/>
  <c r="F24" i="317" s="1"/>
  <c r="I20" i="317"/>
  <c r="D20" i="317"/>
  <c r="D24" i="317" s="1"/>
  <c r="A48" i="6" l="1"/>
  <c r="D48" i="6" s="1"/>
  <c r="A34" i="6"/>
  <c r="A49" i="6" l="1"/>
  <c r="D49" i="6" s="1"/>
  <c r="A50" i="6"/>
  <c r="D50" i="6" s="1"/>
  <c r="A35" i="6"/>
  <c r="D35" i="6" s="1"/>
  <c r="A54" i="6" l="1"/>
  <c r="D54" i="6" s="1"/>
  <c r="A36" i="6"/>
  <c r="H24" i="317"/>
  <c r="I24" i="317"/>
  <c r="A56" i="6" l="1"/>
  <c r="D56" i="6" s="1"/>
  <c r="K22" i="317"/>
  <c r="A58" i="6" l="1"/>
  <c r="D58" i="6" s="1"/>
  <c r="K20" i="219"/>
  <c r="A60" i="6" l="1"/>
  <c r="D60" i="6" s="1"/>
  <c r="D97" i="6" l="1"/>
  <c r="A61" i="6"/>
  <c r="D61" i="6" s="1"/>
  <c r="A62" i="6" l="1"/>
  <c r="D62" i="6" s="1"/>
  <c r="A63" i="6" l="1"/>
  <c r="D63" i="6" s="1"/>
  <c r="A64" i="6" l="1"/>
  <c r="D64" i="6" s="1"/>
  <c r="A65" i="6" l="1"/>
  <c r="D65" i="6" s="1"/>
  <c r="E16" i="316"/>
  <c r="E21" i="316" l="1"/>
  <c r="A69" i="6"/>
  <c r="D69" i="6" s="1"/>
  <c r="A70" i="6" l="1"/>
  <c r="D70" i="6" s="1"/>
  <c r="A84" i="6" l="1"/>
  <c r="D84" i="6" s="1"/>
  <c r="G16" i="316" l="1"/>
  <c r="G21" i="316" s="1"/>
  <c r="F14" i="316"/>
  <c r="H14" i="316" s="1"/>
  <c r="D16" i="316" l="1"/>
  <c r="D21" i="316" s="1"/>
  <c r="F12" i="316"/>
  <c r="H12" i="316" s="1"/>
  <c r="F16" i="316" l="1"/>
  <c r="F21" i="316" s="1"/>
  <c r="H16" i="316" l="1"/>
  <c r="H21" i="316" s="1"/>
  <c r="G24" i="317" l="1"/>
  <c r="K20" i="317" l="1"/>
  <c r="K24" i="317" s="1"/>
  <c r="AM118" i="388" l="1"/>
  <c r="AI113" i="388"/>
  <c r="AK88" i="388"/>
  <c r="AK83" i="388"/>
  <c r="AK896" i="388"/>
  <c r="AK875" i="388"/>
  <c r="AK855" i="388"/>
  <c r="AM851" i="388"/>
  <c r="AK817" i="388"/>
  <c r="AH812" i="388"/>
  <c r="H812" i="388" s="1"/>
  <c r="AH806" i="388"/>
  <c r="H806" i="388" s="1"/>
  <c r="AH802" i="388"/>
  <c r="H802" i="388" s="1"/>
  <c r="AH798" i="388"/>
  <c r="H798" i="388" s="1"/>
  <c r="AH794" i="388"/>
  <c r="H794" i="388" s="1"/>
  <c r="AH789" i="388"/>
  <c r="H789" i="388" s="1"/>
  <c r="AH785" i="388"/>
  <c r="H785" i="388" s="1"/>
  <c r="AM779" i="388"/>
  <c r="AK761" i="388"/>
  <c r="AM757" i="388"/>
  <c r="AM752" i="388"/>
  <c r="AM748" i="388"/>
  <c r="AM743" i="388"/>
  <c r="AM734" i="388"/>
  <c r="AM730" i="388"/>
  <c r="AM726" i="388"/>
  <c r="AM722" i="388"/>
  <c r="AM718" i="388"/>
  <c r="AM714" i="388"/>
  <c r="AM708" i="388"/>
  <c r="AM699" i="388"/>
  <c r="AM695" i="388"/>
  <c r="AH691" i="388"/>
  <c r="H691" i="388" s="1"/>
  <c r="AM686" i="388"/>
  <c r="AM681" i="388"/>
  <c r="AM672" i="388"/>
  <c r="AK625" i="388"/>
  <c r="AK599" i="388"/>
  <c r="AI535" i="388"/>
  <c r="AM531" i="388"/>
  <c r="AK513" i="388"/>
  <c r="AK497" i="388"/>
  <c r="AM493" i="388"/>
  <c r="AI469" i="388"/>
  <c r="AM462" i="388"/>
  <c r="AM458" i="388"/>
  <c r="AH454" i="388"/>
  <c r="H454" i="388" s="1"/>
  <c r="AH450" i="388"/>
  <c r="H450" i="388" s="1"/>
  <c r="AH445" i="388"/>
  <c r="H445" i="388" s="1"/>
  <c r="AH439" i="388"/>
  <c r="H439" i="388" s="1"/>
  <c r="AH435" i="388"/>
  <c r="H435" i="388" s="1"/>
  <c r="AK138" i="388"/>
  <c r="AM133" i="388"/>
  <c r="AK770" i="388"/>
  <c r="AK669" i="388"/>
  <c r="AM652" i="388"/>
  <c r="AK183" i="388"/>
  <c r="AM174" i="388"/>
  <c r="AM156" i="388"/>
  <c r="AM143" i="388"/>
  <c r="AM130" i="388"/>
  <c r="AK878" i="388"/>
  <c r="AK842" i="388"/>
  <c r="AM838" i="388"/>
  <c r="AM832" i="388"/>
  <c r="AK772" i="388"/>
  <c r="AK733" i="388"/>
  <c r="AK717" i="388"/>
  <c r="AM711" i="388"/>
  <c r="AM707" i="388"/>
  <c r="AM698" i="388"/>
  <c r="AM694" i="388"/>
  <c r="AM690" i="388"/>
  <c r="AH684" i="388"/>
  <c r="H684" i="388" s="1"/>
  <c r="AM680" i="388"/>
  <c r="AM671" i="388"/>
  <c r="AK624" i="388"/>
  <c r="AM619" i="388"/>
  <c r="AM614" i="388"/>
  <c r="AK598" i="388"/>
  <c r="AM594" i="388"/>
  <c r="AM554" i="388"/>
  <c r="AM550" i="388"/>
  <c r="AK530" i="388"/>
  <c r="AK512" i="388"/>
  <c r="AK496" i="388"/>
  <c r="AI476" i="388"/>
  <c r="AK293" i="388"/>
  <c r="AM284" i="388"/>
  <c r="AM280" i="388"/>
  <c r="AM276" i="388"/>
  <c r="AM272" i="388"/>
  <c r="AM268" i="388"/>
  <c r="AM264" i="388"/>
  <c r="AM260" i="388"/>
  <c r="AM253" i="388"/>
  <c r="AM248" i="388"/>
  <c r="AM244" i="388"/>
  <c r="AM237" i="388"/>
  <c r="AM233" i="388"/>
  <c r="AM226" i="388"/>
  <c r="AM221" i="388"/>
  <c r="AM217" i="388"/>
  <c r="AM213" i="388"/>
  <c r="AM208" i="388"/>
  <c r="AM204" i="388"/>
  <c r="AM200" i="388"/>
  <c r="AM196" i="388"/>
  <c r="AM192" i="388"/>
  <c r="AM181" i="388"/>
  <c r="AM176" i="388"/>
  <c r="AM172" i="388"/>
  <c r="AM168" i="388"/>
  <c r="AM163" i="388"/>
  <c r="AM106" i="388"/>
  <c r="AM102" i="388"/>
  <c r="AM94" i="388"/>
  <c r="AK30" i="388"/>
  <c r="AK876" i="388"/>
  <c r="AM864" i="388"/>
  <c r="AK727" i="388"/>
  <c r="AM709" i="388"/>
  <c r="AM692" i="388"/>
  <c r="AM663" i="388"/>
  <c r="AM640" i="388"/>
  <c r="AM616" i="388"/>
  <c r="AK894" i="388"/>
  <c r="AK873" i="388"/>
  <c r="AM869" i="388"/>
  <c r="AK837" i="388"/>
  <c r="AK771" i="388"/>
  <c r="AK716" i="388"/>
  <c r="AM710" i="388"/>
  <c r="AM706" i="388"/>
  <c r="AK623" i="388"/>
  <c r="AM618" i="388"/>
  <c r="AM613" i="388"/>
  <c r="AI549" i="388"/>
  <c r="AK527" i="388"/>
  <c r="AK511" i="388"/>
  <c r="AI495" i="388"/>
  <c r="AI467" i="388"/>
  <c r="AM460" i="388"/>
  <c r="AH456" i="388"/>
  <c r="H456" i="388" s="1"/>
  <c r="AH452" i="388"/>
  <c r="H452" i="388" s="1"/>
  <c r="AH448" i="388"/>
  <c r="H448" i="388" s="1"/>
  <c r="AH442" i="388"/>
  <c r="H442" i="388" s="1"/>
  <c r="AH437" i="388"/>
  <c r="H437" i="388" s="1"/>
  <c r="AI124" i="388"/>
  <c r="AK85" i="388"/>
  <c r="AK34" i="388"/>
  <c r="AK872" i="388"/>
  <c r="AK656" i="388"/>
  <c r="AK596" i="388"/>
  <c r="AM592" i="388"/>
  <c r="AK526" i="388"/>
  <c r="AK510" i="388"/>
  <c r="AK494" i="388"/>
  <c r="AK474" i="388"/>
  <c r="AK215" i="388"/>
  <c r="AM206" i="388"/>
  <c r="AM202" i="388"/>
  <c r="AM194" i="388"/>
  <c r="AM178" i="388"/>
  <c r="AM170" i="388"/>
  <c r="AM161" i="388"/>
  <c r="AM152" i="388"/>
  <c r="AK84" i="388"/>
  <c r="AK33" i="388"/>
  <c r="AK892" i="388"/>
  <c r="AK871" i="388"/>
  <c r="AM867" i="388"/>
  <c r="AK847" i="388"/>
  <c r="AK773" i="388"/>
  <c r="AK668" i="388"/>
  <c r="AM659" i="388"/>
  <c r="AM655" i="388"/>
  <c r="AM615" i="388"/>
  <c r="AM611" i="388"/>
  <c r="AK595" i="388"/>
  <c r="AM591" i="388"/>
  <c r="AM551" i="388"/>
  <c r="AK525" i="388"/>
  <c r="AK509" i="388"/>
  <c r="AK485" i="388"/>
  <c r="AK431" i="388"/>
  <c r="AM426" i="388"/>
  <c r="AM422" i="388"/>
  <c r="AM404" i="388"/>
  <c r="AM400" i="388"/>
  <c r="AM395" i="388"/>
  <c r="AM391" i="388"/>
  <c r="AI114" i="388"/>
  <c r="AM109" i="388"/>
  <c r="AM103" i="388"/>
  <c r="AM99" i="388"/>
  <c r="AM95" i="388"/>
  <c r="AK754" i="388"/>
  <c r="AK622" i="388"/>
  <c r="AK92" i="388"/>
  <c r="AK895" i="388"/>
  <c r="AK874" i="388"/>
  <c r="AM870" i="388"/>
  <c r="AJ825" i="388"/>
  <c r="AK768" i="388"/>
  <c r="AK729" i="388"/>
  <c r="AK667" i="388"/>
  <c r="AM658" i="388"/>
  <c r="AM654" i="388"/>
  <c r="AI546" i="388"/>
  <c r="AK524" i="388"/>
  <c r="AK508" i="388"/>
  <c r="AI489" i="388"/>
  <c r="AI472" i="388"/>
  <c r="AK159" i="388"/>
  <c r="AM154" i="388"/>
  <c r="AM150" i="388"/>
  <c r="AM145" i="388"/>
  <c r="AM141" i="388"/>
  <c r="AM136" i="388"/>
  <c r="AM132" i="388"/>
  <c r="AK90" i="388"/>
  <c r="AK848" i="388"/>
  <c r="AK600" i="388"/>
  <c r="AM552" i="388"/>
  <c r="AK890" i="388"/>
  <c r="AK865" i="388"/>
  <c r="AM861" i="388"/>
  <c r="AM824" i="388"/>
  <c r="AK767" i="388"/>
  <c r="AK697" i="388"/>
  <c r="AM693" i="388"/>
  <c r="AM689" i="388"/>
  <c r="AM683" i="388"/>
  <c r="AH679" i="388"/>
  <c r="H679" i="388" s="1"/>
  <c r="AM670" i="388"/>
  <c r="AI609" i="388"/>
  <c r="AM605" i="388"/>
  <c r="AI545" i="388"/>
  <c r="AK523" i="388"/>
  <c r="AK507" i="388"/>
  <c r="AI488" i="388"/>
  <c r="AK429" i="388"/>
  <c r="AM424" i="388"/>
  <c r="AM420" i="388"/>
  <c r="AM361" i="388"/>
  <c r="AM398" i="388"/>
  <c r="AM393" i="388"/>
  <c r="AM389" i="388"/>
  <c r="AM385" i="388"/>
  <c r="AM381" i="388"/>
  <c r="AM377" i="388"/>
  <c r="AM360" i="388"/>
  <c r="AM356" i="388"/>
  <c r="AM352" i="388"/>
  <c r="AM346" i="388"/>
  <c r="L346" i="388" s="1"/>
  <c r="N346" i="388" s="1"/>
  <c r="AM341" i="388"/>
  <c r="AM337" i="388"/>
  <c r="AM333" i="388"/>
  <c r="AM329" i="388"/>
  <c r="AM324" i="388"/>
  <c r="AM320" i="388"/>
  <c r="AM307" i="388"/>
  <c r="AM299" i="388"/>
  <c r="AM292" i="388"/>
  <c r="AM283" i="388"/>
  <c r="AM279" i="388"/>
  <c r="AM275" i="388"/>
  <c r="AM271" i="388"/>
  <c r="AM267" i="388"/>
  <c r="AM263" i="388"/>
  <c r="AM259" i="388"/>
  <c r="AM251" i="388"/>
  <c r="AM247" i="388"/>
  <c r="AM243" i="388"/>
  <c r="AM236" i="388"/>
  <c r="AM232" i="388"/>
  <c r="AM224" i="388"/>
  <c r="AM220" i="388"/>
  <c r="AM216" i="388"/>
  <c r="AM212" i="388"/>
  <c r="AM207" i="388"/>
  <c r="AM203" i="388"/>
  <c r="AM199" i="388"/>
  <c r="AM195" i="388"/>
  <c r="AM191" i="388"/>
  <c r="AM179" i="388"/>
  <c r="AI120" i="388"/>
  <c r="AK81" i="388"/>
  <c r="AK860" i="388"/>
  <c r="AK844" i="388"/>
  <c r="AM834" i="388"/>
  <c r="AM823" i="388"/>
  <c r="AH818" i="388"/>
  <c r="H818" i="388" s="1"/>
  <c r="AH803" i="388"/>
  <c r="H803" i="388" s="1"/>
  <c r="AH799" i="388"/>
  <c r="H799" i="388" s="1"/>
  <c r="AH795" i="388"/>
  <c r="H795" i="388" s="1"/>
  <c r="AK630" i="388"/>
  <c r="AI548" i="388"/>
  <c r="AK522" i="388"/>
  <c r="AK506" i="388"/>
  <c r="AK486" i="388"/>
  <c r="AI470" i="388"/>
  <c r="AM463" i="388"/>
  <c r="AM459" i="388"/>
  <c r="AH455" i="388"/>
  <c r="H455" i="388" s="1"/>
  <c r="AH451" i="388"/>
  <c r="H451" i="388" s="1"/>
  <c r="AH446" i="388"/>
  <c r="H446" i="388" s="1"/>
  <c r="AH440" i="388"/>
  <c r="H440" i="388" s="1"/>
  <c r="AH436" i="388"/>
  <c r="H436" i="388" s="1"/>
  <c r="AK139" i="388"/>
  <c r="AM134" i="388"/>
  <c r="AK17" i="388"/>
  <c r="AH433" i="388"/>
  <c r="AK888" i="388"/>
  <c r="AK879" i="388"/>
  <c r="AI863" i="388"/>
  <c r="D53" i="6" s="1"/>
  <c r="AK859" i="388"/>
  <c r="AK843" i="388"/>
  <c r="AM839" i="388"/>
  <c r="AK833" i="388"/>
  <c r="AM827" i="388"/>
  <c r="AM822" i="388"/>
  <c r="AK769" i="388"/>
  <c r="AK765" i="388"/>
  <c r="AK651" i="388"/>
  <c r="AM639" i="388"/>
  <c r="AK629" i="388"/>
  <c r="AK607" i="388"/>
  <c r="AK603" i="388"/>
  <c r="AI547" i="388"/>
  <c r="AI543" i="388"/>
  <c r="AM539" i="388"/>
  <c r="AK521" i="388"/>
  <c r="AK517" i="388"/>
  <c r="AK505" i="388"/>
  <c r="AK501" i="388"/>
  <c r="AI481" i="388"/>
  <c r="AM477" i="388"/>
  <c r="AI473" i="388"/>
  <c r="AK387" i="388"/>
  <c r="AM383" i="388"/>
  <c r="AM379" i="388"/>
  <c r="AM363" i="388"/>
  <c r="AM358" i="388"/>
  <c r="AM354" i="388"/>
  <c r="AM350" i="388"/>
  <c r="L350" i="388" s="1"/>
  <c r="N350" i="388" s="1"/>
  <c r="AM343" i="388"/>
  <c r="AM339" i="388"/>
  <c r="AM335" i="388"/>
  <c r="AM331" i="388"/>
  <c r="AM326" i="388"/>
  <c r="AK322" i="388"/>
  <c r="AM309" i="388"/>
  <c r="AM304" i="388"/>
  <c r="AM294" i="388"/>
  <c r="AM285" i="388"/>
  <c r="AM281" i="388"/>
  <c r="AM277" i="388"/>
  <c r="AM273" i="388"/>
  <c r="AM269" i="388"/>
  <c r="AM265" i="388"/>
  <c r="AM261" i="388"/>
  <c r="AM254" i="388"/>
  <c r="AM249" i="388"/>
  <c r="AM245" i="388"/>
  <c r="AM240" i="388"/>
  <c r="AM234" i="388"/>
  <c r="AM227" i="388"/>
  <c r="AM222" i="388"/>
  <c r="AM218" i="388"/>
  <c r="AM214" i="388"/>
  <c r="AM209" i="388"/>
  <c r="AM205" i="388"/>
  <c r="AM201" i="388"/>
  <c r="AM197" i="388"/>
  <c r="AM193" i="388"/>
  <c r="AM182" i="388"/>
  <c r="AM177" i="388"/>
  <c r="AM173" i="388"/>
  <c r="AM169" i="388"/>
  <c r="AM165" i="388"/>
  <c r="AM160" i="388"/>
  <c r="AM155" i="388"/>
  <c r="AM151" i="388"/>
  <c r="AM147" i="388"/>
  <c r="AM142" i="388"/>
  <c r="AI91" i="388"/>
  <c r="AK87" i="388"/>
  <c r="AK36" i="388"/>
  <c r="AK897" i="388"/>
  <c r="AM868" i="388"/>
  <c r="AJ856" i="388"/>
  <c r="AH840" i="388"/>
  <c r="H840" i="388" s="1"/>
  <c r="AH807" i="388"/>
  <c r="H807" i="388" s="1"/>
  <c r="AH791" i="388"/>
  <c r="H791" i="388" s="1"/>
  <c r="AK735" i="388"/>
  <c r="AM719" i="388"/>
  <c r="AM705" i="388"/>
  <c r="AK687" i="388"/>
  <c r="AK604" i="388"/>
  <c r="AK351" i="388"/>
  <c r="AM295" i="388"/>
  <c r="AM278" i="388"/>
  <c r="AM266" i="388"/>
  <c r="AM256" i="388"/>
  <c r="AM246" i="388"/>
  <c r="AM235" i="388"/>
  <c r="AM223" i="388"/>
  <c r="AM211" i="388"/>
  <c r="AM198" i="388"/>
  <c r="AK891" i="388"/>
  <c r="AI887" i="388"/>
  <c r="AK866" i="388"/>
  <c r="AM862" i="388"/>
  <c r="AK858" i="388"/>
  <c r="AM846" i="388"/>
  <c r="AK821" i="388"/>
  <c r="AK816" i="388"/>
  <c r="AH809" i="388"/>
  <c r="H809" i="388" s="1"/>
  <c r="AH805" i="388"/>
  <c r="H805" i="388" s="1"/>
  <c r="AH801" i="388"/>
  <c r="H801" i="388" s="1"/>
  <c r="AH797" i="388"/>
  <c r="H797" i="388" s="1"/>
  <c r="AH793" i="388"/>
  <c r="H793" i="388" s="1"/>
  <c r="AH788" i="388"/>
  <c r="H788" i="388" s="1"/>
  <c r="AH784" i="388"/>
  <c r="H784" i="388" s="1"/>
  <c r="AM778" i="388"/>
  <c r="AK764" i="388"/>
  <c r="AK760" i="388"/>
  <c r="AM756" i="388"/>
  <c r="AM751" i="388"/>
  <c r="AM747" i="388"/>
  <c r="AM741" i="388"/>
  <c r="AK725" i="388"/>
  <c r="AK721" i="388"/>
  <c r="AK650" i="388"/>
  <c r="AM638" i="388"/>
  <c r="AK628" i="388"/>
  <c r="AK606" i="388"/>
  <c r="AK602" i="388"/>
  <c r="AI542" i="388"/>
  <c r="AM538" i="388"/>
  <c r="AK520" i="388"/>
  <c r="AK516" i="388"/>
  <c r="AK504" i="388"/>
  <c r="AK500" i="388"/>
  <c r="AK484" i="388"/>
  <c r="AI480" i="388"/>
  <c r="AI468" i="388"/>
  <c r="AM461" i="388"/>
  <c r="AM457" i="388"/>
  <c r="AH453" i="388"/>
  <c r="H453" i="388" s="1"/>
  <c r="AH449" i="388"/>
  <c r="H449" i="388" s="1"/>
  <c r="AH443" i="388"/>
  <c r="H443" i="388" s="1"/>
  <c r="AH438" i="388"/>
  <c r="H438" i="388" s="1"/>
  <c r="AH434" i="388"/>
  <c r="H434" i="388" s="1"/>
  <c r="AK430" i="388"/>
  <c r="AM425" i="388"/>
  <c r="AM421" i="388"/>
  <c r="AM402" i="388"/>
  <c r="AM399" i="388"/>
  <c r="AM394" i="388"/>
  <c r="AM390" i="388"/>
  <c r="AM386" i="388"/>
  <c r="AM382" i="388"/>
  <c r="AM378" i="388"/>
  <c r="AM362" i="388"/>
  <c r="AM357" i="388"/>
  <c r="AM353" i="388"/>
  <c r="AM347" i="388"/>
  <c r="L347" i="388" s="1"/>
  <c r="N347" i="388" s="1"/>
  <c r="AM342" i="388"/>
  <c r="AM338" i="388"/>
  <c r="AM334" i="388"/>
  <c r="AM330" i="388"/>
  <c r="AM325" i="388"/>
  <c r="AM321" i="388"/>
  <c r="AM308" i="388"/>
  <c r="AM300" i="388"/>
  <c r="AK125" i="388"/>
  <c r="AM121" i="388"/>
  <c r="AK117" i="388"/>
  <c r="AK86" i="388"/>
  <c r="AK82" i="388"/>
  <c r="AK893" i="388"/>
  <c r="AK829" i="388"/>
  <c r="AM814" i="388"/>
  <c r="AH786" i="388"/>
  <c r="H786" i="388" s="1"/>
  <c r="AM780" i="388"/>
  <c r="AK762" i="388"/>
  <c r="AM745" i="388"/>
  <c r="AI540" i="388"/>
  <c r="AK532" i="388"/>
  <c r="AM219" i="388"/>
  <c r="AM166" i="388"/>
  <c r="AM148" i="388"/>
  <c r="AM123" i="388"/>
  <c r="AM100" i="388"/>
  <c r="AI886" i="388"/>
  <c r="AK877" i="388"/>
  <c r="AK857" i="388"/>
  <c r="AM853" i="388"/>
  <c r="AM849" i="388"/>
  <c r="AM845" i="388"/>
  <c r="AI841" i="388"/>
  <c r="D76" i="6" s="1"/>
  <c r="AK820" i="388"/>
  <c r="AK815" i="388"/>
  <c r="AH808" i="388"/>
  <c r="H808" i="388" s="1"/>
  <c r="AH804" i="388"/>
  <c r="H804" i="388" s="1"/>
  <c r="AH800" i="388"/>
  <c r="H800" i="388" s="1"/>
  <c r="AH796" i="388"/>
  <c r="H796" i="388" s="1"/>
  <c r="AH792" i="388"/>
  <c r="H792" i="388" s="1"/>
  <c r="AH787" i="388"/>
  <c r="H787" i="388" s="1"/>
  <c r="AM781" i="388"/>
  <c r="AM777" i="388"/>
  <c r="AK763" i="388"/>
  <c r="AK759" i="388"/>
  <c r="AM755" i="388"/>
  <c r="AM750" i="388"/>
  <c r="AM746" i="388"/>
  <c r="AM736" i="388"/>
  <c r="AM732" i="388"/>
  <c r="AM728" i="388"/>
  <c r="AM724" i="388"/>
  <c r="AM720" i="388"/>
  <c r="AK665" i="388"/>
  <c r="AM657" i="388"/>
  <c r="AM653" i="388"/>
  <c r="AM637" i="388"/>
  <c r="AK627" i="388"/>
  <c r="AK601" i="388"/>
  <c r="AK597" i="388"/>
  <c r="AM593" i="388"/>
  <c r="AM553" i="388"/>
  <c r="AI541" i="388"/>
  <c r="AI537" i="388"/>
  <c r="AM533" i="388"/>
  <c r="AK519" i="388"/>
  <c r="AK515" i="388"/>
  <c r="AK503" i="388"/>
  <c r="AK499" i="388"/>
  <c r="AI483" i="388"/>
  <c r="AM479" i="388"/>
  <c r="AM475" i="388"/>
  <c r="AI471" i="388"/>
  <c r="AK175" i="388"/>
  <c r="AM171" i="388"/>
  <c r="AM167" i="388"/>
  <c r="AM162" i="388"/>
  <c r="AK157" i="388"/>
  <c r="AM153" i="388"/>
  <c r="AM149" i="388"/>
  <c r="AM144" i="388"/>
  <c r="AM140" i="388"/>
  <c r="AM135" i="388"/>
  <c r="AM131" i="388"/>
  <c r="AI116" i="388"/>
  <c r="AM111" i="388"/>
  <c r="AM105" i="388"/>
  <c r="AM101" i="388"/>
  <c r="AM97" i="388"/>
  <c r="AK89" i="388"/>
  <c r="AK889" i="388"/>
  <c r="AK776" i="388"/>
  <c r="AK766" i="388"/>
  <c r="AM758" i="388"/>
  <c r="AM749" i="388"/>
  <c r="AM731" i="388"/>
  <c r="AM723" i="388"/>
  <c r="AM715" i="388"/>
  <c r="AM696" i="388"/>
  <c r="AM682" i="388"/>
  <c r="AM673" i="388"/>
  <c r="AK626" i="388"/>
  <c r="AM612" i="388"/>
  <c r="AI608" i="388"/>
  <c r="AI544" i="388"/>
  <c r="AI536" i="388"/>
  <c r="AK518" i="388"/>
  <c r="AI514" i="388"/>
  <c r="AK502" i="388"/>
  <c r="AK498" i="388"/>
  <c r="AI482" i="388"/>
  <c r="AI478" i="388"/>
  <c r="AK432" i="388"/>
  <c r="AM427" i="388"/>
  <c r="AM423" i="388"/>
  <c r="AM419" i="388"/>
  <c r="AM401" i="388"/>
  <c r="AM396" i="388"/>
  <c r="AM392" i="388"/>
  <c r="AM388" i="388"/>
  <c r="AM384" i="388"/>
  <c r="AM380" i="388"/>
  <c r="AM376" i="388"/>
  <c r="AM359" i="388"/>
  <c r="AM355" i="388"/>
  <c r="AM344" i="388"/>
  <c r="AM340" i="388"/>
  <c r="AM336" i="388"/>
  <c r="AM332" i="388"/>
  <c r="AM327" i="388"/>
  <c r="AM323" i="388"/>
  <c r="AK319" i="388"/>
  <c r="AM306" i="388"/>
  <c r="AM282" i="388"/>
  <c r="AM274" i="388"/>
  <c r="AM270" i="388"/>
  <c r="AM262" i="388"/>
  <c r="AM250" i="388"/>
  <c r="AM241" i="388"/>
  <c r="AM229" i="388"/>
  <c r="AI119" i="388"/>
  <c r="AK115" i="388"/>
  <c r="AM104" i="388"/>
  <c r="AM96" i="388"/>
  <c r="AK37" i="388"/>
  <c r="AK649" i="388"/>
  <c r="AK29" i="388"/>
  <c r="AM93" i="388"/>
  <c r="H433" i="388" l="1"/>
  <c r="D433" i="388" s="1"/>
  <c r="AH898" i="388"/>
  <c r="AH1399" i="388" s="1"/>
  <c r="D440" i="388"/>
  <c r="D795" i="388"/>
  <c r="D452" i="388"/>
  <c r="D445" i="388"/>
  <c r="D691" i="388"/>
  <c r="D785" i="388"/>
  <c r="D802" i="388"/>
  <c r="D787" i="388"/>
  <c r="D804" i="388"/>
  <c r="D434" i="388"/>
  <c r="D793" i="388"/>
  <c r="D791" i="388"/>
  <c r="D792" i="388"/>
  <c r="D808" i="388"/>
  <c r="D786" i="388"/>
  <c r="D438" i="388"/>
  <c r="D797" i="388"/>
  <c r="D807" i="388"/>
  <c r="D446" i="388"/>
  <c r="D799" i="388"/>
  <c r="D437" i="388"/>
  <c r="D456" i="388"/>
  <c r="D450" i="388"/>
  <c r="D789" i="388"/>
  <c r="D806" i="388"/>
  <c r="D453" i="388"/>
  <c r="D809" i="388"/>
  <c r="D796" i="388"/>
  <c r="D443" i="388"/>
  <c r="D784" i="388"/>
  <c r="D801" i="388"/>
  <c r="D840" i="388"/>
  <c r="D451" i="388"/>
  <c r="D803" i="388"/>
  <c r="D679" i="388"/>
  <c r="D442" i="388"/>
  <c r="D435" i="388"/>
  <c r="D454" i="388"/>
  <c r="D794" i="388"/>
  <c r="D812" i="388"/>
  <c r="D800" i="388"/>
  <c r="D449" i="388"/>
  <c r="D788" i="388"/>
  <c r="D805" i="388"/>
  <c r="D436" i="388"/>
  <c r="D455" i="388"/>
  <c r="D818" i="388"/>
  <c r="D448" i="388"/>
  <c r="D684" i="388"/>
  <c r="D439" i="388"/>
  <c r="D798" i="388"/>
  <c r="D25" i="6"/>
  <c r="D45" i="6"/>
  <c r="D14" i="6"/>
  <c r="D26" i="6"/>
  <c r="D29" i="6"/>
  <c r="D18" i="6"/>
  <c r="D28" i="6"/>
  <c r="D15" i="6"/>
  <c r="D34" i="6"/>
  <c r="D16" i="6"/>
  <c r="D32" i="6"/>
  <c r="D22" i="6"/>
  <c r="D17" i="6"/>
  <c r="D33" i="6"/>
  <c r="D21" i="6"/>
  <c r="D30" i="6"/>
  <c r="D31" i="6"/>
  <c r="AI42" i="388"/>
  <c r="AL42" i="388" s="1"/>
  <c r="AJ41" i="388"/>
  <c r="J41" i="388" s="1"/>
  <c r="AK35" i="388"/>
  <c r="K35" i="388" s="1"/>
  <c r="AK32" i="388"/>
  <c r="K32" i="388" s="1"/>
  <c r="AI68" i="388"/>
  <c r="AL68" i="388" s="1"/>
  <c r="AJ13" i="388"/>
  <c r="AL13" i="388" s="1"/>
  <c r="AI72" i="388"/>
  <c r="AL72" i="388" s="1"/>
  <c r="AJ39" i="388"/>
  <c r="AI67" i="388"/>
  <c r="I67" i="388" s="1"/>
  <c r="AI15" i="388"/>
  <c r="I15" i="388" s="1"/>
  <c r="AI71" i="388"/>
  <c r="AL71" i="388" s="1"/>
  <c r="AJ23" i="388"/>
  <c r="J23" i="388" s="1"/>
  <c r="AI19" i="388"/>
  <c r="AI16" i="388"/>
  <c r="AL16" i="388" s="1"/>
  <c r="AI76" i="388"/>
  <c r="AL76" i="388" s="1"/>
  <c r="AJ65" i="388"/>
  <c r="AL65" i="388" s="1"/>
  <c r="AI70" i="388"/>
  <c r="AL70" i="388" s="1"/>
  <c r="AI75" i="388"/>
  <c r="AL75" i="388" s="1"/>
  <c r="AI22" i="388"/>
  <c r="D38" i="6" s="1"/>
  <c r="AJ43" i="388"/>
  <c r="J43" i="388" s="1"/>
  <c r="AI40" i="388"/>
  <c r="AL40" i="388" s="1"/>
  <c r="AI77" i="388"/>
  <c r="AL77" i="388" s="1"/>
  <c r="AJ47" i="388"/>
  <c r="AL47" i="388" s="1"/>
  <c r="AJ10" i="388"/>
  <c r="AJ49" i="388"/>
  <c r="J49" i="388" s="1"/>
  <c r="AI38" i="388"/>
  <c r="AJ20" i="388"/>
  <c r="AL20" i="388" s="1"/>
  <c r="AI12" i="388"/>
  <c r="AL12" i="388" s="1"/>
  <c r="AI69" i="388"/>
  <c r="AL69" i="388" s="1"/>
  <c r="AI74" i="388"/>
  <c r="AL74" i="388" s="1"/>
  <c r="AI64" i="388"/>
  <c r="D42" i="6" s="1"/>
  <c r="AI73" i="388"/>
  <c r="AI78" i="388"/>
  <c r="AL78" i="388" s="1"/>
  <c r="AI48" i="388"/>
  <c r="AL48" i="388" s="1"/>
  <c r="I471" i="388"/>
  <c r="I91" i="388"/>
  <c r="I467" i="388"/>
  <c r="I886" i="388"/>
  <c r="I113" i="388"/>
  <c r="J825" i="388"/>
  <c r="AL319" i="388"/>
  <c r="K319" i="388"/>
  <c r="AO419" i="388"/>
  <c r="L419" i="388"/>
  <c r="AL125" i="388"/>
  <c r="K125" i="388"/>
  <c r="AO362" i="388"/>
  <c r="L362" i="388"/>
  <c r="AO421" i="388"/>
  <c r="L421" i="388"/>
  <c r="AL484" i="388"/>
  <c r="K484" i="388"/>
  <c r="AL602" i="388"/>
  <c r="K602" i="388"/>
  <c r="AO747" i="388"/>
  <c r="L747" i="388"/>
  <c r="AL858" i="388"/>
  <c r="K858" i="388"/>
  <c r="AL351" i="388"/>
  <c r="K351" i="388"/>
  <c r="AL87" i="388"/>
  <c r="K87" i="388"/>
  <c r="AO227" i="388"/>
  <c r="L227" i="388"/>
  <c r="AL322" i="388"/>
  <c r="K322" i="388"/>
  <c r="AL81" i="388"/>
  <c r="K81" i="388"/>
  <c r="AL848" i="388"/>
  <c r="K848" i="388"/>
  <c r="AO96" i="388"/>
  <c r="L96" i="388"/>
  <c r="AO336" i="388"/>
  <c r="L336" i="388"/>
  <c r="I478" i="388"/>
  <c r="AO731" i="388"/>
  <c r="L731" i="388"/>
  <c r="AL116" i="388"/>
  <c r="I116" i="388"/>
  <c r="AO533" i="388"/>
  <c r="L533" i="388"/>
  <c r="AO745" i="388"/>
  <c r="L745" i="388"/>
  <c r="AL520" i="388"/>
  <c r="K520" i="388"/>
  <c r="AL650" i="388"/>
  <c r="K650" i="388"/>
  <c r="AL764" i="388"/>
  <c r="K764" i="388"/>
  <c r="AO193" i="388"/>
  <c r="L193" i="388"/>
  <c r="AO269" i="388"/>
  <c r="L269" i="388"/>
  <c r="AO358" i="388"/>
  <c r="L358" i="388"/>
  <c r="AO539" i="388"/>
  <c r="L539" i="388"/>
  <c r="AL833" i="388"/>
  <c r="K833" i="388"/>
  <c r="AO232" i="388"/>
  <c r="L232" i="388"/>
  <c r="AO292" i="388"/>
  <c r="L292" i="388"/>
  <c r="AO360" i="388"/>
  <c r="L360" i="388"/>
  <c r="AO420" i="388"/>
  <c r="L420" i="388"/>
  <c r="AO689" i="388"/>
  <c r="L689" i="388"/>
  <c r="AL90" i="388"/>
  <c r="K90" i="388"/>
  <c r="AL546" i="388"/>
  <c r="I546" i="388"/>
  <c r="AL622" i="388"/>
  <c r="K622" i="388"/>
  <c r="AO404" i="388"/>
  <c r="L404" i="388"/>
  <c r="AO655" i="388"/>
  <c r="L655" i="388"/>
  <c r="AO161" i="388"/>
  <c r="L161" i="388"/>
  <c r="AL494" i="388"/>
  <c r="K494" i="388"/>
  <c r="AL527" i="388"/>
  <c r="K527" i="388"/>
  <c r="AL894" i="388"/>
  <c r="K894" i="388"/>
  <c r="AL876" i="388"/>
  <c r="K876" i="388"/>
  <c r="AO196" i="388"/>
  <c r="L196" i="388"/>
  <c r="AO253" i="388"/>
  <c r="L253" i="388"/>
  <c r="AL530" i="388"/>
  <c r="K530" i="388"/>
  <c r="AO694" i="388"/>
  <c r="L694" i="388"/>
  <c r="AO143" i="388"/>
  <c r="L143" i="388"/>
  <c r="AO652" i="388"/>
  <c r="L652" i="388"/>
  <c r="AL469" i="388"/>
  <c r="I469" i="388"/>
  <c r="AO695" i="388"/>
  <c r="L695" i="388"/>
  <c r="AO734" i="388"/>
  <c r="L734" i="388"/>
  <c r="AL83" i="388"/>
  <c r="K83" i="388"/>
  <c r="AL649" i="388"/>
  <c r="K649" i="388"/>
  <c r="AO104" i="388"/>
  <c r="L104" i="388"/>
  <c r="AO241" i="388"/>
  <c r="L241" i="388"/>
  <c r="AO274" i="388"/>
  <c r="L274" i="388"/>
  <c r="AO323" i="388"/>
  <c r="L323" i="388"/>
  <c r="AO340" i="388"/>
  <c r="L340" i="388"/>
  <c r="AO376" i="388"/>
  <c r="L376" i="388"/>
  <c r="AO392" i="388"/>
  <c r="L392" i="388"/>
  <c r="AO423" i="388"/>
  <c r="L423" i="388"/>
  <c r="I482" i="388"/>
  <c r="AL518" i="388"/>
  <c r="K518" i="388"/>
  <c r="AO612" i="388"/>
  <c r="L612" i="388"/>
  <c r="AO696" i="388"/>
  <c r="L696" i="388"/>
  <c r="AO749" i="388"/>
  <c r="L749" i="388"/>
  <c r="AL889" i="388"/>
  <c r="K889" i="388"/>
  <c r="AO101" i="388"/>
  <c r="L101" i="388"/>
  <c r="AO131" i="388"/>
  <c r="L131" i="388"/>
  <c r="AO149" i="388"/>
  <c r="L149" i="388"/>
  <c r="AO167" i="388"/>
  <c r="L167" i="388"/>
  <c r="AO475" i="388"/>
  <c r="L475" i="388"/>
  <c r="AL503" i="388"/>
  <c r="K503" i="388"/>
  <c r="AL537" i="388"/>
  <c r="I537" i="388"/>
  <c r="AL597" i="388"/>
  <c r="K597" i="388"/>
  <c r="AO653" i="388"/>
  <c r="L653" i="388"/>
  <c r="AO724" i="388"/>
  <c r="L724" i="388"/>
  <c r="AO746" i="388"/>
  <c r="L746" i="388"/>
  <c r="AL763" i="388"/>
  <c r="K763" i="388"/>
  <c r="AO845" i="388"/>
  <c r="L845" i="388"/>
  <c r="AL877" i="388"/>
  <c r="K877" i="388"/>
  <c r="AO100" i="388"/>
  <c r="L100" i="388"/>
  <c r="AO219" i="388"/>
  <c r="L219" i="388"/>
  <c r="AL762" i="388"/>
  <c r="K762" i="388"/>
  <c r="AL829" i="388"/>
  <c r="K829" i="388"/>
  <c r="AL86" i="388"/>
  <c r="K86" i="388"/>
  <c r="AO300" i="388"/>
  <c r="L300" i="388"/>
  <c r="AO330" i="388"/>
  <c r="L330" i="388"/>
  <c r="AO347" i="388"/>
  <c r="AO378" i="388"/>
  <c r="L378" i="388"/>
  <c r="AO394" i="388"/>
  <c r="L394" i="388"/>
  <c r="AO425" i="388"/>
  <c r="L425" i="388"/>
  <c r="AO461" i="388"/>
  <c r="L461" i="388"/>
  <c r="AL500" i="388"/>
  <c r="K500" i="388"/>
  <c r="AL606" i="388"/>
  <c r="K606" i="388"/>
  <c r="AL721" i="388"/>
  <c r="K721" i="388"/>
  <c r="AO751" i="388"/>
  <c r="L751" i="388"/>
  <c r="AO778" i="388"/>
  <c r="L778" i="388"/>
  <c r="AL816" i="388"/>
  <c r="K816" i="388"/>
  <c r="AO862" i="388"/>
  <c r="L862" i="388"/>
  <c r="AO223" i="388"/>
  <c r="L223" i="388"/>
  <c r="AO266" i="388"/>
  <c r="L266" i="388"/>
  <c r="AL604" i="388"/>
  <c r="K604" i="388"/>
  <c r="AL735" i="388"/>
  <c r="K735" i="388"/>
  <c r="AL856" i="388"/>
  <c r="J856" i="388"/>
  <c r="AL36" i="388"/>
  <c r="K36" i="388"/>
  <c r="AO155" i="388"/>
  <c r="L155" i="388"/>
  <c r="AO173" i="388"/>
  <c r="L173" i="388"/>
  <c r="AO197" i="388"/>
  <c r="L197" i="388"/>
  <c r="AO214" i="388"/>
  <c r="L214" i="388"/>
  <c r="AO234" i="388"/>
  <c r="L234" i="388"/>
  <c r="AO254" i="388"/>
  <c r="L254" i="388"/>
  <c r="AO273" i="388"/>
  <c r="L273" i="388"/>
  <c r="AO294" i="388"/>
  <c r="L294" i="388"/>
  <c r="AO326" i="388"/>
  <c r="L326" i="388"/>
  <c r="AO343" i="388"/>
  <c r="L343" i="388"/>
  <c r="AO363" i="388"/>
  <c r="L363" i="388"/>
  <c r="I473" i="388"/>
  <c r="AL505" i="388"/>
  <c r="K505" i="388"/>
  <c r="AL543" i="388"/>
  <c r="I543" i="388"/>
  <c r="AL629" i="388"/>
  <c r="K629" i="388"/>
  <c r="AL769" i="388"/>
  <c r="K769" i="388"/>
  <c r="AO839" i="388"/>
  <c r="L839" i="388"/>
  <c r="AL879" i="388"/>
  <c r="K879" i="388"/>
  <c r="AL486" i="388"/>
  <c r="K486" i="388"/>
  <c r="AL630" i="388"/>
  <c r="K630" i="388"/>
  <c r="AL860" i="388"/>
  <c r="K860" i="388"/>
  <c r="AL120" i="388"/>
  <c r="I120" i="388"/>
  <c r="AO199" i="388"/>
  <c r="L199" i="388"/>
  <c r="AO216" i="388"/>
  <c r="L216" i="388"/>
  <c r="AO236" i="388"/>
  <c r="L236" i="388"/>
  <c r="AO259" i="388"/>
  <c r="L259" i="388"/>
  <c r="AO275" i="388"/>
  <c r="L275" i="388"/>
  <c r="AO299" i="388"/>
  <c r="L299" i="388"/>
  <c r="AO329" i="388"/>
  <c r="L329" i="388"/>
  <c r="AO346" i="388"/>
  <c r="AO377" i="388"/>
  <c r="L377" i="388"/>
  <c r="AO393" i="388"/>
  <c r="L393" i="388"/>
  <c r="AO424" i="388"/>
  <c r="L424" i="388"/>
  <c r="AL523" i="388"/>
  <c r="K523" i="388"/>
  <c r="AO670" i="388"/>
  <c r="L670" i="388"/>
  <c r="AO693" i="388"/>
  <c r="L693" i="388"/>
  <c r="AO132" i="388"/>
  <c r="L132" i="388"/>
  <c r="AO150" i="388"/>
  <c r="L150" i="388"/>
  <c r="AL489" i="388"/>
  <c r="I489" i="388"/>
  <c r="AL729" i="388"/>
  <c r="K729" i="388"/>
  <c r="AL874" i="388"/>
  <c r="K874" i="388"/>
  <c r="AL754" i="388"/>
  <c r="K754" i="388"/>
  <c r="AO99" i="388"/>
  <c r="L99" i="388"/>
  <c r="AO391" i="388"/>
  <c r="L391" i="388"/>
  <c r="AO422" i="388"/>
  <c r="L422" i="388"/>
  <c r="AL509" i="388"/>
  <c r="K509" i="388"/>
  <c r="AL595" i="388"/>
  <c r="K595" i="388"/>
  <c r="AO659" i="388"/>
  <c r="L659" i="388"/>
  <c r="AO867" i="388"/>
  <c r="L867" i="388"/>
  <c r="AL33" i="388"/>
  <c r="K33" i="388"/>
  <c r="AO170" i="388"/>
  <c r="L170" i="388"/>
  <c r="AO206" i="388"/>
  <c r="L206" i="388"/>
  <c r="AL510" i="388"/>
  <c r="K510" i="388"/>
  <c r="AL656" i="388"/>
  <c r="K656" i="388"/>
  <c r="AL85" i="388"/>
  <c r="K85" i="388"/>
  <c r="AL549" i="388"/>
  <c r="I549" i="388"/>
  <c r="AO706" i="388"/>
  <c r="L706" i="388"/>
  <c r="AL837" i="388"/>
  <c r="K837" i="388"/>
  <c r="AO616" i="388"/>
  <c r="L616" i="388"/>
  <c r="AO709" i="388"/>
  <c r="L709" i="388"/>
  <c r="AL30" i="388"/>
  <c r="K30" i="388"/>
  <c r="AO106" i="388"/>
  <c r="L106" i="388"/>
  <c r="AO176" i="388"/>
  <c r="L176" i="388"/>
  <c r="AO200" i="388"/>
  <c r="L200" i="388"/>
  <c r="AO217" i="388"/>
  <c r="L217" i="388"/>
  <c r="AO237" i="388"/>
  <c r="L237" i="388"/>
  <c r="AO260" i="388"/>
  <c r="L260" i="388"/>
  <c r="AO276" i="388"/>
  <c r="L276" i="388"/>
  <c r="I476" i="388"/>
  <c r="AO550" i="388"/>
  <c r="L550" i="388"/>
  <c r="AO614" i="388"/>
  <c r="L614" i="388"/>
  <c r="AO680" i="388"/>
  <c r="L680" i="388"/>
  <c r="AO698" i="388"/>
  <c r="L698" i="388"/>
  <c r="AL733" i="388"/>
  <c r="K733" i="388"/>
  <c r="AL842" i="388"/>
  <c r="K842" i="388"/>
  <c r="AO156" i="388"/>
  <c r="L156" i="388"/>
  <c r="AL669" i="388"/>
  <c r="K669" i="388"/>
  <c r="AO493" i="388"/>
  <c r="L493" i="388"/>
  <c r="AL535" i="388"/>
  <c r="I535" i="388"/>
  <c r="AO681" i="388"/>
  <c r="L681" i="388"/>
  <c r="AO699" i="388"/>
  <c r="L699" i="388"/>
  <c r="AO722" i="388"/>
  <c r="L722" i="388"/>
  <c r="AO743" i="388"/>
  <c r="L743" i="388"/>
  <c r="AL761" i="388"/>
  <c r="K761" i="388"/>
  <c r="AL875" i="388"/>
  <c r="K875" i="388"/>
  <c r="AL88" i="388"/>
  <c r="K88" i="388"/>
  <c r="AL29" i="388"/>
  <c r="K29" i="388"/>
  <c r="AO229" i="388"/>
  <c r="L229" i="388"/>
  <c r="AO359" i="388"/>
  <c r="L359" i="388"/>
  <c r="AL514" i="388"/>
  <c r="I514" i="388"/>
  <c r="AO682" i="388"/>
  <c r="L682" i="388"/>
  <c r="AO97" i="388"/>
  <c r="L97" i="388"/>
  <c r="AO162" i="388"/>
  <c r="L162" i="388"/>
  <c r="AO593" i="388"/>
  <c r="L593" i="388"/>
  <c r="AO720" i="388"/>
  <c r="L720" i="388"/>
  <c r="AL759" i="388"/>
  <c r="K759" i="388"/>
  <c r="AL857" i="388"/>
  <c r="K857" i="388"/>
  <c r="AO166" i="388"/>
  <c r="L166" i="388"/>
  <c r="AL82" i="388"/>
  <c r="K82" i="388"/>
  <c r="AO325" i="388"/>
  <c r="L325" i="388"/>
  <c r="AO390" i="388"/>
  <c r="L390" i="388"/>
  <c r="AO457" i="388"/>
  <c r="L457" i="388"/>
  <c r="AO211" i="388"/>
  <c r="L211" i="388"/>
  <c r="AO719" i="388"/>
  <c r="L719" i="388"/>
  <c r="AO151" i="388"/>
  <c r="L151" i="388"/>
  <c r="AO209" i="388"/>
  <c r="L209" i="388"/>
  <c r="AO285" i="388"/>
  <c r="L285" i="388"/>
  <c r="AL387" i="388"/>
  <c r="K387" i="388"/>
  <c r="AL607" i="388"/>
  <c r="K607" i="388"/>
  <c r="I863" i="388"/>
  <c r="AL139" i="388"/>
  <c r="K139" i="388"/>
  <c r="AL548" i="388"/>
  <c r="I548" i="388"/>
  <c r="AO195" i="388"/>
  <c r="L195" i="388"/>
  <c r="AO271" i="388"/>
  <c r="L271" i="388"/>
  <c r="AO341" i="388"/>
  <c r="L341" i="388"/>
  <c r="AL507" i="388"/>
  <c r="K507" i="388"/>
  <c r="AO824" i="388"/>
  <c r="L824" i="388"/>
  <c r="AO145" i="388"/>
  <c r="L145" i="388"/>
  <c r="AL667" i="388"/>
  <c r="K667" i="388"/>
  <c r="AO95" i="388"/>
  <c r="L95" i="388"/>
  <c r="AL485" i="388"/>
  <c r="K485" i="388"/>
  <c r="AL847" i="388"/>
  <c r="K847" i="388"/>
  <c r="AL771" i="388"/>
  <c r="K771" i="388"/>
  <c r="AO102" i="388"/>
  <c r="L102" i="388"/>
  <c r="AO213" i="388"/>
  <c r="L213" i="388"/>
  <c r="AO272" i="388"/>
  <c r="L272" i="388"/>
  <c r="AL598" i="388"/>
  <c r="K598" i="388"/>
  <c r="AL717" i="388"/>
  <c r="K717" i="388"/>
  <c r="AO838" i="388"/>
  <c r="L838" i="388"/>
  <c r="AL138" i="388"/>
  <c r="K138" i="388"/>
  <c r="AO531" i="388"/>
  <c r="L531" i="388"/>
  <c r="AL855" i="388"/>
  <c r="K855" i="388"/>
  <c r="AL37" i="388"/>
  <c r="K37" i="388"/>
  <c r="AL115" i="388"/>
  <c r="K115" i="388"/>
  <c r="AO250" i="388"/>
  <c r="L250" i="388"/>
  <c r="AO282" i="388"/>
  <c r="L282" i="388"/>
  <c r="AO327" i="388"/>
  <c r="L327" i="388"/>
  <c r="AO344" i="388"/>
  <c r="L344" i="388"/>
  <c r="AO380" i="388"/>
  <c r="L380" i="388"/>
  <c r="AO396" i="388"/>
  <c r="L396" i="388"/>
  <c r="AO427" i="388"/>
  <c r="L427" i="388"/>
  <c r="AL498" i="388"/>
  <c r="K498" i="388"/>
  <c r="I536" i="388"/>
  <c r="AL626" i="388"/>
  <c r="K626" i="388"/>
  <c r="AO715" i="388"/>
  <c r="L715" i="388"/>
  <c r="AO758" i="388"/>
  <c r="L758" i="388"/>
  <c r="AO105" i="388"/>
  <c r="L105" i="388"/>
  <c r="AO135" i="388"/>
  <c r="L135" i="388"/>
  <c r="AO153" i="388"/>
  <c r="L153" i="388"/>
  <c r="AO171" i="388"/>
  <c r="L171" i="388"/>
  <c r="AO479" i="388"/>
  <c r="L479" i="388"/>
  <c r="AL515" i="388"/>
  <c r="K515" i="388"/>
  <c r="AL541" i="388"/>
  <c r="I541" i="388"/>
  <c r="AL601" i="388"/>
  <c r="K601" i="388"/>
  <c r="AO657" i="388"/>
  <c r="L657" i="388"/>
  <c r="AO728" i="388"/>
  <c r="L728" i="388"/>
  <c r="AO750" i="388"/>
  <c r="L750" i="388"/>
  <c r="AO777" i="388"/>
  <c r="L777" i="388"/>
  <c r="AL815" i="388"/>
  <c r="K815" i="388"/>
  <c r="AO849" i="388"/>
  <c r="L849" i="388"/>
  <c r="AO123" i="388"/>
  <c r="L123" i="388"/>
  <c r="AL532" i="388"/>
  <c r="K532" i="388"/>
  <c r="AO780" i="388"/>
  <c r="L780" i="388"/>
  <c r="AL893" i="388"/>
  <c r="K893" i="388"/>
  <c r="AL117" i="388"/>
  <c r="K117" i="388"/>
  <c r="AO308" i="388"/>
  <c r="L308" i="388"/>
  <c r="AO334" i="388"/>
  <c r="L334" i="388"/>
  <c r="AO353" i="388"/>
  <c r="L353" i="388"/>
  <c r="AO382" i="388"/>
  <c r="L382" i="388"/>
  <c r="AO399" i="388"/>
  <c r="L399" i="388"/>
  <c r="AL430" i="388"/>
  <c r="K430" i="388"/>
  <c r="AL468" i="388"/>
  <c r="I468" i="388"/>
  <c r="AL504" i="388"/>
  <c r="K504" i="388"/>
  <c r="AO538" i="388"/>
  <c r="L538" i="388"/>
  <c r="AL628" i="388"/>
  <c r="K628" i="388"/>
  <c r="AL725" i="388"/>
  <c r="K725" i="388"/>
  <c r="AO756" i="388"/>
  <c r="L756" i="388"/>
  <c r="AL821" i="388"/>
  <c r="K821" i="388"/>
  <c r="AL866" i="388"/>
  <c r="K866" i="388"/>
  <c r="AO235" i="388"/>
  <c r="L235" i="388"/>
  <c r="AO278" i="388"/>
  <c r="L278" i="388"/>
  <c r="AL687" i="388"/>
  <c r="K687" i="388"/>
  <c r="AO868" i="388"/>
  <c r="L868" i="388"/>
  <c r="AO142" i="388"/>
  <c r="L142" i="388"/>
  <c r="AO160" i="388"/>
  <c r="L160" i="388"/>
  <c r="AO177" i="388"/>
  <c r="L177" i="388"/>
  <c r="AO201" i="388"/>
  <c r="L201" i="388"/>
  <c r="AO218" i="388"/>
  <c r="L218" i="388"/>
  <c r="AO240" i="388"/>
  <c r="L240" i="388"/>
  <c r="AO261" i="388"/>
  <c r="L261" i="388"/>
  <c r="AO277" i="388"/>
  <c r="L277" i="388"/>
  <c r="AO304" i="388"/>
  <c r="L304" i="388"/>
  <c r="AO331" i="388"/>
  <c r="L331" i="388"/>
  <c r="AO350" i="388"/>
  <c r="AO379" i="388"/>
  <c r="L379" i="388"/>
  <c r="AO477" i="388"/>
  <c r="L477" i="388"/>
  <c r="AL517" i="388"/>
  <c r="K517" i="388"/>
  <c r="AL547" i="388"/>
  <c r="I547" i="388"/>
  <c r="AO639" i="388"/>
  <c r="L639" i="388"/>
  <c r="AO822" i="388"/>
  <c r="L822" i="388"/>
  <c r="AL843" i="388"/>
  <c r="K843" i="388"/>
  <c r="AL888" i="388"/>
  <c r="K888" i="388"/>
  <c r="AO459" i="388"/>
  <c r="L459" i="388"/>
  <c r="AL506" i="388"/>
  <c r="K506" i="388"/>
  <c r="AO823" i="388"/>
  <c r="L823" i="388"/>
  <c r="AO179" i="388"/>
  <c r="L179" i="388"/>
  <c r="AO203" i="388"/>
  <c r="L203" i="388"/>
  <c r="AO220" i="388"/>
  <c r="L220" i="388"/>
  <c r="AO243" i="388"/>
  <c r="L243" i="388"/>
  <c r="AO263" i="388"/>
  <c r="L263" i="388"/>
  <c r="AO279" i="388"/>
  <c r="L279" i="388"/>
  <c r="AO307" i="388"/>
  <c r="L307" i="388"/>
  <c r="AO333" i="388"/>
  <c r="L333" i="388"/>
  <c r="AO352" i="388"/>
  <c r="L352" i="388"/>
  <c r="AO381" i="388"/>
  <c r="L381" i="388"/>
  <c r="AO398" i="388"/>
  <c r="L398" i="388"/>
  <c r="AL429" i="388"/>
  <c r="K429" i="388"/>
  <c r="AL545" i="388"/>
  <c r="I545" i="388"/>
  <c r="AL697" i="388"/>
  <c r="K697" i="388"/>
  <c r="AO861" i="388"/>
  <c r="L861" i="388"/>
  <c r="AO552" i="388"/>
  <c r="L552" i="388"/>
  <c r="AO136" i="388"/>
  <c r="L136" i="388"/>
  <c r="AO154" i="388"/>
  <c r="L154" i="388"/>
  <c r="AL508" i="388"/>
  <c r="K508" i="388"/>
  <c r="AO654" i="388"/>
  <c r="L654" i="388"/>
  <c r="AL768" i="388"/>
  <c r="K768" i="388"/>
  <c r="AL895" i="388"/>
  <c r="K895" i="388"/>
  <c r="AO103" i="388"/>
  <c r="L103" i="388"/>
  <c r="AO395" i="388"/>
  <c r="L395" i="388"/>
  <c r="AO426" i="388"/>
  <c r="L426" i="388"/>
  <c r="AL525" i="388"/>
  <c r="K525" i="388"/>
  <c r="AO611" i="388"/>
  <c r="L611" i="388"/>
  <c r="AL668" i="388"/>
  <c r="K668" i="388"/>
  <c r="AL871" i="388"/>
  <c r="K871" i="388"/>
  <c r="AL84" i="388"/>
  <c r="K84" i="388"/>
  <c r="AO178" i="388"/>
  <c r="L178" i="388"/>
  <c r="AL215" i="388"/>
  <c r="K215" i="388"/>
  <c r="AL526" i="388"/>
  <c r="K526" i="388"/>
  <c r="AL872" i="388"/>
  <c r="K872" i="388"/>
  <c r="AL124" i="388"/>
  <c r="I124" i="388"/>
  <c r="AL495" i="388"/>
  <c r="I495" i="388"/>
  <c r="AO613" i="388"/>
  <c r="L613" i="388"/>
  <c r="AO710" i="388"/>
  <c r="L710" i="388"/>
  <c r="AO869" i="388"/>
  <c r="L869" i="388"/>
  <c r="AO640" i="388"/>
  <c r="L640" i="388"/>
  <c r="AL727" i="388"/>
  <c r="K727" i="388"/>
  <c r="AO163" i="388"/>
  <c r="L163" i="388"/>
  <c r="AO181" i="388"/>
  <c r="L181" i="388"/>
  <c r="AO204" i="388"/>
  <c r="L204" i="388"/>
  <c r="AO221" i="388"/>
  <c r="L221" i="388"/>
  <c r="AO244" i="388"/>
  <c r="L244" i="388"/>
  <c r="AO264" i="388"/>
  <c r="L264" i="388"/>
  <c r="AO280" i="388"/>
  <c r="L280" i="388"/>
  <c r="AL496" i="388"/>
  <c r="K496" i="388"/>
  <c r="AO554" i="388"/>
  <c r="L554" i="388"/>
  <c r="AO619" i="388"/>
  <c r="L619" i="388"/>
  <c r="AO707" i="388"/>
  <c r="L707" i="388"/>
  <c r="AL772" i="388"/>
  <c r="K772" i="388"/>
  <c r="AL878" i="388"/>
  <c r="K878" i="388"/>
  <c r="AO174" i="388"/>
  <c r="L174" i="388"/>
  <c r="AL770" i="388"/>
  <c r="K770" i="388"/>
  <c r="AO458" i="388"/>
  <c r="L458" i="388"/>
  <c r="AL497" i="388"/>
  <c r="K497" i="388"/>
  <c r="AL599" i="388"/>
  <c r="K599" i="388"/>
  <c r="AO686" i="388"/>
  <c r="L686" i="388"/>
  <c r="AO708" i="388"/>
  <c r="L708" i="388"/>
  <c r="AO726" i="388"/>
  <c r="L726" i="388"/>
  <c r="AO748" i="388"/>
  <c r="L748" i="388"/>
  <c r="AO779" i="388"/>
  <c r="L779" i="388"/>
  <c r="AL817" i="388"/>
  <c r="K817" i="388"/>
  <c r="AL896" i="388"/>
  <c r="K896" i="388"/>
  <c r="AO270" i="388"/>
  <c r="L270" i="388"/>
  <c r="AO388" i="388"/>
  <c r="L388" i="388"/>
  <c r="I608" i="388"/>
  <c r="AL776" i="388"/>
  <c r="K776" i="388"/>
  <c r="AO144" i="388"/>
  <c r="L144" i="388"/>
  <c r="AL499" i="388"/>
  <c r="K499" i="388"/>
  <c r="AO637" i="388"/>
  <c r="L637" i="388"/>
  <c r="AO736" i="388"/>
  <c r="L736" i="388"/>
  <c r="I841" i="388"/>
  <c r="AO814" i="388"/>
  <c r="L814" i="388"/>
  <c r="AO342" i="388"/>
  <c r="L342" i="388"/>
  <c r="AL891" i="388"/>
  <c r="K891" i="388"/>
  <c r="AO256" i="388"/>
  <c r="L256" i="388"/>
  <c r="AO169" i="388"/>
  <c r="L169" i="388"/>
  <c r="AO249" i="388"/>
  <c r="L249" i="388"/>
  <c r="AO339" i="388"/>
  <c r="L339" i="388"/>
  <c r="AL501" i="388"/>
  <c r="K501" i="388"/>
  <c r="AL765" i="388"/>
  <c r="K765" i="388"/>
  <c r="AL17" i="388"/>
  <c r="K17" i="388"/>
  <c r="AL470" i="388"/>
  <c r="I470" i="388"/>
  <c r="AL844" i="388"/>
  <c r="K844" i="388"/>
  <c r="AO212" i="388"/>
  <c r="L212" i="388"/>
  <c r="AO251" i="388"/>
  <c r="L251" i="388"/>
  <c r="AO324" i="388"/>
  <c r="L324" i="388"/>
  <c r="AO389" i="388"/>
  <c r="L389" i="388"/>
  <c r="I609" i="388"/>
  <c r="AL890" i="388"/>
  <c r="K890" i="388"/>
  <c r="I472" i="388"/>
  <c r="AO870" i="388"/>
  <c r="L870" i="388"/>
  <c r="AL114" i="388"/>
  <c r="I114" i="388"/>
  <c r="AO591" i="388"/>
  <c r="L591" i="388"/>
  <c r="AO202" i="388"/>
  <c r="L202" i="388"/>
  <c r="AL596" i="388"/>
  <c r="K596" i="388"/>
  <c r="AO460" i="388"/>
  <c r="L460" i="388"/>
  <c r="AL623" i="388"/>
  <c r="K623" i="388"/>
  <c r="AO692" i="388"/>
  <c r="L692" i="388"/>
  <c r="AO172" i="388"/>
  <c r="L172" i="388"/>
  <c r="AO233" i="388"/>
  <c r="L233" i="388"/>
  <c r="AL293" i="388"/>
  <c r="K293" i="388"/>
  <c r="AO671" i="388"/>
  <c r="L671" i="388"/>
  <c r="AO672" i="388"/>
  <c r="L672" i="388"/>
  <c r="AO718" i="388"/>
  <c r="L718" i="388"/>
  <c r="AO757" i="388"/>
  <c r="L757" i="388"/>
  <c r="AO93" i="388"/>
  <c r="L93" i="388"/>
  <c r="AL119" i="388"/>
  <c r="I119" i="388"/>
  <c r="AO262" i="388"/>
  <c r="L262" i="388"/>
  <c r="AO306" i="388"/>
  <c r="L306" i="388"/>
  <c r="AO332" i="388"/>
  <c r="L332" i="388"/>
  <c r="AO355" i="388"/>
  <c r="L355" i="388"/>
  <c r="AO384" i="388"/>
  <c r="L384" i="388"/>
  <c r="AO401" i="388"/>
  <c r="L401" i="388"/>
  <c r="AL432" i="388"/>
  <c r="K432" i="388"/>
  <c r="AL502" i="388"/>
  <c r="K502" i="388"/>
  <c r="AL544" i="388"/>
  <c r="I544" i="388"/>
  <c r="AO673" i="388"/>
  <c r="L673" i="388"/>
  <c r="AO723" i="388"/>
  <c r="L723" i="388"/>
  <c r="AL766" i="388"/>
  <c r="K766" i="388"/>
  <c r="AL89" i="388"/>
  <c r="K89" i="388"/>
  <c r="AO111" i="388"/>
  <c r="L111" i="388"/>
  <c r="AO140" i="388"/>
  <c r="L140" i="388"/>
  <c r="AL157" i="388"/>
  <c r="K157" i="388"/>
  <c r="AL175" i="388"/>
  <c r="K175" i="388"/>
  <c r="I483" i="388"/>
  <c r="AL519" i="388"/>
  <c r="K519" i="388"/>
  <c r="AO553" i="388"/>
  <c r="L553" i="388"/>
  <c r="AL627" i="388"/>
  <c r="K627" i="388"/>
  <c r="AL665" i="388"/>
  <c r="K665" i="388"/>
  <c r="AO732" i="388"/>
  <c r="L732" i="388"/>
  <c r="AO755" i="388"/>
  <c r="L755" i="388"/>
  <c r="AO781" i="388"/>
  <c r="L781" i="388"/>
  <c r="AL820" i="388"/>
  <c r="K820" i="388"/>
  <c r="AO853" i="388"/>
  <c r="L853" i="388"/>
  <c r="AO148" i="388"/>
  <c r="L148" i="388"/>
  <c r="I540" i="388"/>
  <c r="AO121" i="388"/>
  <c r="L121" i="388"/>
  <c r="AO321" i="388"/>
  <c r="L321" i="388"/>
  <c r="AO338" i="388"/>
  <c r="L338" i="388"/>
  <c r="AO357" i="388"/>
  <c r="L357" i="388"/>
  <c r="AO386" i="388"/>
  <c r="L386" i="388"/>
  <c r="AO402" i="388"/>
  <c r="L402" i="388"/>
  <c r="I480" i="388"/>
  <c r="AL516" i="388"/>
  <c r="K516" i="388"/>
  <c r="AL542" i="388"/>
  <c r="I542" i="388"/>
  <c r="AO638" i="388"/>
  <c r="L638" i="388"/>
  <c r="AO741" i="388"/>
  <c r="L741" i="388"/>
  <c r="AL760" i="388"/>
  <c r="K760" i="388"/>
  <c r="AO846" i="388"/>
  <c r="L846" i="388"/>
  <c r="AL887" i="388"/>
  <c r="I887" i="388"/>
  <c r="AO198" i="388"/>
  <c r="L198" i="388"/>
  <c r="AO246" i="388"/>
  <c r="L246" i="388"/>
  <c r="AO295" i="388"/>
  <c r="L295" i="388"/>
  <c r="AO705" i="388"/>
  <c r="L705" i="388"/>
  <c r="AL897" i="388"/>
  <c r="K897" i="388"/>
  <c r="AO147" i="388"/>
  <c r="L147" i="388"/>
  <c r="AO165" i="388"/>
  <c r="L165" i="388"/>
  <c r="AO182" i="388"/>
  <c r="L182" i="388"/>
  <c r="AO205" i="388"/>
  <c r="L205" i="388"/>
  <c r="AO222" i="388"/>
  <c r="L222" i="388"/>
  <c r="AO245" i="388"/>
  <c r="L245" i="388"/>
  <c r="AO265" i="388"/>
  <c r="L265" i="388"/>
  <c r="AO281" i="388"/>
  <c r="L281" i="388"/>
  <c r="AO309" i="388"/>
  <c r="L309" i="388"/>
  <c r="AO335" i="388"/>
  <c r="L335" i="388"/>
  <c r="AO354" i="388"/>
  <c r="L354" i="388"/>
  <c r="AO383" i="388"/>
  <c r="L383" i="388"/>
  <c r="I481" i="388"/>
  <c r="AL521" i="388"/>
  <c r="K521" i="388"/>
  <c r="AL603" i="388"/>
  <c r="K603" i="388"/>
  <c r="AL651" i="388"/>
  <c r="K651" i="388"/>
  <c r="AO827" i="388"/>
  <c r="L827" i="388"/>
  <c r="AL859" i="388"/>
  <c r="K859" i="388"/>
  <c r="AO134" i="388"/>
  <c r="L134" i="388"/>
  <c r="AO463" i="388"/>
  <c r="L463" i="388"/>
  <c r="AL522" i="388"/>
  <c r="K522" i="388"/>
  <c r="AO834" i="388"/>
  <c r="L834" i="388"/>
  <c r="AO191" i="388"/>
  <c r="L191" i="388"/>
  <c r="AO207" i="388"/>
  <c r="L207" i="388"/>
  <c r="AO224" i="388"/>
  <c r="L224" i="388"/>
  <c r="AO247" i="388"/>
  <c r="L247" i="388"/>
  <c r="AO267" i="388"/>
  <c r="L267" i="388"/>
  <c r="AO283" i="388"/>
  <c r="L283" i="388"/>
  <c r="AO320" i="388"/>
  <c r="L320" i="388"/>
  <c r="AO337" i="388"/>
  <c r="L337" i="388"/>
  <c r="AO356" i="388"/>
  <c r="L356" i="388"/>
  <c r="AO385" i="388"/>
  <c r="L385" i="388"/>
  <c r="AO361" i="388"/>
  <c r="L361" i="388"/>
  <c r="AL488" i="388"/>
  <c r="I488" i="388"/>
  <c r="AO605" i="388"/>
  <c r="L605" i="388"/>
  <c r="AO683" i="388"/>
  <c r="L683" i="388"/>
  <c r="AL767" i="388"/>
  <c r="K767" i="388"/>
  <c r="AL865" i="388"/>
  <c r="K865" i="388"/>
  <c r="AL600" i="388"/>
  <c r="K600" i="388"/>
  <c r="AO141" i="388"/>
  <c r="L141" i="388"/>
  <c r="AL159" i="388"/>
  <c r="K159" i="388"/>
  <c r="AL524" i="388"/>
  <c r="K524" i="388"/>
  <c r="AO658" i="388"/>
  <c r="L658" i="388"/>
  <c r="AL92" i="388"/>
  <c r="K92" i="388"/>
  <c r="AO109" i="388"/>
  <c r="L109" i="388"/>
  <c r="AO400" i="388"/>
  <c r="L400" i="388"/>
  <c r="AL431" i="388"/>
  <c r="K431" i="388"/>
  <c r="AO551" i="388"/>
  <c r="L551" i="388"/>
  <c r="AO615" i="388"/>
  <c r="L615" i="388"/>
  <c r="AL773" i="388"/>
  <c r="K773" i="388"/>
  <c r="AL892" i="388"/>
  <c r="K892" i="388"/>
  <c r="AO152" i="388"/>
  <c r="L152" i="388"/>
  <c r="AO194" i="388"/>
  <c r="L194" i="388"/>
  <c r="AL474" i="388"/>
  <c r="K474" i="388"/>
  <c r="AO592" i="388"/>
  <c r="L592" i="388"/>
  <c r="AL34" i="388"/>
  <c r="K34" i="388"/>
  <c r="AL511" i="388"/>
  <c r="K511" i="388"/>
  <c r="AO618" i="388"/>
  <c r="L618" i="388"/>
  <c r="AL716" i="388"/>
  <c r="K716" i="388"/>
  <c r="AL873" i="388"/>
  <c r="K873" i="388"/>
  <c r="AO663" i="388"/>
  <c r="L663" i="388"/>
  <c r="AO864" i="388"/>
  <c r="L864" i="388"/>
  <c r="AO94" i="388"/>
  <c r="L94" i="388"/>
  <c r="AO168" i="388"/>
  <c r="L168" i="388"/>
  <c r="AO192" i="388"/>
  <c r="L192" i="388"/>
  <c r="AO208" i="388"/>
  <c r="L208" i="388"/>
  <c r="AO226" i="388"/>
  <c r="L226" i="388"/>
  <c r="AO248" i="388"/>
  <c r="L248" i="388"/>
  <c r="AO268" i="388"/>
  <c r="L268" i="388"/>
  <c r="AO284" i="388"/>
  <c r="L284" i="388"/>
  <c r="AL512" i="388"/>
  <c r="K512" i="388"/>
  <c r="AO594" i="388"/>
  <c r="L594" i="388"/>
  <c r="AL624" i="388"/>
  <c r="K624" i="388"/>
  <c r="AO690" i="388"/>
  <c r="L690" i="388"/>
  <c r="AO711" i="388"/>
  <c r="L711" i="388"/>
  <c r="AO832" i="388"/>
  <c r="L832" i="388"/>
  <c r="AO130" i="388"/>
  <c r="L130" i="388"/>
  <c r="AL183" i="388"/>
  <c r="K183" i="388"/>
  <c r="AO133" i="388"/>
  <c r="L133" i="388"/>
  <c r="AO462" i="388"/>
  <c r="L462" i="388"/>
  <c r="AL513" i="388"/>
  <c r="K513" i="388"/>
  <c r="AL625" i="388"/>
  <c r="K625" i="388"/>
  <c r="AO714" i="388"/>
  <c r="L714" i="388"/>
  <c r="AO730" i="388"/>
  <c r="L730" i="388"/>
  <c r="AO752" i="388"/>
  <c r="L752" i="388"/>
  <c r="AO851" i="388"/>
  <c r="L851" i="388"/>
  <c r="AO118" i="388"/>
  <c r="L118" i="388"/>
  <c r="AL608" i="388"/>
  <c r="AL472" i="388"/>
  <c r="AL863" i="388"/>
  <c r="AL476" i="388"/>
  <c r="AL478" i="388"/>
  <c r="AL841" i="388"/>
  <c r="AL609" i="388"/>
  <c r="AL91" i="388"/>
  <c r="AL467" i="388"/>
  <c r="AL536" i="388"/>
  <c r="AL886" i="388"/>
  <c r="AL113" i="388"/>
  <c r="AL471" i="388"/>
  <c r="AL482" i="388"/>
  <c r="AL473" i="388"/>
  <c r="AL483" i="388"/>
  <c r="AL540" i="388"/>
  <c r="AL480" i="388"/>
  <c r="AL481" i="388"/>
  <c r="AL825" i="388"/>
  <c r="AJ44" i="388"/>
  <c r="AI44" i="388"/>
  <c r="AJ46" i="388"/>
  <c r="J46" i="388" s="1"/>
  <c r="AI46" i="388"/>
  <c r="I46" i="388" s="1"/>
  <c r="AI854" i="388"/>
  <c r="D67" i="6" s="1"/>
  <c r="AJ854" i="388"/>
  <c r="J854" i="388" s="1"/>
  <c r="AI534" i="388"/>
  <c r="AJ24" i="388"/>
  <c r="J24" i="388" s="1"/>
  <c r="AI24" i="388"/>
  <c r="D39" i="6" s="1"/>
  <c r="AI831" i="388"/>
  <c r="D52" i="6" s="1"/>
  <c r="AI610" i="388"/>
  <c r="AI11" i="388"/>
  <c r="AJ11" i="388"/>
  <c r="AJ80" i="388"/>
  <c r="C18" i="19" s="1"/>
  <c r="AJ66" i="388"/>
  <c r="J66" i="388" s="1"/>
  <c r="AI66" i="388"/>
  <c r="D43" i="6" s="1"/>
  <c r="AI885" i="388"/>
  <c r="D68" i="6" s="1"/>
  <c r="AI850" i="388"/>
  <c r="D77" i="6" s="1"/>
  <c r="AJ850" i="388"/>
  <c r="AM110" i="388"/>
  <c r="AM129" i="388"/>
  <c r="AM98" i="388"/>
  <c r="AM122" i="388"/>
  <c r="AL35" i="388" l="1"/>
  <c r="AL15" i="388"/>
  <c r="N118" i="388"/>
  <c r="D513" i="388"/>
  <c r="N130" i="388"/>
  <c r="D512" i="388"/>
  <c r="N226" i="388"/>
  <c r="N94" i="388"/>
  <c r="N663" i="388"/>
  <c r="D511" i="388"/>
  <c r="N194" i="388"/>
  <c r="N615" i="388"/>
  <c r="N109" i="388"/>
  <c r="N658" i="388"/>
  <c r="D600" i="388"/>
  <c r="N605" i="388"/>
  <c r="N356" i="388"/>
  <c r="N267" i="388"/>
  <c r="N191" i="388"/>
  <c r="N134" i="388"/>
  <c r="D603" i="388"/>
  <c r="N121" i="388"/>
  <c r="D175" i="388"/>
  <c r="D89" i="388"/>
  <c r="D544" i="388"/>
  <c r="N384" i="388"/>
  <c r="N262" i="388"/>
  <c r="N671" i="388"/>
  <c r="N692" i="388"/>
  <c r="N202" i="388"/>
  <c r="D472" i="388"/>
  <c r="N251" i="388"/>
  <c r="D17" i="388"/>
  <c r="N249" i="388"/>
  <c r="D841" i="388"/>
  <c r="D896" i="388"/>
  <c r="N726" i="388"/>
  <c r="N686" i="388"/>
  <c r="D770" i="388"/>
  <c r="N707" i="388"/>
  <c r="N280" i="388"/>
  <c r="N204" i="388"/>
  <c r="N640" i="388"/>
  <c r="D495" i="388"/>
  <c r="D215" i="388"/>
  <c r="D668" i="388"/>
  <c r="N395" i="388"/>
  <c r="N654" i="388"/>
  <c r="D697" i="388"/>
  <c r="N381" i="388"/>
  <c r="N243" i="388"/>
  <c r="N868" i="388"/>
  <c r="N383" i="388"/>
  <c r="N335" i="388"/>
  <c r="N281" i="388"/>
  <c r="N245" i="388"/>
  <c r="N205" i="388"/>
  <c r="N165" i="388"/>
  <c r="D897" i="388"/>
  <c r="N295" i="388"/>
  <c r="N198" i="388"/>
  <c r="N846" i="388"/>
  <c r="N741" i="388"/>
  <c r="D542" i="388"/>
  <c r="D480" i="388"/>
  <c r="N853" i="388"/>
  <c r="N781" i="388"/>
  <c r="N732" i="388"/>
  <c r="D627" i="388"/>
  <c r="D519" i="388"/>
  <c r="D890" i="388"/>
  <c r="N736" i="388"/>
  <c r="D499" i="388"/>
  <c r="D776" i="388"/>
  <c r="D498" i="388"/>
  <c r="N396" i="388"/>
  <c r="N344" i="388"/>
  <c r="N282" i="388"/>
  <c r="D115" i="388"/>
  <c r="D855" i="388"/>
  <c r="D138" i="388"/>
  <c r="D717" i="388"/>
  <c r="N272" i="388"/>
  <c r="N102" i="388"/>
  <c r="D847" i="388"/>
  <c r="N95" i="388"/>
  <c r="N145" i="388"/>
  <c r="D507" i="388"/>
  <c r="N271" i="388"/>
  <c r="D548" i="388"/>
  <c r="D863" i="388"/>
  <c r="N260" i="388"/>
  <c r="N217" i="388"/>
  <c r="N176" i="388"/>
  <c r="D30" i="388"/>
  <c r="N616" i="388"/>
  <c r="N706" i="388"/>
  <c r="D85" i="388"/>
  <c r="D510" i="388"/>
  <c r="N170" i="388"/>
  <c r="N867" i="388"/>
  <c r="D595" i="388"/>
  <c r="N422" i="388"/>
  <c r="N99" i="388"/>
  <c r="D874" i="388"/>
  <c r="D489" i="388"/>
  <c r="N132" i="388"/>
  <c r="N670" i="388"/>
  <c r="N424" i="388"/>
  <c r="N377" i="388"/>
  <c r="N329" i="388"/>
  <c r="N275" i="388"/>
  <c r="N236" i="388"/>
  <c r="N199" i="388"/>
  <c r="D860" i="388"/>
  <c r="D486" i="388"/>
  <c r="N363" i="388"/>
  <c r="N326" i="388"/>
  <c r="N273" i="388"/>
  <c r="N234" i="388"/>
  <c r="N197" i="388"/>
  <c r="N155" i="388"/>
  <c r="D856" i="388"/>
  <c r="D604" i="388"/>
  <c r="N223" i="388"/>
  <c r="D816" i="388"/>
  <c r="N751" i="388"/>
  <c r="D606" i="388"/>
  <c r="N461" i="388"/>
  <c r="N394" i="388"/>
  <c r="N300" i="388"/>
  <c r="D829" i="388"/>
  <c r="N219" i="388"/>
  <c r="D877" i="388"/>
  <c r="D763" i="388"/>
  <c r="N724" i="388"/>
  <c r="D597" i="388"/>
  <c r="D503" i="388"/>
  <c r="N167" i="388"/>
  <c r="N131" i="388"/>
  <c r="D889" i="388"/>
  <c r="N696" i="388"/>
  <c r="D518" i="388"/>
  <c r="N336" i="388"/>
  <c r="D848" i="388"/>
  <c r="D322" i="388"/>
  <c r="D87" i="388"/>
  <c r="D858" i="388"/>
  <c r="D602" i="388"/>
  <c r="N421" i="388"/>
  <c r="D125" i="388"/>
  <c r="D113" i="388"/>
  <c r="D471" i="388"/>
  <c r="D49" i="388"/>
  <c r="D43" i="388"/>
  <c r="D32" i="388"/>
  <c r="D41" i="388"/>
  <c r="N730" i="388"/>
  <c r="N462" i="388"/>
  <c r="N832" i="388"/>
  <c r="N594" i="388"/>
  <c r="N208" i="388"/>
  <c r="D873" i="388"/>
  <c r="D474" i="388"/>
  <c r="N551" i="388"/>
  <c r="D92" i="388"/>
  <c r="N141" i="388"/>
  <c r="N683" i="388"/>
  <c r="N337" i="388"/>
  <c r="N247" i="388"/>
  <c r="D859" i="388"/>
  <c r="D540" i="388"/>
  <c r="N111" i="388"/>
  <c r="N673" i="388"/>
  <c r="N401" i="388"/>
  <c r="D119" i="388"/>
  <c r="N672" i="388"/>
  <c r="D623" i="388"/>
  <c r="N591" i="388"/>
  <c r="N324" i="388"/>
  <c r="D470" i="388"/>
  <c r="N169" i="388"/>
  <c r="N814" i="388"/>
  <c r="N270" i="388"/>
  <c r="N748" i="388"/>
  <c r="D599" i="388"/>
  <c r="N174" i="388"/>
  <c r="N619" i="388"/>
  <c r="N264" i="388"/>
  <c r="N181" i="388"/>
  <c r="N869" i="388"/>
  <c r="D124" i="388"/>
  <c r="D871" i="388"/>
  <c r="N426" i="388"/>
  <c r="D768" i="388"/>
  <c r="N861" i="388"/>
  <c r="N398" i="388"/>
  <c r="N307" i="388"/>
  <c r="N220" i="388"/>
  <c r="D506" i="388"/>
  <c r="N822" i="388"/>
  <c r="N477" i="388"/>
  <c r="N261" i="388"/>
  <c r="N177" i="388"/>
  <c r="N142" i="388"/>
  <c r="N235" i="388"/>
  <c r="N538" i="388"/>
  <c r="N399" i="388"/>
  <c r="D893" i="388"/>
  <c r="N849" i="388"/>
  <c r="N728" i="388"/>
  <c r="D601" i="388"/>
  <c r="N171" i="388"/>
  <c r="N758" i="388"/>
  <c r="N151" i="388"/>
  <c r="D82" i="388"/>
  <c r="N720" i="388"/>
  <c r="N359" i="388"/>
  <c r="D875" i="388"/>
  <c r="N699" i="388"/>
  <c r="D842" i="388"/>
  <c r="N614" i="388"/>
  <c r="D629" i="388"/>
  <c r="N340" i="388"/>
  <c r="D83" i="388"/>
  <c r="N652" i="388"/>
  <c r="N253" i="388"/>
  <c r="D527" i="388"/>
  <c r="N404" i="388"/>
  <c r="N689" i="388"/>
  <c r="N232" i="388"/>
  <c r="N269" i="388"/>
  <c r="D520" i="388"/>
  <c r="N731" i="388"/>
  <c r="D319" i="388"/>
  <c r="D886" i="388"/>
  <c r="N851" i="388"/>
  <c r="D625" i="388"/>
  <c r="D183" i="388"/>
  <c r="N690" i="388"/>
  <c r="N284" i="388"/>
  <c r="N248" i="388"/>
  <c r="N168" i="388"/>
  <c r="N864" i="388"/>
  <c r="N618" i="388"/>
  <c r="D34" i="388"/>
  <c r="N152" i="388"/>
  <c r="D773" i="388"/>
  <c r="N400" i="388"/>
  <c r="D524" i="388"/>
  <c r="D865" i="388"/>
  <c r="D488" i="388"/>
  <c r="N385" i="388"/>
  <c r="N283" i="388"/>
  <c r="N207" i="388"/>
  <c r="N834" i="388"/>
  <c r="N463" i="388"/>
  <c r="D651" i="388"/>
  <c r="D521" i="388"/>
  <c r="N402" i="388"/>
  <c r="N357" i="388"/>
  <c r="N321" i="388"/>
  <c r="D157" i="388"/>
  <c r="D766" i="388"/>
  <c r="D502" i="388"/>
  <c r="N355" i="388"/>
  <c r="N306" i="388"/>
  <c r="N757" i="388"/>
  <c r="D293" i="388"/>
  <c r="N172" i="388"/>
  <c r="D596" i="388"/>
  <c r="N870" i="388"/>
  <c r="N212" i="388"/>
  <c r="D765" i="388"/>
  <c r="N339" i="388"/>
  <c r="D891" i="388"/>
  <c r="D817" i="388"/>
  <c r="N708" i="388"/>
  <c r="N458" i="388"/>
  <c r="D772" i="388"/>
  <c r="D496" i="388"/>
  <c r="N221" i="388"/>
  <c r="D727" i="388"/>
  <c r="N613" i="388"/>
  <c r="D526" i="388"/>
  <c r="N178" i="388"/>
  <c r="N611" i="388"/>
  <c r="N103" i="388"/>
  <c r="D508" i="388"/>
  <c r="N136" i="388"/>
  <c r="D545" i="388"/>
  <c r="N352" i="388"/>
  <c r="N263" i="388"/>
  <c r="N179" i="388"/>
  <c r="D888" i="388"/>
  <c r="D547" i="388"/>
  <c r="N304" i="388"/>
  <c r="N218" i="388"/>
  <c r="D687" i="388"/>
  <c r="D821" i="388"/>
  <c r="D725" i="388"/>
  <c r="D468" i="388"/>
  <c r="N353" i="388"/>
  <c r="N308" i="388"/>
  <c r="D532" i="388"/>
  <c r="N777" i="388"/>
  <c r="D515" i="388"/>
  <c r="N135" i="388"/>
  <c r="D626" i="388"/>
  <c r="D607" i="388"/>
  <c r="N285" i="388"/>
  <c r="N211" i="388"/>
  <c r="N390" i="388"/>
  <c r="D857" i="388"/>
  <c r="N162" i="388"/>
  <c r="N682" i="388"/>
  <c r="D29" i="388"/>
  <c r="N743" i="388"/>
  <c r="D535" i="388"/>
  <c r="D669" i="388"/>
  <c r="N698" i="388"/>
  <c r="D476" i="388"/>
  <c r="N839" i="388"/>
  <c r="D505" i="388"/>
  <c r="N392" i="388"/>
  <c r="N274" i="388"/>
  <c r="N104" i="388"/>
  <c r="N695" i="388"/>
  <c r="N694" i="388"/>
  <c r="D876" i="388"/>
  <c r="N161" i="388"/>
  <c r="D546" i="388"/>
  <c r="N360" i="388"/>
  <c r="N539" i="388"/>
  <c r="D764" i="388"/>
  <c r="N533" i="388"/>
  <c r="N354" i="388"/>
  <c r="N309" i="388"/>
  <c r="N265" i="388"/>
  <c r="N222" i="388"/>
  <c r="N182" i="388"/>
  <c r="N147" i="388"/>
  <c r="N705" i="388"/>
  <c r="N246" i="388"/>
  <c r="D887" i="388"/>
  <c r="D760" i="388"/>
  <c r="N638" i="388"/>
  <c r="D516" i="388"/>
  <c r="N148" i="388"/>
  <c r="D820" i="388"/>
  <c r="N755" i="388"/>
  <c r="D665" i="388"/>
  <c r="N553" i="388"/>
  <c r="D483" i="388"/>
  <c r="D609" i="388"/>
  <c r="N637" i="388"/>
  <c r="N144" i="388"/>
  <c r="D608" i="388"/>
  <c r="N427" i="388"/>
  <c r="N380" i="388"/>
  <c r="N327" i="388"/>
  <c r="N250" i="388"/>
  <c r="D37" i="388"/>
  <c r="N531" i="388"/>
  <c r="N838" i="388"/>
  <c r="D598" i="388"/>
  <c r="N213" i="388"/>
  <c r="D771" i="388"/>
  <c r="D485" i="388"/>
  <c r="D667" i="388"/>
  <c r="N824" i="388"/>
  <c r="N341" i="388"/>
  <c r="N195" i="388"/>
  <c r="D139" i="388"/>
  <c r="N276" i="388"/>
  <c r="N237" i="388"/>
  <c r="N200" i="388"/>
  <c r="N106" i="388"/>
  <c r="N709" i="388"/>
  <c r="D837" i="388"/>
  <c r="D549" i="388"/>
  <c r="D656" i="388"/>
  <c r="N206" i="388"/>
  <c r="D33" i="388"/>
  <c r="N659" i="388"/>
  <c r="D509" i="388"/>
  <c r="N391" i="388"/>
  <c r="D754" i="388"/>
  <c r="D729" i="388"/>
  <c r="N150" i="388"/>
  <c r="N693" i="388"/>
  <c r="D523" i="388"/>
  <c r="N393" i="388"/>
  <c r="N299" i="388"/>
  <c r="N259" i="388"/>
  <c r="N216" i="388"/>
  <c r="D120" i="388"/>
  <c r="D630" i="388"/>
  <c r="N343" i="388"/>
  <c r="N294" i="388"/>
  <c r="N254" i="388"/>
  <c r="N214" i="388"/>
  <c r="N173" i="388"/>
  <c r="D36" i="388"/>
  <c r="D735" i="388"/>
  <c r="N266" i="388"/>
  <c r="N862" i="388"/>
  <c r="N778" i="388"/>
  <c r="D721" i="388"/>
  <c r="D500" i="388"/>
  <c r="N425" i="388"/>
  <c r="N378" i="388"/>
  <c r="N330" i="388"/>
  <c r="D86" i="388"/>
  <c r="D762" i="388"/>
  <c r="N100" i="388"/>
  <c r="N845" i="388"/>
  <c r="N746" i="388"/>
  <c r="N653" i="388"/>
  <c r="D537" i="388"/>
  <c r="N475" i="388"/>
  <c r="N149" i="388"/>
  <c r="N101" i="388"/>
  <c r="N749" i="388"/>
  <c r="N612" i="388"/>
  <c r="D482" i="388"/>
  <c r="N96" i="388"/>
  <c r="D81" i="388"/>
  <c r="N227" i="388"/>
  <c r="D351" i="388"/>
  <c r="N747" i="388"/>
  <c r="D484" i="388"/>
  <c r="N362" i="388"/>
  <c r="D467" i="388"/>
  <c r="D23" i="388"/>
  <c r="D15" i="388"/>
  <c r="D67" i="388"/>
  <c r="D35" i="388"/>
  <c r="N752" i="388"/>
  <c r="N714" i="388"/>
  <c r="N133" i="388"/>
  <c r="N711" i="388"/>
  <c r="D624" i="388"/>
  <c r="N268" i="388"/>
  <c r="N192" i="388"/>
  <c r="D716" i="388"/>
  <c r="N592" i="388"/>
  <c r="D892" i="388"/>
  <c r="D431" i="388"/>
  <c r="D159" i="388"/>
  <c r="D767" i="388"/>
  <c r="N361" i="388"/>
  <c r="N320" i="388"/>
  <c r="N224" i="388"/>
  <c r="D522" i="388"/>
  <c r="N827" i="388"/>
  <c r="D481" i="388"/>
  <c r="N386" i="388"/>
  <c r="N338" i="388"/>
  <c r="N140" i="388"/>
  <c r="N723" i="388"/>
  <c r="D432" i="388"/>
  <c r="N332" i="388"/>
  <c r="N93" i="388"/>
  <c r="N718" i="388"/>
  <c r="N233" i="388"/>
  <c r="N460" i="388"/>
  <c r="D114" i="388"/>
  <c r="N389" i="388"/>
  <c r="D844" i="388"/>
  <c r="D501" i="388"/>
  <c r="N256" i="388"/>
  <c r="N342" i="388"/>
  <c r="N388" i="388"/>
  <c r="N779" i="388"/>
  <c r="D497" i="388"/>
  <c r="D878" i="388"/>
  <c r="N554" i="388"/>
  <c r="N244" i="388"/>
  <c r="N163" i="388"/>
  <c r="N710" i="388"/>
  <c r="D872" i="388"/>
  <c r="D84" i="388"/>
  <c r="D525" i="388"/>
  <c r="D895" i="388"/>
  <c r="N154" i="388"/>
  <c r="N552" i="388"/>
  <c r="D429" i="388"/>
  <c r="N333" i="388"/>
  <c r="N279" i="388"/>
  <c r="N203" i="388"/>
  <c r="N823" i="388"/>
  <c r="N459" i="388"/>
  <c r="D843" i="388"/>
  <c r="N639" i="388"/>
  <c r="D517" i="388"/>
  <c r="N379" i="388"/>
  <c r="N331" i="388"/>
  <c r="N277" i="388"/>
  <c r="N240" i="388"/>
  <c r="N201" i="388"/>
  <c r="N160" i="388"/>
  <c r="N278" i="388"/>
  <c r="D866" i="388"/>
  <c r="N756" i="388"/>
  <c r="D628" i="388"/>
  <c r="D504" i="388"/>
  <c r="D430" i="388"/>
  <c r="N382" i="388"/>
  <c r="N334" i="388"/>
  <c r="D117" i="388"/>
  <c r="N780" i="388"/>
  <c r="N123" i="388"/>
  <c r="D815" i="388"/>
  <c r="N750" i="388"/>
  <c r="N657" i="388"/>
  <c r="D541" i="388"/>
  <c r="N479" i="388"/>
  <c r="N153" i="388"/>
  <c r="N105" i="388"/>
  <c r="N715" i="388"/>
  <c r="D536" i="388"/>
  <c r="D387" i="388"/>
  <c r="N209" i="388"/>
  <c r="N719" i="388"/>
  <c r="N457" i="388"/>
  <c r="N325" i="388"/>
  <c r="N166" i="388"/>
  <c r="D759" i="388"/>
  <c r="N593" i="388"/>
  <c r="N97" i="388"/>
  <c r="D514" i="388"/>
  <c r="N229" i="388"/>
  <c r="D88" i="388"/>
  <c r="D761" i="388"/>
  <c r="N722" i="388"/>
  <c r="N681" i="388"/>
  <c r="N493" i="388"/>
  <c r="N156" i="388"/>
  <c r="D733" i="388"/>
  <c r="N680" i="388"/>
  <c r="N550" i="388"/>
  <c r="D879" i="388"/>
  <c r="D769" i="388"/>
  <c r="D543" i="388"/>
  <c r="D473" i="388"/>
  <c r="N423" i="388"/>
  <c r="N376" i="388"/>
  <c r="N323" i="388"/>
  <c r="N241" i="388"/>
  <c r="D649" i="388"/>
  <c r="N734" i="388"/>
  <c r="D469" i="388"/>
  <c r="N143" i="388"/>
  <c r="D530" i="388"/>
  <c r="N196" i="388"/>
  <c r="D894" i="388"/>
  <c r="D494" i="388"/>
  <c r="N655" i="388"/>
  <c r="D622" i="388"/>
  <c r="D90" i="388"/>
  <c r="N420" i="388"/>
  <c r="N292" i="388"/>
  <c r="D833" i="388"/>
  <c r="N358" i="388"/>
  <c r="N193" i="388"/>
  <c r="D650" i="388"/>
  <c r="N745" i="388"/>
  <c r="D116" i="388"/>
  <c r="D478" i="388"/>
  <c r="N419" i="388"/>
  <c r="D825" i="388"/>
  <c r="D91" i="388"/>
  <c r="C25" i="19"/>
  <c r="C22" i="19"/>
  <c r="C16" i="19"/>
  <c r="C21" i="19"/>
  <c r="AJ898" i="388"/>
  <c r="J13" i="388"/>
  <c r="I16" i="388"/>
  <c r="I12" i="388"/>
  <c r="I40" i="388"/>
  <c r="AL23" i="388"/>
  <c r="I42" i="388"/>
  <c r="J65" i="388"/>
  <c r="I72" i="388"/>
  <c r="D41" i="6"/>
  <c r="D12" i="6"/>
  <c r="D95" i="6"/>
  <c r="AL73" i="388"/>
  <c r="D44" i="6"/>
  <c r="AL38" i="388"/>
  <c r="D13" i="6"/>
  <c r="I19" i="388"/>
  <c r="D36" i="6"/>
  <c r="D27" i="6"/>
  <c r="I48" i="388"/>
  <c r="I74" i="388"/>
  <c r="AL32" i="388"/>
  <c r="J39" i="388"/>
  <c r="AL39" i="388"/>
  <c r="I71" i="388"/>
  <c r="AL10" i="388"/>
  <c r="I70" i="388"/>
  <c r="I69" i="388"/>
  <c r="AL49" i="388"/>
  <c r="I75" i="388"/>
  <c r="I78" i="388"/>
  <c r="I77" i="388"/>
  <c r="AL43" i="388"/>
  <c r="AL41" i="388"/>
  <c r="J10" i="388"/>
  <c r="I64" i="388"/>
  <c r="AL19" i="388"/>
  <c r="I73" i="388"/>
  <c r="I38" i="388"/>
  <c r="I22" i="388"/>
  <c r="AL67" i="388"/>
  <c r="AL22" i="388"/>
  <c r="J47" i="388"/>
  <c r="I76" i="388"/>
  <c r="I68" i="388"/>
  <c r="J20" i="388"/>
  <c r="AL64" i="388"/>
  <c r="I885" i="388"/>
  <c r="J885" i="388"/>
  <c r="J11" i="388"/>
  <c r="I44" i="388"/>
  <c r="J44" i="388"/>
  <c r="I850" i="388"/>
  <c r="AO129" i="388"/>
  <c r="L129" i="388"/>
  <c r="I610" i="388"/>
  <c r="AO122" i="388"/>
  <c r="L122" i="388"/>
  <c r="AO110" i="388"/>
  <c r="L110" i="388"/>
  <c r="J80" i="388"/>
  <c r="I831" i="388"/>
  <c r="D46" i="388"/>
  <c r="I24" i="388"/>
  <c r="D24" i="388" s="1"/>
  <c r="I534" i="388"/>
  <c r="I854" i="388"/>
  <c r="AO98" i="388"/>
  <c r="L98" i="388"/>
  <c r="J850" i="388"/>
  <c r="I66" i="388"/>
  <c r="I11" i="388"/>
  <c r="AL610" i="388"/>
  <c r="AL831" i="388"/>
  <c r="AL534" i="388"/>
  <c r="AL80" i="388"/>
  <c r="C11" i="389"/>
  <c r="F14" i="219"/>
  <c r="AL44" i="388"/>
  <c r="AL850" i="388"/>
  <c r="AL11" i="388"/>
  <c r="AL885" i="388"/>
  <c r="AL24" i="388"/>
  <c r="AL46" i="388"/>
  <c r="AL66" i="388"/>
  <c r="AI45" i="388"/>
  <c r="D40" i="6" s="1"/>
  <c r="AL854" i="388"/>
  <c r="AK898" i="388"/>
  <c r="AM898" i="388"/>
  <c r="D42" i="388" l="1"/>
  <c r="D16" i="388"/>
  <c r="D534" i="388"/>
  <c r="D71" i="388"/>
  <c r="D419" i="388"/>
  <c r="D323" i="388"/>
  <c r="D680" i="388"/>
  <c r="D97" i="388"/>
  <c r="D325" i="388"/>
  <c r="D153" i="388"/>
  <c r="D750" i="388"/>
  <c r="D278" i="388"/>
  <c r="D379" i="388"/>
  <c r="D459" i="388"/>
  <c r="D333" i="388"/>
  <c r="D710" i="388"/>
  <c r="D342" i="388"/>
  <c r="D389" i="388"/>
  <c r="D718" i="388"/>
  <c r="D723" i="388"/>
  <c r="D592" i="388"/>
  <c r="D752" i="388"/>
  <c r="D747" i="388"/>
  <c r="D96" i="388"/>
  <c r="D101" i="388"/>
  <c r="D653" i="388"/>
  <c r="D425" i="388"/>
  <c r="D862" i="388"/>
  <c r="D173" i="388"/>
  <c r="D343" i="388"/>
  <c r="D259" i="388"/>
  <c r="D237" i="388"/>
  <c r="D341" i="388"/>
  <c r="D531" i="388"/>
  <c r="D250" i="388"/>
  <c r="D380" i="388"/>
  <c r="D637" i="388"/>
  <c r="D246" i="388"/>
  <c r="D147" i="388"/>
  <c r="D222" i="388"/>
  <c r="D309" i="388"/>
  <c r="D533" i="388"/>
  <c r="D539" i="388"/>
  <c r="D695" i="388"/>
  <c r="D274" i="388"/>
  <c r="D743" i="388"/>
  <c r="D682" i="388"/>
  <c r="D211" i="388"/>
  <c r="D135" i="388"/>
  <c r="D777" i="388"/>
  <c r="D308" i="388"/>
  <c r="D218" i="388"/>
  <c r="D350" i="388"/>
  <c r="D263" i="388"/>
  <c r="D611" i="388"/>
  <c r="D458" i="388"/>
  <c r="D339" i="388"/>
  <c r="D212" i="388"/>
  <c r="D306" i="388"/>
  <c r="D357" i="388"/>
  <c r="D463" i="388"/>
  <c r="D207" i="388"/>
  <c r="D385" i="388"/>
  <c r="D400" i="388"/>
  <c r="D152" i="388"/>
  <c r="D618" i="388"/>
  <c r="D168" i="388"/>
  <c r="D284" i="388"/>
  <c r="D851" i="388"/>
  <c r="D232" i="388"/>
  <c r="D404" i="388"/>
  <c r="D253" i="388"/>
  <c r="D720" i="388"/>
  <c r="D151" i="388"/>
  <c r="D171" i="388"/>
  <c r="D728" i="388"/>
  <c r="D538" i="388"/>
  <c r="D142" i="388"/>
  <c r="D261" i="388"/>
  <c r="D822" i="388"/>
  <c r="D220" i="388"/>
  <c r="D398" i="388"/>
  <c r="D869" i="388"/>
  <c r="D264" i="388"/>
  <c r="D174" i="388"/>
  <c r="D748" i="388"/>
  <c r="D814" i="388"/>
  <c r="D591" i="388"/>
  <c r="D672" i="388"/>
  <c r="D401" i="388"/>
  <c r="D111" i="388"/>
  <c r="D337" i="388"/>
  <c r="D141" i="388"/>
  <c r="D551" i="388"/>
  <c r="D594" i="388"/>
  <c r="D462" i="388"/>
  <c r="D167" i="388"/>
  <c r="D219" i="388"/>
  <c r="D300" i="388"/>
  <c r="D394" i="388"/>
  <c r="D155" i="388"/>
  <c r="D234" i="388"/>
  <c r="D326" i="388"/>
  <c r="D199" i="388"/>
  <c r="D275" i="388"/>
  <c r="D377" i="388"/>
  <c r="D670" i="388"/>
  <c r="D99" i="388"/>
  <c r="D170" i="388"/>
  <c r="D616" i="388"/>
  <c r="D176" i="388"/>
  <c r="D260" i="388"/>
  <c r="D95" i="388"/>
  <c r="D102" i="388"/>
  <c r="D282" i="388"/>
  <c r="D396" i="388"/>
  <c r="D736" i="388"/>
  <c r="D732" i="388"/>
  <c r="D853" i="388"/>
  <c r="D846" i="388"/>
  <c r="D295" i="388"/>
  <c r="D165" i="388"/>
  <c r="D245" i="388"/>
  <c r="D335" i="388"/>
  <c r="D868" i="388"/>
  <c r="D381" i="388"/>
  <c r="D654" i="388"/>
  <c r="D204" i="388"/>
  <c r="D707" i="388"/>
  <c r="D686" i="388"/>
  <c r="D249" i="388"/>
  <c r="D251" i="388"/>
  <c r="D202" i="388"/>
  <c r="D671" i="388"/>
  <c r="D384" i="388"/>
  <c r="D121" i="388"/>
  <c r="D134" i="388"/>
  <c r="D267" i="388"/>
  <c r="D605" i="388"/>
  <c r="D658" i="388"/>
  <c r="D615" i="388"/>
  <c r="D94" i="388"/>
  <c r="D65" i="388"/>
  <c r="D12" i="388"/>
  <c r="D80" i="388"/>
  <c r="D76" i="388"/>
  <c r="D74" i="388"/>
  <c r="N98" i="388"/>
  <c r="N110" i="388"/>
  <c r="D610" i="388"/>
  <c r="D47" i="388"/>
  <c r="D22" i="388"/>
  <c r="D64" i="388"/>
  <c r="D77" i="388"/>
  <c r="D69" i="388"/>
  <c r="D48" i="388"/>
  <c r="D19" i="388"/>
  <c r="D13" i="388"/>
  <c r="D358" i="388"/>
  <c r="D292" i="388"/>
  <c r="D655" i="388"/>
  <c r="D423" i="388"/>
  <c r="D156" i="388"/>
  <c r="D681" i="388"/>
  <c r="D229" i="388"/>
  <c r="D719" i="388"/>
  <c r="D715" i="388"/>
  <c r="D123" i="388"/>
  <c r="D382" i="388"/>
  <c r="D756" i="388"/>
  <c r="D201" i="388"/>
  <c r="D277" i="388"/>
  <c r="D639" i="388"/>
  <c r="D203" i="388"/>
  <c r="D552" i="388"/>
  <c r="D244" i="388"/>
  <c r="D779" i="388"/>
  <c r="D460" i="388"/>
  <c r="D332" i="388"/>
  <c r="D338" i="388"/>
  <c r="D320" i="388"/>
  <c r="D192" i="388"/>
  <c r="D133" i="388"/>
  <c r="D362" i="388"/>
  <c r="D227" i="388"/>
  <c r="D612" i="388"/>
  <c r="D475" i="388"/>
  <c r="D845" i="388"/>
  <c r="D330" i="388"/>
  <c r="D254" i="388"/>
  <c r="D346" i="388"/>
  <c r="D150" i="388"/>
  <c r="D106" i="388"/>
  <c r="N129" i="388"/>
  <c r="D129" i="388" s="1"/>
  <c r="D20" i="388"/>
  <c r="D38" i="388"/>
  <c r="D10" i="388"/>
  <c r="D78" i="388"/>
  <c r="D70" i="388"/>
  <c r="D39" i="388"/>
  <c r="D72" i="388"/>
  <c r="D40" i="388"/>
  <c r="D66" i="388"/>
  <c r="D854" i="388"/>
  <c r="D831" i="388"/>
  <c r="N122" i="388"/>
  <c r="D68" i="388"/>
  <c r="D73" i="388"/>
  <c r="D75" i="388"/>
  <c r="D745" i="388"/>
  <c r="D193" i="388"/>
  <c r="D420" i="388"/>
  <c r="D196" i="388"/>
  <c r="D143" i="388"/>
  <c r="D734" i="388"/>
  <c r="D241" i="388"/>
  <c r="D376" i="388"/>
  <c r="D550" i="388"/>
  <c r="D493" i="388"/>
  <c r="D722" i="388"/>
  <c r="D593" i="388"/>
  <c r="D166" i="388"/>
  <c r="D457" i="388"/>
  <c r="D209" i="388"/>
  <c r="D105" i="388"/>
  <c r="D479" i="388"/>
  <c r="D657" i="388"/>
  <c r="D780" i="388"/>
  <c r="D334" i="388"/>
  <c r="D160" i="388"/>
  <c r="D240" i="388"/>
  <c r="D331" i="388"/>
  <c r="D823" i="388"/>
  <c r="D279" i="388"/>
  <c r="D154" i="388"/>
  <c r="D163" i="388"/>
  <c r="D554" i="388"/>
  <c r="D388" i="388"/>
  <c r="D256" i="388"/>
  <c r="D233" i="388"/>
  <c r="D93" i="388"/>
  <c r="D140" i="388"/>
  <c r="D386" i="388"/>
  <c r="D827" i="388"/>
  <c r="D224" i="388"/>
  <c r="D361" i="388"/>
  <c r="D268" i="388"/>
  <c r="D711" i="388"/>
  <c r="D714" i="388"/>
  <c r="D749" i="388"/>
  <c r="D149" i="388"/>
  <c r="D746" i="388"/>
  <c r="D100" i="388"/>
  <c r="D378" i="388"/>
  <c r="D778" i="388"/>
  <c r="D266" i="388"/>
  <c r="D214" i="388"/>
  <c r="D294" i="388"/>
  <c r="D216" i="388"/>
  <c r="D299" i="388"/>
  <c r="D393" i="388"/>
  <c r="D693" i="388"/>
  <c r="D391" i="388"/>
  <c r="D659" i="388"/>
  <c r="D206" i="388"/>
  <c r="D709" i="388"/>
  <c r="D200" i="388"/>
  <c r="D276" i="388"/>
  <c r="D195" i="388"/>
  <c r="D824" i="388"/>
  <c r="D213" i="388"/>
  <c r="D838" i="388"/>
  <c r="D327" i="388"/>
  <c r="D427" i="388"/>
  <c r="D144" i="388"/>
  <c r="D553" i="388"/>
  <c r="D755" i="388"/>
  <c r="D148" i="388"/>
  <c r="D638" i="388"/>
  <c r="D705" i="388"/>
  <c r="D182" i="388"/>
  <c r="D265" i="388"/>
  <c r="D354" i="388"/>
  <c r="D360" i="388"/>
  <c r="D161" i="388"/>
  <c r="D694" i="388"/>
  <c r="D104" i="388"/>
  <c r="D392" i="388"/>
  <c r="D839" i="388"/>
  <c r="D698" i="388"/>
  <c r="D162" i="388"/>
  <c r="D390" i="388"/>
  <c r="D285" i="388"/>
  <c r="D353" i="388"/>
  <c r="D304" i="388"/>
  <c r="D179" i="388"/>
  <c r="D352" i="388"/>
  <c r="D136" i="388"/>
  <c r="D103" i="388"/>
  <c r="D178" i="388"/>
  <c r="D613" i="388"/>
  <c r="D221" i="388"/>
  <c r="D708" i="388"/>
  <c r="D870" i="388"/>
  <c r="D172" i="388"/>
  <c r="D757" i="388"/>
  <c r="D355" i="388"/>
  <c r="D321" i="388"/>
  <c r="D402" i="388"/>
  <c r="D834" i="388"/>
  <c r="D283" i="388"/>
  <c r="D864" i="388"/>
  <c r="D248" i="388"/>
  <c r="D690" i="388"/>
  <c r="D731" i="388"/>
  <c r="D269" i="388"/>
  <c r="D689" i="388"/>
  <c r="D652" i="388"/>
  <c r="D340" i="388"/>
  <c r="D614" i="388"/>
  <c r="D699" i="388"/>
  <c r="D359" i="388"/>
  <c r="D758" i="388"/>
  <c r="D849" i="388"/>
  <c r="D399" i="388"/>
  <c r="D235" i="388"/>
  <c r="D177" i="388"/>
  <c r="D477" i="388"/>
  <c r="D307" i="388"/>
  <c r="D861" i="388"/>
  <c r="D426" i="388"/>
  <c r="D181" i="388"/>
  <c r="D619" i="388"/>
  <c r="D270" i="388"/>
  <c r="D169" i="388"/>
  <c r="D324" i="388"/>
  <c r="D673" i="388"/>
  <c r="D247" i="388"/>
  <c r="D683" i="388"/>
  <c r="D208" i="388"/>
  <c r="D832" i="388"/>
  <c r="D730" i="388"/>
  <c r="D421" i="388"/>
  <c r="D336" i="388"/>
  <c r="D696" i="388"/>
  <c r="D131" i="388"/>
  <c r="D724" i="388"/>
  <c r="D347" i="388"/>
  <c r="D461" i="388"/>
  <c r="D751" i="388"/>
  <c r="D223" i="388"/>
  <c r="D197" i="388"/>
  <c r="D273" i="388"/>
  <c r="D363" i="388"/>
  <c r="D236" i="388"/>
  <c r="D329" i="388"/>
  <c r="D424" i="388"/>
  <c r="D132" i="388"/>
  <c r="D422" i="388"/>
  <c r="D867" i="388"/>
  <c r="D706" i="388"/>
  <c r="D217" i="388"/>
  <c r="D271" i="388"/>
  <c r="D145" i="388"/>
  <c r="D272" i="388"/>
  <c r="D344" i="388"/>
  <c r="D781" i="388"/>
  <c r="D741" i="388"/>
  <c r="D198" i="388"/>
  <c r="D205" i="388"/>
  <c r="D281" i="388"/>
  <c r="D383" i="388"/>
  <c r="D243" i="388"/>
  <c r="D395" i="388"/>
  <c r="D640" i="388"/>
  <c r="D280" i="388"/>
  <c r="D726" i="388"/>
  <c r="D692" i="388"/>
  <c r="D262" i="388"/>
  <c r="D191" i="388"/>
  <c r="D356" i="388"/>
  <c r="D109" i="388"/>
  <c r="D194" i="388"/>
  <c r="D663" i="388"/>
  <c r="D226" i="388"/>
  <c r="D130" i="388"/>
  <c r="D118" i="388"/>
  <c r="D93" i="6"/>
  <c r="F18" i="219"/>
  <c r="F22" i="219" s="1"/>
  <c r="C28" i="19"/>
  <c r="D94" i="6"/>
  <c r="AO898" i="388"/>
  <c r="D44" i="388"/>
  <c r="D11" i="388"/>
  <c r="D885" i="388"/>
  <c r="I45" i="388"/>
  <c r="D850" i="388"/>
  <c r="AL45" i="388"/>
  <c r="E12" i="220"/>
  <c r="AM1399" i="388"/>
  <c r="AO1399" i="388" s="1"/>
  <c r="I14" i="219"/>
  <c r="I18" i="219" s="1"/>
  <c r="I22" i="219" s="1"/>
  <c r="AK1399" i="388"/>
  <c r="C21" i="389" s="1"/>
  <c r="H14" i="219"/>
  <c r="G12" i="220"/>
  <c r="D45" i="388" l="1"/>
  <c r="D98" i="388"/>
  <c r="D110" i="388"/>
  <c r="D122" i="388"/>
  <c r="G16" i="220"/>
  <c r="G21" i="220" s="1"/>
  <c r="H18" i="219"/>
  <c r="H22" i="219" s="1"/>
  <c r="D14" i="219" l="1"/>
  <c r="AI9" i="388" l="1"/>
  <c r="D10" i="6" l="1"/>
  <c r="I9" i="388"/>
  <c r="AL9" i="388"/>
  <c r="AL898" i="388" s="1"/>
  <c r="AI898" i="388"/>
  <c r="D12" i="220" s="1"/>
  <c r="D9" i="388" l="1"/>
  <c r="G14" i="219"/>
  <c r="K14" i="219" s="1"/>
  <c r="F12" i="220"/>
  <c r="H12" i="220" l="1"/>
  <c r="Q1397" i="388" l="1"/>
  <c r="AJ1235" i="388"/>
  <c r="C17" i="19" s="1"/>
  <c r="D16" i="219" l="1"/>
  <c r="J1235" i="388"/>
  <c r="AJ1397" i="388"/>
  <c r="AJ1399" i="388" s="1"/>
  <c r="AI1235" i="388"/>
  <c r="I1235" i="388" s="1"/>
  <c r="D11" i="6" l="1"/>
  <c r="D1235" i="388"/>
  <c r="E14" i="220"/>
  <c r="E16" i="220" s="1"/>
  <c r="E21" i="220" s="1"/>
  <c r="C19" i="19"/>
  <c r="AI1397" i="388"/>
  <c r="AI1399" i="388" s="1"/>
  <c r="AL1235" i="388"/>
  <c r="D18" i="219"/>
  <c r="D22" i="219" s="1"/>
  <c r="D92" i="6" l="1"/>
  <c r="C30" i="19"/>
  <c r="AL1397" i="388"/>
  <c r="A7" i="388" s="1"/>
  <c r="C15" i="389"/>
  <c r="C17" i="389"/>
  <c r="D14" i="220"/>
  <c r="F14" i="220" s="1"/>
  <c r="H14" i="220" s="1"/>
  <c r="H16" i="220" s="1"/>
  <c r="H21" i="220" s="1"/>
  <c r="G16" i="219"/>
  <c r="K16" i="219" s="1"/>
  <c r="C19" i="389" l="1"/>
  <c r="AL1399" i="388"/>
  <c r="AJ1401" i="388" s="1"/>
  <c r="AM1405" i="388" s="1"/>
  <c r="AN1405" i="388" s="1"/>
  <c r="D16" i="220"/>
  <c r="D21" i="220" s="1"/>
  <c r="G18" i="219"/>
  <c r="G22" i="219" s="1"/>
  <c r="F16" i="220"/>
  <c r="F21" i="220" s="1"/>
  <c r="K18" i="219"/>
  <c r="K22" i="219" s="1"/>
  <c r="C23" i="389" l="1"/>
  <c r="AK1401" i="388"/>
  <c r="AM1406" i="388" s="1"/>
  <c r="AN1406" i="388" s="1"/>
  <c r="AI1401" i="388"/>
  <c r="AM1404" i="388" s="1"/>
  <c r="AN1404" i="388" s="1"/>
  <c r="C25" i="389" l="1"/>
  <c r="C34" i="389"/>
  <c r="C30" i="389"/>
  <c r="C32" i="389"/>
  <c r="AN1407" i="388"/>
  <c r="AM1407" i="388"/>
  <c r="C31" i="389" l="1"/>
  <c r="C29" i="389"/>
  <c r="C33" i="389"/>
  <c r="D87" i="6" l="1"/>
  <c r="C31" i="19"/>
  <c r="C35" i="389" l="1"/>
  <c r="C32" i="19"/>
  <c r="D96" i="6"/>
  <c r="D88" i="6"/>
  <c r="E23" i="220" l="1"/>
  <c r="D90" i="6"/>
  <c r="D98" i="6"/>
  <c r="D23" i="220" l="1"/>
  <c r="F23" i="220" l="1"/>
</calcChain>
</file>

<file path=xl/comments1.xml><?xml version="1.0" encoding="utf-8"?>
<comments xmlns="http://schemas.openxmlformats.org/spreadsheetml/2006/main">
  <authors>
    <author>hlee</author>
    <author>Susan Free</author>
  </authors>
  <commentList>
    <comment ref="C34" authorId="0">
      <text>
        <r>
          <rPr>
            <b/>
            <sz val="8"/>
            <color indexed="81"/>
            <rFont val="Tahoma"/>
            <family val="2"/>
          </rPr>
          <t>UPDATE:</t>
        </r>
        <r>
          <rPr>
            <sz val="8"/>
            <color indexed="81"/>
            <rFont val="Tahoma"/>
            <family val="2"/>
          </rPr>
          <t xml:space="preserve"> "AFUDC_WUTC"  schedule I</t>
        </r>
      </text>
    </comment>
    <comment ref="B85" authorId="1">
      <text>
        <r>
          <rPr>
            <b/>
            <sz val="8"/>
            <color indexed="81"/>
            <rFont val="Tahoma"/>
            <family val="2"/>
          </rPr>
          <t>Susan Free:</t>
        </r>
        <r>
          <rPr>
            <sz val="8"/>
            <color indexed="81"/>
            <rFont val="Tahoma"/>
            <family val="2"/>
          </rPr>
          <t xml:space="preserve">
Accounts 18230181 and 22100691 were added to SAP in July 2003.  Previously, the AMA balance was determined  for Rate Base purposes from a schedule provided by Treasury.  Because there is not enough history in SAP to calculate a proper AMA balance, the old method of determination will be used through July 2004 at which time 13 months will have been recognized in SAP.</t>
        </r>
      </text>
    </comment>
  </commentList>
</comments>
</file>

<file path=xl/comments2.xml><?xml version="1.0" encoding="utf-8"?>
<comments xmlns="http://schemas.openxmlformats.org/spreadsheetml/2006/main">
  <authors>
    <author>Puget Sound Energy</author>
  </authors>
  <commentList>
    <comment ref="D19" authorId="0">
      <text>
        <r>
          <rPr>
            <b/>
            <sz val="9"/>
            <color indexed="81"/>
            <rFont val="Tahoma"/>
            <family val="2"/>
          </rPr>
          <t xml:space="preserve">zero balance 
</t>
        </r>
      </text>
    </comment>
  </commentList>
</comments>
</file>

<file path=xl/comments3.xml><?xml version="1.0" encoding="utf-8"?>
<comments xmlns="http://schemas.openxmlformats.org/spreadsheetml/2006/main">
  <authors>
    <author>Puget Sound Energy</author>
  </authors>
  <commentList>
    <comment ref="D19" authorId="0">
      <text>
        <r>
          <rPr>
            <sz val="9"/>
            <color indexed="81"/>
            <rFont val="Tahoma"/>
            <family val="2"/>
          </rPr>
          <t xml:space="preserve">zero balance 
</t>
        </r>
      </text>
    </comment>
  </commentList>
</comments>
</file>

<file path=xl/sharedStrings.xml><?xml version="1.0" encoding="utf-8"?>
<sst xmlns="http://schemas.openxmlformats.org/spreadsheetml/2006/main" count="2498" uniqueCount="1711">
  <si>
    <t xml:space="preserve">  </t>
  </si>
  <si>
    <t>DFIT - FAS 133 CFH TLOCK LT</t>
  </si>
  <si>
    <t>28200151</t>
  </si>
  <si>
    <t>35-1</t>
  </si>
  <si>
    <t>Env Rem - Bay Station (Elliot Ave) MGP</t>
  </si>
  <si>
    <t>SFAS 123R Tax Windfall Benefit</t>
  </si>
  <si>
    <t>ARO-Electric Colstrip 1 &amp; 2 ash pond ca</t>
  </si>
  <si>
    <t>101 / 102 / 230XXXX1</t>
  </si>
  <si>
    <t>101 / 253XXXX3</t>
  </si>
  <si>
    <t>114XXXX1</t>
  </si>
  <si>
    <t>1822XXX1</t>
  </si>
  <si>
    <t>1823XXX1</t>
  </si>
  <si>
    <t>115XXXX1</t>
  </si>
  <si>
    <t>235XXXX1</t>
  </si>
  <si>
    <t>252XXXX1</t>
  </si>
  <si>
    <t>28200121, 161/28300341</t>
  </si>
  <si>
    <t>283XXXXX</t>
  </si>
  <si>
    <t>Encogen Storeroom</t>
  </si>
  <si>
    <t>Env Rem - Tacoma Tide Flats Remediation Costs</t>
  </si>
  <si>
    <t>Upper Baker - FERC License Fees</t>
  </si>
  <si>
    <t>Residential Single Family Elec Customer</t>
  </si>
  <si>
    <t>Residential Plat Elec Customer Advances</t>
  </si>
  <si>
    <t>Accum Amort Acq Adj. DuPont - Electric</t>
  </si>
  <si>
    <t>Default Payroll Withholding - S/B $0.00</t>
  </si>
  <si>
    <t>Average</t>
  </si>
  <si>
    <t>Non</t>
  </si>
  <si>
    <t>Sum of All</t>
  </si>
  <si>
    <t>Invested</t>
  </si>
  <si>
    <t>Operating</t>
  </si>
  <si>
    <t>Working</t>
  </si>
  <si>
    <t>Category</t>
  </si>
  <si>
    <t>Capital</t>
  </si>
  <si>
    <t>Investment</t>
  </si>
  <si>
    <t>Components</t>
  </si>
  <si>
    <t>a</t>
  </si>
  <si>
    <t>b</t>
  </si>
  <si>
    <t>c</t>
  </si>
  <si>
    <t>d (see page 2)</t>
  </si>
  <si>
    <t>e</t>
  </si>
  <si>
    <t>f</t>
  </si>
  <si>
    <t>g = sum c thru f</t>
  </si>
  <si>
    <t>Total Assets</t>
  </si>
  <si>
    <t>Total Liabilities</t>
  </si>
  <si>
    <t>Total per Trial Balance</t>
  </si>
  <si>
    <t>Reclassify Gas Merchandising Inventory</t>
  </si>
  <si>
    <t>Totals used in Ratebase / Working Capital</t>
  </si>
  <si>
    <t>d = b + c</t>
  </si>
  <si>
    <t>f = d + e</t>
  </si>
  <si>
    <t>Reclassify Electric WUTC AFUDC Reg Asset</t>
  </si>
  <si>
    <t>Gas Rate Base</t>
  </si>
  <si>
    <t>Electric Rate Base</t>
  </si>
  <si>
    <t>Allowance for Working Capital</t>
  </si>
  <si>
    <t>Total Gas Rate Base</t>
  </si>
  <si>
    <t>Elec-RWIP-CED3 C.O.R./Salvage-PP</t>
  </si>
  <si>
    <t>Common-RWIP-RET1 C.O.R./Salvage PP</t>
  </si>
  <si>
    <t>DFIT Summit Landlord Incentive</t>
  </si>
  <si>
    <t>Other Deferred Credits - LIHEAP Credit - Electric</t>
  </si>
  <si>
    <t>Other Deferred Credits - LIHEAP Credit - Gas</t>
  </si>
  <si>
    <t>Other Deferred Credits - Contra LIHEAP Credit-Elec</t>
  </si>
  <si>
    <t>Other Deferred Credits - Contra LIHEAP Credit-Gas</t>
  </si>
  <si>
    <t>Colstrip 3 &amp; 4 Final Reclamation Liability</t>
  </si>
  <si>
    <t>LNG - Gig Harbor</t>
  </si>
  <si>
    <t>AD&amp;D Insurance - CIGNA</t>
  </si>
  <si>
    <t>2007 Cashiers Overages</t>
  </si>
  <si>
    <t>LTD Insurance - Hartford</t>
  </si>
  <si>
    <t>Common Plant-Allocation to Electric</t>
  </si>
  <si>
    <t>Accum Depreciation Non-legal Cost of Removal</t>
  </si>
  <si>
    <t>Def FIT Deferred Compensation</t>
  </si>
  <si>
    <t>401(k) Plan EE</t>
  </si>
  <si>
    <t>Loan Payback 401(k)</t>
  </si>
  <si>
    <t>Env Rem - UG Tank -Poulsbo Service Cent</t>
  </si>
  <si>
    <t>Salvation Army Donations</t>
  </si>
  <si>
    <t>Ratebase</t>
  </si>
  <si>
    <t>7.20% Med Term Notes C - Due 12/22/25</t>
  </si>
  <si>
    <t>6e</t>
  </si>
  <si>
    <t>Wells Fargo Bank - Commercial Paper</t>
  </si>
  <si>
    <t>Fuel Stock - Whitehorn #1</t>
  </si>
  <si>
    <t>Fuel Stock - Frederickson #1</t>
  </si>
  <si>
    <t>Unearned Revenue - Miscellaneous</t>
  </si>
  <si>
    <t>Electric - Gross PCA</t>
  </si>
  <si>
    <t>Fuel Stock - Pooled CT Non-Core Gas Inv</t>
  </si>
  <si>
    <t>Def FIT - White River Water Right</t>
  </si>
  <si>
    <t>29.1</t>
  </si>
  <si>
    <t>26b</t>
  </si>
  <si>
    <t>Prepaid - INSSINC - Futrak Maintenance</t>
  </si>
  <si>
    <t>PCA YR #8 Gross</t>
  </si>
  <si>
    <t>PCA YR #8  Gross - Contra</t>
  </si>
  <si>
    <t>Def FIT - Mint Farm EqOS</t>
  </si>
  <si>
    <t>Accrued Int 7.20% Notes Due Dec &amp; Jun</t>
  </si>
  <si>
    <t>Cash-Key Bank- SAP Credit Balance Refun</t>
  </si>
  <si>
    <t>Customer Advances for Construction</t>
  </si>
  <si>
    <t>Wash St Annual Filing Fee</t>
  </si>
  <si>
    <t>Env Rem - Gas Works Remediation Costs</t>
  </si>
  <si>
    <t>Common Accum Amort-Allocation to Electric</t>
  </si>
  <si>
    <t>Chelan PUD Contract Initiation</t>
  </si>
  <si>
    <t>Deferred Credit - Green Power Tariff</t>
  </si>
  <si>
    <t>Dental Insurance - WDS</t>
  </si>
  <si>
    <t>6a</t>
  </si>
  <si>
    <t>Env Rem - UG Tank - Whidbey Is. (Future</t>
  </si>
  <si>
    <t>PCA YR #3 Gross - Contra</t>
  </si>
  <si>
    <t>26a</t>
  </si>
  <si>
    <t>Cashiers Shortages - CLX</t>
  </si>
  <si>
    <t>Prepaid Subscrptns</t>
  </si>
  <si>
    <t>White River Land Sales Costs</t>
  </si>
  <si>
    <t>A/P - Gas Pipeline Liability</t>
  </si>
  <si>
    <t>Def FIT Pension</t>
  </si>
  <si>
    <t>Def FIT Bond Related</t>
  </si>
  <si>
    <t xml:space="preserve">Gas-RWIP-RET1 C.O.R./Salvage PP    </t>
  </si>
  <si>
    <t xml:space="preserve">Non-Utility Property - PP </t>
  </si>
  <si>
    <t xml:space="preserve">Redmond Ridge Soil Mgmt Agmt    </t>
  </si>
  <si>
    <t>PCA YR #4  Gross</t>
  </si>
  <si>
    <t>PCA YR #4 Gross - Contra</t>
  </si>
  <si>
    <t>Def FIT - Wind Loss Settlement Agreemen</t>
  </si>
  <si>
    <t>37h</t>
  </si>
  <si>
    <t>8.40% Cap Trst - Unamort Reacq Debt</t>
  </si>
  <si>
    <t>Clay Basin Gas Storage - 00925</t>
  </si>
  <si>
    <t>A/R - Miscellaneous - CLX</t>
  </si>
  <si>
    <t>Common Accum Depr-Allocation to Electric</t>
  </si>
  <si>
    <t>GAS</t>
  </si>
  <si>
    <t>Customer Accounts Receivable</t>
  </si>
  <si>
    <t>Buckley Ph II Burn Pile &amp; Wood Debris E</t>
  </si>
  <si>
    <t>Colstrip 500KV Transmission O&amp;M Operati</t>
  </si>
  <si>
    <t>Deferred Compensation - Salary Deferred</t>
  </si>
  <si>
    <t>Puget Western - Retained Earnings</t>
  </si>
  <si>
    <t>Accrued FICA - Company</t>
  </si>
  <si>
    <t xml:space="preserve"> </t>
  </si>
  <si>
    <t>Def Debits - Misc Def Debits</t>
  </si>
  <si>
    <t>Generating Plant Expenses</t>
  </si>
  <si>
    <t>$200M VRN - Amort of Debt Retirement</t>
  </si>
  <si>
    <t>A/P - Secondary Power Payable</t>
  </si>
  <si>
    <t>Def FIT - FAS 109</t>
  </si>
  <si>
    <t>Notes Rec - Intolight</t>
  </si>
  <si>
    <t>Unearned Easement Revenue</t>
  </si>
  <si>
    <t>ARO-Hopkins Ridge</t>
  </si>
  <si>
    <t>PSE Transmission Contra - Merchant Deposit</t>
  </si>
  <si>
    <t>Deferred Pole Contact Compliance Payment</t>
  </si>
  <si>
    <t>RB-Consv Pre91 Tax Settlmt - Accum Def Inc Tax</t>
  </si>
  <si>
    <t>Customer Deposits - Electric</t>
  </si>
  <si>
    <t>Residential Exchange</t>
  </si>
  <si>
    <t>Cust Advances for Construction</t>
  </si>
  <si>
    <t>Major Projects - Property Tax Expense</t>
  </si>
  <si>
    <t>Def Inc Tax - Pre 1981 Additions</t>
  </si>
  <si>
    <t>Def Inc Tax - Post 1980 Additions</t>
  </si>
  <si>
    <t>Liberalized Depreciation Total Accum. Def. FIT - Liberalized</t>
  </si>
  <si>
    <t>7.00% MTN Series B Due 3/9/29 - Accrued</t>
  </si>
  <si>
    <t>8.4%WING MTN SERIES A DUE 1/13/2022 (rd</t>
  </si>
  <si>
    <t>PCA Customer Portion</t>
  </si>
  <si>
    <t xml:space="preserve">Unclaimed Vendor Payments - California  </t>
  </si>
  <si>
    <t>Unclaimed Property - Customer Refunds - California</t>
  </si>
  <si>
    <t xml:space="preserve">Deferred Tax - Common Depreciation  </t>
  </si>
  <si>
    <t>Payroll - Life Insurance Payable- Retir</t>
  </si>
  <si>
    <t>Snoqualmie #2 - FERC License Fees</t>
  </si>
  <si>
    <t>Total Profit/Loss Current Year</t>
  </si>
  <si>
    <t>Unappropriated Retained Earnings</t>
  </si>
  <si>
    <t>Prepmts - All Risk Property Insurance</t>
  </si>
  <si>
    <t>Prepmts - M&amp;M Consulting Fee</t>
  </si>
  <si>
    <t>Electric - Construction Work in Progres</t>
  </si>
  <si>
    <t>Unclaimed Property - Customer Refunds</t>
  </si>
  <si>
    <t>Unclaimed Property - Payroll Checks</t>
  </si>
  <si>
    <t>A/P - Power Cost</t>
  </si>
  <si>
    <t>Electric - Colstrip Def Depr FERC Adj - Reg A</t>
  </si>
  <si>
    <t>Electric - BPA Power Exch Invstmt - Reg Asset</t>
  </si>
  <si>
    <t>Electric - BPA Power Exch Inv Amort - Reg Ass</t>
  </si>
  <si>
    <t>12</t>
  </si>
  <si>
    <t>Def Inc Tax - Energy Conservation &amp; FAS 133</t>
  </si>
  <si>
    <t>Fuel Stock - Propane SWARR Station</t>
  </si>
  <si>
    <t>Temporary Cash Investments-Taxable</t>
  </si>
  <si>
    <t>6b</t>
  </si>
  <si>
    <t>7.15% Med Term Notes C - Due 12/19/25</t>
  </si>
  <si>
    <t>Prepaid - Freddy 1 Capital FFH</t>
  </si>
  <si>
    <t>Prepaid - Freddy 1 Expense FFH</t>
  </si>
  <si>
    <t>Prepaid - Freddy 1 Inventory</t>
  </si>
  <si>
    <t>Prepmts - Interest</t>
  </si>
  <si>
    <t xml:space="preserve">Puget Sound Energy, Inc. </t>
  </si>
  <si>
    <t>Reconciliation between Balance Sheet and Combined Working Capital / Ratebase</t>
  </si>
  <si>
    <t xml:space="preserve">Components of Operating Investment included in Reconciliation </t>
  </si>
  <si>
    <t>Property Taxes - Washington - Electric</t>
  </si>
  <si>
    <t>Property Taxes - Montana - Electric</t>
  </si>
  <si>
    <t>Property Taxes - Washington - Gas</t>
  </si>
  <si>
    <t>Tenino Service Center - UG Tank - Env</t>
  </si>
  <si>
    <t>White River Plant Costs Reg Asset</t>
  </si>
  <si>
    <t>Payroll - Medical Insurance Payable- Re</t>
  </si>
  <si>
    <t>7.02% Med Term Notes due 12/01/27</t>
  </si>
  <si>
    <t>6.74% Med Term Notes - Due 06/15/18</t>
  </si>
  <si>
    <t>Electric - Payroll Deductions - IBEW Union Du</t>
  </si>
  <si>
    <t>Accounts Payable - BillServ NSF's and A</t>
  </si>
  <si>
    <t>6.274% Senior Notes Due 3/15/2037 - Unamortized Debt Expense</t>
  </si>
  <si>
    <t>6.274% Senior Notes Due 3/15/2037</t>
  </si>
  <si>
    <t>Defrrd Tax Asset - SFAS 158 Qualified P</t>
  </si>
  <si>
    <t>Defrrd Tax Asset - SFAS 158 SERP</t>
  </si>
  <si>
    <t>Defrrd Tax Asset - SFAS 158 Postrtrmnt</t>
  </si>
  <si>
    <t>Cash-Key Bank- Checkfree</t>
  </si>
  <si>
    <t>Account Description</t>
  </si>
  <si>
    <t>8.231% Trust Preferred Notes - Amort of</t>
  </si>
  <si>
    <t>Env Rem - WSDOT Upland Remediation Costs</t>
  </si>
  <si>
    <t>Env Rem - WSDOT Thea Foss Remediation Costs</t>
  </si>
  <si>
    <t>Env Rem - Quendall Terminal Remediation</t>
  </si>
  <si>
    <t>ARO - Gas Mains</t>
  </si>
  <si>
    <t xml:space="preserve">   Accumulated Depreciation and Other Liabilities</t>
  </si>
  <si>
    <t>Deferred Taxes WNP#3</t>
  </si>
  <si>
    <t>DFIT - 2006 Storm Excess Costs</t>
  </si>
  <si>
    <t>5.875% PCB Series 1993-Unamort Loss on</t>
  </si>
  <si>
    <t>Electric - Plant Acq Adj. Milwaukee RR</t>
  </si>
  <si>
    <t>Electric - Plant Acq Adj. DuPont</t>
  </si>
  <si>
    <t>Elec-Accum Depreciation -PP</t>
  </si>
  <si>
    <t>GAS-Accum Depreciation -PP</t>
  </si>
  <si>
    <t>ARO - Transmission Wood Poles to Short Term</t>
  </si>
  <si>
    <t>ARO - Distribution Wood Poles Short Term</t>
  </si>
  <si>
    <t>ARO - Electric Short Term</t>
  </si>
  <si>
    <t>ARO - Gas Short Term</t>
  </si>
  <si>
    <t>Cash Discount Clearing</t>
  </si>
  <si>
    <t>37g</t>
  </si>
  <si>
    <t>Def FIT - ARO</t>
  </si>
  <si>
    <t>Electric - Plant Material &amp; Supplies</t>
  </si>
  <si>
    <t>Gas - Plant Material &amp; Supplies</t>
  </si>
  <si>
    <t>PSE Low Income Program Costs - Electric</t>
  </si>
  <si>
    <t>PSE Low Income Program Costs - Gas</t>
  </si>
  <si>
    <t>Non-Op</t>
  </si>
  <si>
    <t>Accum Amortization Colstrip-Common FERC</t>
  </si>
  <si>
    <t>Colstrip Def Depr FERC Adj - Reg</t>
  </si>
  <si>
    <t>1</t>
  </si>
  <si>
    <t>16</t>
  </si>
  <si>
    <t>16a</t>
  </si>
  <si>
    <t>Common - Const Completed Non Classified</t>
  </si>
  <si>
    <t>Electric Conservation not in RB</t>
  </si>
  <si>
    <t>Federal Income Tax Withheld - Employee</t>
  </si>
  <si>
    <t>Injuries / Damages</t>
  </si>
  <si>
    <t>37f</t>
  </si>
  <si>
    <t>22</t>
  </si>
  <si>
    <t>White River Safety &amp; Regulatory - UE-040641 - Post Jan 15, 2004</t>
  </si>
  <si>
    <t>White River Water Rights - UE-040641 - Post Jan 15, 2004</t>
  </si>
  <si>
    <t>6h</t>
  </si>
  <si>
    <t>Goldendale Deferral -UE-070533</t>
  </si>
  <si>
    <t>37i</t>
  </si>
  <si>
    <t>A/P - Salary Month End Payroll Accrual</t>
  </si>
  <si>
    <t>Puget Sound Energy</t>
  </si>
  <si>
    <t>Washington Unemployment Tax - Employer</t>
  </si>
  <si>
    <t>37d</t>
  </si>
  <si>
    <t>Gas Stored at JP Reservoir - Noncurrent</t>
  </si>
  <si>
    <t xml:space="preserve">Common Plant-Allocation to Gas </t>
  </si>
  <si>
    <t>Employee Incentive Plan Clearing</t>
  </si>
  <si>
    <t>Incentive Pay Liability</t>
  </si>
  <si>
    <t>8.25% WNG MTN SERIES A DUE 8/12/22, rde</t>
  </si>
  <si>
    <t>Unamort Loss on Reacquired Debt - 1995</t>
  </si>
  <si>
    <t>Dividends on Common Stock (Gas History)</t>
  </si>
  <si>
    <t>Dividends on Preferred Stock (Gas History)</t>
  </si>
  <si>
    <t>Env Rem - Swarr Station</t>
  </si>
  <si>
    <t>Interest Curr Comm.- Unrcvd Purch Gas C</t>
  </si>
  <si>
    <t>Interest Curr Demand-Unrcvd Purch Gas C</t>
  </si>
  <si>
    <t>Residential Exchange - Misc Deferred De</t>
  </si>
  <si>
    <t>Accrued WA City B &amp; O Taxes</t>
  </si>
  <si>
    <t>Current Demand Def - Unrec Purch Gas Costs</t>
  </si>
  <si>
    <t>Notes Rec - BOA Keyport Lighting &amp; Capa</t>
  </si>
  <si>
    <t>7.00% MTN Series B Due 3/9/29</t>
  </si>
  <si>
    <t>DFIT - FAS 133 LT Asset - Electric</t>
  </si>
  <si>
    <t>JO1 Job Orders Temporary Facilities</t>
  </si>
  <si>
    <t>OWIP - Electric - Non-Temp Facility &amp; Damage</t>
  </si>
  <si>
    <t>7.00% MTN Series B Due 3/9/29 - Unamort</t>
  </si>
  <si>
    <t>Property Taxes - Oregon - Electric</t>
  </si>
  <si>
    <t>Approp RE - Fed Amort Reserve - Snoqualmie</t>
  </si>
  <si>
    <t>White River Relicensing - UE-040641</t>
  </si>
  <si>
    <t>White River Water Rights - UE-040641</t>
  </si>
  <si>
    <t>Env Rem - Lower Baker Power Plant Site</t>
  </si>
  <si>
    <t>Env Rem - Snoqualmie Hydro Generation</t>
  </si>
  <si>
    <t>Env Rem - Lower Baker Power Plant Site- Future Costs</t>
  </si>
  <si>
    <t>Prepaid SAP Support</t>
  </si>
  <si>
    <t>Env Rem - Chehalis Remediation Costs</t>
  </si>
  <si>
    <t>Electric-Accum Amortization - PP</t>
  </si>
  <si>
    <t>GAS-Accum Amortization - PP</t>
  </si>
  <si>
    <t>Common-Accum Amortization - PP</t>
  </si>
  <si>
    <t>Provision for Non-Utility Property - PP</t>
  </si>
  <si>
    <t>6c</t>
  </si>
  <si>
    <t>35a</t>
  </si>
  <si>
    <t>Prepayments - Licensing Fees (Vehicles)</t>
  </si>
  <si>
    <t>Prepaid Edison Electric Institute dues</t>
  </si>
  <si>
    <t>Common DFIT Summit Purchase Opt Buyout - Elec</t>
  </si>
  <si>
    <t>Def FIT FAS 106 Retirement Benefits</t>
  </si>
  <si>
    <t>Def FIT - Demand Charges</t>
  </si>
  <si>
    <t>Def FIT - JP Storage 263A</t>
  </si>
  <si>
    <t>Def FIT Indirect Cost Adj - Electric</t>
  </si>
  <si>
    <t>Electric Portion of Common Deferred Taxes</t>
  </si>
  <si>
    <t>CIAC - 1986 Changes - Accum Def Income Tax</t>
  </si>
  <si>
    <t>CIAC - 7/1/87 - Accum Def Income Tax</t>
  </si>
  <si>
    <t>Vacation Pay - Accum Def Inc Taxes</t>
  </si>
  <si>
    <t>Unearned Revenue - Pole Contacts</t>
  </si>
  <si>
    <t>Curr Commodity Def - Unrec Purch Gas Costs</t>
  </si>
  <si>
    <t>Emp Rec / Payroll Advances &amp; Misc - OARM</t>
  </si>
  <si>
    <t>DFIT - FAS 133 LT Liability - Gas</t>
  </si>
  <si>
    <t>SGS-2 Gas Stored Underground</t>
  </si>
  <si>
    <t>Prepaid- Transmission software</t>
  </si>
  <si>
    <t>7.02% MT Note Issued - Unamort Debt Expen</t>
  </si>
  <si>
    <t>6.8% PCB Series 1992-Unamort Loss on Re</t>
  </si>
  <si>
    <t>$250M 30 Year Senior Notes</t>
  </si>
  <si>
    <t>Deferred FIT - Horizon Wind Energy Paym</t>
  </si>
  <si>
    <t>A/P - Financial Swap payable</t>
  </si>
  <si>
    <t>Electric Plant in Service</t>
  </si>
  <si>
    <t>Electric Plant Aquisition Adjustment</t>
  </si>
  <si>
    <t>8.39%WNG MTN SERIES A DUE 1/13/2022 (rd</t>
  </si>
  <si>
    <t>Accounts Payable - APS NSF's and Adj-Ke</t>
  </si>
  <si>
    <t>A/P - BPA Transmission Payable</t>
  </si>
  <si>
    <t>A/P - Firm Contract Power Payable</t>
  </si>
  <si>
    <t>Fuel Stock - Colstrip 3&amp;4 Fuel</t>
  </si>
  <si>
    <t>Trading Floor FERC Fees Payable</t>
  </si>
  <si>
    <t>PCA Company Portion - contra</t>
  </si>
  <si>
    <t>White River Relicensing - UE-040641 - Post Jan 15, 2004</t>
  </si>
  <si>
    <t>Gas</t>
  </si>
  <si>
    <t>Electric</t>
  </si>
  <si>
    <t>Med Term Notes - C - Unamort Debt Expense</t>
  </si>
  <si>
    <t>White River Deferred Plant Costs</t>
  </si>
  <si>
    <t>37c</t>
  </si>
  <si>
    <t>DFIT - FAS 133 Asset - PGA</t>
  </si>
  <si>
    <t>Microsoft Maintenance Contract</t>
  </si>
  <si>
    <t>Deferred Losses post 5/31/08 Property Sales - Gas</t>
  </si>
  <si>
    <t>Deferred Gains post  5/31/08 Property Sales - Gas</t>
  </si>
  <si>
    <t>Snoqualmie #1 - FERC License Fees</t>
  </si>
  <si>
    <t>US Bank - Damage Claims 1771847</t>
  </si>
  <si>
    <t>Def Losses fr Disposition of Utility Pl</t>
  </si>
  <si>
    <t>ARO - Distribution Wood Poles</t>
  </si>
  <si>
    <t>Gas Conservation - Tracker Programs</t>
  </si>
  <si>
    <t>Electric - Plant in Service - PP</t>
  </si>
  <si>
    <t>Gas - Plant in Service - PP</t>
  </si>
  <si>
    <t>Common - Plant in Service - PP</t>
  </si>
  <si>
    <t>Electric - Plant Held for Future Use -</t>
  </si>
  <si>
    <t>Gas - Plant Held for Future Use - PP</t>
  </si>
  <si>
    <t>Electric Plant - NOT CLASSIFIED - PP</t>
  </si>
  <si>
    <t>Gas - Plant - NOT CLASSIFIED - PP</t>
  </si>
  <si>
    <t>Gas - Construction Work in Progress - P</t>
  </si>
  <si>
    <t>A/R - Snohomish PUD - Beverly Park Subs</t>
  </si>
  <si>
    <t>Real Estate Reimbursable Projects</t>
  </si>
  <si>
    <t>SEP Pension &amp; Benefit Plant Liabiltiy</t>
  </si>
  <si>
    <t>Post Retriement Benefit Plan Benefit</t>
  </si>
  <si>
    <t>PGA  Amort - Dommod</t>
  </si>
  <si>
    <t>Contributions in Aid of Construction - Accum. Def. FIT.</t>
  </si>
  <si>
    <t>Residential Exchange - Other Deferred C</t>
  </si>
  <si>
    <t>6.724% MTN due 6/15/2036 - Unamort Debt Expense</t>
  </si>
  <si>
    <t>Fuel Stock - Crystal Mountain</t>
  </si>
  <si>
    <t>Line 41</t>
  </si>
  <si>
    <t>PCA Company Portion</t>
  </si>
  <si>
    <t>Prepaid - Goldendale Expense Maintenanc</t>
  </si>
  <si>
    <t>DFIT - Interest Chelan PUD Reg Asset</t>
  </si>
  <si>
    <t>Landlord Incentive Bldg B - Floor 4</t>
  </si>
  <si>
    <t>Hopkins II Wake Effect Settlement</t>
  </si>
  <si>
    <t>DFIT - FAS 133 LT Liability - Electric</t>
  </si>
  <si>
    <t>Plant Materials - Colstrip 3 &amp; 4</t>
  </si>
  <si>
    <t>Freddie #1 Operating Advance</t>
  </si>
  <si>
    <t>Contra Low Income Program - Electric</t>
  </si>
  <si>
    <t>Contra Low Income Program - Gas</t>
  </si>
  <si>
    <t>Env Rem - Gas Historical Actual Ins Recoverie</t>
  </si>
  <si>
    <t>Federal Excise Tax - Fuel/Drayage Veh</t>
  </si>
  <si>
    <t>Prepmts - Puget Auto / General Liability</t>
  </si>
  <si>
    <t>Prepaid - Goldendale Capital Maintenanc</t>
  </si>
  <si>
    <t>PCA YR #9 Gross</t>
  </si>
  <si>
    <t>PCA YR #9  Gross - Contra</t>
  </si>
  <si>
    <t>DFIT - FAS 133 Liability - PGA  LT</t>
  </si>
  <si>
    <t>International Paper - Westcoast Capacity Agreement</t>
  </si>
  <si>
    <t>Proceeds from CWA for White River Plant Sale</t>
  </si>
  <si>
    <t>Wild Horse US Treasury Grant</t>
  </si>
  <si>
    <t>Transmission Services Deposits</t>
  </si>
  <si>
    <t>Electric - Premium on Cap Stock - Common</t>
  </si>
  <si>
    <t>CIAC after 10/8/76 - Accum Def Income Tax</t>
  </si>
  <si>
    <t>GST on Gas Sales from PSE</t>
  </si>
  <si>
    <t>DFIT - FAS 133 ST Liability - Gas</t>
  </si>
  <si>
    <t>PSE Operating Credit Agreement</t>
  </si>
  <si>
    <t>PSE Hedging Credit Agreement</t>
  </si>
  <si>
    <t>Suntrust Bank - Commercial Paper</t>
  </si>
  <si>
    <t>18</t>
  </si>
  <si>
    <t>9-5/8% Series 9/15/94 - Unam Loss Reacq Debt</t>
  </si>
  <si>
    <t>Env Rem - South Seattle GS</t>
  </si>
  <si>
    <t>White River Salvage</t>
  </si>
  <si>
    <t>BPA Power Exch Invstmt - Reg Asset</t>
  </si>
  <si>
    <t>6.724% 30 Year Notes Due 6/15/2036</t>
  </si>
  <si>
    <t>Accrued Interest on PE Note</t>
  </si>
  <si>
    <t>Accrued Interest - 6.724% Notes Due 6/1</t>
  </si>
  <si>
    <t>PCA YR #2  Gross</t>
  </si>
  <si>
    <t>PCA YR #2 Gross - Contra</t>
  </si>
  <si>
    <t>CLX Balance Transfer</t>
  </si>
  <si>
    <t>7.19% WNG Series B due 8/18/2023</t>
  </si>
  <si>
    <t>Gas - Payroll Deductions - UA Union Dues</t>
  </si>
  <si>
    <t>PTO / Holiday / etc - Clearing</t>
  </si>
  <si>
    <t>PSE Ben Protect Trust-Bank of NY Money</t>
  </si>
  <si>
    <t>Medical Aid - Supplemental</t>
  </si>
  <si>
    <t>Gas - Common Stock Expense</t>
  </si>
  <si>
    <t>Electric - Common Stock Expense</t>
  </si>
  <si>
    <t>ARO - Transmission Wood Poles</t>
  </si>
  <si>
    <t>J Harvey Const Encroach. Dep/BPA Kitsap</t>
  </si>
  <si>
    <t>Common - Plant - NOT CLASSIFIED - PP</t>
  </si>
  <si>
    <t>BPA RES JD Wind Deposit</t>
  </si>
  <si>
    <t>Prepaid - PowerPlant Maintenance Contra</t>
  </si>
  <si>
    <t>Redmond West on Willows - Landlord Ince</t>
  </si>
  <si>
    <t>Common-Accum Depreciation -PP</t>
  </si>
  <si>
    <t>Prepaid American Gas Association Dues</t>
  </si>
  <si>
    <t>Article 602 - Terrestrial Enhance &amp; Research Fund O&amp;M</t>
  </si>
  <si>
    <t>DFIT - White River Reg Asset</t>
  </si>
  <si>
    <t>Deferred FIT - PCA Customer Portion</t>
  </si>
  <si>
    <t>Cons Costs NIRB - 1998 Conservation Rider</t>
  </si>
  <si>
    <t>FAS 109 Taxes</t>
  </si>
  <si>
    <t>Gardiner Property Deferred Loss</t>
  </si>
  <si>
    <t>Def Tax Colstrip Reclamation Electric</t>
  </si>
  <si>
    <t>Elec-Accum Amortization</t>
  </si>
  <si>
    <t>Common - Plant Held for Future Use - PP</t>
  </si>
  <si>
    <t>LTC Insurance - UNUM</t>
  </si>
  <si>
    <t>Unamortized Gain from Disp Allowance - Colstr</t>
  </si>
  <si>
    <t>Electric Rate Base Change</t>
  </si>
  <si>
    <t>PGA  Amort - Demand</t>
  </si>
  <si>
    <t>Prepmts - Heavy Vehicle Licenses</t>
  </si>
  <si>
    <t>Net Operating Investment</t>
  </si>
  <si>
    <t>6f</t>
  </si>
  <si>
    <t>Rule 7A Cust Adv With Tax (Kitt) (9-1-0</t>
  </si>
  <si>
    <t>Total Rate Base</t>
  </si>
  <si>
    <t>Contra Accum Depreciation Non-legal Cost of Remova</t>
  </si>
  <si>
    <t>White River Land Reg Asset</t>
  </si>
  <si>
    <t>SFAS 71 - Snoqualmie License Expenses</t>
  </si>
  <si>
    <t>Other Investment Life Insurance</t>
  </si>
  <si>
    <t>Accrued Int Bank Notes - Domestic</t>
  </si>
  <si>
    <t>ARO-Electric Colstrip 3 &amp; 4 ash pond ca</t>
  </si>
  <si>
    <t>Total Working Capital</t>
  </si>
  <si>
    <t>Rate Base Line No.</t>
  </si>
  <si>
    <t>Plant Materials - Colstrip 1 &amp; 2</t>
  </si>
  <si>
    <t>Miscellaneous Paid in Capital</t>
  </si>
  <si>
    <t>White River Safety &amp; Regulatory - UE-040641</t>
  </si>
  <si>
    <t>Liquefied Natural Gas Stored</t>
  </si>
  <si>
    <t>37e</t>
  </si>
  <si>
    <t>Excess Premium - Preferred Stock</t>
  </si>
  <si>
    <t>Unappropriated Retained Earnings (Elect Histo</t>
  </si>
  <si>
    <t>Invest in Assoc.-Other than Rainier Receivables</t>
  </si>
  <si>
    <t>Common Accumulated Depreciation-Allocation to Gas</t>
  </si>
  <si>
    <t>Accumulated Provision for Depreciation</t>
  </si>
  <si>
    <t>6d</t>
  </si>
  <si>
    <t>White River Deferred Relicensing &amp; CWIP</t>
  </si>
  <si>
    <t>PCA YR #7 Gross</t>
  </si>
  <si>
    <t>PCA YR #7  Gross - Contra</t>
  </si>
  <si>
    <t>ARO-Wild Horse Wind</t>
  </si>
  <si>
    <t>NERC Standards Compliance Loss Reserve</t>
  </si>
  <si>
    <t>Accrued Env. Remediation - Crystal Mountain</t>
  </si>
  <si>
    <t>37a</t>
  </si>
  <si>
    <t>37b</t>
  </si>
  <si>
    <t>Merrill Lynch - Commercial Paper</t>
  </si>
  <si>
    <t>Plant Material &amp; Supplies</t>
  </si>
  <si>
    <t>TOTAL ASSETS</t>
  </si>
  <si>
    <t>6</t>
  </si>
  <si>
    <t>A/P Liability - Credit Balance Refund</t>
  </si>
  <si>
    <t>Def Rev Sch85 Lifetime O&amp;M on Increm Li</t>
  </si>
  <si>
    <t>Accumulated Amort Acqu Adj. - Encogen</t>
  </si>
  <si>
    <t>Gas Stored Underground - Non current</t>
  </si>
  <si>
    <t>Advance/Down Payments</t>
  </si>
  <si>
    <t>Accrued Interest - Transm Deposits</t>
  </si>
  <si>
    <t>NewRule 7 Refund zero consump cust adva</t>
  </si>
  <si>
    <t>Colstrip 1&amp;2 Operating Advance</t>
  </si>
  <si>
    <t>Colstrip 3&amp;4 Operating Advance</t>
  </si>
  <si>
    <t>Non-Residential Elec Customer Advances</t>
  </si>
  <si>
    <t>PSE Merchant Deposit - Transmission</t>
  </si>
  <si>
    <t>Low Income Program - Gas</t>
  </si>
  <si>
    <t>Lower Baker - FERC License Fees</t>
  </si>
  <si>
    <t>Undistributed Stores Expense</t>
  </si>
  <si>
    <t>Undistributed Substation Equipment Stor</t>
  </si>
  <si>
    <t>Gas - Premium on Cap Stock - Common</t>
  </si>
  <si>
    <t>Gas Utility Plant in Service</t>
  </si>
  <si>
    <t xml:space="preserve">     No.</t>
  </si>
  <si>
    <t>2c</t>
  </si>
  <si>
    <t>7c</t>
  </si>
  <si>
    <t>Description</t>
  </si>
  <si>
    <t>Average Invested Capital</t>
  </si>
  <si>
    <t>Adjustments to Retained Earnings</t>
  </si>
  <si>
    <t>Env Rem - Olympia ( Columbia Street) MGP</t>
  </si>
  <si>
    <t>8.231% Capital Trust I Pfd Stock Due 6/1/2</t>
  </si>
  <si>
    <t>SGS-1 Gas Stored Underground</t>
  </si>
  <si>
    <t>BPA Power Exch Inv Amortization - Reg Asset</t>
  </si>
  <si>
    <t>Electric - Def AFUDC - Regulatory Asset</t>
  </si>
  <si>
    <t>Montana State Electric Energy Producer Tax</t>
  </si>
  <si>
    <t>Corp License Tax - Montana</t>
  </si>
  <si>
    <t>9.14% Med Term Notes Due 06/15/18- Unam Loss</t>
  </si>
  <si>
    <t>Premium on Cap Stock - Common Stock</t>
  </si>
  <si>
    <t>Approp RE - Fed Amort Reserve - Baker</t>
  </si>
  <si>
    <t>Petty Cash</t>
  </si>
  <si>
    <t>JO2 Job Orders Non-Temp Facilities</t>
  </si>
  <si>
    <t>ZCLM Damage Claim Orders</t>
  </si>
  <si>
    <t>Fuel Stock - Encogen Oil</t>
  </si>
  <si>
    <t>Common Plant Held for Fut Use-Alloc to Electric</t>
  </si>
  <si>
    <t>Electric - Const Completed Non Classified</t>
  </si>
  <si>
    <t>108XXXX1</t>
  </si>
  <si>
    <t>Elec-Accum Depreciation</t>
  </si>
  <si>
    <t>108XXXX3</t>
  </si>
  <si>
    <t>111XXXX1</t>
  </si>
  <si>
    <t>Payroll - 401k company match</t>
  </si>
  <si>
    <t>39</t>
  </si>
  <si>
    <t>Severance Payable</t>
  </si>
  <si>
    <t>Deferred Taxes</t>
  </si>
  <si>
    <t>Rule 7 Cust Adv With Tax (9-1-03)</t>
  </si>
  <si>
    <t>Developers Deposit Rule 7 (9-1-03)</t>
  </si>
  <si>
    <t>Env Rem - Bellingham Manufactured Gas Site</t>
  </si>
  <si>
    <t>Env Rem - Bellingham Mfd Gas Site (Future Cost Est</t>
  </si>
  <si>
    <t>Electric - Town of Concrete Funding - BakLicImp</t>
  </si>
  <si>
    <t>Electric - Upper Skagit Tribe MOU - BakLicImp</t>
  </si>
  <si>
    <t>Electric - Sauk-Suiattle Agmt - BakLicImp</t>
  </si>
  <si>
    <t>Electric - Swinomish Tribe Agmt - BakLicImp</t>
  </si>
  <si>
    <t>Mint Farm - Electric Plant Acquisition Adjustments</t>
  </si>
  <si>
    <t>Prepaid - Mint Farm Capital FFH</t>
  </si>
  <si>
    <t>Prepaid - Mint Farm Expense FFH</t>
  </si>
  <si>
    <t>Prepaid - Mint Farm Inventory</t>
  </si>
  <si>
    <t>Baker License O&amp;M Liability</t>
  </si>
  <si>
    <t>DFIT - Westcoast Capacity Assignment - Electric</t>
  </si>
  <si>
    <t>Accum Amort Acquis Adjust - Mint Farm</t>
  </si>
  <si>
    <t>Fuel Stock-CT Non-Core Gas @ JacksonPrairie-CONTRA</t>
  </si>
  <si>
    <t>Misc Def Cr - MNT Equity Offset CarryC - UE-082128</t>
  </si>
  <si>
    <t>DFIT - Electric Conservation</t>
  </si>
  <si>
    <t>Qualified Pension Plan Liability</t>
  </si>
  <si>
    <t>SFAS 71 - Baker License Expenses</t>
  </si>
  <si>
    <t>21</t>
  </si>
  <si>
    <t>APUA - Damage Claims</t>
  </si>
  <si>
    <t>GR/IR Clearing Account</t>
  </si>
  <si>
    <t>Fuel Stock - Colstrip 1&amp;2 Propane</t>
  </si>
  <si>
    <t>Customer Deposits/Advances</t>
  </si>
  <si>
    <t>DFIT - FAS 133 ST Liability - Electric</t>
  </si>
  <si>
    <t>6g</t>
  </si>
  <si>
    <t>Prepaid - Goldendale Inventory</t>
  </si>
  <si>
    <t>Cabot Gas Contract - Accum Def Inc Taxe</t>
  </si>
  <si>
    <t>WHR Land Sales Cost</t>
  </si>
  <si>
    <t>Article 103 -Upstream Fish Passage Fund</t>
  </si>
  <si>
    <t>Article 105 - Downstream Fish Passage Fund</t>
  </si>
  <si>
    <t>Article 511 -Decaying Wood Fund</t>
  </si>
  <si>
    <t>Article 505 - Aquatic Riparian Habitat Fund</t>
  </si>
  <si>
    <t>Article 602 Recreation Adapative Management Fund</t>
  </si>
  <si>
    <t>Article 514 - Use of Habit Evaluation</t>
  </si>
  <si>
    <t>6k</t>
  </si>
  <si>
    <t>18606XX</t>
  </si>
  <si>
    <t>WHE Deferred Costs-UE-090704</t>
  </si>
  <si>
    <t>Prepmts - FERC Annual Land Use - Lower Baker</t>
  </si>
  <si>
    <t>Prepmts - FERC Annual Land Use - Upper Baker</t>
  </si>
  <si>
    <t>WHR-Processing Costs-Readying For Sale</t>
  </si>
  <si>
    <t>Article 503 - Elk Habitat Capital Fund</t>
  </si>
  <si>
    <t>Article 502 - Forest Habitat Capital Fund</t>
  </si>
  <si>
    <t>Article 504 - Wetland Habitat Capital Fund</t>
  </si>
  <si>
    <t>Article 505 - Aquatic Riparian Habitat Capital Fund</t>
  </si>
  <si>
    <t>Article 101 - Fish Progagation O&amp;M Fund</t>
  </si>
  <si>
    <t>Article 110 - Shoreline Erosion O&amp;M Fund</t>
  </si>
  <si>
    <t>Article 502- Forest Habitat  O&amp;M fund</t>
  </si>
  <si>
    <t>Article 503 - Elk Habitat O&amp;M Fund</t>
  </si>
  <si>
    <t>Article 504- Wetland Habitat Capital Fund</t>
  </si>
  <si>
    <t>Article 504 Wetland Habitat O&amp;M Fund</t>
  </si>
  <si>
    <t>Article 508 - Noxious Weeds O&amp;M Fund</t>
  </si>
  <si>
    <t>Montana Unemployment Tax Withheld - Employee</t>
  </si>
  <si>
    <t>PCA YR #6 Gross</t>
  </si>
  <si>
    <t>6.74% MT Notes Due 06/15/18 - Unamort Debt Ex</t>
  </si>
  <si>
    <t>Cash - State Bank - Concrete</t>
  </si>
  <si>
    <t>Total</t>
  </si>
  <si>
    <t>Acquisition Adjustment - Encogen</t>
  </si>
  <si>
    <t>Refundable GST on PSE Gas Purchase</t>
  </si>
  <si>
    <t>Env Rem - Buckely Headworks Site Est Fu</t>
  </si>
  <si>
    <t>11</t>
  </si>
  <si>
    <t>FICA Tax Withheld - Employee</t>
  </si>
  <si>
    <t>Washington State &amp; Local Sales Tax Collected</t>
  </si>
  <si>
    <t>Prepaid- Miscellaneous</t>
  </si>
  <si>
    <t>Electric - Gross PCA - Contra</t>
  </si>
  <si>
    <t>Working Capital- Rate Base</t>
  </si>
  <si>
    <t>PCA YR #6  Gross # Contra</t>
  </si>
  <si>
    <t>Env Rem - Talbot Hill Substation and Switchyard</t>
  </si>
  <si>
    <t>Cash Credit Card Receipts - Billmatrix</t>
  </si>
  <si>
    <t>Low Income Agency Admin Fees - Common</t>
  </si>
  <si>
    <t>Env Rem - North Tacoma Gate Station</t>
  </si>
  <si>
    <t>Env Rem - North Seattle Gate Station</t>
  </si>
  <si>
    <t>Env Rem - Covington Gate Station</t>
  </si>
  <si>
    <t>Notes Receivable Line Extensions in CLX</t>
  </si>
  <si>
    <t>5.757% MTN due 10/1/2039 - Unamort Debt Expense</t>
  </si>
  <si>
    <t>5.757% Senior Notes Due 10/01/39</t>
  </si>
  <si>
    <t>Env Rem - Talbot Hill Subs &amp; Switchyard -Fut Cost Est.</t>
  </si>
  <si>
    <t>Env Rem - Duwamish River Site (Future Cost Est.)</t>
  </si>
  <si>
    <t>DFIT Charitable Contribution Carryforward</t>
  </si>
  <si>
    <t>Lower Snake River BPA Tranmission Interest Receivable</t>
  </si>
  <si>
    <t>A/P Frederickson #1 Vouchers</t>
  </si>
  <si>
    <t>Jackson Prairie / NW Pipeline - Other A/R</t>
  </si>
  <si>
    <t>Jackson Prairie / WWP - Other A/R</t>
  </si>
  <si>
    <t>Inventory - Pre-Capitalized Material</t>
  </si>
  <si>
    <t xml:space="preserve">   Total Plant in Service and Other Assets</t>
  </si>
  <si>
    <t>DFIT - FAS 133 Frwd Swap Int LT</t>
  </si>
  <si>
    <t>Colstrip 3 &amp; 4 Deferred Inc Tax</t>
  </si>
  <si>
    <t>Def FIT Bond Redemption Costs</t>
  </si>
  <si>
    <t>124001X1</t>
  </si>
  <si>
    <t>Conservation Rate Base</t>
  </si>
  <si>
    <t>PCA YR #5  Gross</t>
  </si>
  <si>
    <t>PCA YR #5 Gross - Contra</t>
  </si>
  <si>
    <t>Cash-UBOC-Payment Processing Bothell 44</t>
  </si>
  <si>
    <t>Cash-UBOC-Bill Payment Consolidator 443</t>
  </si>
  <si>
    <t>Cash-Key Bank-Concentration 47968102460</t>
  </si>
  <si>
    <t>Cash-Key Bank-PSE Receipts 479681024614</t>
  </si>
  <si>
    <t>Electric - Plant Held for Future Use</t>
  </si>
  <si>
    <t>Electric - Colstrip Common FERC Adj - Reg Ass</t>
  </si>
  <si>
    <t>UG950288 DSM Tracker Balance</t>
  </si>
  <si>
    <t>Deferred Interchange Power</t>
  </si>
  <si>
    <t>Gas - Misc Def Debits</t>
  </si>
  <si>
    <t>Electric - WUTC SQI Penalty</t>
  </si>
  <si>
    <t>A/P - Hourly Month End Payroll Accrual</t>
  </si>
  <si>
    <t>Env Rem - Everett Remediation Costs</t>
  </si>
  <si>
    <t>Construction Support Clearing - Common</t>
  </si>
  <si>
    <t>Misc Payroll Deductions</t>
  </si>
  <si>
    <t>A/P - Gas Purchases</t>
  </si>
  <si>
    <t>Accrued Int 7.15% Notes Due Dec &amp; Jun</t>
  </si>
  <si>
    <t>Cash-Key Bank-Payroll 190994701174</t>
  </si>
  <si>
    <t>Accrual - 401(k) Match on Incentive Pla</t>
  </si>
  <si>
    <t>PCA Customer Portion - Interest</t>
  </si>
  <si>
    <t>Deferred Inc Tax - Liberalized Deprec</t>
  </si>
  <si>
    <t>Gas - Unbilled Revenue</t>
  </si>
  <si>
    <t>Energy Storage</t>
  </si>
  <si>
    <t>Accum Amort Acq Adj. Milwaukee RR - Electric</t>
  </si>
  <si>
    <t>Accrued WA State &amp; Local Use Tax</t>
  </si>
  <si>
    <t>Land Transportation Clearing</t>
  </si>
  <si>
    <t>Employee Related Taxes Clearing</t>
  </si>
  <si>
    <t>Employee Benefits Clearing</t>
  </si>
  <si>
    <t>DFIT - FAS 133 ST Asset - Electric</t>
  </si>
  <si>
    <t>17</t>
  </si>
  <si>
    <t>PSE Building (B) - Landlord Incentives</t>
  </si>
  <si>
    <t>Deferred FIT - FAS 133 Fwd Swap Long Term</t>
  </si>
  <si>
    <t>OCI - Forward Swap 9/13/06</t>
  </si>
  <si>
    <t>Working Capital</t>
  </si>
  <si>
    <t>Dividends Declared - Common Stock</t>
  </si>
  <si>
    <t>Total Average Invested Capital</t>
  </si>
  <si>
    <t xml:space="preserve">           </t>
  </si>
  <si>
    <t>WECO - Vouchers Payable</t>
  </si>
  <si>
    <t>Summit Purchase Buyout - Electric</t>
  </si>
  <si>
    <t>Summit Purchase Buyout - Gas</t>
  </si>
  <si>
    <t>12/13/2006 Storm - 10 yr Amort</t>
  </si>
  <si>
    <t>Env Rem - Electron Flume Site</t>
  </si>
  <si>
    <t>34</t>
  </si>
  <si>
    <t>Low Income Program - Electric</t>
  </si>
  <si>
    <t>DFIT - FAS 133 ST Asset - Gas</t>
  </si>
  <si>
    <t>Env Rem - Duwamish River Site (former G</t>
  </si>
  <si>
    <t>Payroll - Misc Payable Deductions-good</t>
  </si>
  <si>
    <t>PCA YR #3  Gross</t>
  </si>
  <si>
    <t>Common - Construction Work in Progress</t>
  </si>
  <si>
    <t>Accum Amort Acq Adj - Electric</t>
  </si>
  <si>
    <t>LT Incentive Plan for Sr Mgmt</t>
  </si>
  <si>
    <t>Unclaimed Vendor Payments</t>
  </si>
  <si>
    <t>Federal Unemployment Tax - Employer</t>
  </si>
  <si>
    <t>PSE Building (A) - Landlord Incentives</t>
  </si>
  <si>
    <t>Gas - WUTC SQI Penalty</t>
  </si>
  <si>
    <t>DFIT - FAS 133 LT Asset - Gas</t>
  </si>
  <si>
    <t>Liability Reserve - Gas</t>
  </si>
  <si>
    <t>Prepaid NW Gas Association Dues</t>
  </si>
  <si>
    <t>Prepaid - Future Year Expenses</t>
  </si>
  <si>
    <t>ARO - Frederickson</t>
  </si>
  <si>
    <t>Fuel Stock - Colstrip 1&amp;2</t>
  </si>
  <si>
    <t>Fuel Stock - Colstrip 3&amp;4</t>
  </si>
  <si>
    <t>AETNA II Lawsuit unallocated proceeds -</t>
  </si>
  <si>
    <t>7.05% PCB Series 1991A-Unamort Loss on</t>
  </si>
  <si>
    <t>7.25% PCB Series 1991B-Unamort Loss on</t>
  </si>
  <si>
    <t>5.197% Snr Notes Due 10/01/15 - Unamort Debt Expense</t>
  </si>
  <si>
    <t xml:space="preserve">    Line</t>
  </si>
  <si>
    <t>Colstrip Common FERC Adj - Reg Asset</t>
  </si>
  <si>
    <t>Cust Advances for  Const Posted 9/1</t>
  </si>
  <si>
    <t>A/P - PURPA Power Payable</t>
  </si>
  <si>
    <t>A/P - Combustion Turbine Fuel Payable</t>
  </si>
  <si>
    <t>A/P - Transmission Payable (Non-BPA)</t>
  </si>
  <si>
    <t>401(k) 1% Company Contribution</t>
  </si>
  <si>
    <t>Fuel Stock - Fredonia 1&amp;2</t>
  </si>
  <si>
    <t>Low Income Grants - Electric</t>
  </si>
  <si>
    <t>Low Income Grants - Gas</t>
  </si>
  <si>
    <t>Low Income Agency Admin Fees - Electric</t>
  </si>
  <si>
    <t>Low Income Agency Admin Fees - Gas</t>
  </si>
  <si>
    <t>Federal Income Taxes</t>
  </si>
  <si>
    <t>Gross Utility Plant in Service</t>
  </si>
  <si>
    <t>Less Accum Dep and Amort</t>
  </si>
  <si>
    <t>Prepmts - Puget Workman's Comp - Aegis</t>
  </si>
  <si>
    <t>6.974% Jr Sub Notes (Hybrid) due 6/1/20</t>
  </si>
  <si>
    <t>WUTC-AFUDC</t>
  </si>
  <si>
    <t>Life Insurance - Hartford</t>
  </si>
  <si>
    <t>Snoqualmie License O&amp;M Liability</t>
  </si>
  <si>
    <t>Account</t>
  </si>
  <si>
    <t>AMA</t>
  </si>
  <si>
    <t>Rate Base</t>
  </si>
  <si>
    <t>1995 Conservation Trust Rate Base</t>
  </si>
  <si>
    <t>Excess Def Taxes - Centralia Sale</t>
  </si>
  <si>
    <t>15</t>
  </si>
  <si>
    <t>5</t>
  </si>
  <si>
    <t>4</t>
  </si>
  <si>
    <t>5.483% Senior Notes due 6/1/2035</t>
  </si>
  <si>
    <t>Whitehorn - Electric Plant Acquisition</t>
  </si>
  <si>
    <t>Accum Amort Acquis Adjust - Whitehorn</t>
  </si>
  <si>
    <t>Common Stock Issued - PSE 0.01 Par</t>
  </si>
  <si>
    <t>ELEC</t>
  </si>
  <si>
    <t>6i</t>
  </si>
  <si>
    <t>18230381/18230391</t>
  </si>
  <si>
    <t>Mint Farm Deferral</t>
  </si>
  <si>
    <t>Capitalized OH</t>
  </si>
  <si>
    <t>DFFIT SSCM INT - ELEC</t>
  </si>
  <si>
    <t>Prepmnts - Areva Software Support Servi</t>
  </si>
  <si>
    <t>Env Rem - Verbeek Properties Remediation Costs</t>
  </si>
  <si>
    <t>Wells Fargo Direct Debit</t>
  </si>
  <si>
    <t>Prepaid- D&amp;O Insurance (annual)</t>
  </si>
  <si>
    <t>A/R State and City Tax Receivable</t>
  </si>
  <si>
    <t>10</t>
  </si>
  <si>
    <t>6j</t>
  </si>
  <si>
    <t>1340xxxx</t>
  </si>
  <si>
    <t>BPA Deposits</t>
  </si>
  <si>
    <t>DFIT-BNP Electric</t>
  </si>
  <si>
    <t>26c</t>
  </si>
  <si>
    <t>DFIT- BNP Electric</t>
  </si>
  <si>
    <t>Customer Deposits</t>
  </si>
  <si>
    <t>DFIT- Int'l Paper West Coast Capacity Agreement</t>
  </si>
  <si>
    <t>Cash - Key Bank Tri Ad Flex Spending</t>
  </si>
  <si>
    <t>Prepayments - Treasury Licensing Fees</t>
  </si>
  <si>
    <t>Prepmts - Colstrip 3&amp;4 Lime Contract -</t>
  </si>
  <si>
    <t>6l</t>
  </si>
  <si>
    <t>Mint Farm Deferral - UE-090704</t>
  </si>
  <si>
    <t>Deferred Losses post 10/31/09 Property Sales - Electric</t>
  </si>
  <si>
    <t>Deferred Gains post 10/31/09 Property Sales - Electric</t>
  </si>
  <si>
    <t>BNP Westcoast Pipeline Capacity-Non Core Gas</t>
  </si>
  <si>
    <t>FBE Westcoast Pipeline Capacity- Non Core Gas</t>
  </si>
  <si>
    <t>DFIT - FIT MF UE090704</t>
  </si>
  <si>
    <t>37j</t>
  </si>
  <si>
    <t>37k</t>
  </si>
  <si>
    <t>DFIT Mint Fam Costs-UE-090704</t>
  </si>
  <si>
    <t>DFIT  Wild Horse  Costs-UE-090704</t>
  </si>
  <si>
    <t>Derivatives in Retained Earnings - Electric</t>
  </si>
  <si>
    <t>Def FIT - Production Tax Credit-OLD</t>
  </si>
  <si>
    <t>Def FIT - Production Tax Credit-New</t>
  </si>
  <si>
    <t>5.764% Senior Notes Due 7/15/40</t>
  </si>
  <si>
    <t>PSE Summer 2010 Bonds</t>
  </si>
  <si>
    <t>25400191&amp; 25400201</t>
  </si>
  <si>
    <t>Westcoast Pipeline Capacity Regulatory Liabilities</t>
  </si>
  <si>
    <t>WSU ARRA Weatherization - Electric</t>
  </si>
  <si>
    <t>DFIT Audit Adjustments</t>
  </si>
  <si>
    <t>NOL Carryforward</t>
  </si>
  <si>
    <t>DFIT - AMT Credit Carryforward</t>
  </si>
  <si>
    <t>Lower Snake River Trans Interest Due Customers</t>
  </si>
  <si>
    <t>GAAP Equity Reserve on LSR BPA Trans. Dep.</t>
  </si>
  <si>
    <t>DFIT Staples Loyalty Incentive</t>
  </si>
  <si>
    <t>PTC Deferral Post June 2010</t>
  </si>
  <si>
    <t>Deferred REC Revenue Post Nov. 2009</t>
  </si>
  <si>
    <t>Carrying Costs on PTC's</t>
  </si>
  <si>
    <t>DFIT RECs Post 11/09</t>
  </si>
  <si>
    <t>Radio Spectrum Purchase Escrow</t>
  </si>
  <si>
    <t>PTC Customer Deferral of Pre-July 2010</t>
  </si>
  <si>
    <t>2010 Storm Excess Costs</t>
  </si>
  <si>
    <t>DFIT - PTC Reg Liability</t>
  </si>
  <si>
    <t>CWIP/Retention Clearing (Debit) - Commo</t>
  </si>
  <si>
    <t>DFIT - Land Sales - Gas</t>
  </si>
  <si>
    <t>DFIT - Land Sales to PWI</t>
  </si>
  <si>
    <t>Prepaid - Ecologic Analytics Software 2011</t>
  </si>
  <si>
    <t>Prepaid - OSIsoft Software Renewal 2011</t>
  </si>
  <si>
    <t>2011 PSE Universal Shelf Registration</t>
  </si>
  <si>
    <t>US Treasury Grants in Schedule 95A</t>
  </si>
  <si>
    <t>PCA YR#10 Gross</t>
  </si>
  <si>
    <t>PCA YR#10 Gross - Contra</t>
  </si>
  <si>
    <t>Working Fund - DCG Postage Expenses</t>
  </si>
  <si>
    <t>Cash-Key Bank-DOXO Receipts-5790</t>
  </si>
  <si>
    <t>Prepaid-GE Smallworld Software Support 2011</t>
  </si>
  <si>
    <t>FERC Annual Charge US Lands -ST</t>
  </si>
  <si>
    <t>Bothel Data Center Landlord Incentives</t>
  </si>
  <si>
    <t>$300 Million 5.63% Senior Notes Issue Discount</t>
  </si>
  <si>
    <t>DFIT Bothel Data Ctr. - Ppd Lease Expense</t>
  </si>
  <si>
    <t>Deferred Debits and Credits</t>
  </si>
  <si>
    <t>Deferred FIT FAS 143 Whitehorn 2 &amp;3</t>
  </si>
  <si>
    <t>28300601\28300611\28300661</t>
  </si>
  <si>
    <t>28300631\28300641\28300671</t>
  </si>
  <si>
    <t>Deferred Credit - Carbon Offset Program</t>
  </si>
  <si>
    <t>Notes Rec. - City of Buckley</t>
  </si>
  <si>
    <t>Prepaid-Optimize Networks Steelhead Support</t>
  </si>
  <si>
    <t>Prepaid - Oracle Software Support</t>
  </si>
  <si>
    <t>35a2</t>
  </si>
  <si>
    <t>19000433</t>
  </si>
  <si>
    <t>NOL</t>
  </si>
  <si>
    <t>PGE Klamath Peaker Trans Req Deposit</t>
  </si>
  <si>
    <t>Capital Lease Obligation - Lanis-Gyr</t>
  </si>
  <si>
    <t>Landis-Gyr Capital Lease</t>
  </si>
  <si>
    <t>Env. Rem - Sammamish Substation (Future Cost Est.)</t>
  </si>
  <si>
    <t>Prepaid - CGI Mobile Workforce SW Support</t>
  </si>
  <si>
    <t xml:space="preserve">Env. Rem - Sammamish Substation </t>
  </si>
  <si>
    <t>Oth. Def. Cr. - Landis - Gyr AMR Billing Credits - Elec.</t>
  </si>
  <si>
    <t>Oth. Def. Cr. - Landis - Gyr AMR Billing Credits - Gas</t>
  </si>
  <si>
    <t>DFIT-Landis-Gyr AMR Billing Credits-Gas</t>
  </si>
  <si>
    <t>DFIT-Landis-Gyr AMR Billing Credits-Elec</t>
  </si>
  <si>
    <t>Gas Off System Sales - Other ACDts Rec</t>
  </si>
  <si>
    <t>Sumas Gas Pipeline / SoCDo - Other A/R</t>
  </si>
  <si>
    <t>Power Sales - Other ACDts Rec</t>
  </si>
  <si>
    <t>Transmission - Other ACDts Rec</t>
  </si>
  <si>
    <t>BPA Residential Exchange - Other ACDts Rec</t>
  </si>
  <si>
    <t>Other ACDts Rec - Misc</t>
  </si>
  <si>
    <t>Other ACDts Rec.- Miscellaneous</t>
  </si>
  <si>
    <t>Loans - Exit Payback - Other ACDts Rec</t>
  </si>
  <si>
    <t>Gain on Disp Of Emiss Allow - ACD Def Inc Tax</t>
  </si>
  <si>
    <t>Health/Dependent Spending ACDts - Year 1</t>
  </si>
  <si>
    <t>Health/Dependent Spending ACDts - Year</t>
  </si>
  <si>
    <t>PSE Barclays Op Cr Interest Expense ACD</t>
  </si>
  <si>
    <t>LKE Pacific Trust Deposit - Transformers</t>
  </si>
  <si>
    <t>Env. Rem -Everett Asarco Site</t>
  </si>
  <si>
    <t>US Bank - General Account 1775586</t>
  </si>
  <si>
    <t>Cash-Key Bank-Accounts Payable 19099470</t>
  </si>
  <si>
    <t>Intercompany Accounts receivable</t>
  </si>
  <si>
    <t>Inventory Reserve Account - Pre-Capitalized M</t>
  </si>
  <si>
    <t>Accounts Payable - Vouchers (Electric Sys)</t>
  </si>
  <si>
    <t>Accounts Payable - Payroll (Electric Sys)</t>
  </si>
  <si>
    <t>Accounts Payable Reconcilation Account</t>
  </si>
  <si>
    <t>Accounts Payable - DOXO NSF's and Adj - Key Bank</t>
  </si>
  <si>
    <t>Accounts Payable - Bill Matrix NSFs &amp; Adj. Key Bank</t>
  </si>
  <si>
    <t>Prepaid-Sycamore SW Support</t>
  </si>
  <si>
    <t>Env. Rem. -Pt. Robinson cable station</t>
  </si>
  <si>
    <t>DFIT- Green Gas Attributes</t>
  </si>
  <si>
    <t>LKE Pacific Trust Deposit - Wire &amp; Cable</t>
  </si>
  <si>
    <t>Chelan PUD Contract Prepmt Requirement</t>
  </si>
  <si>
    <t>Prepmt - Chelan PUD - RR Working Capital Charge</t>
  </si>
  <si>
    <t>Prepmt - Chelan PUD - RR Coverage Fund Charge</t>
  </si>
  <si>
    <t>6m</t>
  </si>
  <si>
    <t>37l</t>
  </si>
  <si>
    <t>$250 Million 4.434% Sr Notes due 2041</t>
  </si>
  <si>
    <t>$45 Million 4.70% Sr Notes due 2051</t>
  </si>
  <si>
    <t>$250 Million 4.434% Sr. Notes due 2041</t>
  </si>
  <si>
    <t>$45 Million 4.70% Sr. Notes due 2051</t>
  </si>
  <si>
    <t>DFIT Summit Purchase - Electric</t>
  </si>
  <si>
    <t>Def FIT- Environmental Gas</t>
  </si>
  <si>
    <t>Def FIT - Demand Side Management Gas</t>
  </si>
  <si>
    <t>DFIT Summitt Purchase - Gas</t>
  </si>
  <si>
    <t>Redemption Costs for 9.57% FMB's</t>
  </si>
  <si>
    <t>Working Funds - Mercer Island</t>
  </si>
  <si>
    <t>Regence Self-Insurance IBNR</t>
  </si>
  <si>
    <t>Upper Baker - Unrecovered Plant &amp; Reg. Study Costs</t>
  </si>
  <si>
    <t>Payroll- Giving Campaign</t>
  </si>
  <si>
    <t>6n</t>
  </si>
  <si>
    <t>2012 Storm Excess Costs</t>
  </si>
  <si>
    <t>PCA Yr#11 Gross</t>
  </si>
  <si>
    <t>PCA YR#11 Gross-Contra</t>
  </si>
  <si>
    <t>Prepaid - LSR Leaseholder Minimum Rent</t>
  </si>
  <si>
    <t>Baker SA 318 Law Enforcement Plan</t>
  </si>
  <si>
    <t>ARO - Lower Snake River Wind Facility</t>
  </si>
  <si>
    <t>Prepamnts - Datalink Symantec SW Maintenance</t>
  </si>
  <si>
    <t>White River Proj. - CWA AOA- Reg Asset</t>
  </si>
  <si>
    <t>Env-Rem-City of Olympia vs. PSE (Future Cost Est.)</t>
  </si>
  <si>
    <t>Env-Rem-Whitehorn UST (Future Cost Est.)</t>
  </si>
  <si>
    <t>Accr. Env. Rem. - City of Olympia vs. PSE</t>
  </si>
  <si>
    <t>Accr . Env. Rem. - Whitehorn UST</t>
  </si>
  <si>
    <t>Misc Def Cr. - Equity Reserve on LSR Ph. 1 Fixed Def</t>
  </si>
  <si>
    <t>DFIT - Lower Snake River Deferred Costs</t>
  </si>
  <si>
    <t>Env Rem - Tacoma Gas Company (Future Co</t>
  </si>
  <si>
    <t>Env Rem - Thea Foss Waterway (Future Co</t>
  </si>
  <si>
    <t>Env Rem - Everett, Washington (Future C</t>
  </si>
  <si>
    <t>Env Rem - Chehalis, Washington (Future</t>
  </si>
  <si>
    <t>Env Rem - Quendall Terminals (Future Co</t>
  </si>
  <si>
    <t>Env Rem - Tacoma Tar Pits (Future Cost</t>
  </si>
  <si>
    <t>Env Rem - Bay Station (Future Cost Est)</t>
  </si>
  <si>
    <t>Env Rem-Olympia (Columbia St) MGP(Futur</t>
  </si>
  <si>
    <t>Env Rem - Verbeek Autowrecking (Future</t>
  </si>
  <si>
    <t>Electric - Accrued Utility Revenue</t>
  </si>
  <si>
    <t>Accrued WA Tax - Unbilled Electric Reve</t>
  </si>
  <si>
    <t>Accrued WA Tax - Unbilled Gas Revenue</t>
  </si>
  <si>
    <t>Accrued WA State B &amp; O Taxes</t>
  </si>
  <si>
    <t>DFIT - Regence Self INS IBNR</t>
  </si>
  <si>
    <t>Env Rem - Swarr Station (Future Cost Est.)</t>
  </si>
  <si>
    <t>Env Rem - North Operating Base (Future Cost Est.)</t>
  </si>
  <si>
    <t>Accr Env Rem - Gas Works Park</t>
  </si>
  <si>
    <t>LSR Deposit Def UE-100882</t>
  </si>
  <si>
    <t>LSR Def Carrying Costs UE-100882</t>
  </si>
  <si>
    <t>Gas Def Property Losses UG-111049</t>
  </si>
  <si>
    <t>Electric Def Property Losses UE-111048</t>
  </si>
  <si>
    <t>Gas Def Property Gains UG-111049</t>
  </si>
  <si>
    <t>Electric Def Property Gains UE-111048</t>
  </si>
  <si>
    <t>Colstrip 1&amp;2 WeCo Coal Reserve Payment UE-111048</t>
  </si>
  <si>
    <t>2010 Storm - 4 Yr Amortization</t>
  </si>
  <si>
    <t>6o</t>
  </si>
  <si>
    <t>REC Proceeds in Rates Sch 137</t>
  </si>
  <si>
    <t>Interest on REC Proceeds Not in Rates</t>
  </si>
  <si>
    <t>LSR Def Phase 1 UE-111048</t>
  </si>
  <si>
    <t>DFIT REC Rate Schedule 137</t>
  </si>
  <si>
    <t>DFIT REC Int on REC Schedule 137</t>
  </si>
  <si>
    <t>DFIT REC Int on REC Not in Rates</t>
  </si>
  <si>
    <t>DFIT - BPA Prepayment LT</t>
  </si>
  <si>
    <t>Def FIT - Bad Debts- Gas</t>
  </si>
  <si>
    <t>Def FIT - Reserve for Injuries and Damage - Gas</t>
  </si>
  <si>
    <t>DEF FIT - Reserve for Injuries and Damage -Electric</t>
  </si>
  <si>
    <t>Def FIT - Bad Debts- Electric</t>
  </si>
  <si>
    <t>DFIT - BPA Transmission Eq Reserve LT</t>
  </si>
  <si>
    <t>Interest On REC Proceeds in Rates</t>
  </si>
  <si>
    <t>18232301 &amp; 311 &amp; 331</t>
  </si>
  <si>
    <t>LSR Deposit Carry Charge &amp; Deferral UE-100882</t>
  </si>
  <si>
    <t>Prepaid - Swinomish Tribal Res 115kv TS</t>
  </si>
  <si>
    <t>Prepaid - Swinomish Tribal Res 115kv TSM -Long Term</t>
  </si>
  <si>
    <t>Prepaid - Checkpoint Structure</t>
  </si>
  <si>
    <t>LSR BPA Bill Credit Holding</t>
  </si>
  <si>
    <t>Interest on Treasury Grant in Sch 95a</t>
  </si>
  <si>
    <t>Prepmt - Chelan PUD - RI Working Capital Charge</t>
  </si>
  <si>
    <t>Prepmt - Chelan PUD - RI Coverage Fund Charge</t>
  </si>
  <si>
    <t>Env Rem-City Of Olympia vs. PSE (Plum St Substation)</t>
  </si>
  <si>
    <t>Prepayment-SAS SW Maintenance Renewal</t>
  </si>
  <si>
    <t>Accum Prov Rates Subject to Refund</t>
  </si>
  <si>
    <t>Redmond West 2nd Amen Tenant Incentives</t>
  </si>
  <si>
    <t>Article 302 - Aesthetics Mgmt O&amp;M</t>
  </si>
  <si>
    <t>Article 304 - Bak Resr Rec Water Safety Pln O&amp;M</t>
  </si>
  <si>
    <t>DFIT - Equity Reserve on LSR</t>
  </si>
  <si>
    <t>Unrealized Gain ST - Core Gas</t>
  </si>
  <si>
    <t>Unrealized Gain LT - Core Gas</t>
  </si>
  <si>
    <t>Unrealized Loss ST - Core Gas</t>
  </si>
  <si>
    <t>Unrealized Loss LT - Core Gas</t>
  </si>
  <si>
    <t>Unrealized Gain ST - Core Pwr/Gas for Pwr</t>
  </si>
  <si>
    <t>Unrealized Gain LT - Core Pwr/Gas for Pwr</t>
  </si>
  <si>
    <t xml:space="preserve">PGA Unrealized Loss </t>
  </si>
  <si>
    <t>PGA Unrealized Gain</t>
  </si>
  <si>
    <t>Unrealized Loss ST - Core Pwr/Gas for Pwr</t>
  </si>
  <si>
    <t>Unrealized Loss LT - Core Pwr/Gas for Pwr</t>
  </si>
  <si>
    <t>Ferndale Land Lease Escrow - 2046</t>
  </si>
  <si>
    <t>Ferndale Cash Advance ( NAES Corporation)</t>
  </si>
  <si>
    <t>16599011 &amp;18232321</t>
  </si>
  <si>
    <t>Prepaid Colstrip 1&amp;2 WECo Coal Resrv Ded.</t>
  </si>
  <si>
    <t>Inventory - Ferndale</t>
  </si>
  <si>
    <t>Ferndale - Electric Plant Acquistion Adjust</t>
  </si>
  <si>
    <t>Accum Amort Acquis Adjust - Ferndale</t>
  </si>
  <si>
    <t>Junior Achievement Pledge-Short Term</t>
  </si>
  <si>
    <t>Junior Acheuivement Pledge-Long Term</t>
  </si>
  <si>
    <t>ARO - Ferndale - Long Term</t>
  </si>
  <si>
    <t>37m</t>
  </si>
  <si>
    <t>6p</t>
  </si>
  <si>
    <t>Equity Resrv on Ferndale Fixed Deferral</t>
  </si>
  <si>
    <t>DFIT - Equity Reserve on Ferndale - Long Term</t>
  </si>
  <si>
    <t>DFIT - Ferndale Purchase Deferrals - Long Term</t>
  </si>
  <si>
    <t>Prepaid - ROW Dist Crossing Rainbow Bridge LT</t>
  </si>
  <si>
    <t>Int. on LSR Treasury Grant in Sch 95A</t>
  </si>
  <si>
    <t>LSR U.S. Treasury Grants</t>
  </si>
  <si>
    <t>Prepaid Linked In Advertising - Short Term</t>
  </si>
  <si>
    <t>Non-Operating</t>
  </si>
  <si>
    <t>Prepaid Prometheus Software Maintenance</t>
  </si>
  <si>
    <t>EMC - SW/HW Maintenance Renewal ST</t>
  </si>
  <si>
    <t>ARO - Crystal Mountain Generator Site</t>
  </si>
  <si>
    <t>Fuel Stock - Ferndale</t>
  </si>
  <si>
    <t>ARO - South King Complex - Long Term</t>
  </si>
  <si>
    <t>Ferndale - Liability Payable ST</t>
  </si>
  <si>
    <t>ARO - Gas Mains - Short Term</t>
  </si>
  <si>
    <t>DFIT - Int LSR Treasury Grant Sch95A - LT</t>
  </si>
  <si>
    <t xml:space="preserve">28300081 &amp; 28300721  </t>
  </si>
  <si>
    <t>DFIT BPA Prepayment &amp; LSR</t>
  </si>
  <si>
    <t>$350M Hedging Credit Facility PSE 2013</t>
  </si>
  <si>
    <t>$650M Liguidity Credit Facility PSE 2013</t>
  </si>
  <si>
    <t>PCA YR#12 Gross</t>
  </si>
  <si>
    <t>PCA YR#12 Gross - Contra</t>
  </si>
  <si>
    <t>Accruals - CIS A/R - Miscellaneous</t>
  </si>
  <si>
    <t>Ppd - Corporation Executive Board (CEB)</t>
  </si>
  <si>
    <t>2009 PSE Operating Facility Unamortized Costs</t>
  </si>
  <si>
    <t>2009 PSE CapEx Facility Unamortized Costs</t>
  </si>
  <si>
    <t>Env. Rem - Gas Works Park (Future Cost Est.)</t>
  </si>
  <si>
    <t>2009 PSE Hedging Facility Unamortized Costs</t>
  </si>
  <si>
    <t>Env Rem-Post Nov 2012 Gas Works Park -</t>
  </si>
  <si>
    <t>Ppd - Annual Credit Rating Fee</t>
  </si>
  <si>
    <t>$650M Liquidity Credit Facility PSE 2013</t>
  </si>
  <si>
    <t>Wind Farm Maintenance Accrual</t>
  </si>
  <si>
    <t>Electric Customer Accounts Receivable</t>
  </si>
  <si>
    <t>Gas Customer Accounts Receivable</t>
  </si>
  <si>
    <t>Cust Accts Recv Unapplied Credits</t>
  </si>
  <si>
    <t>Accruals - Customer Accts Recv Unapplie</t>
  </si>
  <si>
    <t>APUA - Gas Customer Accts Receivable</t>
  </si>
  <si>
    <t>Customer Deposits - Common</t>
  </si>
  <si>
    <t>A/R - Energy Division</t>
  </si>
  <si>
    <t xml:space="preserve">A/R - Damage Claims  </t>
  </si>
  <si>
    <t>A/R Treble Damages - Damage Claims</t>
  </si>
  <si>
    <t>APUA - Electric Customer Accts Receivable</t>
  </si>
  <si>
    <t>APUA - Treble Damage Claims</t>
  </si>
  <si>
    <t>Cust Payment Returns Clarification Acct</t>
  </si>
  <si>
    <t>Common - Accrued Interest Customer Deposits</t>
  </si>
  <si>
    <t>ARO - Meteorological Tower Long Term</t>
  </si>
  <si>
    <t>IBNR for Workers Comp</t>
  </si>
  <si>
    <t>Def Compensation - IBNR</t>
  </si>
  <si>
    <t>Deferred Debit - Carbon Offset Program</t>
  </si>
  <si>
    <t>Gas CuGas - Cust Accounts Receivable CLX</t>
  </si>
  <si>
    <t>12a</t>
  </si>
  <si>
    <t>28a</t>
  </si>
  <si>
    <t>Cash Desk Clearing</t>
  </si>
  <si>
    <t>PSE Help Cash Clearing</t>
  </si>
  <si>
    <t>APUA - Miscellaneous Receivables</t>
  </si>
  <si>
    <t>Conversion - Electric Customer A/R</t>
  </si>
  <si>
    <t>APUA -Energy Diversion</t>
  </si>
  <si>
    <t>18405103</t>
  </si>
  <si>
    <t>18405113</t>
  </si>
  <si>
    <t>A/R - California ISO</t>
  </si>
  <si>
    <t>Prepaid Major Maint Sumas</t>
  </si>
  <si>
    <t>2013 Pollution Control Bonds</t>
  </si>
  <si>
    <t>Equity Reserve on Snoqualmie Deferred Return</t>
  </si>
  <si>
    <t>DFIT - Equity Reserve on Sbnoqualmie OS - LT</t>
  </si>
  <si>
    <t>DFIT - Variable Deferred Cost Snoqualmie LT</t>
  </si>
  <si>
    <t>3.9% Pollution Control Rev Series 2013A Due 3/2031</t>
  </si>
  <si>
    <t>4% Pollution Control Rev Series 2013B Due 3/2031</t>
  </si>
  <si>
    <t>4.0% Pollution Control Rev Series 2013B Due 3/2031</t>
  </si>
  <si>
    <t>Other Special Deposit-BPA TRS - 50MW</t>
  </si>
  <si>
    <t>Prepaid Gas Option</t>
  </si>
  <si>
    <t>MTF 2013 Hot Gas Path Inspection</t>
  </si>
  <si>
    <t>Schedule 140 Prior Year Electric</t>
  </si>
  <si>
    <t>Schedule 140 Prior Year Gas</t>
  </si>
  <si>
    <t>Schedule 140 Current Year Electric</t>
  </si>
  <si>
    <t>Schedule 140 Current Year Gas</t>
  </si>
  <si>
    <t>5.0% PCB Series 2003A Unamort Debt Issue Costs</t>
  </si>
  <si>
    <t>5.10% PCB Series 2003B Unamort Debt Issue Costs</t>
  </si>
  <si>
    <t>Wellness Benefit Program</t>
  </si>
  <si>
    <t>Limited Use Permit Salish Lodge/Snoq Ce</t>
  </si>
  <si>
    <t>Elec Residential Decouping Revenue Undercollected</t>
  </si>
  <si>
    <t>Gas Residential Decouping Revenue Undercollected</t>
  </si>
  <si>
    <t>Elec Non-Residential Decouping Revenue Undercollected</t>
  </si>
  <si>
    <t>Gas Non-Residential Decouping Revenue Undercollected</t>
  </si>
  <si>
    <t>Int. on Elec Residential Decoupl Rev Undercollected</t>
  </si>
  <si>
    <t>Int. on Gas Residential Decoupl Rev Undercollected</t>
  </si>
  <si>
    <t>Int. on Elec Non-Residential Decoupl Rev Undercollected</t>
  </si>
  <si>
    <t>Int. on Gas Non-Residential Decoupl Rev Undercollected</t>
  </si>
  <si>
    <t>Electric Residential Decouping Revenue Overcollect</t>
  </si>
  <si>
    <t>Gas Residential Decouping Revenue Overcollect</t>
  </si>
  <si>
    <t>Gas Non-Residential Decouping Revenue Overcollect</t>
  </si>
  <si>
    <t>Int on Elec Residential Decoupling Rev</t>
  </si>
  <si>
    <t>Equity Reserve on Baker Deferred Return</t>
  </si>
  <si>
    <t>DFIT-Equity Reserve on Baker Project-LT</t>
  </si>
  <si>
    <t>DFIT-Variable Deferred Cost Baker Upgrade_LT</t>
  </si>
  <si>
    <t>Prepaid - Sirus maintenance Contract - Short Term</t>
  </si>
  <si>
    <t>Prepaid - Info Global Solutions</t>
  </si>
  <si>
    <t>DFIT-Electric Residential Decoupling Re</t>
  </si>
  <si>
    <t>DFIT-Gas Residential Decoupling Revenue</t>
  </si>
  <si>
    <t>DFIT-Electric NONResidential Decoupling</t>
  </si>
  <si>
    <t>DFIT-Gas NONResidential Decoupling Reve</t>
  </si>
  <si>
    <t>DFIT-Gas Property Tax Tracker Schedule 140 -LT</t>
  </si>
  <si>
    <t>DFIT Electric Property Tax Tracker Schedule 140 - LT</t>
  </si>
  <si>
    <t>Prepaid - GEC/NICE Short Term</t>
  </si>
  <si>
    <t>FAS - 109 Gas</t>
  </si>
  <si>
    <t>Prepaid Platts Subscription - Short Term</t>
  </si>
  <si>
    <t>Prepaid - GEC/NICE - Long Term</t>
  </si>
  <si>
    <t>A/R - PSE Recovery Seeker via Pacific Exchange</t>
  </si>
  <si>
    <t>Electric CWIP - Manual Adjustments</t>
  </si>
  <si>
    <t>GAS CWIP - Manual Adjustments</t>
  </si>
  <si>
    <t>Snoqualmie Deferral -UE-130559</t>
  </si>
  <si>
    <t>Baker Deferral - UE-131387</t>
  </si>
  <si>
    <t>Ferndale Deferral - UE-12843</t>
  </si>
  <si>
    <t>18600001 / 451/ 461</t>
  </si>
  <si>
    <t>18600801 / 811/ 821</t>
  </si>
  <si>
    <t>18600531 / 671/ 691/791</t>
  </si>
  <si>
    <t>Accum Def Inc Tax - Snoqualmie</t>
  </si>
  <si>
    <t>Accum Def Inc Tax - Baker</t>
  </si>
  <si>
    <t>Accum Def Inc Tax - Ferndale</t>
  </si>
  <si>
    <t>Thea Foss Waterway (WADOT Settlement)</t>
  </si>
  <si>
    <t>Everett Washington (WADOT Settlement)</t>
  </si>
  <si>
    <t>Olympia Columbia Street MGP (WADOT Sett</t>
  </si>
  <si>
    <t>Prepaid PSE Building Brokerage Fee - Short Term</t>
  </si>
  <si>
    <t>Prepaid PSE Building Brokerage Fee - Term Term</t>
  </si>
  <si>
    <t>Gas Depr Reserve - Manual Adjustments</t>
  </si>
  <si>
    <t>Gas Plant In Service - Manual Adjustments</t>
  </si>
  <si>
    <t>Dfrd Principal on BioGas in Rates</t>
  </si>
  <si>
    <t>Ferndale Reg Asset UE-130617</t>
  </si>
  <si>
    <t>Baker Reg Asset UE-130617</t>
  </si>
  <si>
    <t>Dfrd Interest on Bogas in Rates</t>
  </si>
  <si>
    <t>Snoqualmie Reg Asset UE-130617</t>
  </si>
  <si>
    <t>Electric Plant In Service -Manual Adjustment</t>
  </si>
  <si>
    <t>Prepaid Voice Print International - Short Term</t>
  </si>
  <si>
    <t>Prepaid Voice Print International - Long Term</t>
  </si>
  <si>
    <t>Elec OMRC Reimbursable by 3rd Party -ST</t>
  </si>
  <si>
    <t>Workers Comp IBNR recoveries</t>
  </si>
  <si>
    <t>CH Biogas Pipeline Imbalance</t>
  </si>
  <si>
    <t>Electric  Depr Reserve - Manual Adjustments</t>
  </si>
  <si>
    <t>Common Depr Reserve - Manual Adjustments</t>
  </si>
  <si>
    <t>DFIT-DFIT NOL Carryforward-ST</t>
  </si>
  <si>
    <t>Group Health Self Insurance IBNR</t>
  </si>
  <si>
    <t>Prepaid RSA - Archer Software Maintenance ST</t>
  </si>
  <si>
    <t>Interest on Elec Schedule 26 Decoupling</t>
  </si>
  <si>
    <t>Interest on Elec Schedule 31 Decoupling</t>
  </si>
  <si>
    <t>Electric Schedule 31 Decoupling Revenue Overcollected</t>
  </si>
  <si>
    <t>Interest on Electric Schedule 31 Decoupling Revenue</t>
  </si>
  <si>
    <t>Electric Schedule 26 Decoupling Revenue Overcollected</t>
  </si>
  <si>
    <t>Interest on Electric Schedule 26 Decoupling Revenue</t>
  </si>
  <si>
    <t>2014 PSE Universal Shelf Registration</t>
  </si>
  <si>
    <t>Electric Schedule 26 Decoupling Revenue Undercollected</t>
  </si>
  <si>
    <t>Electric Schedule 31 Decoupling Revenue Undercollected</t>
  </si>
  <si>
    <t>DFIT-Decoupling Sch 26 &amp; 31</t>
  </si>
  <si>
    <t>PCA YR#13 Gross</t>
  </si>
  <si>
    <t>PCA YR#13 Gross - Contra</t>
  </si>
  <si>
    <t>Prepaid-Corner Stone-Palms Payments-Short Term</t>
  </si>
  <si>
    <t>BPA Hopkins Ridge Transmission Deposit</t>
  </si>
  <si>
    <t>Electric - Incurred EES Costs , But not Paid</t>
  </si>
  <si>
    <t>Gas ROR Over Earning</t>
  </si>
  <si>
    <t>White River Surplus Land Sales</t>
  </si>
  <si>
    <t>MTF ST Full-Scale Inspection 2014</t>
  </si>
  <si>
    <t>Regence Reinsurance Fee 2014-2016</t>
  </si>
  <si>
    <t>Group Health Reinsurance Fee 2014-2016</t>
  </si>
  <si>
    <t>DFIT-Major Inspection-Long Term</t>
  </si>
  <si>
    <t>DFIT-Gas ROR Over Earning-Decoupling Revenue -LT</t>
  </si>
  <si>
    <t>Prepaid- TAIT/Zetron Support Agreement-ST</t>
  </si>
  <si>
    <t>Snoqualmie &amp; Baker Treasury Grants</t>
  </si>
  <si>
    <t>Baker Hydro Grant</t>
  </si>
  <si>
    <t>GLD Steam Turbine Major Inspection 2014</t>
  </si>
  <si>
    <t>2014 PSE Operating Facility Unamortized Costs</t>
  </si>
  <si>
    <t>Deferral Snoqualmie Hydro Grant</t>
  </si>
  <si>
    <t>DFIT- Deferral Snoqualmie Treasury Grant-LT</t>
  </si>
  <si>
    <t>22840331,341, 19003011,25400491</t>
  </si>
  <si>
    <t>Deferral Baker US Treasury Grant</t>
  </si>
  <si>
    <t>Sch 142 Gas Non-Residential to Recover</t>
  </si>
  <si>
    <t>Sch 142 Electric Residential to Return</t>
  </si>
  <si>
    <t>Sch 142 Electric Schedule 26 to Return</t>
  </si>
  <si>
    <t>Sch 142 Elec Schedule 31 to Return to C</t>
  </si>
  <si>
    <t>FRA Unit#2 Combustion Inspection 2014-L</t>
  </si>
  <si>
    <t>FRE U2 Hot Gas Path Inspection 2014-LT</t>
  </si>
  <si>
    <t>DFIT-Int Baker Treasury Grant-LT</t>
  </si>
  <si>
    <t>Goldendale 2014 Combustion Inspection Maint-LT</t>
  </si>
  <si>
    <t>Accr Env Rem - Downtowner Property</t>
  </si>
  <si>
    <t>Snoqualmie U.S. Hydro Grant</t>
  </si>
  <si>
    <t>Prepaid - Structured-Symantac Renewal - Short Term</t>
  </si>
  <si>
    <t>Env. Rem - Downtower Property</t>
  </si>
  <si>
    <t>Accounts Payable - E-Payable Account</t>
  </si>
  <si>
    <t>Env Rem - Downtowner Property (Future Costs)</t>
  </si>
  <si>
    <t>Prepaid - Doble Engineering Equip Lease</t>
  </si>
  <si>
    <t>Prepaid-Doble Energineering Equip Lease-ST</t>
  </si>
  <si>
    <t>Vernell Office Building Direct Leasing</t>
  </si>
  <si>
    <t>PSE 4th Flr Sublease Direct Leasing Cos</t>
  </si>
  <si>
    <t>DFIT - Fwd Swap 09-13-06</t>
  </si>
  <si>
    <t>DFIT Fwd Swap 6-27-06</t>
  </si>
  <si>
    <t>DFIT Treasury Lock 5-24</t>
  </si>
  <si>
    <t>2014 PSE Hedging Facility Unamortized Costs-62%</t>
  </si>
  <si>
    <t>2014 PSE Hedging Facility Unamortized Costs-38%</t>
  </si>
  <si>
    <t>Prepaid- Tensing Annual Maintenance &amp; Support-ST</t>
  </si>
  <si>
    <t>JPUD Gain to Customers-Electric</t>
  </si>
  <si>
    <t>Prepaid-Big 4 Telecommunications Exp- Short-Term</t>
  </si>
  <si>
    <t>CA Income Tax Payable</t>
  </si>
  <si>
    <t>BPA TSR 80368917-Goldendale Deposit</t>
  </si>
  <si>
    <t>Prepaid - TriplePoint - Futrak Maintena</t>
  </si>
  <si>
    <t>Prepaid-TriplePoint-Futrak Maintenance-LT</t>
  </si>
  <si>
    <t>2014 Storm Excess Costs</t>
  </si>
  <si>
    <t>AOCI - FAS 15 Qualified Pension</t>
  </si>
  <si>
    <t>AOCI - DFIT Qualified Pension</t>
  </si>
  <si>
    <t>AOCI - FAS 15 SERP</t>
  </si>
  <si>
    <t>AOCI - DFIT SERP</t>
  </si>
  <si>
    <t>AOCI - FAS 158 Post Retirement</t>
  </si>
  <si>
    <t>AOCI - DFIT Post Retirement</t>
  </si>
  <si>
    <t>Colstrip 3&amp;4 2014 Overhaul Costs</t>
  </si>
  <si>
    <t>Electron Unrecovered Loss</t>
  </si>
  <si>
    <t xml:space="preserve">OCI - Fwd Swap 6/27/2006 </t>
  </si>
  <si>
    <t>OCI - Treasury Lock  5-24-05</t>
  </si>
  <si>
    <t>DFIT-Colstrip 3&amp;4 Overhaul Costs-LT</t>
  </si>
  <si>
    <t>Unbilled Accumulated Costs</t>
  </si>
  <si>
    <t>Electric ROR Over Earning-Decoupling</t>
  </si>
  <si>
    <t>California Carbon Obligation</t>
  </si>
  <si>
    <t>Common-Cwip-Manual Adjustments</t>
  </si>
  <si>
    <t>Operating Leases Obligation</t>
  </si>
  <si>
    <t>Operating Leases Oligation</t>
  </si>
  <si>
    <t>California Carbon Allowances -ST</t>
  </si>
  <si>
    <t>DFIT-2014 Storm Excess Costs</t>
  </si>
  <si>
    <t>DFIT - Electron Unrecovered Loss</t>
  </si>
  <si>
    <t>DFIT-Elec ROR Over Earning-Decoupling Revenue-LT</t>
  </si>
  <si>
    <t>Lease Security Deposit-Electric</t>
  </si>
  <si>
    <t>Lease Security Deposit-Common</t>
  </si>
  <si>
    <t>Payroll HSA EE Deduction</t>
  </si>
  <si>
    <t>Payroll HAS ER Contributions</t>
  </si>
  <si>
    <t>Redmond West Tenant Improvement</t>
  </si>
  <si>
    <t>Prepaid - Open Text -ST</t>
  </si>
  <si>
    <t>PCA YR #14 Gross</t>
  </si>
  <si>
    <t>PCA YR #14 Gross - Contra</t>
  </si>
  <si>
    <t>Gas NC manual adjustments</t>
  </si>
  <si>
    <t>Common NC manual adjustments</t>
  </si>
  <si>
    <t>Redmond West Direct Leasing Cost</t>
  </si>
  <si>
    <t>Worker's Comp-Working Fund</t>
  </si>
  <si>
    <t>TOTAL CAPITALIZATION</t>
  </si>
  <si>
    <t>LNG Facility Port of Tacoma Escrow</t>
  </si>
  <si>
    <t>FERN Steam Turbine Major Inspection 201</t>
  </si>
  <si>
    <t>Prepaid Gas Options-LT</t>
  </si>
  <si>
    <t>Prepaid - Workiva Subscription LT</t>
  </si>
  <si>
    <t>Colstrip 1&amp;2 Misc Deferred Debits-LT</t>
  </si>
  <si>
    <t>Colstrip 3&amp;4 Misc Deferred Debits-LT</t>
  </si>
  <si>
    <t>Colstrip 1&amp;2 Major Maintenance UE141141</t>
  </si>
  <si>
    <t>DFIT-Operating Lease Obligation-LT</t>
  </si>
  <si>
    <t>FIT Withholding-Board Member</t>
  </si>
  <si>
    <t>Gas Decoupling GAAP Unearned Revenue</t>
  </si>
  <si>
    <t>DFIT-Electric Decoupling GAAP-Unearned Revenue-LT</t>
  </si>
  <si>
    <t>DFIT-Gas Decoupling GAAP-Unearned Revenue-LT</t>
  </si>
  <si>
    <t>Electric Decoupling GAAP Unearned Revenue</t>
  </si>
  <si>
    <t>Amort $425MM 4.30% Sr Notes due 2045 Is</t>
  </si>
  <si>
    <t>Sch 142 Elec Residential to Recover fro</t>
  </si>
  <si>
    <t>Sch 142 Gas Residential to Recover from</t>
  </si>
  <si>
    <t>Sch 142 Elec Non-Residential to Recover</t>
  </si>
  <si>
    <t>Sch 142 Elec Schedule 26 to Recover fro</t>
  </si>
  <si>
    <t>MNT 2015 Combustion Inspection</t>
  </si>
  <si>
    <t>Env Rem-Quendall Terminal - Remediation</t>
  </si>
  <si>
    <t>$425MM 4.30% Sr Notes Due 2045</t>
  </si>
  <si>
    <t>$425 million 4.30% Senior Notes Discoun</t>
  </si>
  <si>
    <t>Accrued Interest - $425MM 4.30% Sr Note</t>
  </si>
  <si>
    <t>White River accum Depreciation to 1/15/</t>
  </si>
  <si>
    <t>White River accum Amort. from 1/16/04 R</t>
  </si>
  <si>
    <t>Electric - accum Amort Colstrip Common FERC A</t>
  </si>
  <si>
    <t>Vacation Pay - accum Def Inc Taxes</t>
  </si>
  <si>
    <t>Land Sales - accum Def Inc Taxes</t>
  </si>
  <si>
    <t>Non-Qual SRP - Officers - accum Def Inc Taxes</t>
  </si>
  <si>
    <t>Electric - Env Remediation Costs - accum Def</t>
  </si>
  <si>
    <t>Sr Mgmt L-T Incentive Plan - accum Def Inc Ta</t>
  </si>
  <si>
    <t>accum Defer Inv Tax Cr - Gas</t>
  </si>
  <si>
    <t>accum Def Tax Liability - SFAS 109</t>
  </si>
  <si>
    <t>Otr Special Deposits-BPA TSR 81325474</t>
  </si>
  <si>
    <t>En Unit #1 Major Inspection 2015</t>
  </si>
  <si>
    <t>Env Rem-Whitehorn UST</t>
  </si>
  <si>
    <t>Call Prem &amp; Exp for redemp $150MM 5.197</t>
  </si>
  <si>
    <t>Call Prem &amp; Exp for redemp $250MM 6.75%</t>
  </si>
  <si>
    <t>DFIT-Decoupling Gas ROR Over Earning</t>
  </si>
  <si>
    <t>Unapplied Credits-Pledges</t>
  </si>
  <si>
    <t>Unapplied Credits-Customer's Overpaymen</t>
  </si>
  <si>
    <t>CAISO Payable</t>
  </si>
  <si>
    <t>A/P - Biogas Purchases</t>
  </si>
  <si>
    <t>Prepaid-ServiceNow-Maintenance Service Contract-ST</t>
  </si>
  <si>
    <t>ERB</t>
  </si>
  <si>
    <t>GRB</t>
  </si>
  <si>
    <t>A/R - Biogas Sales</t>
  </si>
  <si>
    <t>Prepaid-Colstrip 1&amp;2 Misc- Short Term</t>
  </si>
  <si>
    <t>Prepaid- Colstrip 3&amp;4 Misc - Short Term</t>
  </si>
  <si>
    <t>DFIT - 2015 Storm Excess Costs-LT</t>
  </si>
  <si>
    <t>16504053-Prepaid Enterpr Licens Cisco Telephony Maintan-LT</t>
  </si>
  <si>
    <t>18210311-2015 Storm Excess Costs</t>
  </si>
  <si>
    <t>16502143-Prepaid-Enterpr Licens Cisco Telephony Maintan-ST</t>
  </si>
  <si>
    <t>Treatment</t>
  </si>
  <si>
    <t>Reserve for Suncadia N/R</t>
  </si>
  <si>
    <t>Suncadia N/R agreement</t>
  </si>
  <si>
    <t>Prepaid-Annual Maintan for LogRhythm-ST</t>
  </si>
  <si>
    <t>$425MM 4.30% Sr Notes 2045 Issuance Expense</t>
  </si>
  <si>
    <t>DFIT-Decoupling Electric ROR Over Earning -LT</t>
  </si>
  <si>
    <t>Prepaid-CEB - Annual CIO Membership</t>
  </si>
  <si>
    <t>BLOCKED-Thea Foss Recovery</t>
  </si>
  <si>
    <t>Non-Utility</t>
  </si>
  <si>
    <t>Fuel Stock-CT Non-Core LNG at Plymouth</t>
  </si>
  <si>
    <t>Prepaid - WECC Dues</t>
  </si>
  <si>
    <t>Prepaid - Gas Options - ST</t>
  </si>
  <si>
    <t>Prepaid - Goldendale Capital Maint Majo</t>
  </si>
  <si>
    <t>Prepaid - Goldendale Expense Maint Majo</t>
  </si>
  <si>
    <t>Prepaid - Goldendale Inventory - LT</t>
  </si>
  <si>
    <t>Prepaid - GEC/NICE - ST</t>
  </si>
  <si>
    <t>Prepaid - Workiva Subscription - LT</t>
  </si>
  <si>
    <t>Prepaid - PSE Building Brokerage Fee -</t>
  </si>
  <si>
    <t>Prepaid - Open Text</t>
  </si>
  <si>
    <t>Prepaid - Enterpr Licens Cisco TeleMain</t>
  </si>
  <si>
    <t>Prepaid - GEC/NICE - LT</t>
  </si>
  <si>
    <t>Prepaid - CheckPoint Structure</t>
  </si>
  <si>
    <t>Prepaid - ROW Dis Crossing Rainbow Brid</t>
  </si>
  <si>
    <t>Prepaid - Workiva Subscription - ST</t>
  </si>
  <si>
    <t>Prepaid - Goldendale Inventory - ST</t>
  </si>
  <si>
    <t>Prepaid - Enterprise Licens Cisco Maint</t>
  </si>
  <si>
    <t>Prepaid - Gas Options - LT</t>
  </si>
  <si>
    <t>Prepaid - Freddy 1 Capital FFH - Major</t>
  </si>
  <si>
    <t>Prepaid - Freddy 1 Expense FFH - Major</t>
  </si>
  <si>
    <t>Prepaid - Freddy 1 Inventory - Major Ma</t>
  </si>
  <si>
    <t>Prepaid - Mint Farm Capital FFH - Major</t>
  </si>
  <si>
    <t>Prepaid - Mint Farm Expense FFH - Major</t>
  </si>
  <si>
    <t>Long Term Portion of Prepayment Electri</t>
  </si>
  <si>
    <t>Long Term Portion of Prepayment Gas - C</t>
  </si>
  <si>
    <t>Long Term Portion of Prepayment Common</t>
  </si>
  <si>
    <t>Long Term Portion of Prepayment Gas</t>
  </si>
  <si>
    <t>Prepaid - Peak Reliability</t>
  </si>
  <si>
    <t>Prepaid - CISCO Smartnet (DimensionData</t>
  </si>
  <si>
    <t>PCA YR #15 Gross</t>
  </si>
  <si>
    <t>PCA YR #15 Gross - Contra</t>
  </si>
  <si>
    <t>ENC Unit#2 Major Inspection 2016-LT</t>
  </si>
  <si>
    <t>Dental Insurance - Willamette</t>
  </si>
  <si>
    <t>Prepaid - MCG EAS Hosting</t>
  </si>
  <si>
    <t>Prepaid - SAI Global License - ST</t>
  </si>
  <si>
    <t>Prepaid - SAI Global License - LT</t>
  </si>
  <si>
    <t>Prepaid - ZETRON SW Support Svcs - ST</t>
  </si>
  <si>
    <t>Prepaid - ZETRON SW Support Svcs - LT</t>
  </si>
  <si>
    <t>2016 Storm Excess Costs</t>
  </si>
  <si>
    <t>Env Rem-White Rvr/Buckley Ph I Head Fut</t>
  </si>
  <si>
    <t>WHH Unit 2 Compressor Rebuild</t>
  </si>
  <si>
    <t>Accr Env Rem-White Rvr/Buckley Phase I</t>
  </si>
  <si>
    <t>DFIT - 2016 Storm Excess Costs-LT</t>
  </si>
  <si>
    <t>Env Rem - Electric Flume (Future Cost Est)</t>
  </si>
  <si>
    <t>Accrued Env Rem - White River (Buckley</t>
  </si>
  <si>
    <t>Accrued Env Rem - Olympia UST</t>
  </si>
  <si>
    <t>Accrued Env Rem - Whidbey Island UST</t>
  </si>
  <si>
    <t>Accrued Env Rem - Puyallup Garage</t>
  </si>
  <si>
    <t>Accrued Env Rem - Poulsbo Service Cente</t>
  </si>
  <si>
    <t>Accrued Env Rem - Lower Baker Powerhous</t>
  </si>
  <si>
    <t>Accr Env Rem - Snoqualmie Power Plant S</t>
  </si>
  <si>
    <t>Accr Env Rem - Bellingham Boulevard Par</t>
  </si>
  <si>
    <t>Accrued Env Rem - Electric Flume</t>
  </si>
  <si>
    <t>Accr Env Rem -Duwamish River Site</t>
  </si>
  <si>
    <t>Accr Env Rem - Talbot Hill Sub &amp; Switchyard Site</t>
  </si>
  <si>
    <t>Accr Env. Rem. - Sammamish Substation</t>
  </si>
  <si>
    <t>DBS Non-PO Accrual</t>
  </si>
  <si>
    <t>Accrued Washington Municipal Util Tax - Elect</t>
  </si>
  <si>
    <t>Accrued Washington State Utility Tax - Electr</t>
  </si>
  <si>
    <t>Accrued Washington State Utility Tax - Gas</t>
  </si>
  <si>
    <t>Accrued Washington Municipal Utility Taxes -</t>
  </si>
  <si>
    <t>6.74% Med Term Notes Due 6/15/18 - Accrued In</t>
  </si>
  <si>
    <t>Accrued Int - Bonds 9.14% MTN Due 06/21/01</t>
  </si>
  <si>
    <t>Accrued Interest - 6.274% Senior Notes Due 3/15/2037</t>
  </si>
  <si>
    <t>5.757% Accrued Interest -Senior Notes Due 10/1/2039</t>
  </si>
  <si>
    <t>Accrued WUTC Fee</t>
  </si>
  <si>
    <t>A/R - EES Shopify Credit Card Receivabl</t>
  </si>
  <si>
    <t>Prepaid - TAIT SW Support Svcs - ST</t>
  </si>
  <si>
    <t>Prepaid - TAIT SW Support Svcs - LT</t>
  </si>
  <si>
    <t>Env Rem-White Rvr/Buckley Ph I Headwork</t>
  </si>
  <si>
    <t xml:space="preserve">AMA as of </t>
  </si>
  <si>
    <t xml:space="preserve">END OF PERIOD  as of </t>
  </si>
  <si>
    <t>A/R - Treble Damages - Energy Diversion</t>
  </si>
  <si>
    <t>Blocked-Sch142 ElecSched 31 to RecovfrC</t>
  </si>
  <si>
    <t>Prepaid - ServiceNow Project Portifolio</t>
  </si>
  <si>
    <t>Goldendale 2016 Major Inspection - LT</t>
  </si>
  <si>
    <t>Unamort Gain Reacq Debt- 250M 6.974% MT</t>
  </si>
  <si>
    <t>Prepaid - WWT F5 Support</t>
  </si>
  <si>
    <t>Colstrip 1&amp;2 Non-Recoverable Costs</t>
  </si>
  <si>
    <t>Colstrip 1&amp;2 Non-Recoverable Costs Cont</t>
  </si>
  <si>
    <t>Prepaid - Lenovo Maintenance Renewal</t>
  </si>
  <si>
    <t>Prepaid - OATI Annual Services</t>
  </si>
  <si>
    <t>Prepaid - Coriant America - ST</t>
  </si>
  <si>
    <t>Prepaid - Coriant America - LT</t>
  </si>
  <si>
    <t>Reg Asset - Credit Card Fee Deferral</t>
  </si>
  <si>
    <t>WUTC Greenwood Penalty Accrual</t>
  </si>
  <si>
    <t>Printer Capital Lease</t>
  </si>
  <si>
    <t>Construction Support Clearing - Electri</t>
  </si>
  <si>
    <t>Construction Support Clearing - Gas</t>
  </si>
  <si>
    <t>PCA YR #16 Gross</t>
  </si>
  <si>
    <t>PCA YR #16 Gross - Contra</t>
  </si>
  <si>
    <t>PCA Fixed Cost Deferral - UE-161112</t>
  </si>
  <si>
    <t>Facility Operations Deferred Debits</t>
  </si>
  <si>
    <t>DFIT-PCA Fixed Cost Deferral LT</t>
  </si>
  <si>
    <t>Accrued - Sale of Transf Frequency Resp</t>
  </si>
  <si>
    <t>Printer Capital Lease Obligation</t>
  </si>
  <si>
    <t>2017 Storm Excess Costs</t>
  </si>
  <si>
    <t>DFIT- 2017 Storm - LT</t>
  </si>
  <si>
    <t>Cash Collateral ICE</t>
  </si>
  <si>
    <t>ARO-Colstrip unit 1&amp;2 Ash Pond Capping</t>
  </si>
  <si>
    <t>FSA - Aon Hewitt Pre Funding</t>
  </si>
  <si>
    <t>ARO - Colstrip unit 3&amp;4 Ash Pond Cappin</t>
  </si>
  <si>
    <t>Prepaid - Mint Farm Inventory - ST</t>
  </si>
  <si>
    <t>ENC Steam Turbine Major Maintenance 201</t>
  </si>
  <si>
    <t>FRE U2 Hot Gas Path Inspection 2017-ST</t>
  </si>
  <si>
    <t>ENC Unit#3 Hot Gas Path Maintenance 201</t>
  </si>
  <si>
    <t>Env Rem-City of Olympia vs. PSE - Reimb</t>
  </si>
  <si>
    <t>Env Rem - Gas Works Park Remediation-Re</t>
  </si>
  <si>
    <t>Prepaid - WWT WebEx - ST</t>
  </si>
  <si>
    <t>Prepaid - WWT WebEx - LT</t>
  </si>
  <si>
    <t>SUM Steam Turbine Major Inspection</t>
  </si>
  <si>
    <t>Generating Customer Interconnection - r</t>
  </si>
  <si>
    <t>Accrued - SP consumable charges</t>
  </si>
  <si>
    <t>B&amp;O TAXES WITHOLDING-BOARD MEMBERS</t>
  </si>
  <si>
    <t>Electron Hydro Sale Payments to Tribe</t>
  </si>
  <si>
    <t>Env Rem - Shuffleton</t>
  </si>
  <si>
    <t>MTF Full-Scale Inspection 2017 - ST</t>
  </si>
  <si>
    <t>SUM CT Generator Major Inspection</t>
  </si>
  <si>
    <t>MTF 2017 ST Partial Full Scale Inspecti</t>
  </si>
  <si>
    <t>Freddy1 Remaining Estimated FFH Fees</t>
  </si>
  <si>
    <t>Freddy1 2017 CT Major Inspection</t>
  </si>
  <si>
    <t>Freddy1 2017 Steam Turbine Major Inspec</t>
  </si>
  <si>
    <t>Generation Fleet Clearing</t>
  </si>
  <si>
    <t>Misc Corporate Fleet Clearing</t>
  </si>
  <si>
    <t>Gas Operations Fleet Clearing</t>
  </si>
  <si>
    <t>Electric T&amp;D Fleet Clearing</t>
  </si>
  <si>
    <t>REC Inventory Receivable</t>
  </si>
  <si>
    <t>Prepaid - CC1210 WWT Data Center - ST</t>
  </si>
  <si>
    <t>Prepaid - Structured Data Center - ST</t>
  </si>
  <si>
    <t>Prepaid - CC1213 WWT Data Center - ST</t>
  </si>
  <si>
    <t>Prepaid - CC1210 WWT Data Center - LT</t>
  </si>
  <si>
    <t>Prepaid - Structured Data Center - LT</t>
  </si>
  <si>
    <t>Prepaid - CC1213 WWT Data Center - LT</t>
  </si>
  <si>
    <t>2016 PSE Universal Shelf Registration</t>
  </si>
  <si>
    <t>Prepaid - Mint Farm Inventory - LT</t>
  </si>
  <si>
    <t>Env Rem – Shuffleton (Fut Cost Est)</t>
  </si>
  <si>
    <t>Env Rem - BHM Central (Fut Cost Est)</t>
  </si>
  <si>
    <t>ARO Tacoma LNG</t>
  </si>
  <si>
    <t>EIM SOC Penalty Accrual</t>
  </si>
  <si>
    <t>$800M Credit Facility PSE 2017</t>
  </si>
  <si>
    <t>$350M Hedging Facility 2013 Unamort Cos</t>
  </si>
  <si>
    <t>$650M Liquidity Credit Facility 2013 Un</t>
  </si>
  <si>
    <t>Article 602 - O&amp;M Habitat Enhance, Rstr</t>
  </si>
  <si>
    <t>Detail Working Capital Ajustment</t>
  </si>
  <si>
    <t>(a)</t>
  </si>
  <si>
    <t>(b)</t>
  </si>
  <si>
    <t>( c)</t>
  </si>
  <si>
    <t>(d)</t>
  </si>
  <si>
    <t>(e)</t>
  </si>
  <si>
    <t>(f)</t>
  </si>
  <si>
    <t>(g)</t>
  </si>
  <si>
    <t>(h)</t>
  </si>
  <si>
    <t>(i)</t>
  </si>
  <si>
    <t>(j)</t>
  </si>
  <si>
    <t>Current Assets</t>
  </si>
  <si>
    <t>Current Liabilities</t>
  </si>
  <si>
    <t>Total Investments</t>
  </si>
  <si>
    <t xml:space="preserve">Electric-         Rate Base </t>
  </si>
  <si>
    <t>Gas-             Rate Base</t>
  </si>
  <si>
    <t xml:space="preserve">Non-Operating </t>
  </si>
  <si>
    <t>Prepaid -2007 CISCO Smartnet (Dimension</t>
  </si>
  <si>
    <t>March 2010 Bond Issue</t>
  </si>
  <si>
    <t>2011 March Senior Notes</t>
  </si>
  <si>
    <t>Total Assets Plus Liabilities and Capitalization</t>
  </si>
  <si>
    <t>Working Capital Ratio</t>
  </si>
  <si>
    <t>Working Capital Spread</t>
  </si>
  <si>
    <t>Common Allocator</t>
  </si>
  <si>
    <t>Summary Working Capital</t>
  </si>
  <si>
    <t>Line No.</t>
  </si>
  <si>
    <t>Total Electric Rate Base and Operating</t>
  </si>
  <si>
    <t>Total Gas Rate Base and Operating</t>
  </si>
  <si>
    <t>Total Non Operating Investments</t>
  </si>
  <si>
    <t>Investor Supplied Working Capital</t>
  </si>
  <si>
    <t>Look-Up Formula</t>
  </si>
  <si>
    <t>BS Column</t>
  </si>
  <si>
    <t>With New Accounts and Coding</t>
  </si>
  <si>
    <t>Accr Env Rem–BHM Central Waterfront Sit (Fut Cost Est)</t>
  </si>
  <si>
    <t>Accr Env Rem - Shuffleton (Fut Cost Est)</t>
  </si>
  <si>
    <t>Prepaid - EIM Annual Hosting Fee</t>
  </si>
  <si>
    <t>Prepaid - Trintech LT</t>
  </si>
  <si>
    <t>Prepaid - Information Handling Service</t>
  </si>
  <si>
    <t>PSE 800M Credit Facility due 2022</t>
  </si>
  <si>
    <t>108-TGrant RCW 80.84</t>
  </si>
  <si>
    <t>108TGrant ARC RCW 80.84</t>
  </si>
  <si>
    <t>108TGrant ARO RCW 80.84</t>
  </si>
  <si>
    <t>108 ARC Depr Offset</t>
  </si>
  <si>
    <t>108T Grant ARC Contra</t>
  </si>
  <si>
    <t>ARC Accum Depr Contra</t>
  </si>
  <si>
    <t>108 ARO Accr Offset</t>
  </si>
  <si>
    <t>108T Grant Accr (ARO) Contra</t>
  </si>
  <si>
    <t>Fuel Stock-CT Oil Inventory-CONTRA</t>
  </si>
  <si>
    <t>Credit Card Deferral - UE-170033</t>
  </si>
  <si>
    <t>Credit Card Deferral - UG-170034</t>
  </si>
  <si>
    <t>E Decoup Rev Undercoll - Sch 40</t>
  </si>
  <si>
    <t>E FPC Decoup Rev Undercollect - Sch 40</t>
  </si>
  <si>
    <t>IntE Decoup Rev Undercollect - Sch 40</t>
  </si>
  <si>
    <t>E Decoup Rev Recover - Sch 46 &amp; 49</t>
  </si>
  <si>
    <t>E Decoup Rev Recover - Sch 8 &amp; 24</t>
  </si>
  <si>
    <t>E Decoup Rev Recover - Sch 40</t>
  </si>
  <si>
    <t>G Decoup Rev Recover - Sch 31 &amp; 31T</t>
  </si>
  <si>
    <t>White River Reg Asset UE170033</t>
  </si>
  <si>
    <t>Long-Term Purchased REC Intangible</t>
  </si>
  <si>
    <t>Montana Transition Fund - PTCs</t>
  </si>
  <si>
    <t>Def Property Losses  UE-170033</t>
  </si>
  <si>
    <t>Def Property Losses UG-170034</t>
  </si>
  <si>
    <t>PTC Reg Acct Contra</t>
  </si>
  <si>
    <t>PTCs Transition Fund Contra</t>
  </si>
  <si>
    <t>Deferred PTCs</t>
  </si>
  <si>
    <t>E Decoup Rev Overcollect - Sch 8 &amp; 24</t>
  </si>
  <si>
    <t>E FPC Decoup Rev Overcollect - Sch 7</t>
  </si>
  <si>
    <t>IntE FPC Decoup Rev Overcollect - Sch 7</t>
  </si>
  <si>
    <t>Def Property Gains UE-170033</t>
  </si>
  <si>
    <t>Def Property Gains UG-170034</t>
  </si>
  <si>
    <t>ARC accumulated depreciation since 12/19/17</t>
  </si>
  <si>
    <t>Gas Stored at JP Reservoir- Non Current</t>
  </si>
  <si>
    <t>BPA – St Clair Transmission Credits Receivable</t>
  </si>
  <si>
    <t>2017 Storm Amortization Recovery July 2017-4 Yrs</t>
  </si>
  <si>
    <t>Env Rem Recovery – Gas UG170034</t>
  </si>
  <si>
    <t>Env Rem Recovery – Elec UE170033</t>
  </si>
  <si>
    <t>E Decoup Rev Undercoll - Sch7A,11,25,29,35&amp;43</t>
  </si>
  <si>
    <t>E FPC Decoup Rev Undercollect - Sch 12 &amp; 26</t>
  </si>
  <si>
    <t>G Decoup Rev Undercoll - Sch 41, 41T, 86 &amp; 86T</t>
  </si>
  <si>
    <t>IntE FPC Decoup Rev Undercollect - Sch 12 &amp; 26</t>
  </si>
  <si>
    <t>IntE FPC Decoup Rev Undercollect - Sch 40</t>
  </si>
  <si>
    <t>IntG Decoup Rev Undercoll - Sch 41, 41T, 86 &amp; 86T</t>
  </si>
  <si>
    <t>E Decoup Rev Recover - Sch 7A, 11, 25, 29, 35 &amp; 43</t>
  </si>
  <si>
    <t>G Decoup Rev Recover - Sch 41, 41T, 86 &amp; 86T</t>
  </si>
  <si>
    <t>Env Rem Costs – Gas UG-170034</t>
  </si>
  <si>
    <t>Env Rem Costs – Elec UE-170033</t>
  </si>
  <si>
    <t>A/P – Montana Community Transition Fund</t>
  </si>
  <si>
    <t>Accrued–Sale Trsfrd Frequency Response–SCL Elec</t>
  </si>
  <si>
    <t>E FPC Decoup Rev Overcoll - Sch7A,11,25,29,35&amp;43</t>
  </si>
  <si>
    <t>E FPC Decoup Rev Overcollect - Sch 8 &amp; 24</t>
  </si>
  <si>
    <t>E FPC Decoup Rev Overcollect -  Sch 10 &amp; 31</t>
  </si>
  <si>
    <t>IntE Decoup Rev Overcollect -  Sch 46 &amp; 49</t>
  </si>
  <si>
    <t>G Decoup Rev Overcollect -  Sch 31 &amp; 31T</t>
  </si>
  <si>
    <t>IntE Decoup Rev Overcollect - Sch 8 &amp; 24</t>
  </si>
  <si>
    <t>IntE Decoup Rev Overcoll - Sch7A,11,25,29,35&amp;43</t>
  </si>
  <si>
    <t>IntE FPC Decoup Rev Overcoll -Sch7A,11,25,29,35&amp;43</t>
  </si>
  <si>
    <t>IntE FPC Decoup Rev Overcollect - Sch 8 &amp; 24</t>
  </si>
  <si>
    <t>IntE FPC Decoup Rev Overcollect -  Sch 10 &amp; 31</t>
  </si>
  <si>
    <t>IntG Decoup Rev Overcollect -  Sch 31 &amp; 31T</t>
  </si>
  <si>
    <t>22a</t>
  </si>
  <si>
    <t>108XX999</t>
  </si>
  <si>
    <t>Treasury Grant Accounts 1700033 GRC</t>
  </si>
  <si>
    <t>(k)</t>
  </si>
  <si>
    <t>Printer Capital Lease Obligations - Non Current</t>
  </si>
  <si>
    <t>FAS 109 Tax Reform - Gas</t>
  </si>
  <si>
    <t>FAS 109 Tax Reform - Electric</t>
  </si>
  <si>
    <t>Reg Liability Tax Reform – Property Gas</t>
  </si>
  <si>
    <t>Reg Liability Tax Reform – Non Property Gas</t>
  </si>
  <si>
    <t>Reg Liability Tax Reform – Non Property Elec</t>
  </si>
  <si>
    <t>Reg Liability Tax Reform – Property Elec</t>
  </si>
  <si>
    <t>IntE FPC Decoup Rev Undercollect - Sch</t>
  </si>
  <si>
    <t>DFIT Colstrip ARO</t>
  </si>
  <si>
    <t>DTA PTC Estimated Monetization(Not PTC's)</t>
  </si>
  <si>
    <t>Cash Real Time Clearing</t>
  </si>
  <si>
    <t>Prepaid – Skykomish Ranger District ROW</t>
  </si>
  <si>
    <t>Prepaid - APPS: Ariba Saas</t>
  </si>
  <si>
    <t>Prepaid - INFRA: Adaptive Riverbed</t>
  </si>
  <si>
    <t>Prepaid - INFRA: Nokia</t>
  </si>
  <si>
    <t>Prepaid - BitSight</t>
  </si>
  <si>
    <t>Prepaid - 1205 APPS Schneider Electric</t>
  </si>
  <si>
    <t>Prepaid - 1207 APPS ITTIA Maint</t>
  </si>
  <si>
    <t>Enbala Symphony Software ST</t>
  </si>
  <si>
    <t>Prepaid - Enbala Symphony Software LT</t>
  </si>
  <si>
    <t>PCA YR #17 Gross</t>
  </si>
  <si>
    <t>PCA YR #17 Gross – Contra</t>
  </si>
  <si>
    <t>E Decoup Rev Undercollect - Sch 46 &amp; 49</t>
  </si>
  <si>
    <t>E FPC Decoup Rev Undercollect - Sch 46</t>
  </si>
  <si>
    <t>E Decoup Rev Undercollect - Sch 8 &amp; 24</t>
  </si>
  <si>
    <t>E FPC Decoup Rev Undercollect - Sch 7</t>
  </si>
  <si>
    <t>E FPC Decoup Rev Undercoll - Sch7A,11,2</t>
  </si>
  <si>
    <t>E FPC Decoup Rev Undercollect - Sch 8 &amp;</t>
  </si>
  <si>
    <t>G Decoup Rev Undercollect - Sch 31 &amp; 31</t>
  </si>
  <si>
    <t>IntE Decoup Rev Undercollect - Sch 8 &amp;</t>
  </si>
  <si>
    <t>IntE Decoup Rev Undercoll Sch7A,11,25,2</t>
  </si>
  <si>
    <t>IntE FPC Decoup Undercoll - Sch7A,11,25</t>
  </si>
  <si>
    <t>IntE Decoup Rev Undercollect -  Sch 46</t>
  </si>
  <si>
    <t>IntG Decoup Rev Undercollect - Sch 31 &amp;</t>
  </si>
  <si>
    <t>DTA Montana Transition Fund PTC</t>
  </si>
  <si>
    <t>Deferred PTC Reg Asset Contra Abandonme</t>
  </si>
  <si>
    <t>Deferred Tax Rate Change – Electric</t>
  </si>
  <si>
    <t>Deferred Tax Rate Change - Gas</t>
  </si>
  <si>
    <t>Cash-Key Bank- EES Amazon Receipts</t>
  </si>
  <si>
    <t>Prepaid - APPS: Dataraker SaaS</t>
  </si>
  <si>
    <t>Prepaid - APPS GE Smallworld Maint</t>
  </si>
  <si>
    <t>Prepaid - INFRA: Nice</t>
  </si>
  <si>
    <t>E FPC Decoup Rev Undercollect - Sch 10</t>
  </si>
  <si>
    <t>Accumulated Provision for Rate Refunds</t>
  </si>
  <si>
    <t>Non - Operating</t>
  </si>
  <si>
    <t>AIC</t>
  </si>
  <si>
    <t>W/C</t>
  </si>
  <si>
    <t>Date First Used</t>
  </si>
  <si>
    <t>Prepaid - 1220 APPS MaxAttn SAAS</t>
  </si>
  <si>
    <t>Premium &amp; Expenses for Jr. Subordinated</t>
  </si>
  <si>
    <t>Mizuho Securities - Commercial Paper</t>
  </si>
  <si>
    <t>NOL Factor</t>
  </si>
  <si>
    <t>DTA Provision for Rate Refunds Gas</t>
  </si>
  <si>
    <t>Account Text</t>
  </si>
  <si>
    <t>insert new colmn</t>
  </si>
  <si>
    <t xml:space="preserve">to the left of this </t>
  </si>
  <si>
    <t>column</t>
  </si>
  <si>
    <t>Deferred FIT - Electric ARO</t>
  </si>
  <si>
    <t>Surplus Non-Coded Streetlight Materials</t>
  </si>
  <si>
    <t>Goldendale ST Minor Insp 2018</t>
  </si>
  <si>
    <t>Lines 4-6 &amp; 14-16a</t>
  </si>
  <si>
    <t>Lines 17-21 &amp; 22a</t>
  </si>
  <si>
    <t>Lines 6a-13, 22 &amp; 29.1</t>
  </si>
  <si>
    <t>Lines 23-27.1 &amp; 31-37m</t>
  </si>
  <si>
    <t>Lines 28 &amp; 28a, 30</t>
  </si>
  <si>
    <t>AVERAGE MONTHLY AVERAGE (AMA)</t>
  </si>
  <si>
    <t>END OF PERIOD (EOP)</t>
  </si>
  <si>
    <t>PUGET SOUND ENERGY-ELECTRIC &amp; GAS</t>
  </si>
  <si>
    <t>ALLOCATION METHODS</t>
  </si>
  <si>
    <t>Method</t>
  </si>
  <si>
    <t>*</t>
  </si>
  <si>
    <t>12 Month Average Number of Customers</t>
  </si>
  <si>
    <t>Percent</t>
  </si>
  <si>
    <t>Joint Meter Reading Customers</t>
  </si>
  <si>
    <t>Non-Production Plant</t>
  </si>
  <si>
    <t xml:space="preserve"> Distribution</t>
  </si>
  <si>
    <t xml:space="preserve"> Transmission </t>
  </si>
  <si>
    <t xml:space="preserve"> Direct General Plant</t>
  </si>
  <si>
    <t>4-Factor Allocator</t>
  </si>
  <si>
    <t xml:space="preserve">     Number of Customers</t>
  </si>
  <si>
    <t xml:space="preserve">     Percent</t>
  </si>
  <si>
    <t xml:space="preserve">     Labor - Direct Charge to O&amp;M</t>
  </si>
  <si>
    <t xml:space="preserve">     T&amp;D O&amp;M Expense (Less Labor)</t>
  </si>
  <si>
    <t xml:space="preserve">     Net Classified Plant (Excluding General (Common) Plant)</t>
  </si>
  <si>
    <t>Total Percentages</t>
  </si>
  <si>
    <t>Employee Benefits</t>
  </si>
  <si>
    <t>Direct Labor Accts 500-935</t>
  </si>
  <si>
    <t>O&amp;M Split</t>
  </si>
  <si>
    <t>Combined</t>
  </si>
  <si>
    <t>Utility</t>
  </si>
  <si>
    <t>Percent Total</t>
  </si>
  <si>
    <t>IC AR - PWI</t>
  </si>
  <si>
    <t>IC AR - Puget LNG</t>
  </si>
  <si>
    <t>IC AR - Puget Holding LLC</t>
  </si>
  <si>
    <t>IC AR - Puget Intermed. Holdings</t>
  </si>
  <si>
    <t>IC AR - Equico</t>
  </si>
  <si>
    <t>IC AR - Puget Energy, Inc</t>
  </si>
  <si>
    <t>Prepaid - Datalink SW Maint - LT</t>
  </si>
  <si>
    <t>E FPC Decoup Rev Recover - Sch 46 &amp; 49</t>
  </si>
  <si>
    <t>E FPC Decoup Rev Recover - Sch7A,11,25,</t>
  </si>
  <si>
    <t>E FPC Decoup Rev Recover - Sch 12 &amp; 26</t>
  </si>
  <si>
    <t>E FPC Decoup Rev Recover - Sch 40</t>
  </si>
  <si>
    <t>Block - Clearing-Phone Wireless Billing</t>
  </si>
  <si>
    <t>DTA for Redmond West Tenant Allowances</t>
  </si>
  <si>
    <t>DTA Provision for Rate Refunds Electric</t>
  </si>
  <si>
    <t>Redmond West Tenant Improvement - ST</t>
  </si>
  <si>
    <t>E Decoup Rev Overcoll - Sch 7A, 11, 25,</t>
  </si>
  <si>
    <t>E FPC Decoup Rev Overcollect-  Sch 12 &amp;</t>
  </si>
  <si>
    <t>E Decoup Rev Return - Sch 8 &amp; 24</t>
  </si>
  <si>
    <t>E Decoup Rev Return - Sch 7A, 11, 25, 2</t>
  </si>
  <si>
    <t>E FPC Decoup Rev Return - Sch 7</t>
  </si>
  <si>
    <t>E FPC Decoup Rev Return - Sch7A,11,25,2</t>
  </si>
  <si>
    <t>E FPC Decoup Rev Return - Sch 10 &amp; 31</t>
  </si>
  <si>
    <t>DTA Provision for Credit Card Deferral</t>
  </si>
  <si>
    <t>DFIT – Goldendale Deferral</t>
  </si>
  <si>
    <t>14601004</t>
  </si>
  <si>
    <t>19000113</t>
  </si>
  <si>
    <t>19000911</t>
  </si>
  <si>
    <t>25300463</t>
  </si>
  <si>
    <t>25400361</t>
  </si>
  <si>
    <t>28300212</t>
  </si>
  <si>
    <t>28300541</t>
  </si>
  <si>
    <t>BREAK DOWN BY CATEGORY</t>
  </si>
  <si>
    <t>Check Totals (Change to correct cell for the month)</t>
  </si>
  <si>
    <t>(EOP)</t>
  </si>
  <si>
    <t>Shaded accounts are new since the 2017 GRC</t>
  </si>
  <si>
    <t>10c</t>
  </si>
  <si>
    <t>Old account, no change = NOT SHADED</t>
  </si>
  <si>
    <t>New Format From 2017 GRC</t>
  </si>
  <si>
    <t>Prepaid – 1205 APPS NetMotion Maint - S</t>
  </si>
  <si>
    <t>Prepaid - GTZ Sprinklr SaaS – ST</t>
  </si>
  <si>
    <t>Prepaid - GTZ Sprinklr SaaS – LT</t>
  </si>
  <si>
    <t>Prepaid – 1205 APPS NetMotion Maint - L</t>
  </si>
  <si>
    <t>Prepaid - INFRA Palo Alto WF-500 - LT</t>
  </si>
  <si>
    <t>Amort Costs for $600M Sr Notes Due June</t>
  </si>
  <si>
    <t>DTA for Unearned Revenue - Pole Contact</t>
  </si>
  <si>
    <t>$600M Sr. Notes Due June 2048</t>
  </si>
  <si>
    <t>Accrued Interest - $600M Sr Notes Due J</t>
  </si>
  <si>
    <t>Tacoma Agreement LNG</t>
  </si>
  <si>
    <t>E FPC Decoup Rev Return - Sch 8 &amp; 24</t>
  </si>
  <si>
    <t>18100633</t>
  </si>
  <si>
    <t>19001001</t>
  </si>
  <si>
    <t>22100863</t>
  </si>
  <si>
    <t>22600003</t>
  </si>
  <si>
    <t>23701103</t>
  </si>
  <si>
    <t>25300032</t>
  </si>
  <si>
    <t>Cash Collateral NGX</t>
  </si>
  <si>
    <t>Prepaid - GTZ Sitecore SaaS – ST</t>
  </si>
  <si>
    <t>Prepaid - IT Security Tenable – ST</t>
  </si>
  <si>
    <t>Prepaid - INFRA Palo Alto WF-500 – ST</t>
  </si>
  <si>
    <t>Prepaid - AMI Command Ctr Test Sys Host</t>
  </si>
  <si>
    <t>Prepaid - GTZ Sitecore SaaS – LT</t>
  </si>
  <si>
    <t>Payroll - Energy Fund / Salvation Army</t>
  </si>
  <si>
    <t>IC AP - Puget Holding LLC</t>
  </si>
  <si>
    <t>IC AP - Puget Energy, Inc</t>
  </si>
  <si>
    <t>DFIT Provision for Credit Card Deferral</t>
  </si>
  <si>
    <t>10800603</t>
  </si>
  <si>
    <t>23200113</t>
  </si>
  <si>
    <t>23409470</t>
  </si>
  <si>
    <t>23409500</t>
  </si>
  <si>
    <t>28300001</t>
  </si>
  <si>
    <t>Prepaid - Douglas PUD PPA (9/1/18-9/30/</t>
  </si>
  <si>
    <t>Prepaid - 1213 INFRA  Proofpoint Maint</t>
  </si>
  <si>
    <t>Prepaid - 1220 APPS Attunity Maint – ST</t>
  </si>
  <si>
    <t>Prepaid - 1220 APPS Attunity Maint – LT</t>
  </si>
  <si>
    <t>Prepaid - GTZ Spatial Biz SW - LT</t>
  </si>
  <si>
    <t>WHH Generator &amp; Accessory Gear Major</t>
  </si>
  <si>
    <t>DFIT WWU Sponsorship</t>
  </si>
  <si>
    <t>WWU Foundation Pledge – Long Term</t>
  </si>
  <si>
    <t>G Decoup Rev Overcoll - Sch 41, 41T, 86</t>
  </si>
  <si>
    <t>16501173</t>
  </si>
  <si>
    <t>19000253</t>
  </si>
  <si>
    <t>108 PTC Monetized</t>
  </si>
  <si>
    <t>Transition Fund Offset</t>
  </si>
  <si>
    <t>2017 Monetized Transition Fund</t>
  </si>
  <si>
    <t>Monitized PTC Transition Contra</t>
  </si>
  <si>
    <t>Prepaid - GTZ Spatial Biz SW – ST</t>
  </si>
  <si>
    <t>Prepaid - 1213 INFRA VMWare Maint - LT</t>
  </si>
  <si>
    <t>Env Rem-City of Olympia v PSE Plum St S</t>
  </si>
  <si>
    <t>Misc Deferred Debits - Electric</t>
  </si>
  <si>
    <t>Liability Reserve Reimbursements - Gas</t>
  </si>
  <si>
    <t>DFIT - IWM</t>
  </si>
  <si>
    <t>10800651</t>
  </si>
  <si>
    <t>10800791</t>
  </si>
  <si>
    <t>10800861</t>
  </si>
  <si>
    <t>10800931</t>
  </si>
  <si>
    <t>22820022</t>
  </si>
  <si>
    <t>Prepaid - 1256 - BPA Fiber Agreement</t>
  </si>
  <si>
    <t>Prepaid - AMI Advanced Security Softwar</t>
  </si>
  <si>
    <t>Prepaid - GTZ Message BroadCast SaaS</t>
  </si>
  <si>
    <t>Conversion - Gas Customer A/R</t>
  </si>
  <si>
    <t>Article 602 - O&amp;M Cultural Resource Enh</t>
  </si>
  <si>
    <t>IntE FPC Decoup Rev Overcollect-  Sch 1</t>
  </si>
  <si>
    <t>16501233</t>
  </si>
  <si>
    <t>3 subcategories Investments:</t>
  </si>
  <si>
    <t>Cash - Business Customer Payments - U.S</t>
  </si>
  <si>
    <t>Prepaid - INFRA SUSE Maint</t>
  </si>
  <si>
    <t>Electric - Snoqualmie PH #2 Flowline St</t>
  </si>
  <si>
    <t>Oth Def Credit-Staples Loyalty Incentiv</t>
  </si>
  <si>
    <t>13101233</t>
  </si>
  <si>
    <t>16501203</t>
  </si>
  <si>
    <t>18300141</t>
  </si>
  <si>
    <t>25300563</t>
  </si>
  <si>
    <t>(lines 9 / line 15) Total Gas RB / Total Average Investments</t>
  </si>
  <si>
    <t>(lines 7 / line 15) Total Elec RB / Total Average Investments</t>
  </si>
  <si>
    <t>(lines 13 / line 15) Total Non-Oper / Total Average Investments</t>
  </si>
  <si>
    <r>
      <t>Total Electric and Gas Investment (</t>
    </r>
    <r>
      <rPr>
        <sz val="8"/>
        <rFont val="Arial"/>
        <family val="2"/>
      </rPr>
      <t>lines 7 + 9</t>
    </r>
    <r>
      <rPr>
        <b/>
        <sz val="10"/>
        <rFont val="Arial"/>
        <family val="2"/>
      </rPr>
      <t>)</t>
    </r>
  </si>
  <si>
    <r>
      <t>Total Average Investments (</t>
    </r>
    <r>
      <rPr>
        <sz val="8"/>
        <rFont val="Arial"/>
        <family val="2"/>
      </rPr>
      <t>Lines 11+13</t>
    </r>
    <r>
      <rPr>
        <sz val="10"/>
        <rFont val="Arial"/>
        <family val="2"/>
      </rPr>
      <t>)</t>
    </r>
  </si>
  <si>
    <t>12/31/2018-AMA</t>
  </si>
  <si>
    <t>12/31/2018-EOP</t>
  </si>
  <si>
    <t>Common plant in service - Manual adj</t>
  </si>
  <si>
    <t>Colstrip Community Fund Escrow Acct</t>
  </si>
  <si>
    <t>Prepaid - Energy Exemplar</t>
  </si>
  <si>
    <t>Prepaid - 1210 INFRA Infoblox Maint</t>
  </si>
  <si>
    <t>Prepaid - CC4580 AutoCAD License Agreem</t>
  </si>
  <si>
    <t>2018 Storm Excess Costs</t>
  </si>
  <si>
    <t>DFIT - LTIP 162m Contra</t>
  </si>
  <si>
    <t>East Building ARO</t>
  </si>
  <si>
    <t>IC AP - Puget LNG</t>
  </si>
  <si>
    <t>DFIT 2018 Storm Excess Costs</t>
  </si>
  <si>
    <t>DFIT Property Tax Electric</t>
  </si>
  <si>
    <t>DFIT Property Tax Gas</t>
  </si>
  <si>
    <t>AMA (Dec 18)</t>
  </si>
  <si>
    <t>10100603</t>
  </si>
  <si>
    <t>16501223</t>
  </si>
  <si>
    <t>16501243</t>
  </si>
  <si>
    <t>19000263</t>
  </si>
  <si>
    <t>23002093</t>
  </si>
  <si>
    <t>23402502</t>
  </si>
  <si>
    <t>28300111</t>
  </si>
  <si>
    <t>28300121</t>
  </si>
  <si>
    <t>28300222</t>
  </si>
  <si>
    <t>Other</t>
  </si>
  <si>
    <t>PCA</t>
  </si>
  <si>
    <t>Decoupling</t>
  </si>
  <si>
    <t>PTC's</t>
  </si>
  <si>
    <t>CWIP</t>
  </si>
  <si>
    <t>Colstrip GAAP Acctg</t>
  </si>
  <si>
    <t>Subs</t>
  </si>
  <si>
    <t>COLI</t>
  </si>
  <si>
    <t>Earns Interest</t>
  </si>
  <si>
    <t>Wind T-Grants</t>
  </si>
  <si>
    <t>PGA</t>
  </si>
  <si>
    <t>FAS 133</t>
  </si>
  <si>
    <t>FAS 109</t>
  </si>
  <si>
    <t>Env - FC</t>
  </si>
  <si>
    <t>SERP/LTIP/PRB</t>
  </si>
  <si>
    <t>GAAP Equity Reserves</t>
  </si>
  <si>
    <t>24 Mo. GAAP Reserve</t>
  </si>
  <si>
    <t>Pension</t>
  </si>
  <si>
    <t>LTIP</t>
  </si>
  <si>
    <t>Nets to Zero</t>
  </si>
  <si>
    <t>FOR THE TWELVE MONTHS ENDED DECEMBER 31, 2018</t>
  </si>
  <si>
    <t>Dec 31 2018 CBR</t>
  </si>
  <si>
    <t>4-Factor (Dec 2018 CBR)</t>
  </si>
  <si>
    <t>Shaded accounts are new since the 2018 ERF</t>
  </si>
  <si>
    <t>Note</t>
  </si>
  <si>
    <t>(A)</t>
  </si>
  <si>
    <r>
      <t>Note (A)</t>
    </r>
    <r>
      <rPr>
        <sz val="10"/>
        <color rgb="FF0000CC"/>
        <rFont val="Arial"/>
        <family val="2"/>
      </rPr>
      <t>:  Accounts are in the 2017 GRC original filing but because there were zero balance in the test year, it were removed in the Settlement Agreement.  Therefore, these accounts are not shaded in brown.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</si>
</sst>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mm\-yy"/>
    <numFmt numFmtId="166" formatCode="#,###_);[Red]\(#,###\)"/>
    <numFmt numFmtId="167" formatCode="0.0%"/>
    <numFmt numFmtId="168" formatCode="mm/dd/yy"/>
    <numFmt numFmtId="169" formatCode="0.000000"/>
    <numFmt numFmtId="170" formatCode="0.00_)"/>
    <numFmt numFmtId="171" formatCode="[$-409]mmm\-yy;@"/>
    <numFmt numFmtId="172" formatCode="[$-409]mmmm\-yy;@"/>
    <numFmt numFmtId="173" formatCode="0000"/>
    <numFmt numFmtId="174" formatCode="000000"/>
    <numFmt numFmtId="175" formatCode="_(&quot;$&quot;* #,##0.0_);_(&quot;$&quot;* \(#,##0.0\);_(&quot;$&quot;* &quot;-&quot;??_);_(@_)"/>
    <numFmt numFmtId="176" formatCode="_(* #,##0.00000_);_(* \(#,##0.00000\);_(* &quot;-&quot;??_);_(@_)"/>
    <numFmt numFmtId="177" formatCode="0.0000000"/>
    <numFmt numFmtId="178" formatCode="d\.mmm\.yy"/>
    <numFmt numFmtId="179" formatCode="#."/>
    <numFmt numFmtId="180" formatCode="_(* ###0_);_(* \(###0\);_(* &quot;-&quot;_);_(@_)"/>
    <numFmt numFmtId="181" formatCode="_([$€-2]* #,##0.00_);_([$€-2]* \(#,##0.00\);_([$€-2]* &quot;-&quot;??_)"/>
    <numFmt numFmtId="182" formatCode="&quot;$&quot;#,##0;\-&quot;$&quot;#,##0"/>
    <numFmt numFmtId="183" formatCode="_(&quot;$&quot;* #,##0.0000_);_(&quot;$&quot;* \(#,##0.0000\);_(&quot;$&quot;* &quot;-&quot;????_);_(@_)"/>
    <numFmt numFmtId="184" formatCode="_(* #,##0.0_);_(* \(#,##0.0\);_(* &quot;-&quot;_);_(@_)"/>
    <numFmt numFmtId="185" formatCode="&quot;$&quot;#,##0.00"/>
    <numFmt numFmtId="186" formatCode="_(&quot;$&quot;* #,##0_);_(&quot;$&quot;* \(#,##0\);_(&quot;$&quot;* &quot;-&quot;??_);_(@_)"/>
  </numFmts>
  <fonts count="17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b/>
      <sz val="8"/>
      <name val="Arial"/>
      <family val="2"/>
    </font>
    <font>
      <sz val="8"/>
      <name val="Arial"/>
      <family val="2"/>
    </font>
    <font>
      <b/>
      <sz val="10"/>
      <name val="Arial"/>
      <family val="2"/>
    </font>
    <font>
      <sz val="10"/>
      <name val="Arial"/>
      <family val="2"/>
    </font>
    <font>
      <sz val="10"/>
      <name val="MS Sans Serif"/>
      <family val="2"/>
    </font>
    <font>
      <sz val="10"/>
      <name val="Helv"/>
    </font>
    <font>
      <b/>
      <i/>
      <sz val="16"/>
      <name val="Helv"/>
    </font>
    <font>
      <sz val="10"/>
      <name val="Univers (WN)"/>
      <family val="2"/>
    </font>
    <font>
      <sz val="9"/>
      <name val="Arial"/>
      <family val="2"/>
    </font>
    <font>
      <b/>
      <sz val="8"/>
      <name val="Arial"/>
      <family val="2"/>
    </font>
    <font>
      <sz val="10"/>
      <color indexed="8"/>
      <name val="Arial"/>
      <family val="2"/>
    </font>
    <font>
      <b/>
      <sz val="10"/>
      <color indexed="8"/>
      <name val="Arial"/>
      <family val="2"/>
    </font>
    <font>
      <sz val="8"/>
      <color indexed="81"/>
      <name val="Tahoma"/>
      <family val="2"/>
    </font>
    <font>
      <sz val="10"/>
      <color indexed="10"/>
      <name val="Arial"/>
      <family val="2"/>
    </font>
    <font>
      <b/>
      <sz val="9"/>
      <name val="Arial"/>
      <family val="2"/>
    </font>
    <font>
      <b/>
      <sz val="8"/>
      <color indexed="81"/>
      <name val="Tahoma"/>
      <family val="2"/>
    </font>
    <font>
      <b/>
      <u val="doubleAccounting"/>
      <sz val="10"/>
      <name val="Arial"/>
      <family val="2"/>
    </font>
    <font>
      <sz val="10"/>
      <color indexed="56"/>
      <name val="Arial"/>
      <family val="2"/>
    </font>
    <font>
      <b/>
      <i/>
      <sz val="10"/>
      <name val="Arial"/>
      <family val="2"/>
    </font>
    <font>
      <b/>
      <sz val="12"/>
      <name val="Arial"/>
      <family val="2"/>
    </font>
    <font>
      <sz val="12"/>
      <name val="Times New Roman"/>
      <family val="1"/>
    </font>
    <font>
      <sz val="8"/>
      <name val="Helv"/>
    </font>
    <font>
      <sz val="10"/>
      <color indexed="8"/>
      <name val="Arial"/>
      <family val="2"/>
    </font>
    <font>
      <b/>
      <u/>
      <sz val="10"/>
      <name val="Arial"/>
      <family val="2"/>
    </font>
    <font>
      <sz val="11"/>
      <color indexed="8"/>
      <name val="Calibri"/>
      <family val="2"/>
    </font>
    <font>
      <b/>
      <sz val="10"/>
      <color indexed="10"/>
      <name val="Arial"/>
      <family val="2"/>
    </font>
    <font>
      <sz val="8"/>
      <name val="Arial"/>
      <family val="2"/>
    </font>
    <font>
      <sz val="10"/>
      <name val="Arial"/>
      <family val="2"/>
    </font>
    <font>
      <sz val="8"/>
      <name val="Antique Olive"/>
      <family val="2"/>
    </font>
    <font>
      <sz val="8"/>
      <name val="Geneva"/>
      <family val="2"/>
    </font>
    <font>
      <b/>
      <sz val="11"/>
      <name val="Arial"/>
      <family val="2"/>
    </font>
    <font>
      <sz val="7"/>
      <name val="Small Fonts"/>
      <family val="2"/>
    </font>
    <font>
      <b/>
      <sz val="10"/>
      <name val="MS Sans Serif"/>
      <family val="2"/>
    </font>
    <font>
      <b/>
      <sz val="10"/>
      <color indexed="39"/>
      <name val="Arial"/>
      <family val="2"/>
    </font>
    <font>
      <b/>
      <sz val="12"/>
      <color indexed="8"/>
      <name val="Arial"/>
      <family val="2"/>
    </font>
    <font>
      <sz val="10"/>
      <color indexed="39"/>
      <name val="Arial"/>
      <family val="2"/>
    </font>
    <font>
      <sz val="19"/>
      <color indexed="48"/>
      <name val="Arial"/>
      <family val="2"/>
    </font>
    <font>
      <b/>
      <sz val="8"/>
      <name val="Times New Roman"/>
      <family val="1"/>
    </font>
    <font>
      <sz val="10"/>
      <color indexed="8"/>
      <name val="MS Sans Serif"/>
      <family val="2"/>
    </font>
    <font>
      <sz val="12"/>
      <color indexed="24"/>
      <name val="Arial"/>
      <family val="2"/>
    </font>
    <font>
      <sz val="12"/>
      <name val="Times"/>
      <family val="1"/>
    </font>
    <font>
      <sz val="10"/>
      <color indexed="24"/>
      <name val="Arial"/>
      <family val="2"/>
    </font>
    <font>
      <sz val="1"/>
      <color indexed="16"/>
      <name val="Courier"/>
      <family val="3"/>
    </font>
    <font>
      <sz val="10"/>
      <name val="MS Serif"/>
      <family val="1"/>
    </font>
    <font>
      <sz val="10"/>
      <name val="Courier"/>
      <family val="3"/>
    </font>
    <font>
      <sz val="10"/>
      <color indexed="12"/>
      <name val="Arial"/>
      <family val="2"/>
    </font>
    <font>
      <b/>
      <sz val="12"/>
      <color indexed="20"/>
      <name val="Arial"/>
      <family val="2"/>
    </font>
    <font>
      <sz val="12"/>
      <color indexed="10"/>
      <name val="Arial"/>
      <family val="2"/>
    </font>
    <font>
      <sz val="12"/>
      <color indexed="10"/>
      <name val="Times"/>
      <family val="1"/>
    </font>
    <font>
      <i/>
      <sz val="10"/>
      <name val="Arial"/>
      <family val="2"/>
    </font>
    <font>
      <b/>
      <sz val="8"/>
      <color indexed="8"/>
      <name val="Helv"/>
    </font>
    <font>
      <b/>
      <sz val="12"/>
      <color indexed="56"/>
      <name val="Arial"/>
      <family val="2"/>
    </font>
    <font>
      <b/>
      <sz val="14"/>
      <color indexed="56"/>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FF0000"/>
      <name val="Arial"/>
      <family val="2"/>
    </font>
    <font>
      <b/>
      <sz val="10"/>
      <color rgb="FFFF0000"/>
      <name val="Arial"/>
      <family val="2"/>
    </font>
    <font>
      <sz val="10"/>
      <color rgb="FFFF0000"/>
      <name val="Arial"/>
      <family val="2"/>
    </font>
    <font>
      <sz val="10"/>
      <color rgb="FF006100"/>
      <name val="Calibri"/>
      <family val="2"/>
      <scheme val="minor"/>
    </font>
    <font>
      <b/>
      <sz val="11"/>
      <color indexed="8"/>
      <name val="Calibri"/>
      <family val="2"/>
    </font>
    <font>
      <b/>
      <sz val="9"/>
      <color indexed="81"/>
      <name val="Tahoma"/>
      <family val="2"/>
    </font>
    <font>
      <sz val="9"/>
      <color indexed="81"/>
      <name val="Tahoma"/>
      <family val="2"/>
    </font>
    <font>
      <sz val="9"/>
      <color indexed="8"/>
      <name val="Arial"/>
      <family val="2"/>
    </font>
    <font>
      <sz val="9"/>
      <color theme="1"/>
      <name val="Arial"/>
      <family val="2"/>
    </font>
    <font>
      <sz val="9"/>
      <color indexed="20"/>
      <name val="Arial"/>
      <family val="2"/>
    </font>
    <font>
      <sz val="10"/>
      <color rgb="FF0070C0"/>
      <name val="Arial"/>
      <family val="2"/>
    </font>
    <font>
      <b/>
      <sz val="10"/>
      <color theme="0" tint="-0.34998626667073579"/>
      <name val="Arial"/>
      <family val="2"/>
    </font>
    <font>
      <sz val="10"/>
      <color theme="0" tint="-0.34998626667073579"/>
      <name val="Arial"/>
      <family val="2"/>
    </font>
    <font>
      <b/>
      <sz val="16"/>
      <color rgb="FFFF0000"/>
      <name val="Arial"/>
      <family val="2"/>
    </font>
    <font>
      <sz val="16"/>
      <color rgb="FFFF0000"/>
      <name val="Arial"/>
      <family val="2"/>
    </font>
    <font>
      <b/>
      <sz val="10"/>
      <color rgb="FF0000CC"/>
      <name val="Arial"/>
      <family val="2"/>
    </font>
    <font>
      <sz val="10"/>
      <color rgb="FF0000CC"/>
      <name val="Arial"/>
      <family val="2"/>
    </font>
    <font>
      <b/>
      <sz val="10"/>
      <color theme="0"/>
      <name val="Arial"/>
      <family val="2"/>
    </font>
    <font>
      <u/>
      <sz val="10"/>
      <name val="Arial"/>
      <family val="2"/>
    </font>
    <font>
      <sz val="9"/>
      <color rgb="FFFF0000"/>
      <name val="Arial"/>
      <family val="2"/>
    </font>
    <font>
      <b/>
      <u/>
      <sz val="9"/>
      <name val="Arial"/>
      <family val="2"/>
    </font>
    <font>
      <sz val="11"/>
      <name val="univers (E1)"/>
    </font>
    <font>
      <sz val="10"/>
      <color indexed="9"/>
      <name val="Arial"/>
      <family val="2"/>
    </font>
    <font>
      <sz val="11"/>
      <color indexed="9"/>
      <name val="Calibri"/>
      <family val="2"/>
    </font>
    <font>
      <sz val="11"/>
      <color indexed="16"/>
      <name val="Calibri"/>
      <family val="2"/>
    </font>
    <font>
      <sz val="11"/>
      <color indexed="20"/>
      <name val="Calibri"/>
      <family val="2"/>
    </font>
    <font>
      <b/>
      <sz val="11"/>
      <color indexed="53"/>
      <name val="Calibri"/>
      <family val="2"/>
    </font>
    <font>
      <b/>
      <sz val="11"/>
      <color indexed="10"/>
      <name val="Calibri"/>
      <family val="2"/>
    </font>
    <font>
      <b/>
      <sz val="11"/>
      <color indexed="52"/>
      <name val="Calibri"/>
      <family val="2"/>
    </font>
    <font>
      <b/>
      <sz val="11"/>
      <color indexed="9"/>
      <name val="Calibri"/>
      <family val="2"/>
    </font>
    <font>
      <sz val="11"/>
      <name val="Arial"/>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sz val="11"/>
      <color indexed="62"/>
      <name val="Calibri"/>
      <family val="2"/>
    </font>
    <font>
      <sz val="11"/>
      <color indexed="48"/>
      <name val="Calibri"/>
      <family val="2"/>
    </font>
    <font>
      <sz val="11"/>
      <color indexed="53"/>
      <name val="Calibri"/>
      <family val="2"/>
    </font>
    <font>
      <sz val="11"/>
      <color indexed="10"/>
      <name val="Calibri"/>
      <family val="2"/>
    </font>
    <font>
      <sz val="11"/>
      <color indexed="52"/>
      <name val="Calibri"/>
      <family val="2"/>
    </font>
    <font>
      <sz val="11"/>
      <color indexed="60"/>
      <name val="Calibri"/>
      <family val="2"/>
    </font>
    <font>
      <sz val="11"/>
      <color indexed="19"/>
      <name val="Calibri"/>
      <family val="2"/>
    </font>
    <font>
      <b/>
      <sz val="11"/>
      <color indexed="63"/>
      <name val="Calibri"/>
      <family val="2"/>
    </font>
    <font>
      <b/>
      <sz val="16"/>
      <color indexed="23"/>
      <name val="Arial"/>
      <family val="2"/>
    </font>
    <font>
      <b/>
      <sz val="18"/>
      <color indexed="62"/>
      <name val="Cambria"/>
      <family val="2"/>
    </font>
    <font>
      <b/>
      <sz val="18"/>
      <color indexed="56"/>
      <name val="Cambria"/>
      <family val="2"/>
    </font>
    <font>
      <sz val="8"/>
      <color rgb="FF0000CC"/>
      <name val="Arial"/>
      <family val="2"/>
    </font>
    <font>
      <b/>
      <u/>
      <sz val="10"/>
      <color rgb="FF0000CC"/>
      <name val="Arial"/>
      <family val="2"/>
    </font>
    <font>
      <b/>
      <sz val="10"/>
      <color rgb="FF006100"/>
      <name val="Calibri"/>
      <family val="2"/>
      <scheme val="minor"/>
    </font>
    <font>
      <sz val="11"/>
      <color theme="1"/>
      <name val="Times New Roman"/>
      <family val="2"/>
    </font>
  </fonts>
  <fills count="115">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3"/>
      </patternFill>
    </fill>
    <fill>
      <patternFill patternType="solid">
        <fgColor indexed="41"/>
        <bgColor indexed="64"/>
      </patternFill>
    </fill>
    <fill>
      <patternFill patternType="mediumGray">
        <fgColor indexed="22"/>
      </patternFill>
    </fill>
    <fill>
      <patternFill patternType="solid">
        <fgColor indexed="40"/>
        <bgColor indexed="64"/>
      </patternFill>
    </fill>
    <fill>
      <patternFill patternType="solid">
        <fgColor indexed="31"/>
        <bgColor indexed="31"/>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26"/>
        <bgColor indexed="64"/>
      </patternFill>
    </fill>
    <fill>
      <patternFill patternType="solid">
        <fgColor indexed="15"/>
      </patternFill>
    </fill>
    <fill>
      <patternFill patternType="gray0625">
        <fgColor indexed="8"/>
      </patternFill>
    </fill>
    <fill>
      <patternFill patternType="gray125">
        <fgColor indexed="8"/>
      </patternFill>
    </fill>
    <fill>
      <patternFill patternType="solid">
        <fgColor indexed="51"/>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FF"/>
        <bgColor indexed="64"/>
      </patternFill>
    </fill>
    <fill>
      <patternFill patternType="solid">
        <fgColor theme="2" tint="-9.9978637043366805E-2"/>
        <bgColor indexed="64"/>
      </patternFill>
    </fill>
    <fill>
      <patternFill patternType="solid">
        <fgColor theme="1"/>
        <bgColor indexed="64"/>
      </patternFill>
    </fill>
    <fill>
      <patternFill patternType="solid">
        <fgColor indexed="44"/>
      </patternFill>
    </fill>
    <fill>
      <patternFill patternType="solid">
        <fgColor indexed="26"/>
      </patternFill>
    </fill>
    <fill>
      <patternFill patternType="solid">
        <fgColor indexed="9"/>
      </patternFill>
    </fill>
    <fill>
      <patternFill patternType="solid">
        <fgColor indexed="47"/>
      </patternFill>
    </fill>
    <fill>
      <patternFill patternType="solid">
        <fgColor indexed="54"/>
      </patternFill>
    </fill>
    <fill>
      <patternFill patternType="solid">
        <fgColor indexed="2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48"/>
        <bgColor indexed="48"/>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6"/>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2"/>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theme="2"/>
        <bgColor indexed="64"/>
      </patternFill>
    </fill>
    <fill>
      <patternFill patternType="solid">
        <fgColor rgb="FF66FFCC"/>
        <bgColor indexed="64"/>
      </patternFill>
    </fill>
  </fills>
  <borders count="10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hair">
        <color indexed="64"/>
      </top>
      <bottom/>
      <diagonal/>
    </border>
    <border>
      <left/>
      <right/>
      <top style="double">
        <color indexed="8"/>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22"/>
      </right>
      <top/>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24"/>
      </bottom>
      <diagonal/>
    </border>
    <border>
      <left/>
      <right/>
      <top/>
      <bottom style="medium">
        <color indexed="27"/>
      </bottom>
      <diagonal/>
    </border>
    <border>
      <left/>
      <right/>
      <top/>
      <bottom style="medium">
        <color indexed="30"/>
      </bottom>
      <diagonal/>
    </border>
    <border>
      <left/>
      <right/>
      <top/>
      <bottom style="double">
        <color indexed="53"/>
      </bottom>
      <diagonal/>
    </border>
    <border>
      <left/>
      <right/>
      <top/>
      <bottom style="double">
        <color indexed="1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s>
  <cellStyleXfs count="6566">
    <xf numFmtId="0" fontId="0" fillId="0" borderId="0"/>
    <xf numFmtId="0" fontId="47" fillId="0" borderId="0"/>
    <xf numFmtId="176"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69" fontId="47" fillId="0" borderId="0">
      <alignment horizontal="left" wrapText="1"/>
    </xf>
    <xf numFmtId="177"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7" fontId="47" fillId="0" borderId="0">
      <alignment horizontal="left" wrapText="1"/>
    </xf>
    <xf numFmtId="177" fontId="47" fillId="0" borderId="0">
      <alignment horizontal="left" wrapText="1"/>
    </xf>
    <xf numFmtId="177" fontId="47" fillId="0" borderId="0">
      <alignment horizontal="left" wrapText="1"/>
    </xf>
    <xf numFmtId="177"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0" fontId="68" fillId="0" borderId="0"/>
    <xf numFmtId="0" fontId="68" fillId="0" borderId="0"/>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0" fontId="68" fillId="0" borderId="0"/>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69" fontId="47" fillId="0" borderId="0">
      <alignment horizontal="left" wrapText="1"/>
    </xf>
    <xf numFmtId="0" fontId="68" fillId="0" borderId="0"/>
    <xf numFmtId="0" fontId="68" fillId="0" borderId="0"/>
    <xf numFmtId="176" fontId="47" fillId="0" borderId="0">
      <alignment horizontal="left" wrapText="1"/>
    </xf>
    <xf numFmtId="176"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77"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0" fontId="68" fillId="0" borderId="0"/>
    <xf numFmtId="0" fontId="68" fillId="0" borderId="0"/>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176" fontId="47" fillId="0" borderId="0">
      <alignment horizontal="left" wrapText="1"/>
    </xf>
    <xf numFmtId="0" fontId="68" fillId="0" borderId="0"/>
    <xf numFmtId="173" fontId="76" fillId="0" borderId="0">
      <alignment horizontal="left"/>
    </xf>
    <xf numFmtId="174" fontId="77" fillId="0" borderId="0">
      <alignment horizontal="left"/>
    </xf>
    <xf numFmtId="0" fontId="102" fillId="31" borderId="0" applyNumberFormat="0" applyBorder="0" applyAlignment="0" applyProtection="0"/>
    <xf numFmtId="0" fontId="102" fillId="31" borderId="0" applyNumberFormat="0" applyBorder="0" applyAlignment="0" applyProtection="0"/>
    <xf numFmtId="0" fontId="102" fillId="31" borderId="0" applyNumberFormat="0" applyBorder="0" applyAlignment="0" applyProtection="0"/>
    <xf numFmtId="0" fontId="102" fillId="32" borderId="0" applyNumberFormat="0" applyBorder="0" applyAlignment="0" applyProtection="0"/>
    <xf numFmtId="0" fontId="102" fillId="32" borderId="0" applyNumberFormat="0" applyBorder="0" applyAlignment="0" applyProtection="0"/>
    <xf numFmtId="0" fontId="102" fillId="32" borderId="0" applyNumberFormat="0" applyBorder="0" applyAlignment="0" applyProtection="0"/>
    <xf numFmtId="0" fontId="102" fillId="33" borderId="0" applyNumberFormat="0" applyBorder="0" applyAlignment="0" applyProtection="0"/>
    <xf numFmtId="0" fontId="102" fillId="33" borderId="0" applyNumberFormat="0" applyBorder="0" applyAlignment="0" applyProtection="0"/>
    <xf numFmtId="0" fontId="102" fillId="33" borderId="0" applyNumberFormat="0" applyBorder="0" applyAlignment="0" applyProtection="0"/>
    <xf numFmtId="0" fontId="102" fillId="34" borderId="0" applyNumberFormat="0" applyBorder="0" applyAlignment="0" applyProtection="0"/>
    <xf numFmtId="0" fontId="102" fillId="34" borderId="0" applyNumberFormat="0" applyBorder="0" applyAlignment="0" applyProtection="0"/>
    <xf numFmtId="0" fontId="102" fillId="34" borderId="0" applyNumberFormat="0" applyBorder="0" applyAlignment="0" applyProtection="0"/>
    <xf numFmtId="0" fontId="102" fillId="35" borderId="0" applyNumberFormat="0" applyBorder="0" applyAlignment="0" applyProtection="0"/>
    <xf numFmtId="0" fontId="102" fillId="35" borderId="0" applyNumberFormat="0" applyBorder="0" applyAlignment="0" applyProtection="0"/>
    <xf numFmtId="0" fontId="102" fillId="35" borderId="0" applyNumberFormat="0" applyBorder="0" applyAlignment="0" applyProtection="0"/>
    <xf numFmtId="0" fontId="102" fillId="36" borderId="0" applyNumberFormat="0" applyBorder="0" applyAlignment="0" applyProtection="0"/>
    <xf numFmtId="0" fontId="102" fillId="36" borderId="0" applyNumberFormat="0" applyBorder="0" applyAlignment="0" applyProtection="0"/>
    <xf numFmtId="0" fontId="102" fillId="36" borderId="0" applyNumberFormat="0" applyBorder="0" applyAlignment="0" applyProtection="0"/>
    <xf numFmtId="0" fontId="102" fillId="37" borderId="0" applyNumberFormat="0" applyBorder="0" applyAlignment="0" applyProtection="0"/>
    <xf numFmtId="0" fontId="102" fillId="37" borderId="0" applyNumberFormat="0" applyBorder="0" applyAlignment="0" applyProtection="0"/>
    <xf numFmtId="0" fontId="102" fillId="37" borderId="0" applyNumberFormat="0" applyBorder="0" applyAlignment="0" applyProtection="0"/>
    <xf numFmtId="0" fontId="102" fillId="38" borderId="0" applyNumberFormat="0" applyBorder="0" applyAlignment="0" applyProtection="0"/>
    <xf numFmtId="0" fontId="102" fillId="38" borderId="0" applyNumberFormat="0" applyBorder="0" applyAlignment="0" applyProtection="0"/>
    <xf numFmtId="0" fontId="102" fillId="38" borderId="0" applyNumberFormat="0" applyBorder="0" applyAlignment="0" applyProtection="0"/>
    <xf numFmtId="0" fontId="102" fillId="39" borderId="0" applyNumberFormat="0" applyBorder="0" applyAlignment="0" applyProtection="0"/>
    <xf numFmtId="0" fontId="102" fillId="39" borderId="0" applyNumberFormat="0" applyBorder="0" applyAlignment="0" applyProtection="0"/>
    <xf numFmtId="0" fontId="102" fillId="39" borderId="0" applyNumberFormat="0" applyBorder="0" applyAlignment="0" applyProtection="0"/>
    <xf numFmtId="0" fontId="102" fillId="40" borderId="0" applyNumberFormat="0" applyBorder="0" applyAlignment="0" applyProtection="0"/>
    <xf numFmtId="0" fontId="102" fillId="40" borderId="0" applyNumberFormat="0" applyBorder="0" applyAlignment="0" applyProtection="0"/>
    <xf numFmtId="0" fontId="102" fillId="40" borderId="0" applyNumberFormat="0" applyBorder="0" applyAlignment="0" applyProtection="0"/>
    <xf numFmtId="0" fontId="102" fillId="41" borderId="0" applyNumberFormat="0" applyBorder="0" applyAlignment="0" applyProtection="0"/>
    <xf numFmtId="0" fontId="102" fillId="41" borderId="0" applyNumberFormat="0" applyBorder="0" applyAlignment="0" applyProtection="0"/>
    <xf numFmtId="0" fontId="102" fillId="41"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6" borderId="0" applyNumberFormat="0" applyBorder="0" applyAlignment="0" applyProtection="0"/>
    <xf numFmtId="0" fontId="103" fillId="47" borderId="0" applyNumberFormat="0" applyBorder="0" applyAlignment="0" applyProtection="0"/>
    <xf numFmtId="0" fontId="103" fillId="48" borderId="0" applyNumberFormat="0" applyBorder="0" applyAlignment="0" applyProtection="0"/>
    <xf numFmtId="0" fontId="103" fillId="49" borderId="0" applyNumberFormat="0" applyBorder="0" applyAlignment="0" applyProtection="0"/>
    <xf numFmtId="0" fontId="103" fillId="50" borderId="0" applyNumberFormat="0" applyBorder="0" applyAlignment="0" applyProtection="0"/>
    <xf numFmtId="0" fontId="103" fillId="51" borderId="0" applyNumberFormat="0" applyBorder="0" applyAlignment="0" applyProtection="0"/>
    <xf numFmtId="0" fontId="103" fillId="52" borderId="0" applyNumberFormat="0" applyBorder="0" applyAlignment="0" applyProtection="0"/>
    <xf numFmtId="0" fontId="103" fillId="53" borderId="0" applyNumberFormat="0" applyBorder="0" applyAlignment="0" applyProtection="0"/>
    <xf numFmtId="0" fontId="103" fillId="54" borderId="0" applyNumberFormat="0" applyBorder="0" applyAlignment="0" applyProtection="0"/>
    <xf numFmtId="0" fontId="104" fillId="55" borderId="0" applyNumberFormat="0" applyBorder="0" applyAlignment="0" applyProtection="0"/>
    <xf numFmtId="0" fontId="77" fillId="0" borderId="0" applyFont="0" applyFill="0" applyBorder="0" applyAlignment="0" applyProtection="0">
      <alignment horizontal="right"/>
    </xf>
    <xf numFmtId="178" fontId="86" fillId="0" borderId="0" applyFill="0" applyBorder="0" applyAlignment="0"/>
    <xf numFmtId="0" fontId="105" fillId="56" borderId="43" applyNumberFormat="0" applyAlignment="0" applyProtection="0"/>
    <xf numFmtId="0" fontId="106" fillId="57" borderId="44" applyNumberFormat="0" applyAlignment="0" applyProtection="0"/>
    <xf numFmtId="41" fontId="47" fillId="1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2" fillId="0" borderId="0" applyFont="0" applyFill="0" applyBorder="0" applyAlignment="0" applyProtection="0"/>
    <xf numFmtId="43" fontId="47" fillId="0" borderId="0" applyFont="0" applyFill="0" applyBorder="0" applyAlignment="0" applyProtection="0"/>
    <xf numFmtId="43" fontId="4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5" fillId="0" borderId="0" applyFont="0" applyFill="0" applyBorder="0" applyAlignment="0" applyProtection="0"/>
    <xf numFmtId="43" fontId="102" fillId="0" borderId="0" applyFont="0" applyFill="0" applyBorder="0" applyAlignment="0" applyProtection="0"/>
    <xf numFmtId="43" fontId="75" fillId="0" borderId="0" applyFont="0" applyFill="0" applyBorder="0" applyAlignment="0" applyProtection="0"/>
    <xf numFmtId="43" fontId="47" fillId="0" borderId="0" applyFont="0" applyFill="0" applyBorder="0" applyAlignment="0" applyProtection="0"/>
    <xf numFmtId="43" fontId="75" fillId="0" borderId="0" applyFont="0" applyFill="0" applyBorder="0" applyAlignment="0" applyProtection="0"/>
    <xf numFmtId="43" fontId="47" fillId="0" borderId="0" applyFont="0" applyFill="0" applyBorder="0" applyAlignment="0" applyProtection="0"/>
    <xf numFmtId="3" fontId="87" fillId="0" borderId="0" applyFont="0" applyFill="0" applyBorder="0" applyAlignment="0" applyProtection="0"/>
    <xf numFmtId="0" fontId="53" fillId="0" borderId="0"/>
    <xf numFmtId="0" fontId="53" fillId="0" borderId="0"/>
    <xf numFmtId="0" fontId="88" fillId="0" borderId="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179" fontId="90" fillId="0" borderId="0">
      <protection locked="0"/>
    </xf>
    <xf numFmtId="0" fontId="88" fillId="0" borderId="0"/>
    <xf numFmtId="0" fontId="91" fillId="0" borderId="0" applyNumberFormat="0" applyAlignment="0">
      <alignment horizontal="left"/>
    </xf>
    <xf numFmtId="0" fontId="92" fillId="0" borderId="0" applyNumberFormat="0" applyAlignment="0"/>
    <xf numFmtId="0" fontId="53" fillId="0" borderId="0"/>
    <xf numFmtId="0" fontId="88" fillId="0" borderId="0"/>
    <xf numFmtId="0" fontId="53" fillId="0" borderId="0"/>
    <xf numFmtId="0" fontId="88"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75" fillId="0" borderId="0" applyFont="0" applyFill="0" applyBorder="0" applyAlignment="0" applyProtection="0"/>
    <xf numFmtId="44" fontId="47" fillId="0" borderId="0" applyFont="0" applyFill="0" applyBorder="0" applyAlignment="0" applyProtection="0"/>
    <xf numFmtId="44" fontId="75" fillId="0" borderId="0" applyFont="0" applyFill="0" applyBorder="0" applyAlignment="0" applyProtection="0"/>
    <xf numFmtId="44" fontId="47" fillId="0" borderId="0" applyFont="0" applyFill="0" applyBorder="0" applyAlignment="0" applyProtection="0"/>
    <xf numFmtId="44" fontId="75" fillId="0" borderId="0" applyFont="0" applyFill="0" applyBorder="0" applyAlignment="0" applyProtection="0"/>
    <xf numFmtId="44" fontId="47" fillId="0" borderId="0" applyFont="0" applyFill="0" applyBorder="0" applyAlignment="0" applyProtection="0"/>
    <xf numFmtId="44" fontId="75" fillId="0" borderId="0" applyFont="0" applyFill="0" applyBorder="0" applyAlignment="0" applyProtection="0"/>
    <xf numFmtId="44" fontId="47" fillId="0" borderId="0" applyFont="0" applyFill="0" applyBorder="0" applyAlignment="0" applyProtection="0"/>
    <xf numFmtId="44" fontId="75" fillId="0" borderId="0" applyFont="0" applyFill="0" applyBorder="0" applyAlignment="0" applyProtection="0"/>
    <xf numFmtId="44" fontId="47" fillId="0" borderId="0" applyFont="0" applyFill="0" applyBorder="0" applyAlignment="0" applyProtection="0"/>
    <xf numFmtId="44" fontId="75" fillId="0" borderId="0" applyFont="0" applyFill="0" applyBorder="0" applyAlignment="0" applyProtection="0"/>
    <xf numFmtId="44" fontId="47" fillId="0" borderId="0" applyFont="0" applyFill="0" applyBorder="0" applyAlignment="0" applyProtection="0"/>
    <xf numFmtId="44" fontId="75" fillId="0" borderId="0" applyFont="0" applyFill="0" applyBorder="0" applyAlignment="0" applyProtection="0"/>
    <xf numFmtId="44" fontId="47" fillId="0" borderId="0" applyFont="0" applyFill="0" applyBorder="0" applyAlignment="0" applyProtection="0"/>
    <xf numFmtId="44" fontId="75" fillId="0" borderId="0" applyFont="0" applyFill="0" applyBorder="0" applyAlignment="0" applyProtection="0"/>
    <xf numFmtId="44" fontId="47" fillId="0" borderId="0" applyFont="0" applyFill="0" applyBorder="0" applyAlignment="0" applyProtection="0"/>
    <xf numFmtId="180" fontId="47" fillId="0" borderId="0" applyFont="0" applyFill="0" applyBorder="0" applyAlignment="0" applyProtection="0"/>
    <xf numFmtId="0" fontId="87"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169" fontId="47" fillId="0" borderId="0"/>
    <xf numFmtId="181" fontId="47" fillId="0" borderId="0" applyFont="0" applyFill="0" applyBorder="0" applyAlignment="0" applyProtection="0">
      <alignment horizontal="left" wrapText="1"/>
    </xf>
    <xf numFmtId="0" fontId="107" fillId="0" borderId="0" applyNumberFormat="0" applyFill="0" applyBorder="0" applyAlignment="0" applyProtection="0"/>
    <xf numFmtId="2" fontId="87" fillId="0" borderId="0" applyFont="0" applyFill="0" applyBorder="0" applyAlignment="0" applyProtection="0"/>
    <xf numFmtId="0" fontId="53" fillId="0" borderId="0"/>
    <xf numFmtId="0" fontId="108" fillId="58" borderId="0" applyNumberFormat="0" applyBorder="0" applyAlignment="0" applyProtection="0"/>
    <xf numFmtId="38" fontId="49" fillId="10" borderId="0" applyNumberFormat="0" applyBorder="0" applyAlignment="0" applyProtection="0"/>
    <xf numFmtId="38" fontId="49" fillId="10" borderId="0" applyNumberFormat="0" applyBorder="0" applyAlignment="0" applyProtection="0"/>
    <xf numFmtId="38" fontId="49" fillId="10" borderId="0" applyNumberFormat="0" applyBorder="0" applyAlignment="0" applyProtection="0"/>
    <xf numFmtId="38" fontId="49" fillId="10" borderId="0" applyNumberFormat="0" applyBorder="0" applyAlignment="0" applyProtection="0"/>
    <xf numFmtId="175" fontId="78" fillId="0" borderId="0" applyNumberFormat="0" applyFill="0" applyBorder="0" applyProtection="0">
      <alignment horizontal="right"/>
    </xf>
    <xf numFmtId="0" fontId="67" fillId="0" borderId="1" applyNumberFormat="0" applyAlignment="0" applyProtection="0">
      <alignment horizontal="left" vertical="center"/>
    </xf>
    <xf numFmtId="0" fontId="67" fillId="0" borderId="2">
      <alignment horizontal="left" vertical="center"/>
    </xf>
    <xf numFmtId="14" fontId="46" fillId="11" borderId="3">
      <alignment horizontal="center" vertical="center" wrapText="1"/>
    </xf>
    <xf numFmtId="0" fontId="109" fillId="0" borderId="45" applyNumberFormat="0" applyFill="0" applyAlignment="0" applyProtection="0"/>
    <xf numFmtId="0" fontId="110" fillId="0" borderId="46" applyNumberFormat="0" applyFill="0" applyAlignment="0" applyProtection="0"/>
    <xf numFmtId="0" fontId="111" fillId="0" borderId="47" applyNumberFormat="0" applyFill="0" applyAlignment="0" applyProtection="0"/>
    <xf numFmtId="0" fontId="111" fillId="0" borderId="0" applyNumberFormat="0" applyFill="0" applyBorder="0" applyAlignment="0" applyProtection="0"/>
    <xf numFmtId="38" fontId="48" fillId="0" borderId="0"/>
    <xf numFmtId="40" fontId="48" fillId="0" borderId="0"/>
    <xf numFmtId="0" fontId="112" fillId="59" borderId="43" applyNumberFormat="0" applyAlignment="0" applyProtection="0"/>
    <xf numFmtId="10" fontId="49" fillId="12" borderId="4" applyNumberFormat="0" applyBorder="0" applyAlignment="0" applyProtection="0"/>
    <xf numFmtId="10" fontId="49" fillId="12" borderId="4" applyNumberFormat="0" applyBorder="0" applyAlignment="0" applyProtection="0"/>
    <xf numFmtId="10" fontId="49" fillId="12" borderId="4" applyNumberFormat="0" applyBorder="0" applyAlignment="0" applyProtection="0"/>
    <xf numFmtId="10" fontId="49" fillId="12" borderId="4" applyNumberFormat="0" applyBorder="0" applyAlignment="0" applyProtection="0"/>
    <xf numFmtId="41" fontId="93" fillId="13" borderId="5">
      <alignment horizontal="left"/>
      <protection locked="0"/>
    </xf>
    <xf numFmtId="10" fontId="93" fillId="13" borderId="5">
      <alignment horizontal="right"/>
      <protection locked="0"/>
    </xf>
    <xf numFmtId="41" fontId="93" fillId="13" borderId="5">
      <alignment horizontal="left"/>
      <protection locked="0"/>
    </xf>
    <xf numFmtId="0" fontId="49" fillId="10" borderId="0"/>
    <xf numFmtId="3" fontId="94" fillId="0" borderId="0" applyFill="0" applyBorder="0" applyAlignment="0" applyProtection="0"/>
    <xf numFmtId="0" fontId="113" fillId="0" borderId="48" applyNumberFormat="0" applyFill="0" applyAlignment="0" applyProtection="0"/>
    <xf numFmtId="44" fontId="46" fillId="0" borderId="6" applyNumberFormat="0" applyFont="0" applyAlignment="0">
      <alignment horizontal="center"/>
    </xf>
    <xf numFmtId="44" fontId="46" fillId="0" borderId="6" applyNumberFormat="0" applyFont="0" applyAlignment="0">
      <alignment horizontal="center"/>
    </xf>
    <xf numFmtId="44" fontId="46" fillId="0" borderId="6" applyNumberFormat="0" applyFont="0" applyAlignment="0">
      <alignment horizontal="center"/>
    </xf>
    <xf numFmtId="44" fontId="46" fillId="0" borderId="6" applyNumberFormat="0" applyFont="0" applyAlignment="0">
      <alignment horizontal="center"/>
    </xf>
    <xf numFmtId="44" fontId="46" fillId="0" borderId="7" applyNumberFormat="0" applyFont="0" applyAlignment="0">
      <alignment horizontal="center"/>
    </xf>
    <xf numFmtId="44" fontId="46" fillId="0" borderId="7" applyNumberFormat="0" applyFont="0" applyAlignment="0">
      <alignment horizontal="center"/>
    </xf>
    <xf numFmtId="44" fontId="46" fillId="0" borderId="7" applyNumberFormat="0" applyFont="0" applyAlignment="0">
      <alignment horizontal="center"/>
    </xf>
    <xf numFmtId="44" fontId="46" fillId="0" borderId="7" applyNumberFormat="0" applyFont="0" applyAlignment="0">
      <alignment horizontal="center"/>
    </xf>
    <xf numFmtId="0" fontId="114" fillId="60" borderId="0" applyNumberFormat="0" applyBorder="0" applyAlignment="0" applyProtection="0"/>
    <xf numFmtId="37" fontId="79" fillId="0" borderId="0"/>
    <xf numFmtId="170" fontId="54" fillId="0" borderId="0"/>
    <xf numFmtId="182" fontId="47" fillId="0" borderId="0"/>
    <xf numFmtId="182" fontId="47" fillId="0" borderId="0"/>
    <xf numFmtId="182" fontId="47" fillId="0" borderId="0"/>
    <xf numFmtId="0" fontId="47" fillId="0" borderId="0"/>
    <xf numFmtId="0" fontId="102" fillId="0" borderId="0"/>
    <xf numFmtId="0" fontId="45" fillId="0" borderId="0"/>
    <xf numFmtId="0" fontId="45" fillId="0" borderId="0"/>
    <xf numFmtId="169" fontId="69" fillId="0" borderId="0">
      <alignment horizontal="left" wrapText="1"/>
    </xf>
    <xf numFmtId="0" fontId="47" fillId="0" borderId="0"/>
    <xf numFmtId="37" fontId="47" fillId="0" borderId="0"/>
    <xf numFmtId="0" fontId="102" fillId="0" borderId="0"/>
    <xf numFmtId="0" fontId="102" fillId="0" borderId="0"/>
    <xf numFmtId="0" fontId="102" fillId="0" borderId="0"/>
    <xf numFmtId="0" fontId="102" fillId="0" borderId="0"/>
    <xf numFmtId="0" fontId="102" fillId="0" borderId="0"/>
    <xf numFmtId="0" fontId="47" fillId="0" borderId="0"/>
    <xf numFmtId="0" fontId="102" fillId="0" borderId="0"/>
    <xf numFmtId="0" fontId="102" fillId="0" borderId="0"/>
    <xf numFmtId="0" fontId="102" fillId="0" borderId="0"/>
    <xf numFmtId="0" fontId="102" fillId="0" borderId="0"/>
    <xf numFmtId="0" fontId="102" fillId="0" borderId="0"/>
    <xf numFmtId="0" fontId="47" fillId="0" borderId="0"/>
    <xf numFmtId="0" fontId="75" fillId="0" borderId="0"/>
    <xf numFmtId="0" fontId="47" fillId="0" borderId="0"/>
    <xf numFmtId="0" fontId="45" fillId="0" borderId="0"/>
    <xf numFmtId="0" fontId="47" fillId="0" borderId="0"/>
    <xf numFmtId="0" fontId="47" fillId="0" borderId="0"/>
    <xf numFmtId="0" fontId="47" fillId="0" borderId="0"/>
    <xf numFmtId="0" fontId="47" fillId="0" borderId="0"/>
    <xf numFmtId="0" fontId="101" fillId="0" borderId="0"/>
    <xf numFmtId="0" fontId="47" fillId="0" borderId="0"/>
    <xf numFmtId="0" fontId="47" fillId="0" borderId="0"/>
    <xf numFmtId="0" fontId="45" fillId="0" borderId="0"/>
    <xf numFmtId="0" fontId="47" fillId="0" borderId="0"/>
    <xf numFmtId="0" fontId="47" fillId="0" borderId="0"/>
    <xf numFmtId="0" fontId="47" fillId="0" borderId="0"/>
    <xf numFmtId="0" fontId="47" fillId="0" borderId="0"/>
    <xf numFmtId="0" fontId="102" fillId="0" borderId="0"/>
    <xf numFmtId="0" fontId="102" fillId="0" borderId="0"/>
    <xf numFmtId="0" fontId="55" fillId="0" borderId="0"/>
    <xf numFmtId="0" fontId="70" fillId="0" borderId="0"/>
    <xf numFmtId="0" fontId="72" fillId="61" borderId="49" applyNumberFormat="0" applyFont="0" applyAlignment="0" applyProtection="0"/>
    <xf numFmtId="0" fontId="45" fillId="61" borderId="49" applyNumberFormat="0" applyFont="0" applyAlignment="0" applyProtection="0"/>
    <xf numFmtId="0" fontId="72" fillId="61" borderId="49" applyNumberFormat="0" applyFont="0" applyAlignment="0" applyProtection="0"/>
    <xf numFmtId="0" fontId="45" fillId="61" borderId="49" applyNumberFormat="0" applyFont="0" applyAlignment="0" applyProtection="0"/>
    <xf numFmtId="0" fontId="72" fillId="61" borderId="49" applyNumberFormat="0" applyFont="0" applyAlignment="0" applyProtection="0"/>
    <xf numFmtId="0" fontId="45" fillId="61" borderId="49" applyNumberFormat="0" applyFont="0" applyAlignment="0" applyProtection="0"/>
    <xf numFmtId="0" fontId="72" fillId="61" borderId="49" applyNumberFormat="0" applyFont="0" applyAlignment="0" applyProtection="0"/>
    <xf numFmtId="0" fontId="45" fillId="61" borderId="49" applyNumberFormat="0" applyFont="0" applyAlignment="0" applyProtection="0"/>
    <xf numFmtId="0" fontId="72" fillId="61" borderId="49" applyNumberFormat="0" applyFont="0" applyAlignment="0" applyProtection="0"/>
    <xf numFmtId="0" fontId="45" fillId="61" borderId="49" applyNumberFormat="0" applyFont="0" applyAlignment="0" applyProtection="0"/>
    <xf numFmtId="0" fontId="72" fillId="61" borderId="49" applyNumberFormat="0" applyFont="0" applyAlignment="0" applyProtection="0"/>
    <xf numFmtId="0" fontId="45" fillId="61" borderId="49" applyNumberFormat="0" applyFont="0" applyAlignment="0" applyProtection="0"/>
    <xf numFmtId="0" fontId="72" fillId="61" borderId="49" applyNumberFormat="0" applyFont="0" applyAlignment="0" applyProtection="0"/>
    <xf numFmtId="0" fontId="45" fillId="61" borderId="49" applyNumberFormat="0" applyFont="0" applyAlignment="0" applyProtection="0"/>
    <xf numFmtId="0" fontId="72" fillId="61" borderId="49" applyNumberFormat="0" applyFont="0" applyAlignment="0" applyProtection="0"/>
    <xf numFmtId="0" fontId="45" fillId="61" borderId="49" applyNumberFormat="0" applyFont="0" applyAlignment="0" applyProtection="0"/>
    <xf numFmtId="0" fontId="72" fillId="61" borderId="49" applyNumberFormat="0" applyFont="0" applyAlignment="0" applyProtection="0"/>
    <xf numFmtId="0" fontId="45" fillId="61" borderId="49" applyNumberFormat="0" applyFont="0" applyAlignment="0" applyProtection="0"/>
    <xf numFmtId="0" fontId="72" fillId="61" borderId="49" applyNumberFormat="0" applyFont="0" applyAlignment="0" applyProtection="0"/>
    <xf numFmtId="0" fontId="45" fillId="61" borderId="49" applyNumberFormat="0" applyFont="0" applyAlignment="0" applyProtection="0"/>
    <xf numFmtId="0" fontId="72" fillId="61" borderId="49" applyNumberFormat="0" applyFont="0" applyAlignment="0" applyProtection="0"/>
    <xf numFmtId="0" fontId="45" fillId="61" borderId="49" applyNumberFormat="0" applyFont="0" applyAlignment="0" applyProtection="0"/>
    <xf numFmtId="0" fontId="115" fillId="56" borderId="50" applyNumberFormat="0" applyAlignment="0" applyProtection="0"/>
    <xf numFmtId="0" fontId="53" fillId="0" borderId="0"/>
    <xf numFmtId="0" fontId="53" fillId="0" borderId="0"/>
    <xf numFmtId="0" fontId="88" fillId="0" borderId="0"/>
    <xf numFmtId="9" fontId="47" fillId="0" borderId="0" applyFont="0" applyFill="0" applyBorder="0" applyAlignment="0" applyProtection="0"/>
    <xf numFmtId="167" fontId="47" fillId="0" borderId="0" applyFont="0" applyFill="0" applyBorder="0" applyAlignment="0" applyProtection="0"/>
    <xf numFmtId="10"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02" fillId="0" borderId="0" applyFont="0" applyFill="0" applyBorder="0" applyAlignment="0" applyProtection="0"/>
    <xf numFmtId="9" fontId="4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75" fillId="0" borderId="0" applyFont="0" applyFill="0" applyBorder="0" applyAlignment="0" applyProtection="0"/>
    <xf numFmtId="9" fontId="4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8"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xf numFmtId="41" fontId="47" fillId="15" borderId="5"/>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0" fontId="80" fillId="0" borderId="3">
      <alignment horizontal="center"/>
    </xf>
    <xf numFmtId="3" fontId="52" fillId="0" borderId="0" applyFont="0" applyFill="0" applyBorder="0" applyAlignment="0" applyProtection="0"/>
    <xf numFmtId="0" fontId="52" fillId="16" borderId="0" applyNumberFormat="0" applyFont="0" applyBorder="0" applyAlignment="0" applyProtection="0"/>
    <xf numFmtId="0" fontId="88" fillId="0" borderId="0"/>
    <xf numFmtId="3" fontId="95" fillId="0" borderId="0" applyFill="0" applyBorder="0" applyAlignment="0" applyProtection="0"/>
    <xf numFmtId="0" fontId="96" fillId="0" borderId="0"/>
    <xf numFmtId="3" fontId="95" fillId="0" borderId="0" applyFill="0" applyBorder="0" applyAlignment="0" applyProtection="0"/>
    <xf numFmtId="42" fontId="47" fillId="12" borderId="0"/>
    <xf numFmtId="42" fontId="47" fillId="12" borderId="9">
      <alignment vertical="center"/>
    </xf>
    <xf numFmtId="0" fontId="46" fillId="12" borderId="10" applyNumberFormat="0">
      <alignment horizontal="center" vertical="center" wrapText="1"/>
    </xf>
    <xf numFmtId="10" fontId="47" fillId="12" borderId="0"/>
    <xf numFmtId="183" fontId="47" fillId="12" borderId="0"/>
    <xf numFmtId="164" fontId="48" fillId="0" borderId="0" applyBorder="0" applyAlignment="0"/>
    <xf numFmtId="42" fontId="47" fillId="12" borderId="11">
      <alignment horizontal="left"/>
    </xf>
    <xf numFmtId="183" fontId="97" fillId="12" borderId="11">
      <alignment horizontal="left"/>
    </xf>
    <xf numFmtId="164" fontId="48" fillId="0" borderId="0" applyBorder="0" applyAlignment="0"/>
    <xf numFmtId="14" fontId="69" fillId="0" borderId="0" applyNumberFormat="0" applyFill="0" applyBorder="0" applyAlignment="0" applyProtection="0">
      <alignment horizontal="left"/>
    </xf>
    <xf numFmtId="184" fontId="47" fillId="0" borderId="0" applyFont="0" applyFill="0" applyAlignment="0">
      <alignment horizontal="right"/>
    </xf>
    <xf numFmtId="4" fontId="59" fillId="14" borderId="12" applyNumberFormat="0" applyProtection="0">
      <alignment vertical="center"/>
    </xf>
    <xf numFmtId="4" fontId="81" fillId="13" borderId="12" applyNumberFormat="0" applyProtection="0">
      <alignment vertical="center"/>
    </xf>
    <xf numFmtId="4" fontId="59" fillId="13" borderId="12" applyNumberFormat="0" applyProtection="0">
      <alignment horizontal="left" vertical="center" indent="1"/>
    </xf>
    <xf numFmtId="0" fontId="59" fillId="13" borderId="12" applyNumberFormat="0" applyProtection="0">
      <alignment horizontal="left" vertical="top" indent="1"/>
    </xf>
    <xf numFmtId="4" fontId="59" fillId="17" borderId="0" applyNumberFormat="0" applyProtection="0">
      <alignment horizontal="left" vertical="center" indent="1"/>
    </xf>
    <xf numFmtId="0" fontId="47" fillId="18" borderId="0" applyNumberFormat="0" applyProtection="0">
      <alignment horizontal="left" vertical="center" indent="1"/>
    </xf>
    <xf numFmtId="4" fontId="58" fillId="2" borderId="12" applyNumberFormat="0" applyProtection="0">
      <alignment horizontal="right" vertical="center"/>
    </xf>
    <xf numFmtId="4" fontId="58" fillId="3" borderId="12" applyNumberFormat="0" applyProtection="0">
      <alignment horizontal="right" vertical="center"/>
    </xf>
    <xf numFmtId="4" fontId="58" fillId="7" borderId="12" applyNumberFormat="0" applyProtection="0">
      <alignment horizontal="right" vertical="center"/>
    </xf>
    <xf numFmtId="4" fontId="58" fillId="5" borderId="12" applyNumberFormat="0" applyProtection="0">
      <alignment horizontal="right" vertical="center"/>
    </xf>
    <xf numFmtId="4" fontId="58" fillId="6" borderId="12" applyNumberFormat="0" applyProtection="0">
      <alignment horizontal="right" vertical="center"/>
    </xf>
    <xf numFmtId="4" fontId="58" fillId="9" borderId="12" applyNumberFormat="0" applyProtection="0">
      <alignment horizontal="right" vertical="center"/>
    </xf>
    <xf numFmtId="4" fontId="58" fillId="8" borderId="12" applyNumberFormat="0" applyProtection="0">
      <alignment horizontal="right" vertical="center"/>
    </xf>
    <xf numFmtId="4" fontId="58" fillId="19" borderId="12" applyNumberFormat="0" applyProtection="0">
      <alignment horizontal="right" vertical="center"/>
    </xf>
    <xf numFmtId="4" fontId="58" fillId="4" borderId="12" applyNumberFormat="0" applyProtection="0">
      <alignment horizontal="right" vertical="center"/>
    </xf>
    <xf numFmtId="4" fontId="59" fillId="20" borderId="13" applyNumberFormat="0" applyProtection="0">
      <alignment horizontal="left" vertical="center" indent="1"/>
    </xf>
    <xf numFmtId="4" fontId="58" fillId="21" borderId="0" applyNumberFormat="0" applyProtection="0">
      <alignment horizontal="left" vertical="center" indent="1"/>
    </xf>
    <xf numFmtId="4" fontId="82" fillId="22" borderId="0" applyNumberFormat="0" applyProtection="0">
      <alignment horizontal="left" vertical="center" indent="1"/>
    </xf>
    <xf numFmtId="4" fontId="58" fillId="23" borderId="12" applyNumberFormat="0" applyProtection="0">
      <alignment horizontal="right" vertical="center"/>
    </xf>
    <xf numFmtId="4" fontId="58" fillId="21" borderId="0" applyNumberFormat="0" applyProtection="0">
      <alignment horizontal="left" vertical="center" indent="1"/>
    </xf>
    <xf numFmtId="4" fontId="58" fillId="17" borderId="0" applyNumberFormat="0" applyProtection="0">
      <alignment horizontal="left" vertical="center" indent="1"/>
    </xf>
    <xf numFmtId="0" fontId="47" fillId="22" borderId="12" applyNumberFormat="0" applyProtection="0">
      <alignment horizontal="left" vertical="center" indent="1"/>
    </xf>
    <xf numFmtId="0" fontId="47" fillId="22" borderId="12" applyNumberFormat="0" applyProtection="0">
      <alignment horizontal="left" vertical="top" indent="1"/>
    </xf>
    <xf numFmtId="0" fontId="47" fillId="17" borderId="12" applyNumberFormat="0" applyProtection="0">
      <alignment horizontal="left" vertical="center" indent="1"/>
    </xf>
    <xf numFmtId="0" fontId="47" fillId="17" borderId="12" applyNumberFormat="0" applyProtection="0">
      <alignment horizontal="left" vertical="top" indent="1"/>
    </xf>
    <xf numFmtId="0" fontId="47" fillId="24" borderId="12" applyNumberFormat="0" applyProtection="0">
      <alignment horizontal="left" vertical="center" indent="1"/>
    </xf>
    <xf numFmtId="0" fontId="47" fillId="24" borderId="12" applyNumberFormat="0" applyProtection="0">
      <alignment horizontal="left" vertical="top" indent="1"/>
    </xf>
    <xf numFmtId="0" fontId="47" fillId="15" borderId="12" applyNumberFormat="0" applyProtection="0">
      <alignment horizontal="left" vertical="center" indent="1"/>
    </xf>
    <xf numFmtId="0" fontId="47" fillId="15" borderId="12" applyNumberFormat="0" applyProtection="0">
      <alignment horizontal="left" vertical="top" indent="1"/>
    </xf>
    <xf numFmtId="0" fontId="47" fillId="0" borderId="0"/>
    <xf numFmtId="4" fontId="58" fillId="25" borderId="12" applyNumberFormat="0" applyProtection="0">
      <alignment vertical="center"/>
    </xf>
    <xf numFmtId="4" fontId="83" fillId="25" borderId="12" applyNumberFormat="0" applyProtection="0">
      <alignment vertical="center"/>
    </xf>
    <xf numFmtId="4" fontId="58" fillId="25" borderId="12" applyNumberFormat="0" applyProtection="0">
      <alignment horizontal="left" vertical="center" indent="1"/>
    </xf>
    <xf numFmtId="0" fontId="58" fillId="25" borderId="12" applyNumberFormat="0" applyProtection="0">
      <alignment horizontal="left" vertical="top" indent="1"/>
    </xf>
    <xf numFmtId="4" fontId="58" fillId="21" borderId="12" applyNumberFormat="0" applyProtection="0">
      <alignment horizontal="right" vertical="center"/>
    </xf>
    <xf numFmtId="4" fontId="83" fillId="21" borderId="12" applyNumberFormat="0" applyProtection="0">
      <alignment horizontal="right" vertical="center"/>
    </xf>
    <xf numFmtId="4" fontId="58" fillId="23" borderId="12" applyNumberFormat="0" applyProtection="0">
      <alignment horizontal="left" vertical="center" indent="1"/>
    </xf>
    <xf numFmtId="0" fontId="58" fillId="17" borderId="12" applyNumberFormat="0" applyProtection="0">
      <alignment horizontal="left" vertical="top" indent="1"/>
    </xf>
    <xf numFmtId="4" fontId="84" fillId="26" borderId="0" applyNumberFormat="0" applyProtection="0">
      <alignment horizontal="left" vertical="center" indent="1"/>
    </xf>
    <xf numFmtId="4" fontId="61" fillId="21" borderId="12" applyNumberFormat="0" applyProtection="0">
      <alignment horizontal="right" vertical="center"/>
    </xf>
    <xf numFmtId="39" fontId="47" fillId="27" borderId="0"/>
    <xf numFmtId="38" fontId="49" fillId="0" borderId="14"/>
    <xf numFmtId="38" fontId="49" fillId="0" borderId="14"/>
    <xf numFmtId="38" fontId="49" fillId="0" borderId="14"/>
    <xf numFmtId="38" fontId="49" fillId="0" borderId="14"/>
    <xf numFmtId="38" fontId="48" fillId="0" borderId="11"/>
    <xf numFmtId="39" fontId="69" fillId="28" borderId="0"/>
    <xf numFmtId="169" fontId="47" fillId="0" borderId="0">
      <alignment horizontal="left" wrapText="1"/>
    </xf>
    <xf numFmtId="176" fontId="47" fillId="0" borderId="0">
      <alignment horizontal="left" wrapText="1"/>
    </xf>
    <xf numFmtId="169" fontId="47" fillId="0" borderId="0">
      <alignment horizontal="left" wrapText="1"/>
    </xf>
    <xf numFmtId="169" fontId="47" fillId="0" borderId="0">
      <alignment horizontal="left" wrapText="1"/>
    </xf>
    <xf numFmtId="169" fontId="47" fillId="0" borderId="0">
      <alignment horizontal="left" wrapText="1"/>
    </xf>
    <xf numFmtId="40" fontId="98" fillId="0" borderId="0" applyBorder="0">
      <alignment horizontal="right"/>
    </xf>
    <xf numFmtId="41" fontId="66" fillId="12" borderId="0">
      <alignment horizontal="left"/>
    </xf>
    <xf numFmtId="0" fontId="85" fillId="0" borderId="0"/>
    <xf numFmtId="0" fontId="73" fillId="0" borderId="0" applyFill="0" applyBorder="0" applyProtection="0">
      <alignment horizontal="left" vertical="top"/>
    </xf>
    <xf numFmtId="0" fontId="116" fillId="0" borderId="0" applyNumberFormat="0" applyFill="0" applyBorder="0" applyAlignment="0" applyProtection="0"/>
    <xf numFmtId="185" fontId="99" fillId="12" borderId="0">
      <alignment horizontal="left" vertical="center"/>
    </xf>
    <xf numFmtId="0" fontId="46" fillId="12" borderId="0">
      <alignment horizontal="left" wrapText="1"/>
    </xf>
    <xf numFmtId="0" fontId="100" fillId="0" borderId="0">
      <alignment horizontal="left" vertical="center"/>
    </xf>
    <xf numFmtId="0" fontId="117" fillId="0" borderId="51" applyNumberFormat="0" applyFill="0" applyAlignment="0" applyProtection="0"/>
    <xf numFmtId="0" fontId="88" fillId="0" borderId="15"/>
    <xf numFmtId="0" fontId="118" fillId="0" borderId="0" applyNumberFormat="0" applyFill="0" applyBorder="0" applyAlignment="0" applyProtection="0"/>
    <xf numFmtId="0" fontId="45" fillId="0" borderId="0"/>
    <xf numFmtId="41" fontId="102" fillId="0" borderId="0" applyFont="0" applyFill="0" applyBorder="0" applyAlignment="0" applyProtection="0"/>
    <xf numFmtId="0" fontId="45" fillId="0" borderId="0"/>
    <xf numFmtId="0" fontId="44" fillId="0" borderId="0"/>
    <xf numFmtId="0" fontId="43" fillId="0" borderId="0"/>
    <xf numFmtId="0" fontId="42" fillId="0" borderId="0"/>
    <xf numFmtId="0" fontId="41" fillId="0" borderId="0"/>
    <xf numFmtId="0" fontId="40" fillId="0" borderId="0"/>
    <xf numFmtId="0" fontId="39" fillId="0" borderId="0"/>
    <xf numFmtId="0" fontId="38" fillId="0" borderId="0"/>
    <xf numFmtId="0" fontId="38" fillId="0" borderId="0"/>
    <xf numFmtId="0" fontId="38" fillId="61" borderId="49" applyNumberFormat="0" applyFont="0" applyAlignment="0" applyProtection="0"/>
    <xf numFmtId="0" fontId="38" fillId="0" borderId="0"/>
    <xf numFmtId="0" fontId="38" fillId="31" borderId="0" applyNumberFormat="0" applyBorder="0" applyAlignment="0" applyProtection="0"/>
    <xf numFmtId="0" fontId="38" fillId="37" borderId="0" applyNumberFormat="0" applyBorder="0" applyAlignment="0" applyProtection="0"/>
    <xf numFmtId="0" fontId="38" fillId="32" borderId="0" applyNumberFormat="0" applyBorder="0" applyAlignment="0" applyProtection="0"/>
    <xf numFmtId="0" fontId="38" fillId="38" borderId="0" applyNumberFormat="0" applyBorder="0" applyAlignment="0" applyProtection="0"/>
    <xf numFmtId="0" fontId="38" fillId="33" borderId="0" applyNumberFormat="0" applyBorder="0" applyAlignment="0" applyProtection="0"/>
    <xf numFmtId="0" fontId="38" fillId="39" borderId="0" applyNumberFormat="0" applyBorder="0" applyAlignment="0" applyProtection="0"/>
    <xf numFmtId="0" fontId="38" fillId="34" borderId="0" applyNumberFormat="0" applyBorder="0" applyAlignment="0" applyProtection="0"/>
    <xf numFmtId="0" fontId="38" fillId="40" borderId="0" applyNumberFormat="0" applyBorder="0" applyAlignment="0" applyProtection="0"/>
    <xf numFmtId="0" fontId="38" fillId="35" borderId="0" applyNumberFormat="0" applyBorder="0" applyAlignment="0" applyProtection="0"/>
    <xf numFmtId="0" fontId="38" fillId="41" borderId="0" applyNumberFormat="0" applyBorder="0" applyAlignment="0" applyProtection="0"/>
    <xf numFmtId="0" fontId="38" fillId="36" borderId="0" applyNumberFormat="0" applyBorder="0" applyAlignment="0" applyProtection="0"/>
    <xf numFmtId="0" fontId="38" fillId="42" borderId="0" applyNumberFormat="0" applyBorder="0" applyAlignment="0" applyProtection="0"/>
    <xf numFmtId="0" fontId="37" fillId="0" borderId="0"/>
    <xf numFmtId="0" fontId="37" fillId="0" borderId="0"/>
    <xf numFmtId="0" fontId="37" fillId="61" borderId="49" applyNumberFormat="0" applyFont="0" applyAlignment="0" applyProtection="0"/>
    <xf numFmtId="0" fontId="37" fillId="0" borderId="0"/>
    <xf numFmtId="0" fontId="37" fillId="31"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8" borderId="0" applyNumberFormat="0" applyBorder="0" applyAlignment="0" applyProtection="0"/>
    <xf numFmtId="0" fontId="37" fillId="33"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41" borderId="0" applyNumberFormat="0" applyBorder="0" applyAlignment="0" applyProtection="0"/>
    <xf numFmtId="0" fontId="37" fillId="36" borderId="0" applyNumberFormat="0" applyBorder="0" applyAlignment="0" applyProtection="0"/>
    <xf numFmtId="0" fontId="37" fillId="42" borderId="0" applyNumberFormat="0" applyBorder="0" applyAlignment="0" applyProtection="0"/>
    <xf numFmtId="0" fontId="47" fillId="0" borderId="0"/>
    <xf numFmtId="0" fontId="47" fillId="0" borderId="0"/>
    <xf numFmtId="0" fontId="37" fillId="0" borderId="0"/>
    <xf numFmtId="0" fontId="37" fillId="0" borderId="0"/>
    <xf numFmtId="0" fontId="37" fillId="31"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43" fontId="47" fillId="0" borderId="0" applyFont="0" applyFill="0" applyBorder="0" applyAlignment="0" applyProtection="0"/>
    <xf numFmtId="43" fontId="37" fillId="0" borderId="0" applyFont="0" applyFill="0" applyBorder="0" applyAlignment="0" applyProtection="0"/>
    <xf numFmtId="44" fontId="4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7" fillId="0" borderId="0"/>
    <xf numFmtId="0" fontId="37" fillId="0" borderId="0"/>
    <xf numFmtId="0" fontId="37" fillId="0" borderId="0"/>
    <xf numFmtId="9" fontId="47" fillId="0" borderId="0" applyFont="0" applyFill="0" applyBorder="0" applyAlignment="0" applyProtection="0"/>
    <xf numFmtId="9" fontId="37" fillId="0" borderId="0" applyFont="0" applyFill="0" applyBorder="0" applyAlignment="0" applyProtection="0"/>
    <xf numFmtId="0" fontId="37" fillId="0" borderId="0"/>
    <xf numFmtId="0" fontId="37" fillId="0" borderId="0"/>
    <xf numFmtId="43" fontId="47" fillId="0" borderId="0" applyFont="0" applyFill="0" applyBorder="0" applyAlignment="0" applyProtection="0"/>
    <xf numFmtId="0" fontId="37" fillId="0" borderId="0"/>
    <xf numFmtId="0" fontId="37" fillId="0" borderId="0"/>
    <xf numFmtId="0" fontId="47" fillId="0" borderId="0"/>
    <xf numFmtId="41"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41" fontId="47" fillId="0" borderId="0" applyFont="0" applyFill="0" applyBorder="0" applyAlignment="0" applyProtection="0"/>
    <xf numFmtId="0" fontId="37" fillId="0" borderId="0"/>
    <xf numFmtId="0" fontId="37" fillId="0" borderId="0"/>
    <xf numFmtId="0" fontId="37" fillId="61" borderId="49" applyNumberFormat="0" applyFont="0" applyAlignment="0" applyProtection="0"/>
    <xf numFmtId="0" fontId="37" fillId="0" borderId="0"/>
    <xf numFmtId="0" fontId="37" fillId="31"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8" borderId="0" applyNumberFormat="0" applyBorder="0" applyAlignment="0" applyProtection="0"/>
    <xf numFmtId="0" fontId="37" fillId="33"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41" borderId="0" applyNumberFormat="0" applyBorder="0" applyAlignment="0" applyProtection="0"/>
    <xf numFmtId="0" fontId="37" fillId="36" borderId="0" applyNumberFormat="0" applyBorder="0" applyAlignment="0" applyProtection="0"/>
    <xf numFmtId="0" fontId="37" fillId="42" borderId="0" applyNumberFormat="0" applyBorder="0" applyAlignment="0" applyProtection="0"/>
    <xf numFmtId="43" fontId="47" fillId="0" borderId="0" applyFont="0" applyFill="0" applyBorder="0" applyAlignment="0" applyProtection="0"/>
    <xf numFmtId="9" fontId="47" fillId="0" borderId="0" applyFont="0" applyFill="0" applyBorder="0" applyAlignment="0" applyProtection="0"/>
    <xf numFmtId="44" fontId="37" fillId="0" borderId="0" applyFont="0" applyFill="0" applyBorder="0" applyAlignment="0" applyProtection="0"/>
    <xf numFmtId="0" fontId="37" fillId="0" borderId="0"/>
    <xf numFmtId="9" fontId="47" fillId="0" borderId="0" applyFont="0" applyFill="0" applyBorder="0" applyAlignment="0" applyProtection="0"/>
    <xf numFmtId="43" fontId="47" fillId="0" borderId="0" applyFont="0" applyFill="0" applyBorder="0" applyAlignment="0" applyProtection="0"/>
    <xf numFmtId="9" fontId="47" fillId="0" borderId="0" applyFont="0" applyFill="0" applyBorder="0" applyAlignment="0" applyProtection="0"/>
    <xf numFmtId="0" fontId="47" fillId="0" borderId="0"/>
    <xf numFmtId="0" fontId="47" fillId="0" borderId="0"/>
    <xf numFmtId="0" fontId="47" fillId="0" borderId="0"/>
    <xf numFmtId="0" fontId="36" fillId="0" borderId="0"/>
    <xf numFmtId="0" fontId="35" fillId="0" borderId="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34" fillId="0" borderId="0"/>
    <xf numFmtId="0" fontId="33" fillId="0" borderId="0"/>
    <xf numFmtId="0" fontId="32" fillId="0" borderId="0"/>
    <xf numFmtId="0" fontId="31" fillId="0" borderId="0"/>
    <xf numFmtId="9" fontId="30" fillId="0" borderId="0" applyFont="0" applyFill="0" applyBorder="0" applyAlignment="0" applyProtection="0"/>
    <xf numFmtId="43" fontId="30" fillId="0" borderId="0" applyFont="0" applyFill="0" applyBorder="0" applyAlignment="0" applyProtection="0"/>
    <xf numFmtId="0" fontId="29" fillId="0" borderId="0"/>
    <xf numFmtId="0" fontId="28" fillId="0" borderId="0"/>
    <xf numFmtId="0" fontId="27" fillId="0" borderId="0"/>
    <xf numFmtId="0" fontId="26" fillId="0" borderId="0"/>
    <xf numFmtId="9" fontId="26" fillId="0" borderId="0" applyFont="0" applyFill="0" applyBorder="0" applyAlignment="0" applyProtection="0"/>
    <xf numFmtId="0" fontId="25" fillId="0" borderId="0"/>
    <xf numFmtId="43" fontId="25" fillId="0" borderId="0" applyFont="0" applyFill="0" applyBorder="0" applyAlignment="0" applyProtection="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43" fontId="18" fillId="0" borderId="0" applyFont="0" applyFill="0" applyBorder="0" applyAlignment="0" applyProtection="0"/>
    <xf numFmtId="0" fontId="17" fillId="0" borderId="0"/>
    <xf numFmtId="0" fontId="16" fillId="0" borderId="0"/>
    <xf numFmtId="0" fontId="15"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 fontId="140" fillId="0" borderId="0" applyFont="0" applyFill="0" applyBorder="0" applyAlignment="0" applyProtection="0"/>
    <xf numFmtId="8" fontId="140" fillId="0" borderId="0" applyFont="0" applyFill="0" applyBorder="0" applyAlignment="0" applyProtection="0"/>
    <xf numFmtId="43" fontId="69" fillId="0" borderId="0" applyFont="0" applyFill="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58" fillId="23"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45" fillId="65"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58" fillId="3"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45" fillId="3"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58" fillId="66"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45" fillId="66"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58" fillId="67"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45" fillId="68"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58" fillId="6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58" fillId="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45" fillId="6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58" fillId="69"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45" fillId="70"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58" fillId="3"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58" fillId="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45" fillId="14"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58" fillId="71"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45" fillId="2"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58" fillId="69"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45" fillId="70"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58" fillId="6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45" fillId="6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41" fillId="69" borderId="0" applyNumberFormat="0" applyBorder="0" applyAlignment="0" applyProtection="0"/>
    <xf numFmtId="0" fontId="142" fillId="70" borderId="0" applyNumberFormat="0" applyBorder="0" applyAlignment="0" applyProtection="0"/>
    <xf numFmtId="0" fontId="103" fillId="43" borderId="0" applyNumberFormat="0" applyBorder="0" applyAlignment="0" applyProtection="0"/>
    <xf numFmtId="0" fontId="142" fillId="7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41" fillId="3" borderId="0" applyNumberFormat="0" applyBorder="0" applyAlignment="0" applyProtection="0"/>
    <xf numFmtId="0" fontId="142" fillId="9" borderId="0" applyNumberFormat="0" applyBorder="0" applyAlignment="0" applyProtection="0"/>
    <xf numFmtId="0" fontId="103" fillId="44" borderId="0" applyNumberFormat="0" applyBorder="0" applyAlignment="0" applyProtection="0"/>
    <xf numFmtId="0" fontId="142" fillId="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41" fillId="8" borderId="0" applyNumberFormat="0" applyBorder="0" applyAlignment="0" applyProtection="0"/>
    <xf numFmtId="0" fontId="142" fillId="5" borderId="0" applyNumberFormat="0" applyBorder="0" applyAlignment="0" applyProtection="0"/>
    <xf numFmtId="0" fontId="103" fillId="45" borderId="0" applyNumberFormat="0" applyBorder="0" applyAlignment="0" applyProtection="0"/>
    <xf numFmtId="0" fontId="142" fillId="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41" fillId="71" borderId="0" applyNumberFormat="0" applyBorder="0" applyAlignment="0" applyProtection="0"/>
    <xf numFmtId="0" fontId="142" fillId="2" borderId="0" applyNumberFormat="0" applyBorder="0" applyAlignment="0" applyProtection="0"/>
    <xf numFmtId="0" fontId="103" fillId="46" borderId="0" applyNumberFormat="0" applyBorder="0" applyAlignment="0" applyProtection="0"/>
    <xf numFmtId="0" fontId="142" fillId="73" borderId="0" applyNumberFormat="0" applyBorder="0" applyAlignment="0" applyProtection="0"/>
    <xf numFmtId="0" fontId="103" fillId="46" borderId="0" applyNumberFormat="0" applyBorder="0" applyAlignment="0" applyProtection="0"/>
    <xf numFmtId="0" fontId="103" fillId="46" borderId="0" applyNumberFormat="0" applyBorder="0" applyAlignment="0" applyProtection="0"/>
    <xf numFmtId="0" fontId="103" fillId="46" borderId="0" applyNumberFormat="0" applyBorder="0" applyAlignment="0" applyProtection="0"/>
    <xf numFmtId="0" fontId="103" fillId="46" borderId="0" applyNumberFormat="0" applyBorder="0" applyAlignment="0" applyProtection="0"/>
    <xf numFmtId="0" fontId="103" fillId="46" borderId="0" applyNumberFormat="0" applyBorder="0" applyAlignment="0" applyProtection="0"/>
    <xf numFmtId="0" fontId="103" fillId="46" borderId="0" applyNumberFormat="0" applyBorder="0" applyAlignment="0" applyProtection="0"/>
    <xf numFmtId="0" fontId="103" fillId="46" borderId="0" applyNumberFormat="0" applyBorder="0" applyAlignment="0" applyProtection="0"/>
    <xf numFmtId="0" fontId="141" fillId="69" borderId="0" applyNumberFormat="0" applyBorder="0" applyAlignment="0" applyProtection="0"/>
    <xf numFmtId="0" fontId="142" fillId="70" borderId="0" applyNumberFormat="0" applyBorder="0" applyAlignment="0" applyProtection="0"/>
    <xf numFmtId="0" fontId="103" fillId="47" borderId="0" applyNumberFormat="0" applyBorder="0" applyAlignment="0" applyProtection="0"/>
    <xf numFmtId="0" fontId="142" fillId="74"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41" fillId="68" borderId="0" applyNumberFormat="0" applyBorder="0" applyAlignment="0" applyProtection="0"/>
    <xf numFmtId="0" fontId="142" fillId="3" borderId="0" applyNumberFormat="0" applyBorder="0" applyAlignment="0" applyProtection="0"/>
    <xf numFmtId="0" fontId="103" fillId="48" borderId="0" applyNumberFormat="0" applyBorder="0" applyAlignment="0" applyProtection="0"/>
    <xf numFmtId="0" fontId="142" fillId="6" borderId="0" applyNumberFormat="0" applyBorder="0" applyAlignment="0" applyProtection="0"/>
    <xf numFmtId="0" fontId="103" fillId="48" borderId="0" applyNumberFormat="0" applyBorder="0" applyAlignment="0" applyProtection="0"/>
    <xf numFmtId="0" fontId="103" fillId="48" borderId="0" applyNumberFormat="0" applyBorder="0" applyAlignment="0" applyProtection="0"/>
    <xf numFmtId="0" fontId="103" fillId="48" borderId="0" applyNumberFormat="0" applyBorder="0" applyAlignment="0" applyProtection="0"/>
    <xf numFmtId="0" fontId="103" fillId="48" borderId="0" applyNumberFormat="0" applyBorder="0" applyAlignment="0" applyProtection="0"/>
    <xf numFmtId="0" fontId="103" fillId="48" borderId="0" applyNumberFormat="0" applyBorder="0" applyAlignment="0" applyProtection="0"/>
    <xf numFmtId="0" fontId="103" fillId="48" borderId="0" applyNumberFormat="0" applyBorder="0" applyAlignment="0" applyProtection="0"/>
    <xf numFmtId="0" fontId="103" fillId="48" borderId="0" applyNumberFormat="0" applyBorder="0" applyAlignment="0" applyProtection="0"/>
    <xf numFmtId="0" fontId="45" fillId="75" borderId="0" applyNumberFormat="0" applyBorder="0" applyAlignment="0" applyProtection="0"/>
    <xf numFmtId="0" fontId="45" fillId="76" borderId="0" applyNumberFormat="0" applyBorder="0" applyAlignment="0" applyProtection="0"/>
    <xf numFmtId="0" fontId="142" fillId="77"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42" fillId="78"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42" fillId="79" borderId="0" applyNumberFormat="0" applyBorder="0" applyAlignment="0" applyProtection="0"/>
    <xf numFmtId="0" fontId="142" fillId="80" borderId="0" applyNumberFormat="0" applyBorder="0" applyAlignment="0" applyProtection="0"/>
    <xf numFmtId="0" fontId="142" fillId="80" borderId="0" applyNumberFormat="0" applyBorder="0" applyAlignment="0" applyProtection="0"/>
    <xf numFmtId="0" fontId="142" fillId="80" borderId="0" applyNumberFormat="0" applyBorder="0" applyAlignment="0" applyProtection="0"/>
    <xf numFmtId="0" fontId="142" fillId="80"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103" fillId="49" borderId="0" applyNumberFormat="0" applyBorder="0" applyAlignment="0" applyProtection="0"/>
    <xf numFmtId="0" fontId="45" fillId="81" borderId="0" applyNumberFormat="0" applyBorder="0" applyAlignment="0" applyProtection="0"/>
    <xf numFmtId="0" fontId="45" fillId="82" borderId="0" applyNumberFormat="0" applyBorder="0" applyAlignment="0" applyProtection="0"/>
    <xf numFmtId="0" fontId="142" fillId="83"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42" fillId="7"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42" fillId="84"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45" fillId="85" borderId="0" applyNumberFormat="0" applyBorder="0" applyAlignment="0" applyProtection="0"/>
    <xf numFmtId="0" fontId="45" fillId="86" borderId="0" applyNumberFormat="0" applyBorder="0" applyAlignment="0" applyProtection="0"/>
    <xf numFmtId="0" fontId="142" fillId="87"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42" fillId="8"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42" fillId="83" borderId="0" applyNumberFormat="0" applyBorder="0" applyAlignment="0" applyProtection="0"/>
    <xf numFmtId="0" fontId="142" fillId="5" borderId="0" applyNumberFormat="0" applyBorder="0" applyAlignment="0" applyProtection="0"/>
    <xf numFmtId="0" fontId="142" fillId="5" borderId="0" applyNumberFormat="0" applyBorder="0" applyAlignment="0" applyProtection="0"/>
    <xf numFmtId="0" fontId="142" fillId="5" borderId="0" applyNumberFormat="0" applyBorder="0" applyAlignment="0" applyProtection="0"/>
    <xf numFmtId="0" fontId="142" fillId="5"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45" fillId="86" borderId="0" applyNumberFormat="0" applyBorder="0" applyAlignment="0" applyProtection="0"/>
    <xf numFmtId="0" fontId="45" fillId="87" borderId="0" applyNumberFormat="0" applyBorder="0" applyAlignment="0" applyProtection="0"/>
    <xf numFmtId="0" fontId="142" fillId="87"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42" fillId="73"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42" fillId="88" borderId="0" applyNumberFormat="0" applyBorder="0" applyAlignment="0" applyProtection="0"/>
    <xf numFmtId="0" fontId="142" fillId="69" borderId="0" applyNumberFormat="0" applyBorder="0" applyAlignment="0" applyProtection="0"/>
    <xf numFmtId="0" fontId="142" fillId="69" borderId="0" applyNumberFormat="0" applyBorder="0" applyAlignment="0" applyProtection="0"/>
    <xf numFmtId="0" fontId="142" fillId="69" borderId="0" applyNumberFormat="0" applyBorder="0" applyAlignment="0" applyProtection="0"/>
    <xf numFmtId="0" fontId="142" fillId="69"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103" fillId="52" borderId="0" applyNumberFormat="0" applyBorder="0" applyAlignment="0" applyProtection="0"/>
    <xf numFmtId="0" fontId="45" fillId="75" borderId="0" applyNumberFormat="0" applyBorder="0" applyAlignment="0" applyProtection="0"/>
    <xf numFmtId="0" fontId="45" fillId="76" borderId="0" applyNumberFormat="0" applyBorder="0" applyAlignment="0" applyProtection="0"/>
    <xf numFmtId="0" fontId="142" fillId="76"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42" fillId="74"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42" fillId="89" borderId="0" applyNumberFormat="0" applyBorder="0" applyAlignment="0" applyProtection="0"/>
    <xf numFmtId="0" fontId="142" fillId="74" borderId="0" applyNumberFormat="0" applyBorder="0" applyAlignment="0" applyProtection="0"/>
    <xf numFmtId="0" fontId="142" fillId="74" borderId="0" applyNumberFormat="0" applyBorder="0" applyAlignment="0" applyProtection="0"/>
    <xf numFmtId="0" fontId="142" fillId="74" borderId="0" applyNumberFormat="0" applyBorder="0" applyAlignment="0" applyProtection="0"/>
    <xf numFmtId="0" fontId="142" fillId="74"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45" fillId="90" borderId="0" applyNumberFormat="0" applyBorder="0" applyAlignment="0" applyProtection="0"/>
    <xf numFmtId="0" fontId="45" fillId="82" borderId="0" applyNumberFormat="0" applyBorder="0" applyAlignment="0" applyProtection="0"/>
    <xf numFmtId="0" fontId="142" fillId="91"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42" fillId="9"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42" fillId="92" borderId="0" applyNumberFormat="0" applyBorder="0" applyAlignment="0" applyProtection="0"/>
    <xf numFmtId="0" fontId="142" fillId="7" borderId="0" applyNumberFormat="0" applyBorder="0" applyAlignment="0" applyProtection="0"/>
    <xf numFmtId="0" fontId="142" fillId="7" borderId="0" applyNumberFormat="0" applyBorder="0" applyAlignment="0" applyProtection="0"/>
    <xf numFmtId="0" fontId="142" fillId="7" borderId="0" applyNumberFormat="0" applyBorder="0" applyAlignment="0" applyProtection="0"/>
    <xf numFmtId="0" fontId="142" fillId="7"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43" fillId="82" borderId="0" applyNumberFormat="0" applyBorder="0" applyAlignment="0" applyProtection="0"/>
    <xf numFmtId="0" fontId="144" fillId="93" borderId="0" applyNumberFormat="0" applyBorder="0" applyAlignment="0" applyProtection="0"/>
    <xf numFmtId="0" fontId="104" fillId="55" borderId="0" applyNumberFormat="0" applyBorder="0" applyAlignment="0" applyProtection="0"/>
    <xf numFmtId="0" fontId="144" fillId="2"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45" fillId="94" borderId="72" applyNumberFormat="0" applyAlignment="0" applyProtection="0"/>
    <xf numFmtId="0" fontId="146" fillId="67" borderId="72" applyNumberFormat="0" applyAlignment="0" applyProtection="0"/>
    <xf numFmtId="0" fontId="105" fillId="56" borderId="43" applyNumberFormat="0" applyAlignment="0" applyProtection="0"/>
    <xf numFmtId="0" fontId="147" fillId="71" borderId="72" applyNumberFormat="0" applyAlignment="0" applyProtection="0"/>
    <xf numFmtId="0" fontId="105" fillId="56" borderId="43" applyNumberFormat="0" applyAlignment="0" applyProtection="0"/>
    <xf numFmtId="0" fontId="105" fillId="56" borderId="43" applyNumberFormat="0" applyAlignment="0" applyProtection="0"/>
    <xf numFmtId="0" fontId="105" fillId="56" borderId="43" applyNumberFormat="0" applyAlignment="0" applyProtection="0"/>
    <xf numFmtId="0" fontId="105" fillId="56" borderId="43" applyNumberFormat="0" applyAlignment="0" applyProtection="0"/>
    <xf numFmtId="0" fontId="105" fillId="56" borderId="43" applyNumberFormat="0" applyAlignment="0" applyProtection="0"/>
    <xf numFmtId="0" fontId="105" fillId="56" borderId="43" applyNumberFormat="0" applyAlignment="0" applyProtection="0"/>
    <xf numFmtId="0" fontId="105" fillId="56" borderId="43" applyNumberFormat="0" applyAlignment="0" applyProtection="0"/>
    <xf numFmtId="0" fontId="148" fillId="83" borderId="73" applyNumberFormat="0" applyAlignment="0" applyProtection="0"/>
    <xf numFmtId="0" fontId="106" fillId="57" borderId="44" applyNumberFormat="0" applyAlignment="0" applyProtection="0"/>
    <xf numFmtId="0" fontId="148" fillId="95" borderId="73" applyNumberFormat="0" applyAlignment="0" applyProtection="0"/>
    <xf numFmtId="0" fontId="106" fillId="57" borderId="44" applyNumberFormat="0" applyAlignment="0" applyProtection="0"/>
    <xf numFmtId="0" fontId="106" fillId="57" borderId="44" applyNumberFormat="0" applyAlignment="0" applyProtection="0"/>
    <xf numFmtId="0" fontId="106" fillId="57" borderId="44" applyNumberFormat="0" applyAlignment="0" applyProtection="0"/>
    <xf numFmtId="0" fontId="106" fillId="57" borderId="44" applyNumberFormat="0" applyAlignment="0" applyProtection="0"/>
    <xf numFmtId="0" fontId="106" fillId="57" borderId="44" applyNumberFormat="0" applyAlignment="0" applyProtection="0"/>
    <xf numFmtId="0" fontId="106" fillId="57" borderId="44" applyNumberFormat="0" applyAlignment="0" applyProtection="0"/>
    <xf numFmtId="0" fontId="106" fillId="57" borderId="44"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7" fillId="0" borderId="0" applyFont="0" applyFill="0" applyBorder="0" applyAlignment="0" applyProtection="0"/>
    <xf numFmtId="43" fontId="14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7" fillId="0" borderId="0" applyFont="0" applyFill="0" applyBorder="0" applyAlignment="0" applyProtection="0"/>
    <xf numFmtId="0" fontId="123" fillId="96" borderId="0" applyNumberFormat="0" applyBorder="0" applyAlignment="0" applyProtection="0"/>
    <xf numFmtId="0" fontId="123" fillId="97" borderId="0" applyNumberFormat="0" applyBorder="0" applyAlignment="0" applyProtection="0"/>
    <xf numFmtId="0" fontId="123" fillId="98" borderId="0" applyNumberFormat="0" applyBorder="0" applyAlignment="0" applyProtection="0"/>
    <xf numFmtId="0" fontId="150" fillId="0" borderId="0" applyNumberFormat="0" applyFill="0" applyBorder="0" applyAlignment="0" applyProtection="0"/>
    <xf numFmtId="0" fontId="107" fillId="0" borderId="0" applyNumberFormat="0" applyFill="0" applyBorder="0" applyAlignment="0" applyProtection="0"/>
    <xf numFmtId="0" fontId="151"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52" fillId="99" borderId="0" applyNumberFormat="0" applyBorder="0" applyAlignment="0" applyProtection="0"/>
    <xf numFmtId="0" fontId="152" fillId="70" borderId="0" applyNumberFormat="0" applyBorder="0" applyAlignment="0" applyProtection="0"/>
    <xf numFmtId="0" fontId="108" fillId="58" borderId="0" applyNumberFormat="0" applyBorder="0" applyAlignment="0" applyProtection="0"/>
    <xf numFmtId="0" fontId="152" fillId="100" borderId="0" applyNumberFormat="0" applyBorder="0" applyAlignment="0" applyProtection="0"/>
    <xf numFmtId="0" fontId="108" fillId="58" borderId="0" applyNumberFormat="0" applyBorder="0" applyAlignment="0" applyProtection="0"/>
    <xf numFmtId="0" fontId="108" fillId="58" borderId="0" applyNumberFormat="0" applyBorder="0" applyAlignment="0" applyProtection="0"/>
    <xf numFmtId="0" fontId="108" fillId="58" borderId="0" applyNumberFormat="0" applyBorder="0" applyAlignment="0" applyProtection="0"/>
    <xf numFmtId="0" fontId="108" fillId="58" borderId="0" applyNumberFormat="0" applyBorder="0" applyAlignment="0" applyProtection="0"/>
    <xf numFmtId="0" fontId="108" fillId="58" borderId="0" applyNumberFormat="0" applyBorder="0" applyAlignment="0" applyProtection="0"/>
    <xf numFmtId="0" fontId="108" fillId="58" borderId="0" applyNumberFormat="0" applyBorder="0" applyAlignment="0" applyProtection="0"/>
    <xf numFmtId="0" fontId="108" fillId="58" borderId="0" applyNumberFormat="0" applyBorder="0" applyAlignment="0" applyProtection="0"/>
    <xf numFmtId="0" fontId="153" fillId="0" borderId="74" applyNumberFormat="0" applyFill="0" applyAlignment="0" applyProtection="0"/>
    <xf numFmtId="0" fontId="153" fillId="0" borderId="75" applyNumberFormat="0" applyFill="0" applyAlignment="0" applyProtection="0"/>
    <xf numFmtId="0" fontId="109" fillId="0" borderId="45" applyNumberFormat="0" applyFill="0" applyAlignment="0" applyProtection="0"/>
    <xf numFmtId="0" fontId="154" fillId="0" borderId="76" applyNumberFormat="0" applyFill="0" applyAlignment="0" applyProtection="0"/>
    <xf numFmtId="0" fontId="109" fillId="0" borderId="45" applyNumberFormat="0" applyFill="0" applyAlignment="0" applyProtection="0"/>
    <xf numFmtId="0" fontId="109" fillId="0" borderId="45" applyNumberFormat="0" applyFill="0" applyAlignment="0" applyProtection="0"/>
    <xf numFmtId="0" fontId="109" fillId="0" borderId="45" applyNumberFormat="0" applyFill="0" applyAlignment="0" applyProtection="0"/>
    <xf numFmtId="0" fontId="109" fillId="0" borderId="45" applyNumberFormat="0" applyFill="0" applyAlignment="0" applyProtection="0"/>
    <xf numFmtId="0" fontId="109" fillId="0" borderId="45" applyNumberFormat="0" applyFill="0" applyAlignment="0" applyProtection="0"/>
    <xf numFmtId="0" fontId="109" fillId="0" borderId="45" applyNumberFormat="0" applyFill="0" applyAlignment="0" applyProtection="0"/>
    <xf numFmtId="0" fontId="109" fillId="0" borderId="45" applyNumberFormat="0" applyFill="0" applyAlignment="0" applyProtection="0"/>
    <xf numFmtId="0" fontId="155" fillId="0" borderId="77" applyNumberFormat="0" applyFill="0" applyAlignment="0" applyProtection="0"/>
    <xf numFmtId="0" fontId="155" fillId="0" borderId="78" applyNumberFormat="0" applyFill="0" applyAlignment="0" applyProtection="0"/>
    <xf numFmtId="0" fontId="110" fillId="0" borderId="46" applyNumberFormat="0" applyFill="0" applyAlignment="0" applyProtection="0"/>
    <xf numFmtId="0" fontId="156" fillId="0" borderId="77"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57" fillId="0" borderId="79" applyNumberFormat="0" applyFill="0" applyAlignment="0" applyProtection="0"/>
    <xf numFmtId="0" fontId="157" fillId="0" borderId="80" applyNumberFormat="0" applyFill="0" applyAlignment="0" applyProtection="0"/>
    <xf numFmtId="0" fontId="111" fillId="0" borderId="47" applyNumberFormat="0" applyFill="0" applyAlignment="0" applyProtection="0"/>
    <xf numFmtId="0" fontId="158" fillId="0" borderId="81" applyNumberFormat="0" applyFill="0" applyAlignment="0" applyProtection="0"/>
    <xf numFmtId="0" fontId="111" fillId="0" borderId="47" applyNumberFormat="0" applyFill="0" applyAlignment="0" applyProtection="0"/>
    <xf numFmtId="0" fontId="111" fillId="0" borderId="47" applyNumberFormat="0" applyFill="0" applyAlignment="0" applyProtection="0"/>
    <xf numFmtId="0" fontId="111" fillId="0" borderId="47" applyNumberFormat="0" applyFill="0" applyAlignment="0" applyProtection="0"/>
    <xf numFmtId="0" fontId="111" fillId="0" borderId="47" applyNumberFormat="0" applyFill="0" applyAlignment="0" applyProtection="0"/>
    <xf numFmtId="0" fontId="111" fillId="0" borderId="47" applyNumberFormat="0" applyFill="0" applyAlignment="0" applyProtection="0"/>
    <xf numFmtId="0" fontId="111" fillId="0" borderId="47" applyNumberFormat="0" applyFill="0" applyAlignment="0" applyProtection="0"/>
    <xf numFmtId="0" fontId="111" fillId="0" borderId="47" applyNumberFormat="0" applyFill="0" applyAlignment="0" applyProtection="0"/>
    <xf numFmtId="0" fontId="157" fillId="0" borderId="0" applyNumberFormat="0" applyFill="0" applyBorder="0" applyAlignment="0" applyProtection="0"/>
    <xf numFmtId="0" fontId="111" fillId="0" borderId="0" applyNumberFormat="0" applyFill="0" applyBorder="0" applyAlignment="0" applyProtection="0"/>
    <xf numFmtId="0" fontId="158"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59" fillId="68" borderId="72"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60" fillId="91" borderId="72" applyNumberFormat="0" applyAlignment="0" applyProtection="0"/>
    <xf numFmtId="0" fontId="159" fillId="14" borderId="72" applyNumberFormat="0" applyAlignment="0" applyProtection="0"/>
    <xf numFmtId="0" fontId="159" fillId="14" borderId="72" applyNumberFormat="0" applyAlignment="0" applyProtection="0"/>
    <xf numFmtId="0" fontId="159" fillId="14" borderId="72" applyNumberFormat="0" applyAlignment="0" applyProtection="0"/>
    <xf numFmtId="0" fontId="159" fillId="14" borderId="72"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12" fillId="59" borderId="43" applyNumberFormat="0" applyAlignment="0" applyProtection="0"/>
    <xf numFmtId="0" fontId="161" fillId="0" borderId="82" applyNumberFormat="0" applyFill="0" applyAlignment="0" applyProtection="0"/>
    <xf numFmtId="0" fontId="162" fillId="0" borderId="83" applyNumberFormat="0" applyFill="0" applyAlignment="0" applyProtection="0"/>
    <xf numFmtId="0" fontId="113" fillId="0" borderId="48" applyNumberFormat="0" applyFill="0" applyAlignment="0" applyProtection="0"/>
    <xf numFmtId="0" fontId="163" fillId="0" borderId="84" applyNumberFormat="0" applyFill="0" applyAlignment="0" applyProtection="0"/>
    <xf numFmtId="0" fontId="113" fillId="0" borderId="48" applyNumberFormat="0" applyFill="0" applyAlignment="0" applyProtection="0"/>
    <xf numFmtId="0" fontId="113" fillId="0" borderId="48" applyNumberFormat="0" applyFill="0" applyAlignment="0" applyProtection="0"/>
    <xf numFmtId="0" fontId="113" fillId="0" borderId="48" applyNumberFormat="0" applyFill="0" applyAlignment="0" applyProtection="0"/>
    <xf numFmtId="0" fontId="113" fillId="0" borderId="48" applyNumberFormat="0" applyFill="0" applyAlignment="0" applyProtection="0"/>
    <xf numFmtId="0" fontId="113" fillId="0" borderId="48" applyNumberFormat="0" applyFill="0" applyAlignment="0" applyProtection="0"/>
    <xf numFmtId="0" fontId="113" fillId="0" borderId="48" applyNumberFormat="0" applyFill="0" applyAlignment="0" applyProtection="0"/>
    <xf numFmtId="0" fontId="113" fillId="0" borderId="48" applyNumberFormat="0" applyFill="0" applyAlignment="0" applyProtection="0"/>
    <xf numFmtId="0" fontId="164" fillId="91" borderId="0" applyNumberFormat="0" applyBorder="0" applyAlignment="0" applyProtection="0"/>
    <xf numFmtId="0" fontId="165" fillId="14" borderId="0" applyNumberFormat="0" applyBorder="0" applyAlignment="0" applyProtection="0"/>
    <xf numFmtId="0" fontId="114" fillId="60" borderId="0" applyNumberFormat="0" applyBorder="0" applyAlignment="0" applyProtection="0"/>
    <xf numFmtId="0" fontId="164" fillId="14" borderId="0" applyNumberFormat="0" applyBorder="0" applyAlignment="0" applyProtection="0"/>
    <xf numFmtId="0" fontId="114" fillId="60" borderId="0" applyNumberFormat="0" applyBorder="0" applyAlignment="0" applyProtection="0"/>
    <xf numFmtId="0" fontId="114" fillId="60" borderId="0" applyNumberFormat="0" applyBorder="0" applyAlignment="0" applyProtection="0"/>
    <xf numFmtId="0" fontId="114" fillId="60" borderId="0" applyNumberFormat="0" applyBorder="0" applyAlignment="0" applyProtection="0"/>
    <xf numFmtId="0" fontId="114" fillId="60" borderId="0" applyNumberFormat="0" applyBorder="0" applyAlignment="0" applyProtection="0"/>
    <xf numFmtId="0" fontId="114" fillId="60" borderId="0" applyNumberFormat="0" applyBorder="0" applyAlignment="0" applyProtection="0"/>
    <xf numFmtId="0" fontId="114" fillId="60" borderId="0" applyNumberFormat="0" applyBorder="0" applyAlignment="0" applyProtection="0"/>
    <xf numFmtId="0" fontId="114" fillId="6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0"/>
    <xf numFmtId="0" fontId="12" fillId="0" borderId="0"/>
    <xf numFmtId="0" fontId="12" fillId="0" borderId="0"/>
    <xf numFmtId="0" fontId="12" fillId="0" borderId="0"/>
    <xf numFmtId="0" fontId="47" fillId="0" borderId="0"/>
    <xf numFmtId="0" fontId="12" fillId="0" borderId="0"/>
    <xf numFmtId="0" fontId="12" fillId="0" borderId="0"/>
    <xf numFmtId="0" fontId="4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 fillId="0" borderId="0"/>
    <xf numFmtId="0" fontId="69" fillId="0" borderId="0"/>
    <xf numFmtId="0" fontId="69" fillId="0" borderId="0"/>
    <xf numFmtId="0" fontId="6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45"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47" fillId="90" borderId="8"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2" fillId="61" borderId="49" applyNumberFormat="0" applyFont="0" applyAlignment="0" applyProtection="0"/>
    <xf numFmtId="0" fontId="166" fillId="94" borderId="85" applyNumberFormat="0" applyAlignment="0" applyProtection="0"/>
    <xf numFmtId="0" fontId="166" fillId="67" borderId="85" applyNumberFormat="0" applyAlignment="0" applyProtection="0"/>
    <xf numFmtId="0" fontId="115" fillId="56" borderId="50" applyNumberFormat="0" applyAlignment="0" applyProtection="0"/>
    <xf numFmtId="0" fontId="166" fillId="71" borderId="85" applyNumberFormat="0" applyAlignment="0" applyProtection="0"/>
    <xf numFmtId="0" fontId="115" fillId="56" borderId="50" applyNumberFormat="0" applyAlignment="0" applyProtection="0"/>
    <xf numFmtId="0" fontId="115" fillId="56" borderId="50" applyNumberFormat="0" applyAlignment="0" applyProtection="0"/>
    <xf numFmtId="0" fontId="115" fillId="56" borderId="50" applyNumberFormat="0" applyAlignment="0" applyProtection="0"/>
    <xf numFmtId="0" fontId="115" fillId="56" borderId="50" applyNumberFormat="0" applyAlignment="0" applyProtection="0"/>
    <xf numFmtId="0" fontId="115" fillId="56" borderId="50" applyNumberFormat="0" applyAlignment="0" applyProtection="0"/>
    <xf numFmtId="0" fontId="115" fillId="56" borderId="50" applyNumberFormat="0" applyAlignment="0" applyProtection="0"/>
    <xf numFmtId="0" fontId="115" fillId="56" borderId="50" applyNumberFormat="0" applyAlignment="0" applyProtection="0"/>
    <xf numFmtId="4" fontId="59" fillId="14" borderId="12" applyNumberFormat="0" applyProtection="0">
      <alignment vertical="center"/>
    </xf>
    <xf numFmtId="4" fontId="58" fillId="13" borderId="85" applyNumberFormat="0" applyProtection="0">
      <alignment vertical="center"/>
    </xf>
    <xf numFmtId="4" fontId="81" fillId="13" borderId="12" applyNumberFormat="0" applyProtection="0">
      <alignment vertical="center"/>
    </xf>
    <xf numFmtId="4" fontId="83" fillId="13" borderId="85" applyNumberFormat="0" applyProtection="0">
      <alignment vertical="center"/>
    </xf>
    <xf numFmtId="4" fontId="59" fillId="13" borderId="12" applyNumberFormat="0" applyProtection="0">
      <alignment horizontal="left" vertical="center" indent="1"/>
    </xf>
    <xf numFmtId="4" fontId="58" fillId="13" borderId="85" applyNumberFormat="0" applyProtection="0">
      <alignment horizontal="left" vertical="center" indent="1"/>
    </xf>
    <xf numFmtId="0" fontId="59" fillId="13" borderId="12" applyNumberFormat="0" applyProtection="0">
      <alignment horizontal="left" vertical="top" indent="1"/>
    </xf>
    <xf numFmtId="4" fontId="58" fillId="13" borderId="85" applyNumberFormat="0" applyProtection="0">
      <alignment horizontal="left" vertical="center" indent="1"/>
    </xf>
    <xf numFmtId="4" fontId="59" fillId="17" borderId="0" applyNumberFormat="0" applyProtection="0">
      <alignment horizontal="left" vertical="center" indent="1"/>
    </xf>
    <xf numFmtId="0" fontId="47" fillId="101" borderId="85" applyNumberFormat="0" applyProtection="0">
      <alignment horizontal="left" vertical="center" indent="1"/>
    </xf>
    <xf numFmtId="4" fontId="58" fillId="2" borderId="12" applyNumberFormat="0" applyProtection="0">
      <alignment horizontal="right" vertical="center"/>
    </xf>
    <xf numFmtId="4" fontId="58" fillId="102" borderId="85" applyNumberFormat="0" applyProtection="0">
      <alignment horizontal="right" vertical="center"/>
    </xf>
    <xf numFmtId="4" fontId="58" fillId="3" borderId="12" applyNumberFormat="0" applyProtection="0">
      <alignment horizontal="right" vertical="center"/>
    </xf>
    <xf numFmtId="4" fontId="58" fillId="103" borderId="85" applyNumberFormat="0" applyProtection="0">
      <alignment horizontal="right" vertical="center"/>
    </xf>
    <xf numFmtId="4" fontId="58" fillId="7" borderId="12" applyNumberFormat="0" applyProtection="0">
      <alignment horizontal="right" vertical="center"/>
    </xf>
    <xf numFmtId="4" fontId="58" fillId="104" borderId="85" applyNumberFormat="0" applyProtection="0">
      <alignment horizontal="right" vertical="center"/>
    </xf>
    <xf numFmtId="4" fontId="58" fillId="5" borderId="12" applyNumberFormat="0" applyProtection="0">
      <alignment horizontal="right" vertical="center"/>
    </xf>
    <xf numFmtId="4" fontId="58" fillId="29" borderId="85" applyNumberFormat="0" applyProtection="0">
      <alignment horizontal="right" vertical="center"/>
    </xf>
    <xf numFmtId="4" fontId="58" fillId="6" borderId="12" applyNumberFormat="0" applyProtection="0">
      <alignment horizontal="right" vertical="center"/>
    </xf>
    <xf numFmtId="4" fontId="58" fillId="105" borderId="85" applyNumberFormat="0" applyProtection="0">
      <alignment horizontal="right" vertical="center"/>
    </xf>
    <xf numFmtId="4" fontId="58" fillId="9" borderId="12" applyNumberFormat="0" applyProtection="0">
      <alignment horizontal="right" vertical="center"/>
    </xf>
    <xf numFmtId="4" fontId="58" fillId="106" borderId="85" applyNumberFormat="0" applyProtection="0">
      <alignment horizontal="right" vertical="center"/>
    </xf>
    <xf numFmtId="4" fontId="58" fillId="8" borderId="12" applyNumberFormat="0" applyProtection="0">
      <alignment horizontal="right" vertical="center"/>
    </xf>
    <xf numFmtId="4" fontId="58" fillId="107" borderId="85" applyNumberFormat="0" applyProtection="0">
      <alignment horizontal="right" vertical="center"/>
    </xf>
    <xf numFmtId="4" fontId="58" fillId="19" borderId="12" applyNumberFormat="0" applyProtection="0">
      <alignment horizontal="right" vertical="center"/>
    </xf>
    <xf numFmtId="4" fontId="58" fillId="30" borderId="85" applyNumberFormat="0" applyProtection="0">
      <alignment horizontal="right" vertical="center"/>
    </xf>
    <xf numFmtId="4" fontId="58" fillId="4" borderId="12" applyNumberFormat="0" applyProtection="0">
      <alignment horizontal="right" vertical="center"/>
    </xf>
    <xf numFmtId="4" fontId="58" fillId="108" borderId="85" applyNumberFormat="0" applyProtection="0">
      <alignment horizontal="right" vertical="center"/>
    </xf>
    <xf numFmtId="4" fontId="59" fillId="20" borderId="13" applyNumberFormat="0" applyProtection="0">
      <alignment horizontal="left" vertical="center" indent="1"/>
    </xf>
    <xf numFmtId="4" fontId="59" fillId="109" borderId="85" applyNumberFormat="0" applyProtection="0">
      <alignment horizontal="left" vertical="center" indent="1"/>
    </xf>
    <xf numFmtId="4" fontId="58" fillId="21" borderId="0" applyNumberFormat="0" applyProtection="0">
      <alignment horizontal="left" vertical="center" indent="1"/>
    </xf>
    <xf numFmtId="4" fontId="58" fillId="110" borderId="86" applyNumberFormat="0" applyProtection="0">
      <alignment horizontal="left" vertical="center" indent="1"/>
    </xf>
    <xf numFmtId="4" fontId="58" fillId="23" borderId="12" applyNumberFormat="0" applyProtection="0">
      <alignment horizontal="right" vertical="center"/>
    </xf>
    <xf numFmtId="0" fontId="47" fillId="101" borderId="85" applyNumberFormat="0" applyProtection="0">
      <alignment horizontal="left" vertical="center" indent="1"/>
    </xf>
    <xf numFmtId="4" fontId="58" fillId="21" borderId="0" applyNumberFormat="0" applyProtection="0">
      <alignment horizontal="left" vertical="center" indent="1"/>
    </xf>
    <xf numFmtId="4" fontId="58" fillId="110" borderId="85" applyNumberFormat="0" applyProtection="0">
      <alignment horizontal="left" vertical="center" indent="1"/>
    </xf>
    <xf numFmtId="4" fontId="58" fillId="17" borderId="0" applyNumberFormat="0" applyProtection="0">
      <alignment horizontal="left" vertical="center" indent="1"/>
    </xf>
    <xf numFmtId="4" fontId="58" fillId="111" borderId="85" applyNumberFormat="0" applyProtection="0">
      <alignment horizontal="left" vertical="center" indent="1"/>
    </xf>
    <xf numFmtId="0" fontId="47" fillId="22" borderId="12" applyNumberFormat="0" applyProtection="0">
      <alignment horizontal="left" vertical="center" indent="1"/>
    </xf>
    <xf numFmtId="0" fontId="47" fillId="111" borderId="85" applyNumberFormat="0" applyProtection="0">
      <alignment horizontal="left" vertical="center" indent="1"/>
    </xf>
    <xf numFmtId="0" fontId="47" fillId="22" borderId="12" applyNumberFormat="0" applyProtection="0">
      <alignment horizontal="left" vertical="top" indent="1"/>
    </xf>
    <xf numFmtId="0" fontId="47" fillId="111" borderId="85" applyNumberFormat="0" applyProtection="0">
      <alignment horizontal="left" vertical="center" indent="1"/>
    </xf>
    <xf numFmtId="0" fontId="47" fillId="17" borderId="12" applyNumberFormat="0" applyProtection="0">
      <alignment horizontal="left" vertical="center" indent="1"/>
    </xf>
    <xf numFmtId="0" fontId="47" fillId="112" borderId="85" applyNumberFormat="0" applyProtection="0">
      <alignment horizontal="left" vertical="center" indent="1"/>
    </xf>
    <xf numFmtId="0" fontId="47" fillId="17" borderId="12" applyNumberFormat="0" applyProtection="0">
      <alignment horizontal="left" vertical="top" indent="1"/>
    </xf>
    <xf numFmtId="0" fontId="47" fillId="112" borderId="85" applyNumberFormat="0" applyProtection="0">
      <alignment horizontal="left" vertical="center" indent="1"/>
    </xf>
    <xf numFmtId="0" fontId="47" fillId="24" borderId="12" applyNumberFormat="0" applyProtection="0">
      <alignment horizontal="left" vertical="center" indent="1"/>
    </xf>
    <xf numFmtId="0" fontId="47" fillId="10" borderId="85" applyNumberFormat="0" applyProtection="0">
      <alignment horizontal="left" vertical="center" indent="1"/>
    </xf>
    <xf numFmtId="0" fontId="47" fillId="24" borderId="12" applyNumberFormat="0" applyProtection="0">
      <alignment horizontal="left" vertical="top" indent="1"/>
    </xf>
    <xf numFmtId="0" fontId="47" fillId="10" borderId="85" applyNumberFormat="0" applyProtection="0">
      <alignment horizontal="left" vertical="center" indent="1"/>
    </xf>
    <xf numFmtId="0" fontId="47" fillId="15" borderId="12" applyNumberFormat="0" applyProtection="0">
      <alignment horizontal="left" vertical="center" indent="1"/>
    </xf>
    <xf numFmtId="0" fontId="47" fillId="101" borderId="85" applyNumberFormat="0" applyProtection="0">
      <alignment horizontal="left" vertical="center" indent="1"/>
    </xf>
    <xf numFmtId="0" fontId="47" fillId="15" borderId="12" applyNumberFormat="0" applyProtection="0">
      <alignment horizontal="left" vertical="top" indent="1"/>
    </xf>
    <xf numFmtId="0" fontId="47" fillId="101" borderId="85" applyNumberFormat="0" applyProtection="0">
      <alignment horizontal="left" vertical="center" indent="1"/>
    </xf>
    <xf numFmtId="4" fontId="58" fillId="25" borderId="12" applyNumberFormat="0" applyProtection="0">
      <alignment vertical="center"/>
    </xf>
    <xf numFmtId="4" fontId="58" fillId="25" borderId="85" applyNumberFormat="0" applyProtection="0">
      <alignment vertical="center"/>
    </xf>
    <xf numFmtId="4" fontId="83" fillId="25" borderId="12" applyNumberFormat="0" applyProtection="0">
      <alignment vertical="center"/>
    </xf>
    <xf numFmtId="4" fontId="83" fillId="25" borderId="85" applyNumberFormat="0" applyProtection="0">
      <alignment vertical="center"/>
    </xf>
    <xf numFmtId="4" fontId="58" fillId="25" borderId="12" applyNumberFormat="0" applyProtection="0">
      <alignment horizontal="left" vertical="center" indent="1"/>
    </xf>
    <xf numFmtId="4" fontId="58" fillId="25" borderId="85" applyNumberFormat="0" applyProtection="0">
      <alignment horizontal="left" vertical="center" indent="1"/>
    </xf>
    <xf numFmtId="0" fontId="58" fillId="25" borderId="12" applyNumberFormat="0" applyProtection="0">
      <alignment horizontal="left" vertical="top" indent="1"/>
    </xf>
    <xf numFmtId="4" fontId="58" fillId="25" borderId="85" applyNumberFormat="0" applyProtection="0">
      <alignment horizontal="left" vertical="center" indent="1"/>
    </xf>
    <xf numFmtId="4" fontId="58" fillId="21" borderId="12" applyNumberFormat="0" applyProtection="0">
      <alignment horizontal="right" vertical="center"/>
    </xf>
    <xf numFmtId="4" fontId="58" fillId="110" borderId="85" applyNumberFormat="0" applyProtection="0">
      <alignment horizontal="right" vertical="center"/>
    </xf>
    <xf numFmtId="4" fontId="83" fillId="21" borderId="12" applyNumberFormat="0" applyProtection="0">
      <alignment horizontal="right" vertical="center"/>
    </xf>
    <xf numFmtId="4" fontId="83" fillId="110" borderId="85" applyNumberFormat="0" applyProtection="0">
      <alignment horizontal="right" vertical="center"/>
    </xf>
    <xf numFmtId="4" fontId="58" fillId="23" borderId="12" applyNumberFormat="0" applyProtection="0">
      <alignment horizontal="left" vertical="center" indent="1"/>
    </xf>
    <xf numFmtId="0" fontId="47" fillId="101" borderId="85" applyNumberFormat="0" applyProtection="0">
      <alignment horizontal="left" vertical="center" indent="1"/>
    </xf>
    <xf numFmtId="0" fontId="58" fillId="17" borderId="12" applyNumberFormat="0" applyProtection="0">
      <alignment horizontal="left" vertical="top" indent="1"/>
    </xf>
    <xf numFmtId="0" fontId="47" fillId="101" borderId="85" applyNumberFormat="0" applyProtection="0">
      <alignment horizontal="left" vertical="center" indent="1"/>
    </xf>
    <xf numFmtId="4" fontId="84" fillId="26" borderId="0" applyNumberFormat="0" applyProtection="0">
      <alignment horizontal="left" vertical="center" indent="1"/>
    </xf>
    <xf numFmtId="0" fontId="167" fillId="0" borderId="0"/>
    <xf numFmtId="4" fontId="61" fillId="21" borderId="12" applyNumberFormat="0" applyProtection="0">
      <alignment horizontal="right" vertical="center"/>
    </xf>
    <xf numFmtId="4" fontId="61" fillId="110" borderId="85" applyNumberFormat="0" applyProtection="0">
      <alignment horizontal="right" vertical="center"/>
    </xf>
    <xf numFmtId="0" fontId="168" fillId="0" borderId="0" applyNumberFormat="0" applyFill="0" applyBorder="0" applyAlignment="0" applyProtection="0"/>
    <xf numFmtId="0" fontId="47" fillId="0" borderId="0" applyNumberFormat="0" applyBorder="0" applyAlignment="0"/>
    <xf numFmtId="0" fontId="168" fillId="0" borderId="0" applyNumberFormat="0" applyFill="0" applyBorder="0" applyAlignment="0" applyProtection="0"/>
    <xf numFmtId="0" fontId="116" fillId="0" borderId="0" applyNumberFormat="0" applyFill="0" applyBorder="0" applyAlignment="0" applyProtection="0"/>
    <xf numFmtId="0" fontId="169"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23" fillId="0" borderId="87" applyNumberFormat="0" applyFill="0" applyAlignment="0" applyProtection="0"/>
    <xf numFmtId="0" fontId="123" fillId="0" borderId="88" applyNumberFormat="0" applyFill="0" applyAlignment="0" applyProtection="0"/>
    <xf numFmtId="0" fontId="117" fillId="0" borderId="51" applyNumberFormat="0" applyFill="0" applyAlignment="0" applyProtection="0"/>
    <xf numFmtId="0" fontId="123" fillId="0" borderId="89" applyNumberFormat="0" applyFill="0" applyAlignment="0" applyProtection="0"/>
    <xf numFmtId="0" fontId="117" fillId="0" borderId="51" applyNumberFormat="0" applyFill="0" applyAlignment="0" applyProtection="0"/>
    <xf numFmtId="0" fontId="117" fillId="0" borderId="51" applyNumberFormat="0" applyFill="0" applyAlignment="0" applyProtection="0"/>
    <xf numFmtId="0" fontId="117" fillId="0" borderId="51" applyNumberFormat="0" applyFill="0" applyAlignment="0" applyProtection="0"/>
    <xf numFmtId="0" fontId="117" fillId="0" borderId="51" applyNumberFormat="0" applyFill="0" applyAlignment="0" applyProtection="0"/>
    <xf numFmtId="0" fontId="117" fillId="0" borderId="51" applyNumberFormat="0" applyFill="0" applyAlignment="0" applyProtection="0"/>
    <xf numFmtId="0" fontId="117" fillId="0" borderId="51" applyNumberFormat="0" applyFill="0" applyAlignment="0" applyProtection="0"/>
    <xf numFmtId="0" fontId="117" fillId="0" borderId="51" applyNumberFormat="0" applyFill="0" applyAlignment="0" applyProtection="0"/>
    <xf numFmtId="0" fontId="162" fillId="0" borderId="0" applyNumberFormat="0" applyFill="0" applyBorder="0" applyAlignment="0" applyProtection="0"/>
    <xf numFmtId="0" fontId="118" fillId="0" borderId="0" applyNumberFormat="0" applyFill="0" applyBorder="0" applyAlignment="0" applyProtection="0"/>
    <xf numFmtId="0" fontId="162"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 fillId="0" borderId="0"/>
    <xf numFmtId="9" fontId="14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44" fontId="2" fillId="0" borderId="0" applyFont="0" applyFill="0" applyBorder="0" applyAlignment="0" applyProtection="0"/>
    <xf numFmtId="0" fontId="1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cellStyleXfs>
  <cellXfs count="622">
    <xf numFmtId="0" fontId="0" fillId="0" borderId="0" xfId="0"/>
    <xf numFmtId="0" fontId="51" fillId="0" borderId="0" xfId="0" applyFont="1"/>
    <xf numFmtId="0" fontId="50" fillId="0" borderId="0" xfId="0" applyFont="1"/>
    <xf numFmtId="0" fontId="51" fillId="0" borderId="0" xfId="0" applyFont="1" applyFill="1"/>
    <xf numFmtId="0" fontId="0" fillId="0" borderId="0" xfId="0" applyFill="1"/>
    <xf numFmtId="0" fontId="0" fillId="0" borderId="0" xfId="0" applyBorder="1"/>
    <xf numFmtId="0" fontId="47" fillId="0" borderId="0" xfId="0" applyFont="1"/>
    <xf numFmtId="0" fontId="51" fillId="0" borderId="0" xfId="0" applyFont="1" applyFill="1" applyAlignment="1">
      <alignment horizontal="left"/>
    </xf>
    <xf numFmtId="0" fontId="0" fillId="0" borderId="0" xfId="0" applyFill="1" applyBorder="1"/>
    <xf numFmtId="0" fontId="57" fillId="0" borderId="0" xfId="0" applyFont="1" applyAlignment="1">
      <alignment horizontal="centerContinuous"/>
    </xf>
    <xf numFmtId="41" fontId="51" fillId="0" borderId="0" xfId="0" applyNumberFormat="1" applyFont="1" applyFill="1"/>
    <xf numFmtId="0" fontId="56" fillId="0" borderId="0" xfId="0" applyFont="1" applyFill="1"/>
    <xf numFmtId="14" fontId="0" fillId="0" borderId="0" xfId="0" applyNumberFormat="1"/>
    <xf numFmtId="0" fontId="65" fillId="0" borderId="0" xfId="0" applyFont="1" applyFill="1"/>
    <xf numFmtId="0" fontId="65" fillId="0" borderId="0" xfId="0" applyFont="1" applyFill="1" applyAlignment="1">
      <alignment horizontal="center"/>
    </xf>
    <xf numFmtId="0" fontId="65" fillId="0" borderId="0" xfId="0" quotePrefix="1" applyFont="1" applyFill="1" applyAlignment="1">
      <alignment horizontal="left"/>
    </xf>
    <xf numFmtId="0" fontId="65" fillId="0" borderId="0" xfId="0" applyFont="1" applyFill="1" applyAlignment="1">
      <alignment horizontal="left"/>
    </xf>
    <xf numFmtId="0" fontId="47" fillId="0" borderId="0" xfId="0" applyFont="1" applyFill="1" applyBorder="1"/>
    <xf numFmtId="164" fontId="47" fillId="0" borderId="0" xfId="227" applyNumberFormat="1"/>
    <xf numFmtId="164" fontId="47" fillId="0" borderId="0" xfId="227" applyNumberFormat="1" applyBorder="1"/>
    <xf numFmtId="0" fontId="0" fillId="0" borderId="0" xfId="0" applyAlignment="1">
      <alignment horizontal="center"/>
    </xf>
    <xf numFmtId="164" fontId="47" fillId="0" borderId="0" xfId="227" applyNumberFormat="1" applyFill="1"/>
    <xf numFmtId="41" fontId="51" fillId="0" borderId="9" xfId="0" applyNumberFormat="1" applyFont="1" applyFill="1" applyBorder="1"/>
    <xf numFmtId="0" fontId="47" fillId="0" borderId="0" xfId="0" applyFont="1" applyFill="1"/>
    <xf numFmtId="0" fontId="0" fillId="0" borderId="0" xfId="0" applyBorder="1" applyAlignment="1">
      <alignment horizontal="center"/>
    </xf>
    <xf numFmtId="0" fontId="0" fillId="0" borderId="10" xfId="0" applyBorder="1" applyAlignment="1">
      <alignment horizontal="centerContinuous"/>
    </xf>
    <xf numFmtId="0" fontId="0" fillId="0" borderId="0" xfId="0" applyAlignment="1">
      <alignment horizontal="centerContinuous"/>
    </xf>
    <xf numFmtId="0" fontId="0" fillId="0" borderId="0" xfId="0" applyAlignment="1">
      <alignment vertical="top"/>
    </xf>
    <xf numFmtId="0" fontId="0" fillId="0" borderId="0" xfId="0" applyAlignment="1">
      <alignment vertical="top" wrapText="1"/>
    </xf>
    <xf numFmtId="0" fontId="0" fillId="0" borderId="10" xfId="0" applyFill="1" applyBorder="1" applyAlignment="1">
      <alignment horizontal="center"/>
    </xf>
    <xf numFmtId="164" fontId="47" fillId="0" borderId="0" xfId="227" applyNumberFormat="1" applyFill="1" applyBorder="1"/>
    <xf numFmtId="164" fontId="47" fillId="0" borderId="0" xfId="227" applyNumberFormat="1" applyFill="1" applyBorder="1" applyAlignment="1">
      <alignment vertical="top"/>
    </xf>
    <xf numFmtId="0" fontId="0" fillId="0" borderId="0" xfId="0" applyFill="1" applyAlignment="1">
      <alignment vertical="top"/>
    </xf>
    <xf numFmtId="164" fontId="47" fillId="0" borderId="11" xfId="227" applyNumberFormat="1" applyFill="1" applyBorder="1"/>
    <xf numFmtId="164" fontId="47" fillId="0" borderId="0" xfId="227" applyNumberFormat="1" applyFill="1" applyBorder="1" applyAlignment="1"/>
    <xf numFmtId="164" fontId="47" fillId="0" borderId="0" xfId="227" applyNumberFormat="1" applyFill="1" applyBorder="1" applyAlignment="1">
      <alignment horizontal="center"/>
    </xf>
    <xf numFmtId="164" fontId="47" fillId="0" borderId="0" xfId="227" applyNumberFormat="1" applyFill="1" applyBorder="1" applyAlignment="1">
      <alignment horizontal="right"/>
    </xf>
    <xf numFmtId="0" fontId="0" fillId="0" borderId="0" xfId="0" applyFill="1" applyBorder="1" applyAlignment="1">
      <alignment horizontal="center"/>
    </xf>
    <xf numFmtId="164" fontId="47" fillId="0" borderId="0" xfId="227" applyNumberFormat="1" applyFill="1" applyBorder="1" applyAlignment="1">
      <alignment horizontal="centerContinuous"/>
    </xf>
    <xf numFmtId="41" fontId="47" fillId="0" borderId="0" xfId="0" applyNumberFormat="1" applyFont="1" applyFill="1" applyBorder="1"/>
    <xf numFmtId="0" fontId="62" fillId="0" borderId="0" xfId="0" applyFont="1" applyFill="1"/>
    <xf numFmtId="41" fontId="0" fillId="0" borderId="0" xfId="0" applyNumberFormat="1" applyFill="1"/>
    <xf numFmtId="0" fontId="46" fillId="0" borderId="0" xfId="0" applyFont="1"/>
    <xf numFmtId="37" fontId="51" fillId="0" borderId="0" xfId="0" applyNumberFormat="1" applyFont="1" applyAlignment="1" applyProtection="1">
      <alignment horizontal="centerContinuous"/>
    </xf>
    <xf numFmtId="37" fontId="50" fillId="0" borderId="0" xfId="0" applyNumberFormat="1" applyFont="1" applyAlignment="1" applyProtection="1">
      <alignment horizontal="centerContinuous"/>
    </xf>
    <xf numFmtId="37" fontId="51" fillId="0" borderId="0" xfId="0" applyNumberFormat="1" applyFont="1" applyAlignment="1" applyProtection="1">
      <alignment horizontal="centerContinuous"/>
      <protection locked="0"/>
    </xf>
    <xf numFmtId="37" fontId="51" fillId="0" borderId="0" xfId="0" applyNumberFormat="1" applyFont="1" applyBorder="1" applyProtection="1"/>
    <xf numFmtId="37" fontId="51" fillId="0" borderId="11" xfId="0" applyNumberFormat="1" applyFont="1" applyBorder="1" applyProtection="1"/>
    <xf numFmtId="37" fontId="51" fillId="0" borderId="0" xfId="0" applyNumberFormat="1" applyFont="1" applyBorder="1" applyAlignment="1" applyProtection="1">
      <alignment horizontal="center"/>
    </xf>
    <xf numFmtId="37" fontId="51" fillId="0" borderId="0" xfId="0" applyNumberFormat="1" applyFont="1" applyAlignment="1" applyProtection="1">
      <alignment horizontal="left"/>
    </xf>
    <xf numFmtId="37" fontId="50" fillId="0" borderId="0" xfId="0" applyNumberFormat="1" applyFont="1" applyBorder="1" applyAlignment="1" applyProtection="1">
      <alignment horizontal="left"/>
    </xf>
    <xf numFmtId="41" fontId="51" fillId="0" borderId="0" xfId="0" applyNumberFormat="1" applyFont="1" applyFill="1" applyAlignment="1" applyProtection="1">
      <alignment horizontal="center"/>
    </xf>
    <xf numFmtId="41" fontId="51" fillId="0" borderId="0" xfId="0" applyNumberFormat="1" applyFont="1" applyFill="1" applyAlignment="1" applyProtection="1">
      <alignment horizontal="centerContinuous"/>
    </xf>
    <xf numFmtId="166" fontId="51" fillId="0" borderId="0" xfId="0" applyNumberFormat="1" applyFont="1" applyAlignment="1" applyProtection="1">
      <alignment horizontal="center"/>
    </xf>
    <xf numFmtId="0" fontId="51" fillId="0" borderId="0" xfId="0" applyNumberFormat="1" applyFont="1" applyProtection="1"/>
    <xf numFmtId="37" fontId="51" fillId="0" borderId="0" xfId="0" quotePrefix="1" applyNumberFormat="1" applyFont="1" applyAlignment="1" applyProtection="1">
      <alignment horizontal="left"/>
    </xf>
    <xf numFmtId="166" fontId="51" fillId="0" borderId="0" xfId="0" applyNumberFormat="1" applyFont="1" applyFill="1" applyAlignment="1" applyProtection="1">
      <alignment horizontal="center"/>
    </xf>
    <xf numFmtId="37" fontId="51" fillId="0" borderId="0" xfId="0" applyNumberFormat="1" applyFont="1" applyFill="1" applyAlignment="1" applyProtection="1">
      <alignment horizontal="left"/>
    </xf>
    <xf numFmtId="41" fontId="51" fillId="0" borderId="0" xfId="0" applyNumberFormat="1" applyFont="1" applyFill="1" applyBorder="1" applyProtection="1"/>
    <xf numFmtId="41" fontId="51" fillId="0" borderId="10" xfId="0" applyNumberFormat="1" applyFont="1" applyFill="1" applyBorder="1" applyProtection="1"/>
    <xf numFmtId="0" fontId="46" fillId="0" borderId="10" xfId="0" applyFont="1" applyBorder="1"/>
    <xf numFmtId="49" fontId="47" fillId="0" borderId="0" xfId="0" applyNumberFormat="1" applyFont="1" applyFill="1"/>
    <xf numFmtId="0" fontId="49" fillId="0" borderId="0" xfId="0" applyFont="1" applyFill="1"/>
    <xf numFmtId="0" fontId="46" fillId="0" borderId="0" xfId="0" applyFont="1" applyFill="1"/>
    <xf numFmtId="166" fontId="47" fillId="0" borderId="0" xfId="0" applyNumberFormat="1" applyFont="1" applyAlignment="1" applyProtection="1">
      <alignment horizontal="center"/>
    </xf>
    <xf numFmtId="0" fontId="47" fillId="0" borderId="0" xfId="0" applyFont="1" applyFill="1" applyAlignment="1">
      <alignment horizontal="center"/>
    </xf>
    <xf numFmtId="0" fontId="47" fillId="0" borderId="0" xfId="0" applyFont="1" applyFill="1" applyAlignment="1">
      <alignment horizontal="left"/>
    </xf>
    <xf numFmtId="14" fontId="0" fillId="0" borderId="0" xfId="0" applyNumberFormat="1" applyAlignment="1">
      <alignment vertical="top"/>
    </xf>
    <xf numFmtId="41" fontId="46" fillId="0" borderId="0" xfId="0" applyNumberFormat="1" applyFont="1" applyFill="1"/>
    <xf numFmtId="166" fontId="47" fillId="0" borderId="0" xfId="0" applyNumberFormat="1" applyFont="1" applyFill="1" applyAlignment="1" applyProtection="1">
      <alignment horizontal="center"/>
    </xf>
    <xf numFmtId="37" fontId="47" fillId="0" borderId="0" xfId="0" applyNumberFormat="1" applyFont="1" applyFill="1" applyAlignment="1" applyProtection="1">
      <alignment horizontal="left"/>
    </xf>
    <xf numFmtId="164" fontId="47" fillId="0" borderId="0" xfId="227" applyNumberFormat="1" applyFont="1" applyFill="1"/>
    <xf numFmtId="0" fontId="46" fillId="0" borderId="0" xfId="0" applyFont="1" applyAlignment="1">
      <alignment horizontal="centerContinuous"/>
    </xf>
    <xf numFmtId="0" fontId="120" fillId="0" borderId="0" xfId="0" applyFont="1" applyFill="1"/>
    <xf numFmtId="0" fontId="0" fillId="0" borderId="0" xfId="0" applyBorder="1" applyAlignment="1">
      <alignment vertical="top" wrapText="1"/>
    </xf>
    <xf numFmtId="49" fontId="46" fillId="0" borderId="0" xfId="0" applyNumberFormat="1" applyFont="1" applyFill="1" applyAlignment="1"/>
    <xf numFmtId="14" fontId="46" fillId="0" borderId="0" xfId="0" applyNumberFormat="1" applyFont="1" applyFill="1" applyAlignment="1">
      <alignment horizontal="left"/>
    </xf>
    <xf numFmtId="38" fontId="122" fillId="0" borderId="0" xfId="296" applyNumberFormat="1" applyFont="1" applyFill="1" applyAlignment="1">
      <alignment horizontal="center"/>
    </xf>
    <xf numFmtId="49" fontId="47" fillId="0" borderId="0" xfId="0" applyNumberFormat="1" applyFont="1" applyFill="1" applyBorder="1" applyAlignment="1">
      <alignment horizontal="left"/>
    </xf>
    <xf numFmtId="0" fontId="46" fillId="0" borderId="0" xfId="0" applyFont="1" applyFill="1" applyAlignment="1">
      <alignment horizontal="left"/>
    </xf>
    <xf numFmtId="0" fontId="46" fillId="0" borderId="0" xfId="0" applyFont="1" applyAlignment="1">
      <alignment horizontal="left"/>
    </xf>
    <xf numFmtId="0" fontId="47" fillId="0" borderId="0" xfId="0" applyFont="1" applyAlignment="1">
      <alignment horizontal="center"/>
    </xf>
    <xf numFmtId="0" fontId="47" fillId="0" borderId="0" xfId="0" applyFont="1" applyAlignment="1">
      <alignment horizontal="left"/>
    </xf>
    <xf numFmtId="49" fontId="47" fillId="0" borderId="0" xfId="0" applyNumberFormat="1" applyFont="1" applyFill="1" applyAlignment="1"/>
    <xf numFmtId="0" fontId="47" fillId="0" borderId="0" xfId="0" applyFont="1" applyAlignment="1">
      <alignment horizontal="right"/>
    </xf>
    <xf numFmtId="43" fontId="47" fillId="0" borderId="0" xfId="0" applyNumberFormat="1" applyFont="1" applyFill="1"/>
    <xf numFmtId="42" fontId="47" fillId="0" borderId="0" xfId="0" applyNumberFormat="1" applyFont="1" applyFill="1"/>
    <xf numFmtId="41" fontId="56" fillId="0" borderId="0" xfId="0" applyNumberFormat="1" applyFont="1" applyFill="1"/>
    <xf numFmtId="15" fontId="46" fillId="0" borderId="0" xfId="0" applyNumberFormat="1" applyFont="1"/>
    <xf numFmtId="37" fontId="51" fillId="0" borderId="0" xfId="0" applyNumberFormat="1" applyFont="1" applyFill="1" applyBorder="1" applyAlignment="1" applyProtection="1">
      <alignment horizontal="centerContinuous"/>
    </xf>
    <xf numFmtId="164" fontId="47" fillId="0" borderId="0" xfId="0" applyNumberFormat="1" applyFont="1" applyFill="1" applyBorder="1"/>
    <xf numFmtId="41" fontId="47" fillId="0" borderId="0" xfId="227" applyNumberFormat="1" applyFont="1" applyFill="1" applyBorder="1"/>
    <xf numFmtId="41" fontId="47" fillId="0" borderId="0" xfId="0" applyNumberFormat="1" applyFont="1" applyFill="1"/>
    <xf numFmtId="164" fontId="47" fillId="0" borderId="0" xfId="0" applyNumberFormat="1" applyFont="1" applyFill="1"/>
    <xf numFmtId="164" fontId="46" fillId="0" borderId="0" xfId="0" applyNumberFormat="1" applyFont="1" applyFill="1"/>
    <xf numFmtId="14" fontId="46" fillId="0" borderId="0" xfId="0" applyNumberFormat="1" applyFont="1" applyFill="1" applyAlignment="1">
      <alignment horizontal="center"/>
    </xf>
    <xf numFmtId="0" fontId="56" fillId="0" borderId="0" xfId="0" applyFont="1" applyFill="1" applyBorder="1"/>
    <xf numFmtId="43" fontId="56" fillId="0" borderId="0" xfId="227" applyNumberFormat="1" applyFont="1" applyFill="1" applyBorder="1"/>
    <xf numFmtId="43" fontId="62" fillId="0" borderId="0" xfId="227" applyFont="1" applyFill="1" applyBorder="1"/>
    <xf numFmtId="49" fontId="56" fillId="0" borderId="33" xfId="0" applyNumberFormat="1" applyFont="1" applyFill="1" applyBorder="1" applyAlignment="1">
      <alignment horizontal="center"/>
    </xf>
    <xf numFmtId="49" fontId="56" fillId="0" borderId="30" xfId="0" applyNumberFormat="1" applyFont="1" applyFill="1" applyBorder="1" applyAlignment="1">
      <alignment horizontal="center"/>
    </xf>
    <xf numFmtId="41" fontId="56" fillId="0" borderId="16" xfId="0" applyNumberFormat="1" applyFont="1" applyFill="1" applyBorder="1"/>
    <xf numFmtId="41" fontId="56" fillId="0" borderId="0" xfId="0" applyNumberFormat="1" applyFont="1" applyFill="1" applyBorder="1"/>
    <xf numFmtId="41" fontId="56" fillId="0" borderId="27" xfId="0" applyNumberFormat="1" applyFont="1" applyFill="1" applyBorder="1"/>
    <xf numFmtId="49" fontId="56" fillId="0" borderId="18" xfId="0" applyNumberFormat="1" applyFont="1" applyFill="1" applyBorder="1" applyAlignment="1">
      <alignment horizontal="center"/>
    </xf>
    <xf numFmtId="49" fontId="56" fillId="0" borderId="4" xfId="0" applyNumberFormat="1" applyFont="1" applyFill="1" applyBorder="1" applyAlignment="1">
      <alignment horizontal="center"/>
    </xf>
    <xf numFmtId="49" fontId="56" fillId="0" borderId="2" xfId="0" applyNumberFormat="1" applyFont="1" applyFill="1" applyBorder="1" applyAlignment="1">
      <alignment horizontal="center"/>
    </xf>
    <xf numFmtId="0" fontId="56" fillId="0" borderId="0" xfId="0" applyNumberFormat="1" applyFont="1" applyFill="1" applyBorder="1" applyAlignment="1">
      <alignment vertical="top" wrapText="1"/>
    </xf>
    <xf numFmtId="49" fontId="62" fillId="0" borderId="18" xfId="0" applyNumberFormat="1" applyFont="1" applyFill="1" applyBorder="1" applyAlignment="1">
      <alignment horizontal="center"/>
    </xf>
    <xf numFmtId="0" fontId="126" fillId="0" borderId="0" xfId="373" applyFont="1" applyFill="1" applyBorder="1" applyAlignment="1">
      <alignment wrapText="1"/>
    </xf>
    <xf numFmtId="49" fontId="56" fillId="0" borderId="0" xfId="0" applyNumberFormat="1" applyFont="1" applyFill="1" applyBorder="1"/>
    <xf numFmtId="49" fontId="56" fillId="0" borderId="0" xfId="0" applyNumberFormat="1" applyFont="1" applyFill="1" applyBorder="1" applyAlignment="1">
      <alignment horizontal="left"/>
    </xf>
    <xf numFmtId="0" fontId="126" fillId="0" borderId="56" xfId="373" applyFont="1" applyFill="1" applyBorder="1" applyAlignment="1">
      <alignment wrapText="1"/>
    </xf>
    <xf numFmtId="0" fontId="126" fillId="0" borderId="0" xfId="372" applyFont="1" applyFill="1" applyBorder="1" applyAlignment="1"/>
    <xf numFmtId="0" fontId="56" fillId="0" borderId="56" xfId="0" applyFont="1" applyFill="1" applyBorder="1"/>
    <xf numFmtId="0" fontId="56" fillId="0" borderId="0" xfId="0" applyFont="1" applyFill="1" applyBorder="1" applyAlignment="1">
      <alignment horizontal="left"/>
    </xf>
    <xf numFmtId="0" fontId="126" fillId="0" borderId="56" xfId="372" applyFont="1" applyFill="1" applyBorder="1" applyAlignment="1"/>
    <xf numFmtId="0" fontId="56" fillId="0" borderId="0" xfId="221" applyFont="1" applyFill="1" applyBorder="1"/>
    <xf numFmtId="41" fontId="56" fillId="0" borderId="16" xfId="221" applyNumberFormat="1" applyFont="1" applyFill="1" applyBorder="1"/>
    <xf numFmtId="41" fontId="128" fillId="0" borderId="0" xfId="221" applyNumberFormat="1" applyFont="1" applyFill="1" applyBorder="1"/>
    <xf numFmtId="41" fontId="128" fillId="0" borderId="27" xfId="221" applyNumberFormat="1" applyFont="1" applyFill="1" applyBorder="1"/>
    <xf numFmtId="0" fontId="128" fillId="0" borderId="0" xfId="221" applyFont="1" applyFill="1"/>
    <xf numFmtId="41" fontId="56" fillId="0" borderId="16" xfId="227" applyNumberFormat="1" applyFont="1" applyFill="1" applyBorder="1"/>
    <xf numFmtId="41" fontId="56" fillId="0" borderId="0" xfId="227" applyNumberFormat="1" applyFont="1" applyFill="1" applyBorder="1"/>
    <xf numFmtId="164" fontId="56" fillId="0" borderId="0" xfId="227" applyNumberFormat="1" applyFont="1" applyFill="1"/>
    <xf numFmtId="0" fontId="56" fillId="0" borderId="0" xfId="348" applyFont="1" applyFill="1" applyBorder="1"/>
    <xf numFmtId="0" fontId="127" fillId="0" borderId="0" xfId="513" applyFont="1" applyFill="1" applyBorder="1"/>
    <xf numFmtId="49" fontId="56" fillId="0" borderId="34" xfId="0" applyNumberFormat="1" applyFont="1" applyFill="1" applyBorder="1" applyAlignment="1">
      <alignment horizontal="center"/>
    </xf>
    <xf numFmtId="0" fontId="56" fillId="0" borderId="0" xfId="0" applyFont="1" applyFill="1" applyBorder="1" applyAlignment="1">
      <alignment horizontal="left" vertical="top" wrapText="1"/>
    </xf>
    <xf numFmtId="0" fontId="127" fillId="0" borderId="0" xfId="628" applyFont="1" applyFill="1" applyBorder="1"/>
    <xf numFmtId="0" fontId="126" fillId="0" borderId="0" xfId="0" applyFont="1" applyFill="1" applyBorder="1"/>
    <xf numFmtId="0" fontId="56" fillId="0" borderId="0" xfId="0" quotePrefix="1" applyNumberFormat="1" applyFont="1" applyFill="1" applyBorder="1"/>
    <xf numFmtId="49" fontId="56" fillId="0" borderId="27" xfId="0" applyNumberFormat="1" applyFont="1" applyFill="1" applyBorder="1" applyAlignment="1">
      <alignment horizontal="center"/>
    </xf>
    <xf numFmtId="41" fontId="62" fillId="0" borderId="16" xfId="0" applyNumberFormat="1" applyFont="1" applyFill="1" applyBorder="1"/>
    <xf numFmtId="41" fontId="62" fillId="0" borderId="0" xfId="0" applyNumberFormat="1" applyFont="1" applyFill="1" applyBorder="1"/>
    <xf numFmtId="0" fontId="127" fillId="0" borderId="0" xfId="551" applyFont="1" applyFill="1" applyBorder="1"/>
    <xf numFmtId="49" fontId="62" fillId="0" borderId="52" xfId="0" applyNumberFormat="1" applyFont="1" applyFill="1" applyBorder="1" applyAlignment="1">
      <alignment horizontal="center"/>
    </xf>
    <xf numFmtId="41" fontId="62" fillId="0" borderId="9" xfId="0" applyNumberFormat="1" applyFont="1" applyFill="1" applyBorder="1"/>
    <xf numFmtId="0" fontId="56" fillId="0" borderId="0" xfId="0" quotePrefix="1" applyNumberFormat="1" applyFont="1" applyFill="1" applyBorder="1" applyAlignment="1">
      <alignment vertical="top" wrapText="1"/>
    </xf>
    <xf numFmtId="0" fontId="56" fillId="0" borderId="18" xfId="0" applyNumberFormat="1" applyFont="1" applyFill="1" applyBorder="1" applyAlignment="1">
      <alignment horizontal="center"/>
    </xf>
    <xf numFmtId="0" fontId="56" fillId="0" borderId="4" xfId="0" applyNumberFormat="1" applyFont="1" applyFill="1" applyBorder="1" applyAlignment="1">
      <alignment horizontal="center"/>
    </xf>
    <xf numFmtId="0" fontId="56" fillId="0" borderId="0" xfId="0" quotePrefix="1" applyNumberFormat="1" applyFont="1" applyFill="1" applyBorder="1" applyAlignment="1">
      <alignment vertical="top"/>
    </xf>
    <xf numFmtId="0" fontId="56" fillId="0" borderId="0" xfId="0" applyFont="1" applyFill="1" applyBorder="1" applyAlignment="1">
      <alignment wrapText="1"/>
    </xf>
    <xf numFmtId="49" fontId="56" fillId="0" borderId="31" xfId="0" applyNumberFormat="1" applyFont="1" applyFill="1" applyBorder="1" applyAlignment="1">
      <alignment horizontal="center"/>
    </xf>
    <xf numFmtId="49" fontId="62" fillId="0" borderId="32" xfId="0" applyNumberFormat="1" applyFont="1" applyFill="1" applyBorder="1" applyAlignment="1">
      <alignment horizontal="center"/>
    </xf>
    <xf numFmtId="49" fontId="56" fillId="0" borderId="32" xfId="0" applyNumberFormat="1" applyFont="1" applyFill="1" applyBorder="1" applyAlignment="1">
      <alignment horizontal="center"/>
    </xf>
    <xf numFmtId="49" fontId="62" fillId="0" borderId="4" xfId="0" applyNumberFormat="1" applyFont="1" applyFill="1" applyBorder="1" applyAlignment="1">
      <alignment horizontal="center"/>
    </xf>
    <xf numFmtId="0" fontId="56" fillId="0" borderId="0" xfId="0" applyFont="1" applyFill="1" applyBorder="1" applyAlignment="1">
      <alignment horizontal="left" vertical="top"/>
    </xf>
    <xf numFmtId="0" fontId="56" fillId="0" borderId="7" xfId="0" applyFont="1" applyFill="1" applyBorder="1" applyAlignment="1">
      <alignment vertical="top" wrapText="1"/>
    </xf>
    <xf numFmtId="49" fontId="62" fillId="0" borderId="33" xfId="0" applyNumberFormat="1" applyFont="1" applyFill="1" applyBorder="1" applyAlignment="1">
      <alignment horizontal="center"/>
    </xf>
    <xf numFmtId="49" fontId="62" fillId="0" borderId="10" xfId="0" applyNumberFormat="1" applyFont="1" applyFill="1" applyBorder="1" applyAlignment="1">
      <alignment horizontal="center"/>
    </xf>
    <xf numFmtId="49" fontId="62" fillId="0" borderId="30" xfId="0" applyNumberFormat="1" applyFont="1" applyFill="1" applyBorder="1" applyAlignment="1">
      <alignment horizontal="center"/>
    </xf>
    <xf numFmtId="49" fontId="62" fillId="0" borderId="0" xfId="0" applyNumberFormat="1" applyFont="1" applyFill="1" applyBorder="1" applyAlignment="1">
      <alignment horizontal="left"/>
    </xf>
    <xf numFmtId="0" fontId="62" fillId="0" borderId="0" xfId="0" applyFont="1" applyFill="1" applyBorder="1"/>
    <xf numFmtId="43" fontId="47" fillId="0" borderId="0" xfId="227" applyNumberFormat="1" applyFont="1" applyFill="1"/>
    <xf numFmtId="49" fontId="47" fillId="0" borderId="0" xfId="0" applyNumberFormat="1" applyFont="1" applyFill="1" applyBorder="1" applyAlignment="1">
      <alignment horizontal="center"/>
    </xf>
    <xf numFmtId="41" fontId="46" fillId="0" borderId="26" xfId="0" applyNumberFormat="1" applyFont="1" applyFill="1" applyBorder="1"/>
    <xf numFmtId="10" fontId="47" fillId="0" borderId="0" xfId="0" applyNumberFormat="1" applyFont="1" applyFill="1" applyAlignment="1">
      <alignment horizontal="center"/>
    </xf>
    <xf numFmtId="10" fontId="46" fillId="0" borderId="0" xfId="0" applyNumberFormat="1" applyFont="1" applyFill="1"/>
    <xf numFmtId="49" fontId="129" fillId="0" borderId="0" xfId="0" applyNumberFormat="1" applyFont="1" applyFill="1" applyAlignment="1"/>
    <xf numFmtId="0" fontId="46" fillId="0" borderId="10" xfId="0" applyFont="1" applyBorder="1" applyAlignment="1">
      <alignment horizontal="center"/>
    </xf>
    <xf numFmtId="0" fontId="0" fillId="0" borderId="0" xfId="0" applyAlignment="1">
      <alignment horizontal="left" indent="1"/>
    </xf>
    <xf numFmtId="171" fontId="47" fillId="0" borderId="0" xfId="0" applyNumberFormat="1" applyFont="1" applyFill="1" applyAlignment="1"/>
    <xf numFmtId="49" fontId="46" fillId="0" borderId="11" xfId="0" applyNumberFormat="1" applyFont="1" applyFill="1" applyBorder="1" applyAlignment="1">
      <alignment horizontal="centerContinuous"/>
    </xf>
    <xf numFmtId="41" fontId="62" fillId="0" borderId="40" xfId="0" applyNumberFormat="1" applyFont="1" applyFill="1" applyBorder="1"/>
    <xf numFmtId="0" fontId="47" fillId="0" borderId="27" xfId="0" applyFont="1" applyFill="1" applyBorder="1"/>
    <xf numFmtId="41" fontId="46" fillId="0" borderId="59" xfId="0" applyNumberFormat="1" applyFont="1" applyFill="1" applyBorder="1"/>
    <xf numFmtId="49" fontId="56" fillId="0" borderId="16" xfId="227" applyNumberFormat="1" applyFont="1" applyFill="1" applyBorder="1" applyAlignment="1">
      <alignment horizontal="left"/>
    </xf>
    <xf numFmtId="49" fontId="56" fillId="0" borderId="16" xfId="0" applyNumberFormat="1" applyFont="1" applyFill="1" applyBorder="1" applyAlignment="1">
      <alignment horizontal="left"/>
    </xf>
    <xf numFmtId="49" fontId="56" fillId="0" borderId="16" xfId="0" applyNumberFormat="1" applyFont="1" applyFill="1" applyBorder="1" applyAlignment="1">
      <alignment horizontal="left" vertical="top"/>
    </xf>
    <xf numFmtId="1" fontId="56" fillId="0" borderId="16" xfId="227" applyNumberFormat="1" applyFont="1" applyFill="1" applyBorder="1" applyAlignment="1">
      <alignment horizontal="left"/>
    </xf>
    <xf numFmtId="0" fontId="126" fillId="0" borderId="16" xfId="373" applyFont="1" applyFill="1" applyBorder="1" applyAlignment="1">
      <alignment horizontal="left" wrapText="1"/>
    </xf>
    <xf numFmtId="49" fontId="56" fillId="0" borderId="16" xfId="0" applyNumberFormat="1" applyFont="1" applyFill="1" applyBorder="1"/>
    <xf numFmtId="0" fontId="127" fillId="0" borderId="16" xfId="642" applyFont="1" applyFill="1" applyBorder="1" applyAlignment="1">
      <alignment horizontal="left"/>
    </xf>
    <xf numFmtId="0" fontId="56" fillId="0" borderId="16" xfId="0" applyNumberFormat="1" applyFont="1" applyFill="1" applyBorder="1" applyAlignment="1">
      <alignment horizontal="left"/>
    </xf>
    <xf numFmtId="0" fontId="56" fillId="0" borderId="16" xfId="0" applyFont="1" applyFill="1" applyBorder="1" applyAlignment="1">
      <alignment horizontal="left"/>
    </xf>
    <xf numFmtId="49" fontId="126" fillId="0" borderId="16" xfId="372" applyNumberFormat="1" applyFont="1" applyFill="1" applyBorder="1" applyAlignment="1">
      <alignment horizontal="left" wrapText="1"/>
    </xf>
    <xf numFmtId="49" fontId="56" fillId="0" borderId="16" xfId="221" applyNumberFormat="1" applyFont="1" applyFill="1" applyBorder="1" applyAlignment="1">
      <alignment horizontal="left"/>
    </xf>
    <xf numFmtId="0" fontId="126" fillId="0" borderId="16" xfId="0" applyFont="1" applyFill="1" applyBorder="1" applyAlignment="1">
      <alignment horizontal="left"/>
    </xf>
    <xf numFmtId="0" fontId="127" fillId="0" borderId="16" xfId="550" applyNumberFormat="1" applyFont="1" applyFill="1" applyBorder="1" applyAlignment="1">
      <alignment horizontal="left"/>
    </xf>
    <xf numFmtId="49" fontId="62" fillId="0" borderId="54" xfId="0" applyNumberFormat="1" applyFont="1" applyFill="1" applyBorder="1" applyAlignment="1">
      <alignment horizontal="left"/>
    </xf>
    <xf numFmtId="49" fontId="56" fillId="0" borderId="16" xfId="0" quotePrefix="1" applyNumberFormat="1" applyFont="1" applyFill="1" applyBorder="1" applyAlignment="1">
      <alignment horizontal="left"/>
    </xf>
    <xf numFmtId="49" fontId="126" fillId="0" borderId="16" xfId="372" applyNumberFormat="1" applyFont="1" applyFill="1" applyBorder="1" applyAlignment="1">
      <alignment wrapText="1"/>
    </xf>
    <xf numFmtId="17" fontId="73" fillId="0" borderId="0" xfId="0" quotePrefix="1" applyNumberFormat="1" applyFont="1" applyFill="1"/>
    <xf numFmtId="0" fontId="56" fillId="0" borderId="0" xfId="0" applyFont="1" applyFill="1" applyBorder="1" applyAlignment="1">
      <alignment horizontal="center"/>
    </xf>
    <xf numFmtId="41" fontId="47" fillId="0" borderId="42" xfId="0" applyNumberFormat="1" applyFont="1" applyFill="1" applyBorder="1" applyAlignment="1">
      <alignment horizontal="center"/>
    </xf>
    <xf numFmtId="0" fontId="56" fillId="0" borderId="0" xfId="0" applyFont="1" applyFill="1" applyBorder="1" applyAlignment="1">
      <alignment vertical="top" wrapText="1"/>
    </xf>
    <xf numFmtId="0" fontId="46" fillId="0" borderId="10" xfId="0" applyFont="1" applyBorder="1" applyAlignment="1">
      <alignment horizontal="center"/>
    </xf>
    <xf numFmtId="0" fontId="132" fillId="0" borderId="0" xfId="0" applyFont="1"/>
    <xf numFmtId="0" fontId="133" fillId="0" borderId="0" xfId="0" applyFont="1"/>
    <xf numFmtId="0" fontId="46" fillId="0" borderId="10" xfId="0" applyFont="1" applyFill="1" applyBorder="1" applyAlignment="1">
      <alignment horizontal="center" wrapText="1"/>
    </xf>
    <xf numFmtId="43" fontId="56" fillId="0" borderId="9" xfId="227" applyNumberFormat="1" applyFont="1" applyFill="1" applyBorder="1"/>
    <xf numFmtId="41" fontId="0" fillId="0" borderId="10" xfId="0" applyNumberFormat="1" applyFill="1" applyBorder="1"/>
    <xf numFmtId="0" fontId="0" fillId="0" borderId="11" xfId="0" applyFill="1" applyBorder="1"/>
    <xf numFmtId="0" fontId="47" fillId="0" borderId="0" xfId="0" applyNumberFormat="1" applyFont="1" applyFill="1" applyAlignment="1">
      <alignment horizontal="left"/>
    </xf>
    <xf numFmtId="166" fontId="47" fillId="0" borderId="0" xfId="0" applyNumberFormat="1" applyFont="1" applyAlignment="1" applyProtection="1">
      <alignment horizontal="left"/>
    </xf>
    <xf numFmtId="0" fontId="133" fillId="0" borderId="0" xfId="0" applyFont="1" applyFill="1"/>
    <xf numFmtId="0" fontId="46" fillId="0" borderId="10" xfId="0" applyFont="1" applyFill="1" applyBorder="1" applyAlignment="1">
      <alignment horizontal="center"/>
    </xf>
    <xf numFmtId="17" fontId="56" fillId="0" borderId="0" xfId="0" applyNumberFormat="1" applyFont="1" applyFill="1" applyBorder="1"/>
    <xf numFmtId="41" fontId="47" fillId="0" borderId="0" xfId="0" applyNumberFormat="1" applyFont="1" applyFill="1" applyBorder="1" applyAlignment="1">
      <alignment horizontal="center"/>
    </xf>
    <xf numFmtId="49" fontId="56" fillId="0" borderId="0" xfId="227" applyNumberFormat="1" applyFont="1" applyFill="1" applyBorder="1" applyAlignment="1">
      <alignment horizontal="left"/>
    </xf>
    <xf numFmtId="49" fontId="56" fillId="0" borderId="0" xfId="0" applyNumberFormat="1" applyFont="1" applyFill="1" applyBorder="1" applyAlignment="1">
      <alignment horizontal="left" vertical="top"/>
    </xf>
    <xf numFmtId="1" fontId="56" fillId="0" borderId="0" xfId="227" applyNumberFormat="1" applyFont="1" applyFill="1" applyBorder="1" applyAlignment="1">
      <alignment horizontal="left"/>
    </xf>
    <xf numFmtId="0" fontId="126" fillId="0" borderId="0" xfId="373" applyFont="1" applyFill="1" applyBorder="1" applyAlignment="1">
      <alignment horizontal="left" wrapText="1"/>
    </xf>
    <xf numFmtId="0" fontId="56" fillId="0" borderId="0" xfId="0" applyNumberFormat="1" applyFont="1" applyFill="1" applyBorder="1" applyAlignment="1">
      <alignment horizontal="left"/>
    </xf>
    <xf numFmtId="0" fontId="127" fillId="0" borderId="0" xfId="642" applyFont="1" applyFill="1" applyBorder="1" applyAlignment="1">
      <alignment horizontal="left"/>
    </xf>
    <xf numFmtId="49" fontId="126" fillId="0" borderId="0" xfId="372" applyNumberFormat="1" applyFont="1" applyFill="1" applyBorder="1" applyAlignment="1">
      <alignment horizontal="left" wrapText="1"/>
    </xf>
    <xf numFmtId="49" fontId="56" fillId="0" borderId="0" xfId="221" applyNumberFormat="1" applyFont="1" applyFill="1" applyBorder="1" applyAlignment="1">
      <alignment horizontal="left"/>
    </xf>
    <xf numFmtId="0" fontId="126" fillId="0" borderId="0" xfId="0" applyFont="1" applyFill="1" applyBorder="1" applyAlignment="1">
      <alignment horizontal="left"/>
    </xf>
    <xf numFmtId="0" fontId="127" fillId="0" borderId="0" xfId="550" applyNumberFormat="1" applyFont="1" applyFill="1" applyBorder="1" applyAlignment="1">
      <alignment horizontal="left"/>
    </xf>
    <xf numFmtId="49" fontId="62" fillId="0" borderId="53" xfId="0" applyNumberFormat="1" applyFont="1" applyFill="1" applyBorder="1" applyAlignment="1">
      <alignment horizontal="left"/>
    </xf>
    <xf numFmtId="49" fontId="56" fillId="0" borderId="0" xfId="0" quotePrefix="1" applyNumberFormat="1" applyFont="1" applyFill="1" applyBorder="1" applyAlignment="1">
      <alignment horizontal="left"/>
    </xf>
    <xf numFmtId="49" fontId="126" fillId="0" borderId="0" xfId="372" applyNumberFormat="1" applyFont="1" applyFill="1" applyBorder="1" applyAlignment="1">
      <alignment wrapText="1"/>
    </xf>
    <xf numFmtId="37" fontId="135" fillId="0" borderId="0" xfId="0" applyNumberFormat="1" applyFont="1" applyFill="1" applyBorder="1" applyAlignment="1" applyProtection="1">
      <alignment horizontal="centerContinuous"/>
    </xf>
    <xf numFmtId="172" fontId="134" fillId="0" borderId="0" xfId="0" applyNumberFormat="1" applyFont="1" applyBorder="1" applyAlignment="1" applyProtection="1">
      <alignment horizontal="centerContinuous"/>
    </xf>
    <xf numFmtId="37" fontId="135" fillId="0" borderId="0" xfId="0" applyNumberFormat="1" applyFont="1" applyAlignment="1" applyProtection="1">
      <alignment horizontal="centerContinuous"/>
      <protection locked="0"/>
    </xf>
    <xf numFmtId="0" fontId="135" fillId="0" borderId="0" xfId="0" applyFont="1"/>
    <xf numFmtId="17" fontId="134" fillId="0" borderId="0" xfId="0" applyNumberFormat="1" applyFont="1" applyFill="1" applyAlignment="1">
      <alignment horizontal="center" wrapText="1"/>
    </xf>
    <xf numFmtId="41" fontId="47" fillId="62" borderId="0" xfId="0" applyNumberFormat="1" applyFont="1" applyFill="1"/>
    <xf numFmtId="0" fontId="56" fillId="0" borderId="3" xfId="0" applyFont="1" applyFill="1" applyBorder="1" applyAlignment="1">
      <alignment horizontal="left"/>
    </xf>
    <xf numFmtId="0" fontId="56" fillId="0" borderId="3" xfId="0" applyFont="1" applyFill="1" applyBorder="1"/>
    <xf numFmtId="0" fontId="56" fillId="0" borderId="3" xfId="0" applyFont="1" applyFill="1" applyBorder="1" applyAlignment="1">
      <alignment horizontal="center"/>
    </xf>
    <xf numFmtId="0" fontId="121" fillId="0" borderId="0" xfId="0" applyFont="1" applyFill="1"/>
    <xf numFmtId="41" fontId="121" fillId="0" borderId="0" xfId="0" applyNumberFormat="1" applyFont="1" applyFill="1"/>
    <xf numFmtId="171" fontId="56" fillId="0" borderId="0" xfId="0" applyNumberFormat="1" applyFont="1" applyFill="1" applyBorder="1" applyAlignment="1">
      <alignment horizontal="center"/>
    </xf>
    <xf numFmtId="49" fontId="46" fillId="0" borderId="57" xfId="0" applyNumberFormat="1" applyFont="1" applyFill="1" applyBorder="1" applyAlignment="1"/>
    <xf numFmtId="49" fontId="46" fillId="0" borderId="1" xfId="0" applyNumberFormat="1" applyFont="1" applyFill="1" applyBorder="1" applyAlignment="1"/>
    <xf numFmtId="0" fontId="46" fillId="0" borderId="66" xfId="0" applyNumberFormat="1" applyFont="1" applyFill="1" applyBorder="1" applyAlignment="1">
      <alignment horizontal="center"/>
    </xf>
    <xf numFmtId="0" fontId="46" fillId="0" borderId="1" xfId="0" applyNumberFormat="1" applyFont="1" applyFill="1" applyBorder="1" applyAlignment="1">
      <alignment horizontal="center"/>
    </xf>
    <xf numFmtId="0" fontId="46" fillId="0" borderId="1" xfId="0" applyNumberFormat="1" applyFont="1" applyFill="1" applyBorder="1" applyAlignment="1">
      <alignment horizontal="center" wrapText="1"/>
    </xf>
    <xf numFmtId="17" fontId="46" fillId="0" borderId="1" xfId="0" applyNumberFormat="1" applyFont="1" applyFill="1" applyBorder="1" applyAlignment="1">
      <alignment horizontal="center"/>
    </xf>
    <xf numFmtId="49" fontId="46" fillId="0" borderId="66" xfId="0" applyNumberFormat="1" applyFont="1" applyFill="1" applyBorder="1" applyAlignment="1">
      <alignment horizontal="center" wrapText="1"/>
    </xf>
    <xf numFmtId="41" fontId="46" fillId="0" borderId="36" xfId="0" applyNumberFormat="1" applyFont="1" applyFill="1" applyBorder="1" applyAlignment="1"/>
    <xf numFmtId="41" fontId="46" fillId="0" borderId="11" xfId="0" applyNumberFormat="1" applyFont="1" applyFill="1" applyBorder="1" applyAlignment="1"/>
    <xf numFmtId="41" fontId="46" fillId="0" borderId="34" xfId="0" applyNumberFormat="1" applyFont="1" applyFill="1" applyBorder="1" applyAlignment="1"/>
    <xf numFmtId="41" fontId="46" fillId="0" borderId="65" xfId="0" applyNumberFormat="1" applyFont="1" applyFill="1" applyBorder="1" applyAlignment="1">
      <alignment horizontal="center" wrapText="1"/>
    </xf>
    <xf numFmtId="41" fontId="46" fillId="0" borderId="66" xfId="0" applyNumberFormat="1" applyFont="1" applyFill="1" applyBorder="1" applyAlignment="1">
      <alignment horizontal="center" wrapText="1"/>
    </xf>
    <xf numFmtId="41" fontId="46" fillId="0" borderId="67" xfId="0" applyNumberFormat="1" applyFont="1" applyFill="1" applyBorder="1" applyAlignment="1">
      <alignment horizontal="center" wrapText="1"/>
    </xf>
    <xf numFmtId="41" fontId="46" fillId="64" borderId="0" xfId="0" applyNumberFormat="1" applyFont="1" applyFill="1" applyBorder="1" applyAlignment="1">
      <alignment horizontal="center"/>
    </xf>
    <xf numFmtId="41" fontId="46" fillId="64" borderId="2" xfId="0" applyNumberFormat="1" applyFont="1" applyFill="1" applyBorder="1" applyAlignment="1">
      <alignment horizontal="center" wrapText="1"/>
    </xf>
    <xf numFmtId="41" fontId="56" fillId="64" borderId="0" xfId="0" applyNumberFormat="1" applyFont="1" applyFill="1" applyBorder="1"/>
    <xf numFmtId="41" fontId="62" fillId="64" borderId="0" xfId="0" applyNumberFormat="1" applyFont="1" applyFill="1" applyBorder="1"/>
    <xf numFmtId="164" fontId="46" fillId="0" borderId="0" xfId="227" applyNumberFormat="1" applyFont="1" applyFill="1"/>
    <xf numFmtId="10" fontId="47" fillId="0" borderId="0" xfId="0" applyNumberFormat="1" applyFont="1" applyFill="1"/>
    <xf numFmtId="10" fontId="47" fillId="0" borderId="16" xfId="0" applyNumberFormat="1" applyFont="1" applyFill="1" applyBorder="1" applyAlignment="1">
      <alignment horizontal="center"/>
    </xf>
    <xf numFmtId="41" fontId="47" fillId="0" borderId="17" xfId="0" applyNumberFormat="1" applyFont="1" applyFill="1" applyBorder="1"/>
    <xf numFmtId="10" fontId="47" fillId="0" borderId="24" xfId="0" applyNumberFormat="1" applyFont="1" applyFill="1" applyBorder="1" applyAlignment="1">
      <alignment horizontal="center"/>
    </xf>
    <xf numFmtId="41" fontId="47" fillId="0" borderId="25" xfId="0" applyNumberFormat="1" applyFont="1" applyFill="1" applyBorder="1"/>
    <xf numFmtId="10" fontId="47" fillId="0" borderId="29" xfId="0" applyNumberFormat="1" applyFont="1" applyFill="1" applyBorder="1" applyAlignment="1">
      <alignment horizontal="center"/>
    </xf>
    <xf numFmtId="41" fontId="47" fillId="0" borderId="37" xfId="0" applyNumberFormat="1" applyFont="1" applyFill="1" applyBorder="1"/>
    <xf numFmtId="0" fontId="47" fillId="0" borderId="0" xfId="340" applyNumberFormat="1" applyFont="1" applyFill="1" applyAlignment="1"/>
    <xf numFmtId="0" fontId="47" fillId="0" borderId="0" xfId="340" applyNumberFormat="1" applyFont="1" applyFill="1" applyAlignment="1">
      <alignment horizontal="center"/>
    </xf>
    <xf numFmtId="0" fontId="46" fillId="0" borderId="0" xfId="340" applyNumberFormat="1" applyFont="1" applyFill="1" applyBorder="1" applyAlignment="1">
      <alignment horizontal="centerContinuous"/>
    </xf>
    <xf numFmtId="0" fontId="46" fillId="0" borderId="0" xfId="340" applyNumberFormat="1" applyFont="1" applyFill="1" applyAlignment="1">
      <alignment horizontal="centerContinuous" vertical="center"/>
    </xf>
    <xf numFmtId="0" fontId="56" fillId="0" borderId="0" xfId="340" applyNumberFormat="1" applyFont="1" applyFill="1" applyAlignment="1"/>
    <xf numFmtId="41" fontId="56" fillId="0" borderId="69" xfId="0" applyNumberFormat="1" applyFont="1" applyFill="1" applyBorder="1"/>
    <xf numFmtId="41" fontId="46" fillId="0" borderId="90" xfId="0" applyNumberFormat="1" applyFont="1" applyFill="1" applyBorder="1" applyAlignment="1">
      <alignment horizontal="center" wrapText="1"/>
    </xf>
    <xf numFmtId="41" fontId="46" fillId="0" borderId="91" xfId="0" applyNumberFormat="1" applyFont="1" applyFill="1" applyBorder="1" applyAlignment="1">
      <alignment horizontal="center" wrapText="1"/>
    </xf>
    <xf numFmtId="41" fontId="56" fillId="0" borderId="0" xfId="221" applyNumberFormat="1" applyFont="1" applyFill="1" applyBorder="1"/>
    <xf numFmtId="41" fontId="46" fillId="0" borderId="42" xfId="0" applyNumberFormat="1" applyFont="1" applyFill="1" applyBorder="1" applyAlignment="1">
      <alignment horizontal="center" wrapText="1"/>
    </xf>
    <xf numFmtId="41" fontId="56" fillId="0" borderId="38" xfId="0" applyNumberFormat="1" applyFont="1" applyFill="1" applyBorder="1"/>
    <xf numFmtId="41" fontId="62" fillId="0" borderId="92" xfId="0" applyNumberFormat="1" applyFont="1" applyFill="1" applyBorder="1"/>
    <xf numFmtId="41" fontId="62" fillId="0" borderId="61" xfId="0" applyNumberFormat="1" applyFont="1" applyFill="1" applyBorder="1"/>
    <xf numFmtId="0" fontId="71" fillId="0" borderId="0" xfId="0" applyFont="1"/>
    <xf numFmtId="41" fontId="56" fillId="0" borderId="17" xfId="0" applyNumberFormat="1" applyFont="1" applyFill="1" applyBorder="1"/>
    <xf numFmtId="41" fontId="62" fillId="0" borderId="41" xfId="0" applyNumberFormat="1" applyFont="1" applyFill="1" applyBorder="1"/>
    <xf numFmtId="41" fontId="62" fillId="0" borderId="62" xfId="0" applyNumberFormat="1" applyFont="1" applyFill="1" applyBorder="1"/>
    <xf numFmtId="41" fontId="47" fillId="0" borderId="11" xfId="0" applyNumberFormat="1" applyFont="1" applyFill="1" applyBorder="1"/>
    <xf numFmtId="0" fontId="11" fillId="0" borderId="0" xfId="6537" applyFill="1"/>
    <xf numFmtId="43" fontId="62" fillId="0" borderId="9" xfId="227" applyNumberFormat="1" applyFont="1" applyFill="1" applyBorder="1"/>
    <xf numFmtId="0" fontId="56" fillId="0" borderId="10" xfId="0" applyFont="1" applyFill="1" applyBorder="1"/>
    <xf numFmtId="0" fontId="56" fillId="0" borderId="10" xfId="0" applyFont="1" applyFill="1" applyBorder="1" applyAlignment="1">
      <alignment horizontal="left"/>
    </xf>
    <xf numFmtId="0" fontId="56" fillId="0" borderId="10" xfId="0" applyFont="1" applyFill="1" applyBorder="1" applyAlignment="1">
      <alignment horizontal="center"/>
    </xf>
    <xf numFmtId="0" fontId="0" fillId="0" borderId="21" xfId="0" applyBorder="1"/>
    <xf numFmtId="0" fontId="0" fillId="0" borderId="19" xfId="0" applyBorder="1"/>
    <xf numFmtId="0" fontId="0" fillId="0" borderId="16" xfId="0" applyFill="1" applyBorder="1"/>
    <xf numFmtId="0" fontId="0" fillId="0" borderId="17"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16" xfId="0" applyFill="1" applyBorder="1" applyAlignment="1">
      <alignment horizontal="center"/>
    </xf>
    <xf numFmtId="0" fontId="0" fillId="0" borderId="17" xfId="0" applyFill="1" applyBorder="1"/>
    <xf numFmtId="164" fontId="47" fillId="0" borderId="29" xfId="227" applyNumberFormat="1" applyFill="1" applyBorder="1"/>
    <xf numFmtId="164" fontId="47" fillId="0" borderId="3" xfId="227" applyNumberFormat="1" applyFill="1" applyBorder="1"/>
    <xf numFmtId="164" fontId="47" fillId="0" borderId="37" xfId="227" applyNumberFormat="1" applyFill="1" applyBorder="1"/>
    <xf numFmtId="0" fontId="0" fillId="64" borderId="19" xfId="0" applyFill="1" applyBorder="1"/>
    <xf numFmtId="0" fontId="0" fillId="64" borderId="0" xfId="0" applyFill="1" applyBorder="1"/>
    <xf numFmtId="0" fontId="0" fillId="64" borderId="0" xfId="0" applyFill="1" applyBorder="1" applyAlignment="1">
      <alignment horizontal="center"/>
    </xf>
    <xf numFmtId="164" fontId="47" fillId="64" borderId="0" xfId="227" applyNumberFormat="1" applyFill="1" applyBorder="1" applyAlignment="1">
      <alignment vertical="top"/>
    </xf>
    <xf numFmtId="164" fontId="47" fillId="64" borderId="0" xfId="227" applyNumberFormat="1" applyFill="1" applyBorder="1" applyAlignment="1"/>
    <xf numFmtId="164" fontId="47" fillId="64" borderId="0" xfId="227" applyNumberFormat="1" applyFill="1" applyBorder="1"/>
    <xf numFmtId="164" fontId="47" fillId="64" borderId="3" xfId="227" applyNumberFormat="1" applyFill="1" applyBorder="1"/>
    <xf numFmtId="0" fontId="121" fillId="0" borderId="0" xfId="0" applyFont="1" applyBorder="1"/>
    <xf numFmtId="164" fontId="121" fillId="0" borderId="0" xfId="227" applyNumberFormat="1" applyFont="1" applyFill="1" applyBorder="1" applyAlignment="1">
      <alignment horizontal="center"/>
    </xf>
    <xf numFmtId="164" fontId="121" fillId="0" borderId="0" xfId="227" applyNumberFormat="1" applyFont="1" applyFill="1" applyBorder="1"/>
    <xf numFmtId="0" fontId="119" fillId="0" borderId="0" xfId="0" applyFont="1" applyBorder="1"/>
    <xf numFmtId="0" fontId="49" fillId="0" borderId="0" xfId="0" applyFont="1"/>
    <xf numFmtId="0" fontId="119" fillId="0" borderId="0" xfId="0" applyFont="1" applyFill="1"/>
    <xf numFmtId="0" fontId="119" fillId="0" borderId="0" xfId="0" applyFont="1" applyFill="1" applyBorder="1" applyAlignment="1">
      <alignment horizontal="center"/>
    </xf>
    <xf numFmtId="0" fontId="119" fillId="0" borderId="0" xfId="0" applyFont="1" applyBorder="1" applyAlignment="1">
      <alignment horizontal="right"/>
    </xf>
    <xf numFmtId="0" fontId="0" fillId="0" borderId="19" xfId="0" applyFill="1" applyBorder="1"/>
    <xf numFmtId="0" fontId="0" fillId="0" borderId="20" xfId="0" applyFill="1" applyBorder="1"/>
    <xf numFmtId="0" fontId="0" fillId="0" borderId="16" xfId="0" applyBorder="1"/>
    <xf numFmtId="0" fontId="0" fillId="0" borderId="24" xfId="0" applyBorder="1" applyAlignment="1">
      <alignment horizontal="centerContinuous"/>
    </xf>
    <xf numFmtId="0" fontId="0" fillId="0" borderId="16" xfId="0" applyBorder="1" applyAlignment="1">
      <alignment horizontal="centerContinuous"/>
    </xf>
    <xf numFmtId="0" fontId="0" fillId="0" borderId="0" xfId="0" applyBorder="1" applyAlignment="1">
      <alignment horizontal="centerContinuous"/>
    </xf>
    <xf numFmtId="0" fontId="0" fillId="0" borderId="16" xfId="0" applyBorder="1" applyAlignment="1">
      <alignment vertical="top"/>
    </xf>
    <xf numFmtId="0" fontId="0" fillId="0" borderId="0" xfId="0" applyBorder="1" applyAlignment="1">
      <alignment vertical="top"/>
    </xf>
    <xf numFmtId="0" fontId="0" fillId="0" borderId="29" xfId="0" applyBorder="1" applyAlignment="1">
      <alignment vertical="top"/>
    </xf>
    <xf numFmtId="0" fontId="47" fillId="0" borderId="3" xfId="0" applyFont="1" applyBorder="1" applyAlignment="1">
      <alignment vertical="top" wrapText="1"/>
    </xf>
    <xf numFmtId="0" fontId="47" fillId="0" borderId="3" xfId="0" applyFont="1" applyBorder="1"/>
    <xf numFmtId="164" fontId="119" fillId="0" borderId="0" xfId="227" applyNumberFormat="1" applyFont="1" applyFill="1" applyBorder="1" applyAlignment="1">
      <alignment horizontal="center"/>
    </xf>
    <xf numFmtId="0" fontId="0" fillId="0" borderId="17" xfId="0" applyBorder="1"/>
    <xf numFmtId="0" fontId="0" fillId="0" borderId="16" xfId="0" applyBorder="1" applyAlignment="1">
      <alignment horizontal="center"/>
    </xf>
    <xf numFmtId="0" fontId="0" fillId="0" borderId="29" xfId="0" applyBorder="1"/>
    <xf numFmtId="43" fontId="56" fillId="0" borderId="0" xfId="0" applyNumberFormat="1" applyFont="1" applyFill="1"/>
    <xf numFmtId="164" fontId="121" fillId="0" borderId="0" xfId="0" applyNumberFormat="1" applyFont="1" applyFill="1" applyAlignment="1">
      <alignment vertical="top"/>
    </xf>
    <xf numFmtId="0" fontId="121" fillId="0" borderId="0" xfId="0" applyFont="1" applyFill="1" applyAlignment="1">
      <alignment vertical="top"/>
    </xf>
    <xf numFmtId="0" fontId="47" fillId="0" borderId="10" xfId="0" applyFont="1" applyFill="1" applyBorder="1" applyAlignment="1">
      <alignment horizontal="center"/>
    </xf>
    <xf numFmtId="0" fontId="47" fillId="0" borderId="10" xfId="0" applyFont="1" applyFill="1" applyBorder="1" applyAlignment="1">
      <alignment horizontal="left"/>
    </xf>
    <xf numFmtId="0" fontId="47" fillId="0" borderId="10" xfId="0" applyFont="1" applyFill="1" applyBorder="1" applyAlignment="1">
      <alignment horizontal="centerContinuous"/>
    </xf>
    <xf numFmtId="164" fontId="47" fillId="0" borderId="16" xfId="227" applyNumberFormat="1" applyFill="1" applyBorder="1" applyAlignment="1">
      <alignment vertical="top"/>
    </xf>
    <xf numFmtId="164" fontId="47" fillId="0" borderId="22" xfId="227" applyNumberFormat="1" applyFill="1" applyBorder="1" applyAlignment="1">
      <alignment vertical="top"/>
    </xf>
    <xf numFmtId="164" fontId="47" fillId="0" borderId="16" xfId="227" applyNumberFormat="1" applyFill="1" applyBorder="1" applyAlignment="1"/>
    <xf numFmtId="164" fontId="47" fillId="0" borderId="22" xfId="227" applyNumberFormat="1" applyFill="1" applyBorder="1"/>
    <xf numFmtId="164" fontId="47" fillId="0" borderId="93" xfId="227" applyNumberFormat="1" applyFill="1" applyBorder="1"/>
    <xf numFmtId="164" fontId="47" fillId="0" borderId="17" xfId="227" applyNumberFormat="1" applyFill="1" applyBorder="1" applyAlignment="1">
      <alignment vertical="top"/>
    </xf>
    <xf numFmtId="164" fontId="47" fillId="0" borderId="10" xfId="227" applyNumberFormat="1" applyFill="1" applyBorder="1" applyAlignment="1">
      <alignment vertical="top"/>
    </xf>
    <xf numFmtId="164" fontId="47" fillId="0" borderId="11" xfId="227" applyNumberFormat="1" applyFill="1" applyBorder="1" applyAlignment="1">
      <alignment vertical="top"/>
    </xf>
    <xf numFmtId="164" fontId="47" fillId="0" borderId="23" xfId="227" applyNumberFormat="1" applyFill="1" applyBorder="1" applyAlignment="1">
      <alignment vertical="top"/>
    </xf>
    <xf numFmtId="164" fontId="47" fillId="0" borderId="17" xfId="227" applyNumberFormat="1" applyFill="1" applyBorder="1" applyAlignment="1"/>
    <xf numFmtId="164" fontId="47" fillId="0" borderId="23" xfId="227" applyNumberFormat="1" applyFill="1" applyBorder="1"/>
    <xf numFmtId="164" fontId="47" fillId="0" borderId="26" xfId="227" applyNumberFormat="1" applyFill="1" applyBorder="1"/>
    <xf numFmtId="164" fontId="47" fillId="0" borderId="94" xfId="227" applyNumberFormat="1" applyFill="1" applyBorder="1"/>
    <xf numFmtId="164" fontId="47" fillId="0" borderId="17" xfId="227" applyNumberFormat="1" applyFill="1" applyBorder="1"/>
    <xf numFmtId="164" fontId="47" fillId="0" borderId="3" xfId="227" applyNumberFormat="1" applyFont="1" applyFill="1" applyBorder="1" applyAlignment="1">
      <alignment horizontal="center"/>
    </xf>
    <xf numFmtId="164" fontId="47" fillId="0" borderId="3" xfId="227" applyNumberFormat="1" applyFont="1" applyFill="1" applyBorder="1"/>
    <xf numFmtId="164" fontId="47" fillId="0" borderId="37" xfId="227" applyNumberFormat="1" applyFont="1" applyFill="1" applyBorder="1" applyAlignment="1">
      <alignment horizontal="right"/>
    </xf>
    <xf numFmtId="0" fontId="0" fillId="0" borderId="10" xfId="0" applyFill="1" applyBorder="1" applyAlignment="1">
      <alignment horizontal="centerContinuous"/>
    </xf>
    <xf numFmtId="0" fontId="0" fillId="0" borderId="0" xfId="0" applyFill="1" applyBorder="1" applyAlignment="1">
      <alignment horizontal="centerContinuous"/>
    </xf>
    <xf numFmtId="0" fontId="0" fillId="0" borderId="0" xfId="0" applyFill="1" applyBorder="1" applyAlignment="1">
      <alignment vertical="top"/>
    </xf>
    <xf numFmtId="0" fontId="0" fillId="0" borderId="0" xfId="0" applyFill="1" applyBorder="1" applyAlignment="1">
      <alignment vertical="top" wrapText="1"/>
    </xf>
    <xf numFmtId="0" fontId="0" fillId="0" borderId="3" xfId="0" applyFill="1" applyBorder="1"/>
    <xf numFmtId="0" fontId="119" fillId="0" borderId="0" xfId="0" applyFont="1" applyFill="1" applyBorder="1" applyAlignment="1">
      <alignment horizontal="right"/>
    </xf>
    <xf numFmtId="164" fontId="121" fillId="0" borderId="0" xfId="227" applyNumberFormat="1" applyFont="1" applyFill="1" applyBorder="1" applyAlignment="1">
      <alignment horizontal="right"/>
    </xf>
    <xf numFmtId="164" fontId="121" fillId="0" borderId="0" xfId="227" applyNumberFormat="1" applyFont="1" applyFill="1" applyBorder="1" applyAlignment="1">
      <alignment horizontal="left"/>
    </xf>
    <xf numFmtId="41" fontId="46" fillId="0" borderId="0" xfId="0" applyNumberFormat="1" applyFont="1" applyFill="1" applyBorder="1"/>
    <xf numFmtId="10" fontId="47" fillId="0" borderId="38" xfId="0" applyNumberFormat="1" applyFont="1" applyFill="1" applyBorder="1" applyAlignment="1">
      <alignment horizontal="center"/>
    </xf>
    <xf numFmtId="10" fontId="137" fillId="0" borderId="38" xfId="0" applyNumberFormat="1" applyFont="1" applyFill="1" applyBorder="1" applyAlignment="1">
      <alignment horizontal="center"/>
    </xf>
    <xf numFmtId="10" fontId="47" fillId="0" borderId="39" xfId="0" applyNumberFormat="1" applyFont="1" applyFill="1" applyBorder="1" applyAlignment="1">
      <alignment horizontal="center"/>
    </xf>
    <xf numFmtId="0" fontId="137" fillId="0" borderId="38" xfId="0" applyFont="1" applyFill="1" applyBorder="1" applyAlignment="1">
      <alignment horizontal="center"/>
    </xf>
    <xf numFmtId="0" fontId="56" fillId="63" borderId="16" xfId="227" applyNumberFormat="1" applyFont="1" applyFill="1" applyBorder="1" applyAlignment="1">
      <alignment horizontal="left"/>
    </xf>
    <xf numFmtId="0" fontId="56" fillId="63" borderId="0" xfId="227" applyNumberFormat="1" applyFont="1" applyFill="1" applyBorder="1" applyAlignment="1">
      <alignment horizontal="left"/>
    </xf>
    <xf numFmtId="0" fontId="56" fillId="63" borderId="0" xfId="0" applyFont="1" applyFill="1" applyBorder="1"/>
    <xf numFmtId="0" fontId="56" fillId="63" borderId="0" xfId="0" applyFont="1" applyFill="1" applyBorder="1" applyAlignment="1">
      <alignment horizontal="left"/>
    </xf>
    <xf numFmtId="0" fontId="56" fillId="63" borderId="0" xfId="0" applyFont="1" applyFill="1" applyBorder="1" applyAlignment="1">
      <alignment horizontal="center"/>
    </xf>
    <xf numFmtId="43" fontId="56" fillId="63" borderId="0" xfId="227" applyNumberFormat="1" applyFont="1" applyFill="1" applyBorder="1"/>
    <xf numFmtId="49" fontId="56" fillId="63" borderId="18" xfId="0" applyNumberFormat="1" applyFont="1" applyFill="1" applyBorder="1" applyAlignment="1">
      <alignment horizontal="center"/>
    </xf>
    <xf numFmtId="41" fontId="56" fillId="63" borderId="0" xfId="0" applyNumberFormat="1" applyFont="1" applyFill="1" applyBorder="1"/>
    <xf numFmtId="41" fontId="56" fillId="63" borderId="27" xfId="0" applyNumberFormat="1" applyFont="1" applyFill="1" applyBorder="1"/>
    <xf numFmtId="41" fontId="56" fillId="63" borderId="16" xfId="0" applyNumberFormat="1" applyFont="1" applyFill="1" applyBorder="1"/>
    <xf numFmtId="41" fontId="56" fillId="63" borderId="17" xfId="0" applyNumberFormat="1" applyFont="1" applyFill="1" applyBorder="1"/>
    <xf numFmtId="41" fontId="56" fillId="63" borderId="0" xfId="0" applyNumberFormat="1" applyFont="1" applyFill="1"/>
    <xf numFmtId="41" fontId="56" fillId="63" borderId="38" xfId="0" applyNumberFormat="1" applyFont="1" applyFill="1" applyBorder="1"/>
    <xf numFmtId="17" fontId="73" fillId="63" borderId="0" xfId="0" quotePrefix="1" applyNumberFormat="1" applyFont="1" applyFill="1"/>
    <xf numFmtId="49" fontId="56" fillId="63" borderId="16" xfId="0" applyNumberFormat="1" applyFont="1" applyFill="1" applyBorder="1" applyAlignment="1">
      <alignment horizontal="left"/>
    </xf>
    <xf numFmtId="49" fontId="56" fillId="63" borderId="0" xfId="0" applyNumberFormat="1" applyFont="1" applyFill="1" applyBorder="1" applyAlignment="1">
      <alignment horizontal="left"/>
    </xf>
    <xf numFmtId="171" fontId="56" fillId="63" borderId="0" xfId="0" applyNumberFormat="1" applyFont="1" applyFill="1" applyBorder="1" applyAlignment="1">
      <alignment horizontal="center"/>
    </xf>
    <xf numFmtId="17" fontId="56" fillId="63" borderId="0" xfId="0" applyNumberFormat="1" applyFont="1" applyFill="1" applyBorder="1"/>
    <xf numFmtId="49" fontId="56" fillId="63" borderId="16" xfId="0" applyNumberFormat="1" applyFont="1" applyFill="1" applyBorder="1" applyAlignment="1">
      <alignment horizontal="left" vertical="top"/>
    </xf>
    <xf numFmtId="49" fontId="56" fillId="63" borderId="0" xfId="0" applyNumberFormat="1" applyFont="1" applyFill="1" applyBorder="1" applyAlignment="1">
      <alignment horizontal="left" vertical="top"/>
    </xf>
    <xf numFmtId="49" fontId="56" fillId="63" borderId="0" xfId="0" applyNumberFormat="1" applyFont="1" applyFill="1" applyAlignment="1">
      <alignment horizontal="left"/>
    </xf>
    <xf numFmtId="1" fontId="56" fillId="63" borderId="16" xfId="227" applyNumberFormat="1" applyFont="1" applyFill="1" applyBorder="1" applyAlignment="1">
      <alignment horizontal="left"/>
    </xf>
    <xf numFmtId="0" fontId="126" fillId="63" borderId="16" xfId="373" applyFont="1" applyFill="1" applyBorder="1" applyAlignment="1">
      <alignment horizontal="left" wrapText="1"/>
    </xf>
    <xf numFmtId="0" fontId="56" fillId="63" borderId="16" xfId="0" applyNumberFormat="1" applyFont="1" applyFill="1" applyBorder="1" applyAlignment="1">
      <alignment horizontal="left"/>
    </xf>
    <xf numFmtId="49" fontId="56" fillId="63" borderId="16" xfId="0" applyNumberFormat="1" applyFont="1" applyFill="1" applyBorder="1"/>
    <xf numFmtId="0" fontId="56" fillId="63" borderId="16" xfId="0" applyFont="1" applyFill="1" applyBorder="1" applyAlignment="1">
      <alignment horizontal="left"/>
    </xf>
    <xf numFmtId="1" fontId="56" fillId="63" borderId="0" xfId="227" applyNumberFormat="1" applyFont="1" applyFill="1" applyAlignment="1">
      <alignment horizontal="left"/>
    </xf>
    <xf numFmtId="0" fontId="127" fillId="63" borderId="0" xfId="662" applyFont="1" applyFill="1" applyAlignment="1">
      <alignment horizontal="left"/>
    </xf>
    <xf numFmtId="0" fontId="56" fillId="63" borderId="16" xfId="0" applyNumberFormat="1" applyFont="1" applyFill="1" applyBorder="1" applyAlignment="1">
      <alignment horizontal="left" vertical="top"/>
    </xf>
    <xf numFmtId="0" fontId="56" fillId="63" borderId="16" xfId="0" quotePrefix="1" applyNumberFormat="1" applyFont="1" applyFill="1" applyBorder="1" applyAlignment="1">
      <alignment horizontal="left"/>
    </xf>
    <xf numFmtId="0" fontId="56" fillId="63" borderId="0" xfId="0" applyNumberFormat="1" applyFont="1" applyFill="1" applyAlignment="1">
      <alignment horizontal="left"/>
    </xf>
    <xf numFmtId="0" fontId="56" fillId="63" borderId="29" xfId="0" applyNumberFormat="1" applyFont="1" applyFill="1" applyBorder="1" applyAlignment="1">
      <alignment horizontal="left"/>
    </xf>
    <xf numFmtId="0" fontId="56" fillId="63" borderId="0" xfId="0" applyFont="1" applyFill="1"/>
    <xf numFmtId="17" fontId="56" fillId="63" borderId="0" xfId="0" applyNumberFormat="1" applyFont="1" applyFill="1"/>
    <xf numFmtId="0" fontId="126" fillId="63" borderId="0" xfId="373" applyFont="1" applyFill="1" applyBorder="1" applyAlignment="1">
      <alignment horizontal="left" wrapText="1"/>
    </xf>
    <xf numFmtId="0" fontId="126" fillId="63" borderId="0" xfId="373" applyFont="1" applyFill="1" applyBorder="1" applyAlignment="1">
      <alignment wrapText="1"/>
    </xf>
    <xf numFmtId="49" fontId="62" fillId="63" borderId="18" xfId="0" applyNumberFormat="1" applyFont="1" applyFill="1" applyBorder="1" applyAlignment="1">
      <alignment horizontal="center"/>
    </xf>
    <xf numFmtId="0" fontId="56" fillId="63" borderId="0" xfId="0" applyNumberFormat="1" applyFont="1" applyFill="1" applyBorder="1" applyAlignment="1">
      <alignment horizontal="left"/>
    </xf>
    <xf numFmtId="1" fontId="56" fillId="63" borderId="0" xfId="227" applyNumberFormat="1" applyFont="1" applyFill="1" applyBorder="1" applyAlignment="1">
      <alignment horizontal="left"/>
    </xf>
    <xf numFmtId="0" fontId="127" fillId="63" borderId="0" xfId="662" applyFont="1" applyFill="1" applyBorder="1"/>
    <xf numFmtId="0" fontId="127" fillId="63" borderId="0" xfId="662" applyFont="1" applyFill="1"/>
    <xf numFmtId="0" fontId="127" fillId="63" borderId="0" xfId="663" applyFont="1" applyFill="1" applyBorder="1"/>
    <xf numFmtId="0" fontId="11" fillId="63" borderId="0" xfId="6537" applyFill="1"/>
    <xf numFmtId="41" fontId="128" fillId="63" borderId="0" xfId="221" applyNumberFormat="1" applyFont="1" applyFill="1" applyBorder="1"/>
    <xf numFmtId="41" fontId="128" fillId="63" borderId="27" xfId="221" applyNumberFormat="1" applyFont="1" applyFill="1" applyBorder="1"/>
    <xf numFmtId="41" fontId="56" fillId="63" borderId="16" xfId="221" applyNumberFormat="1" applyFont="1" applyFill="1" applyBorder="1"/>
    <xf numFmtId="41" fontId="56" fillId="63" borderId="0" xfId="221" applyNumberFormat="1" applyFont="1" applyFill="1" applyBorder="1"/>
    <xf numFmtId="49" fontId="56" fillId="63" borderId="2" xfId="0" applyNumberFormat="1" applyFont="1" applyFill="1" applyBorder="1" applyAlignment="1">
      <alignment horizontal="center"/>
    </xf>
    <xf numFmtId="41" fontId="56" fillId="63" borderId="0" xfId="227" applyNumberFormat="1" applyFont="1" applyFill="1" applyBorder="1"/>
    <xf numFmtId="41" fontId="56" fillId="63" borderId="16" xfId="227" applyNumberFormat="1" applyFont="1" applyFill="1" applyBorder="1"/>
    <xf numFmtId="0" fontId="56" fillId="63" borderId="0" xfId="348" applyFont="1" applyFill="1"/>
    <xf numFmtId="0" fontId="56" fillId="63" borderId="0" xfId="348" applyFont="1" applyFill="1" applyBorder="1"/>
    <xf numFmtId="0" fontId="127" fillId="63" borderId="0" xfId="654" applyFont="1" applyFill="1" applyBorder="1"/>
    <xf numFmtId="49" fontId="56" fillId="63" borderId="34" xfId="0" applyNumberFormat="1" applyFont="1" applyFill="1" applyBorder="1" applyAlignment="1">
      <alignment horizontal="center"/>
    </xf>
    <xf numFmtId="0" fontId="56" fillId="63" borderId="0" xfId="0" applyFont="1" applyFill="1" applyBorder="1" applyAlignment="1">
      <alignment horizontal="left" vertical="top" wrapText="1"/>
    </xf>
    <xf numFmtId="0" fontId="56" fillId="63" borderId="0" xfId="0" applyNumberFormat="1" applyFont="1" applyFill="1" applyBorder="1" applyAlignment="1">
      <alignment vertical="top" wrapText="1"/>
    </xf>
    <xf numFmtId="49" fontId="56" fillId="63" borderId="4" xfId="0" applyNumberFormat="1" applyFont="1" applyFill="1" applyBorder="1" applyAlignment="1">
      <alignment horizontal="center"/>
    </xf>
    <xf numFmtId="0" fontId="127" fillId="63" borderId="0" xfId="654" applyFont="1" applyFill="1"/>
    <xf numFmtId="0" fontId="127" fillId="63" borderId="0" xfId="513" applyFont="1" applyFill="1" applyBorder="1"/>
    <xf numFmtId="0" fontId="56" fillId="63" borderId="18" xfId="0" applyNumberFormat="1" applyFont="1" applyFill="1" applyBorder="1" applyAlignment="1">
      <alignment horizontal="center"/>
    </xf>
    <xf numFmtId="0" fontId="56" fillId="63" borderId="4" xfId="0" applyNumberFormat="1" applyFont="1" applyFill="1" applyBorder="1" applyAlignment="1">
      <alignment horizontal="center"/>
    </xf>
    <xf numFmtId="0" fontId="56" fillId="63" borderId="0" xfId="0" applyFont="1" applyFill="1" applyBorder="1" applyAlignment="1">
      <alignment wrapText="1"/>
    </xf>
    <xf numFmtId="49" fontId="62" fillId="63" borderId="4" xfId="0" applyNumberFormat="1" applyFont="1" applyFill="1" applyBorder="1" applyAlignment="1">
      <alignment horizontal="center"/>
    </xf>
    <xf numFmtId="49" fontId="62" fillId="63" borderId="33" xfId="0" applyNumberFormat="1" applyFont="1" applyFill="1" applyBorder="1" applyAlignment="1">
      <alignment horizontal="center"/>
    </xf>
    <xf numFmtId="0" fontId="56" fillId="63" borderId="3" xfId="0" applyNumberFormat="1" applyFont="1" applyFill="1" applyBorder="1" applyAlignment="1">
      <alignment horizontal="left"/>
    </xf>
    <xf numFmtId="0" fontId="56" fillId="63" borderId="3" xfId="0" applyFont="1" applyFill="1" applyBorder="1"/>
    <xf numFmtId="0" fontId="56" fillId="63" borderId="3" xfId="0" applyFont="1" applyFill="1" applyBorder="1" applyAlignment="1">
      <alignment horizontal="left"/>
    </xf>
    <xf numFmtId="0" fontId="56" fillId="63" borderId="3" xfId="0" applyFont="1" applyFill="1" applyBorder="1" applyAlignment="1">
      <alignment horizontal="center"/>
    </xf>
    <xf numFmtId="43" fontId="56" fillId="63" borderId="3" xfId="227" applyNumberFormat="1" applyFont="1" applyFill="1" applyBorder="1"/>
    <xf numFmtId="49" fontId="56" fillId="63" borderId="52" xfId="0" applyNumberFormat="1" applyFont="1" applyFill="1" applyBorder="1" applyAlignment="1">
      <alignment horizontal="center"/>
    </xf>
    <xf numFmtId="41" fontId="56" fillId="63" borderId="3" xfId="0" applyNumberFormat="1" applyFont="1" applyFill="1" applyBorder="1"/>
    <xf numFmtId="41" fontId="56" fillId="63" borderId="63" xfId="0" applyNumberFormat="1" applyFont="1" applyFill="1" applyBorder="1"/>
    <xf numFmtId="41" fontId="56" fillId="63" borderId="68" xfId="0" applyNumberFormat="1" applyFont="1" applyFill="1" applyBorder="1"/>
    <xf numFmtId="41" fontId="56" fillId="63" borderId="37" xfId="0" applyNumberFormat="1" applyFont="1" applyFill="1" applyBorder="1"/>
    <xf numFmtId="43" fontId="121" fillId="0" borderId="0" xfId="0" applyNumberFormat="1" applyFont="1" applyFill="1"/>
    <xf numFmtId="41" fontId="51" fillId="0" borderId="11" xfId="0" applyNumberFormat="1" applyFont="1" applyFill="1" applyBorder="1"/>
    <xf numFmtId="41" fontId="51" fillId="0" borderId="11" xfId="0" applyNumberFormat="1" applyFont="1" applyFill="1" applyBorder="1" applyProtection="1"/>
    <xf numFmtId="0" fontId="46" fillId="0" borderId="38" xfId="0" applyFont="1" applyFill="1" applyBorder="1" applyAlignment="1">
      <alignment horizontal="center"/>
    </xf>
    <xf numFmtId="0" fontId="47" fillId="0" borderId="38" xfId="0" applyFont="1" applyFill="1" applyBorder="1"/>
    <xf numFmtId="41" fontId="47" fillId="0" borderId="38" xfId="227" applyNumberFormat="1" applyFont="1" applyFill="1" applyBorder="1"/>
    <xf numFmtId="41" fontId="47" fillId="0" borderId="95" xfId="227" applyNumberFormat="1" applyFont="1" applyFill="1" applyBorder="1" applyAlignment="1">
      <alignment horizontal="right"/>
    </xf>
    <xf numFmtId="41" fontId="47" fillId="0" borderId="38" xfId="0" applyNumberFormat="1" applyFont="1" applyFill="1" applyBorder="1"/>
    <xf numFmtId="41" fontId="64" fillId="0" borderId="38" xfId="227" applyNumberFormat="1" applyFont="1" applyFill="1" applyBorder="1"/>
    <xf numFmtId="41" fontId="46" fillId="0" borderId="92" xfId="227" applyNumberFormat="1" applyFont="1" applyFill="1" applyBorder="1"/>
    <xf numFmtId="49" fontId="56" fillId="63" borderId="97" xfId="0" applyNumberFormat="1" applyFont="1" applyFill="1" applyBorder="1" applyAlignment="1">
      <alignment horizontal="center"/>
    </xf>
    <xf numFmtId="0" fontId="120" fillId="0" borderId="0" xfId="0" applyFont="1" applyFill="1" applyAlignment="1">
      <alignment horizontal="center"/>
    </xf>
    <xf numFmtId="165" fontId="134" fillId="0" borderId="0" xfId="0" applyNumberFormat="1" applyFont="1" applyFill="1" applyAlignment="1"/>
    <xf numFmtId="165" fontId="134" fillId="0" borderId="0" xfId="0" applyNumberFormat="1" applyFont="1" applyFill="1" applyAlignment="1">
      <alignment horizontal="left"/>
    </xf>
    <xf numFmtId="171" fontId="56" fillId="63" borderId="0" xfId="0" applyNumberFormat="1" applyFont="1" applyFill="1" applyBorder="1" applyAlignment="1">
      <alignment horizontal="right"/>
    </xf>
    <xf numFmtId="0" fontId="46" fillId="0" borderId="71" xfId="0" applyFont="1" applyFill="1" applyBorder="1" applyAlignment="1">
      <alignment horizontal="center"/>
    </xf>
    <xf numFmtId="43" fontId="138" fillId="0" borderId="0" xfId="227" applyNumberFormat="1" applyFont="1" applyFill="1" applyBorder="1"/>
    <xf numFmtId="41" fontId="62" fillId="0" borderId="10" xfId="0" applyNumberFormat="1" applyFont="1" applyFill="1" applyBorder="1"/>
    <xf numFmtId="41" fontId="62" fillId="0" borderId="64" xfId="0" applyNumberFormat="1" applyFont="1" applyFill="1" applyBorder="1"/>
    <xf numFmtId="17" fontId="56" fillId="63" borderId="0" xfId="0" applyNumberFormat="1" applyFont="1" applyFill="1" applyBorder="1" applyAlignment="1">
      <alignment horizontal="right"/>
    </xf>
    <xf numFmtId="171" fontId="56" fillId="63" borderId="3" xfId="0" applyNumberFormat="1" applyFont="1" applyFill="1" applyBorder="1" applyAlignment="1">
      <alignment horizontal="right"/>
    </xf>
    <xf numFmtId="42" fontId="47" fillId="0" borderId="38" xfId="227" applyNumberFormat="1" applyFont="1" applyFill="1" applyBorder="1"/>
    <xf numFmtId="41" fontId="46" fillId="0" borderId="0" xfId="0" applyNumberFormat="1" applyFont="1" applyFill="1" applyBorder="1" applyAlignment="1">
      <alignment horizontal="center"/>
    </xf>
    <xf numFmtId="0" fontId="0" fillId="0" borderId="3" xfId="0" applyBorder="1"/>
    <xf numFmtId="37" fontId="46" fillId="0" borderId="0" xfId="0" applyNumberFormat="1" applyFont="1" applyBorder="1" applyAlignment="1" applyProtection="1">
      <alignment horizontal="left"/>
    </xf>
    <xf numFmtId="37" fontId="46" fillId="0" borderId="0" xfId="0" applyNumberFormat="1" applyFont="1" applyBorder="1" applyAlignment="1" applyProtection="1">
      <alignment horizontal="center"/>
    </xf>
    <xf numFmtId="37" fontId="46" fillId="0" borderId="10" xfId="0" applyNumberFormat="1" applyFont="1" applyBorder="1" applyAlignment="1" applyProtection="1">
      <alignment horizontal="left"/>
    </xf>
    <xf numFmtId="168" fontId="46" fillId="0" borderId="10" xfId="0" applyNumberFormat="1" applyFont="1" applyFill="1" applyBorder="1" applyAlignment="1">
      <alignment horizontal="center"/>
    </xf>
    <xf numFmtId="168" fontId="46" fillId="0" borderId="95" xfId="0" applyNumberFormat="1" applyFont="1" applyFill="1" applyBorder="1" applyAlignment="1">
      <alignment horizontal="center"/>
    </xf>
    <xf numFmtId="0" fontId="135" fillId="0" borderId="0" xfId="0" applyFont="1" applyFill="1" applyAlignment="1">
      <alignment horizontal="center"/>
    </xf>
    <xf numFmtId="0" fontId="171" fillId="0" borderId="0" xfId="0" applyFont="1" applyFill="1" applyAlignment="1">
      <alignment horizontal="centerContinuous"/>
    </xf>
    <xf numFmtId="0" fontId="171" fillId="0" borderId="0" xfId="0" applyFont="1" applyFill="1" applyAlignment="1">
      <alignment horizontal="center"/>
    </xf>
    <xf numFmtId="0" fontId="135" fillId="0" borderId="0" xfId="0" applyFont="1" applyFill="1" applyBorder="1" applyAlignment="1">
      <alignment horizontal="left"/>
    </xf>
    <xf numFmtId="10" fontId="135" fillId="0" borderId="0" xfId="0" applyNumberFormat="1" applyFont="1" applyFill="1" applyBorder="1" applyAlignment="1">
      <alignment horizontal="center"/>
    </xf>
    <xf numFmtId="0" fontId="135" fillId="0" borderId="0" xfId="0" applyFont="1" applyFill="1" applyBorder="1" applyAlignment="1">
      <alignment horizontal="right"/>
    </xf>
    <xf numFmtId="49" fontId="134" fillId="0" borderId="0" xfId="0" applyNumberFormat="1" applyFont="1" applyBorder="1" applyAlignment="1" applyProtection="1">
      <alignment horizontal="centerContinuous"/>
    </xf>
    <xf numFmtId="37" fontId="171" fillId="0" borderId="0" xfId="0" applyNumberFormat="1" applyFont="1" applyAlignment="1" applyProtection="1">
      <alignment horizontal="centerContinuous"/>
      <protection locked="0"/>
    </xf>
    <xf numFmtId="0" fontId="135" fillId="0" borderId="0" xfId="0" applyFont="1" applyAlignment="1">
      <alignment horizontal="right"/>
    </xf>
    <xf numFmtId="10" fontId="135" fillId="0" borderId="0" xfId="0" applyNumberFormat="1" applyFont="1" applyFill="1" applyAlignment="1">
      <alignment horizontal="center"/>
    </xf>
    <xf numFmtId="37" fontId="135" fillId="0" borderId="0" xfId="0" applyNumberFormat="1" applyFont="1" applyBorder="1" applyAlignment="1" applyProtection="1">
      <alignment horizontal="right"/>
    </xf>
    <xf numFmtId="38" fontId="172" fillId="0" borderId="0" xfId="296" applyNumberFormat="1" applyFont="1" applyFill="1" applyAlignment="1">
      <alignment horizontal="center"/>
    </xf>
    <xf numFmtId="49" fontId="56" fillId="63" borderId="96" xfId="0" applyNumberFormat="1" applyFont="1" applyFill="1" applyBorder="1" applyAlignment="1">
      <alignment horizontal="center"/>
    </xf>
    <xf numFmtId="49" fontId="56" fillId="0" borderId="96" xfId="0" applyNumberFormat="1" applyFont="1" applyFill="1" applyBorder="1" applyAlignment="1">
      <alignment horizontal="center"/>
    </xf>
    <xf numFmtId="49" fontId="62" fillId="0" borderId="96" xfId="0" applyNumberFormat="1" applyFont="1" applyFill="1" applyBorder="1" applyAlignment="1">
      <alignment horizontal="center"/>
    </xf>
    <xf numFmtId="49" fontId="56" fillId="63" borderId="30" xfId="0" applyNumberFormat="1" applyFont="1" applyFill="1" applyBorder="1" applyAlignment="1">
      <alignment horizontal="center"/>
    </xf>
    <xf numFmtId="49" fontId="62" fillId="63" borderId="30" xfId="0" applyNumberFormat="1" applyFont="1" applyFill="1" applyBorder="1" applyAlignment="1">
      <alignment horizontal="center"/>
    </xf>
    <xf numFmtId="0" fontId="71" fillId="0" borderId="0" xfId="0" applyFont="1" applyAlignment="1">
      <alignment horizontal="center"/>
    </xf>
    <xf numFmtId="0" fontId="137" fillId="0" borderId="0" xfId="0" applyFont="1" applyAlignment="1">
      <alignment horizontal="center"/>
    </xf>
    <xf numFmtId="42" fontId="46" fillId="0" borderId="0" xfId="264" applyNumberFormat="1" applyFont="1" applyFill="1"/>
    <xf numFmtId="0" fontId="46" fillId="113" borderId="36" xfId="0" applyFont="1" applyFill="1" applyBorder="1" applyAlignment="1">
      <alignment horizontal="centerContinuous"/>
    </xf>
    <xf numFmtId="0" fontId="46" fillId="113" borderId="11" xfId="0" applyFont="1" applyFill="1" applyBorder="1" applyAlignment="1">
      <alignment horizontal="centerContinuous"/>
    </xf>
    <xf numFmtId="0" fontId="46" fillId="113" borderId="34" xfId="0" applyFont="1" applyFill="1" applyBorder="1" applyAlignment="1">
      <alignment horizontal="centerContinuous"/>
    </xf>
    <xf numFmtId="0" fontId="46" fillId="113" borderId="35" xfId="0" applyFont="1" applyFill="1" applyBorder="1"/>
    <xf numFmtId="42" fontId="46" fillId="113" borderId="0" xfId="0" applyNumberFormat="1" applyFont="1" applyFill="1" applyBorder="1"/>
    <xf numFmtId="42" fontId="46" fillId="113" borderId="27" xfId="0" applyNumberFormat="1" applyFont="1" applyFill="1" applyBorder="1"/>
    <xf numFmtId="10" fontId="0" fillId="113" borderId="0" xfId="0" applyNumberFormat="1" applyFill="1" applyBorder="1"/>
    <xf numFmtId="10" fontId="0" fillId="113" borderId="27" xfId="0" applyNumberFormat="1" applyFill="1" applyBorder="1"/>
    <xf numFmtId="41" fontId="46" fillId="113" borderId="9" xfId="0" applyNumberFormat="1" applyFont="1" applyFill="1" applyBorder="1"/>
    <xf numFmtId="42" fontId="46" fillId="113" borderId="40" xfId="0" applyNumberFormat="1" applyFont="1" applyFill="1" applyBorder="1"/>
    <xf numFmtId="0" fontId="0" fillId="113" borderId="28" xfId="0" applyFill="1" applyBorder="1"/>
    <xf numFmtId="0" fontId="0" fillId="113" borderId="10" xfId="0" applyFill="1" applyBorder="1"/>
    <xf numFmtId="0" fontId="0" fillId="113" borderId="33" xfId="0" applyFill="1" applyBorder="1"/>
    <xf numFmtId="0" fontId="56" fillId="0" borderId="16" xfId="227" applyNumberFormat="1" applyFont="1" applyFill="1" applyBorder="1" applyAlignment="1">
      <alignment horizontal="left"/>
    </xf>
    <xf numFmtId="0" fontId="56" fillId="0" borderId="0" xfId="227" applyNumberFormat="1" applyFont="1" applyFill="1" applyBorder="1" applyAlignment="1">
      <alignment horizontal="left"/>
    </xf>
    <xf numFmtId="171" fontId="56" fillId="0" borderId="0" xfId="0" applyNumberFormat="1" applyFont="1" applyFill="1" applyBorder="1" applyAlignment="1">
      <alignment horizontal="right"/>
    </xf>
    <xf numFmtId="0" fontId="127" fillId="63" borderId="0" xfId="6537" applyFont="1" applyFill="1"/>
    <xf numFmtId="0" fontId="0" fillId="63" borderId="0" xfId="0" applyFill="1"/>
    <xf numFmtId="0" fontId="119" fillId="0" borderId="0" xfId="0" applyFont="1" applyAlignment="1">
      <alignment horizontal="right"/>
    </xf>
    <xf numFmtId="171" fontId="46" fillId="64" borderId="0" xfId="0" applyNumberFormat="1" applyFont="1" applyFill="1" applyBorder="1" applyAlignment="1"/>
    <xf numFmtId="0" fontId="170" fillId="113" borderId="98" xfId="0" applyFont="1" applyFill="1" applyBorder="1"/>
    <xf numFmtId="10" fontId="0" fillId="113" borderId="99" xfId="0" applyNumberFormat="1" applyFill="1" applyBorder="1"/>
    <xf numFmtId="10" fontId="0" fillId="113" borderId="100" xfId="0" applyNumberFormat="1" applyFill="1" applyBorder="1"/>
    <xf numFmtId="41" fontId="46" fillId="0" borderId="10" xfId="0" applyNumberFormat="1" applyFont="1" applyFill="1" applyBorder="1"/>
    <xf numFmtId="42" fontId="46" fillId="0" borderId="26" xfId="264" applyNumberFormat="1" applyFont="1" applyFill="1" applyBorder="1"/>
    <xf numFmtId="41" fontId="47" fillId="0" borderId="10" xfId="0" applyNumberFormat="1" applyFont="1" applyFill="1" applyBorder="1"/>
    <xf numFmtId="0" fontId="134" fillId="64" borderId="0" xfId="0" applyFont="1" applyFill="1" applyAlignment="1">
      <alignment horizontal="center"/>
    </xf>
    <xf numFmtId="0" fontId="130" fillId="64" borderId="10" xfId="0" applyFont="1" applyFill="1" applyBorder="1" applyAlignment="1">
      <alignment horizontal="center"/>
    </xf>
    <xf numFmtId="0" fontId="131" fillId="64" borderId="0" xfId="0" applyFont="1" applyFill="1"/>
    <xf numFmtId="42" fontId="130" fillId="64" borderId="0" xfId="264" applyNumberFormat="1" applyFont="1" applyFill="1"/>
    <xf numFmtId="41" fontId="131" fillId="64" borderId="0" xfId="0" applyNumberFormat="1" applyFont="1" applyFill="1"/>
    <xf numFmtId="0" fontId="131" fillId="64" borderId="0" xfId="0" applyFont="1" applyFill="1" applyBorder="1"/>
    <xf numFmtId="41" fontId="130" fillId="64" borderId="0" xfId="0" applyNumberFormat="1" applyFont="1" applyFill="1"/>
    <xf numFmtId="42" fontId="130" fillId="64" borderId="26" xfId="264" applyNumberFormat="1" applyFont="1" applyFill="1" applyBorder="1"/>
    <xf numFmtId="42" fontId="0" fillId="64" borderId="0" xfId="0" applyNumberFormat="1" applyFill="1" applyBorder="1"/>
    <xf numFmtId="0" fontId="0" fillId="64" borderId="99" xfId="0" applyFill="1" applyBorder="1"/>
    <xf numFmtId="41" fontId="46" fillId="64" borderId="0" xfId="0" applyNumberFormat="1" applyFont="1" applyFill="1" applyBorder="1"/>
    <xf numFmtId="0" fontId="0" fillId="64" borderId="10" xfId="0" applyFill="1" applyBorder="1"/>
    <xf numFmtId="0" fontId="46" fillId="0" borderId="10" xfId="0" applyFont="1" applyBorder="1" applyAlignment="1">
      <alignment horizontal="center" wrapText="1"/>
    </xf>
    <xf numFmtId="17" fontId="134" fillId="0" borderId="0" xfId="0" quotePrefix="1" applyNumberFormat="1" applyFont="1" applyFill="1" applyAlignment="1">
      <alignment horizontal="left"/>
    </xf>
    <xf numFmtId="41" fontId="46" fillId="0" borderId="57" xfId="0" applyNumberFormat="1" applyFont="1" applyFill="1" applyBorder="1" applyAlignment="1">
      <alignment horizontal="center" wrapText="1"/>
    </xf>
    <xf numFmtId="41" fontId="56" fillId="63" borderId="29" xfId="0" applyNumberFormat="1" applyFont="1" applyFill="1" applyBorder="1"/>
    <xf numFmtId="0" fontId="46" fillId="0" borderId="71" xfId="651" applyFont="1" applyFill="1" applyBorder="1" applyAlignment="1">
      <alignment horizontal="center"/>
    </xf>
    <xf numFmtId="0" fontId="56" fillId="0" borderId="38" xfId="0" applyFont="1" applyFill="1" applyBorder="1" applyAlignment="1">
      <alignment horizontal="left"/>
    </xf>
    <xf numFmtId="0" fontId="56" fillId="0" borderId="39" xfId="0" applyFont="1" applyFill="1" applyBorder="1"/>
    <xf numFmtId="0" fontId="56" fillId="63" borderId="0" xfId="0" quotePrefix="1" applyNumberFormat="1" applyFont="1" applyFill="1" applyBorder="1" applyAlignment="1">
      <alignment horizontal="left"/>
    </xf>
    <xf numFmtId="0" fontId="56" fillId="63" borderId="0" xfId="0" applyNumberFormat="1" applyFont="1" applyFill="1" applyBorder="1" applyAlignment="1">
      <alignment horizontal="left" vertical="top"/>
    </xf>
    <xf numFmtId="43" fontId="56" fillId="63" borderId="0" xfId="227" quotePrefix="1" applyNumberFormat="1" applyFont="1" applyFill="1" applyBorder="1"/>
    <xf numFmtId="17" fontId="73" fillId="114" borderId="0" xfId="0" quotePrefix="1" applyNumberFormat="1" applyFont="1" applyFill="1"/>
    <xf numFmtId="49" fontId="56" fillId="114" borderId="16" xfId="227" applyNumberFormat="1" applyFont="1" applyFill="1" applyBorder="1" applyAlignment="1">
      <alignment horizontal="left"/>
    </xf>
    <xf numFmtId="49" fontId="56" fillId="114" borderId="0" xfId="227" applyNumberFormat="1" applyFont="1" applyFill="1" applyBorder="1" applyAlignment="1">
      <alignment horizontal="left"/>
    </xf>
    <xf numFmtId="0" fontId="56" fillId="114" borderId="0" xfId="0" applyFont="1" applyFill="1" applyBorder="1"/>
    <xf numFmtId="0" fontId="56" fillId="114" borderId="0" xfId="0" applyFont="1" applyFill="1" applyBorder="1" applyAlignment="1">
      <alignment horizontal="left"/>
    </xf>
    <xf numFmtId="171" fontId="56" fillId="114" borderId="0" xfId="0" applyNumberFormat="1" applyFont="1" applyFill="1" applyBorder="1" applyAlignment="1">
      <alignment horizontal="right"/>
    </xf>
    <xf numFmtId="0" fontId="56" fillId="114" borderId="0" xfId="0" applyFont="1" applyFill="1" applyBorder="1" applyAlignment="1">
      <alignment horizontal="center"/>
    </xf>
    <xf numFmtId="0" fontId="0" fillId="114" borderId="0" xfId="0" applyFill="1"/>
    <xf numFmtId="43" fontId="56" fillId="114" borderId="0" xfId="227" applyNumberFormat="1" applyFont="1" applyFill="1" applyBorder="1"/>
    <xf numFmtId="49" fontId="56" fillId="114" borderId="4" xfId="0" applyNumberFormat="1" applyFont="1" applyFill="1" applyBorder="1" applyAlignment="1">
      <alignment horizontal="center"/>
    </xf>
    <xf numFmtId="49" fontId="56" fillId="114" borderId="18" xfId="0" applyNumberFormat="1" applyFont="1" applyFill="1" applyBorder="1" applyAlignment="1">
      <alignment horizontal="center"/>
    </xf>
    <xf numFmtId="41" fontId="56" fillId="114" borderId="0" xfId="0" applyNumberFormat="1" applyFont="1" applyFill="1" applyBorder="1"/>
    <xf numFmtId="41" fontId="56" fillId="114" borderId="27" xfId="0" applyNumberFormat="1" applyFont="1" applyFill="1" applyBorder="1"/>
    <xf numFmtId="41" fontId="56" fillId="114" borderId="16" xfId="0" applyNumberFormat="1" applyFont="1" applyFill="1" applyBorder="1"/>
    <xf numFmtId="41" fontId="56" fillId="114" borderId="17" xfId="0" applyNumberFormat="1" applyFont="1" applyFill="1" applyBorder="1"/>
    <xf numFmtId="41" fontId="56" fillId="114" borderId="0" xfId="0" applyNumberFormat="1" applyFont="1" applyFill="1"/>
    <xf numFmtId="41" fontId="56" fillId="114" borderId="38" xfId="0" applyNumberFormat="1" applyFont="1" applyFill="1" applyBorder="1"/>
    <xf numFmtId="0" fontId="56" fillId="114" borderId="38" xfId="0" applyFont="1" applyFill="1" applyBorder="1" applyAlignment="1">
      <alignment horizontal="left"/>
    </xf>
    <xf numFmtId="49" fontId="56" fillId="114" borderId="16" xfId="0" applyNumberFormat="1" applyFont="1" applyFill="1" applyBorder="1" applyAlignment="1">
      <alignment horizontal="left"/>
    </xf>
    <xf numFmtId="49" fontId="56" fillId="114" borderId="0" xfId="0" applyNumberFormat="1" applyFont="1" applyFill="1" applyBorder="1" applyAlignment="1">
      <alignment horizontal="left"/>
    </xf>
    <xf numFmtId="17" fontId="56" fillId="114" borderId="0" xfId="0" applyNumberFormat="1" applyFont="1" applyFill="1" applyBorder="1"/>
    <xf numFmtId="49" fontId="56" fillId="114" borderId="97" xfId="0" applyNumberFormat="1" applyFont="1" applyFill="1" applyBorder="1" applyAlignment="1">
      <alignment horizontal="center"/>
    </xf>
    <xf numFmtId="49" fontId="56" fillId="114" borderId="0" xfId="0" applyNumberFormat="1" applyFont="1" applyFill="1" applyAlignment="1">
      <alignment horizontal="left"/>
    </xf>
    <xf numFmtId="0" fontId="56" fillId="114" borderId="0" xfId="0" applyFont="1" applyFill="1"/>
    <xf numFmtId="17" fontId="56" fillId="114" borderId="0" xfId="0" applyNumberFormat="1" applyFont="1" applyFill="1"/>
    <xf numFmtId="0" fontId="126" fillId="114" borderId="16" xfId="373" applyFont="1" applyFill="1" applyBorder="1" applyAlignment="1">
      <alignment horizontal="left" wrapText="1"/>
    </xf>
    <xf numFmtId="0" fontId="126" fillId="114" borderId="0" xfId="373" applyFont="1" applyFill="1" applyBorder="1" applyAlignment="1">
      <alignment horizontal="left" wrapText="1"/>
    </xf>
    <xf numFmtId="0" fontId="9" fillId="114" borderId="0" xfId="6541" applyFill="1"/>
    <xf numFmtId="49" fontId="62" fillId="114" borderId="4" xfId="0" applyNumberFormat="1" applyFont="1" applyFill="1" applyBorder="1" applyAlignment="1">
      <alignment horizontal="center"/>
    </xf>
    <xf numFmtId="49" fontId="62" fillId="114" borderId="97" xfId="0" applyNumberFormat="1" applyFont="1" applyFill="1" applyBorder="1" applyAlignment="1">
      <alignment horizontal="center"/>
    </xf>
    <xf numFmtId="0" fontId="56" fillId="114" borderId="16" xfId="0" applyNumberFormat="1" applyFont="1" applyFill="1" applyBorder="1" applyAlignment="1">
      <alignment horizontal="left"/>
    </xf>
    <xf numFmtId="0" fontId="8" fillId="114" borderId="0" xfId="6543" applyFill="1"/>
    <xf numFmtId="0" fontId="56" fillId="114" borderId="0" xfId="0" applyNumberFormat="1" applyFont="1" applyFill="1" applyBorder="1" applyAlignment="1">
      <alignment horizontal="left"/>
    </xf>
    <xf numFmtId="0" fontId="3" fillId="114" borderId="0" xfId="6553" applyFill="1"/>
    <xf numFmtId="1" fontId="56" fillId="114" borderId="0" xfId="227" applyNumberFormat="1" applyFont="1" applyFill="1" applyAlignment="1">
      <alignment horizontal="left"/>
    </xf>
    <xf numFmtId="0" fontId="127" fillId="114" borderId="0" xfId="662" applyFont="1" applyFill="1" applyAlignment="1">
      <alignment horizontal="left"/>
    </xf>
    <xf numFmtId="41" fontId="128" fillId="114" borderId="0" xfId="221" applyNumberFormat="1" applyFont="1" applyFill="1" applyBorder="1"/>
    <xf numFmtId="41" fontId="128" fillId="114" borderId="27" xfId="221" applyNumberFormat="1" applyFont="1" applyFill="1" applyBorder="1"/>
    <xf numFmtId="41" fontId="56" fillId="114" borderId="16" xfId="221" applyNumberFormat="1" applyFont="1" applyFill="1" applyBorder="1"/>
    <xf numFmtId="41" fontId="56" fillId="114" borderId="0" xfId="221" applyNumberFormat="1" applyFont="1" applyFill="1" applyBorder="1"/>
    <xf numFmtId="49" fontId="56" fillId="114" borderId="16" xfId="0" applyNumberFormat="1" applyFont="1" applyFill="1" applyBorder="1"/>
    <xf numFmtId="49" fontId="56" fillId="114" borderId="0" xfId="0" applyNumberFormat="1" applyFont="1" applyFill="1" applyBorder="1"/>
    <xf numFmtId="0" fontId="127" fillId="114" borderId="0" xfId="654" applyFont="1" applyFill="1" applyBorder="1"/>
    <xf numFmtId="0" fontId="56" fillId="63" borderId="38" xfId="0" applyFont="1" applyFill="1" applyBorder="1" applyAlignment="1">
      <alignment horizontal="left"/>
    </xf>
    <xf numFmtId="49" fontId="56" fillId="114" borderId="34" xfId="0" applyNumberFormat="1" applyFont="1" applyFill="1" applyBorder="1" applyAlignment="1">
      <alignment horizontal="center"/>
    </xf>
    <xf numFmtId="0" fontId="7" fillId="114" borderId="0" xfId="6545" applyFill="1"/>
    <xf numFmtId="0" fontId="56" fillId="114" borderId="4" xfId="0" applyNumberFormat="1" applyFont="1" applyFill="1" applyBorder="1" applyAlignment="1">
      <alignment horizontal="center"/>
    </xf>
    <xf numFmtId="0" fontId="56" fillId="114" borderId="0" xfId="0" applyFont="1" applyFill="1" applyBorder="1" applyAlignment="1">
      <alignment wrapText="1"/>
    </xf>
    <xf numFmtId="0" fontId="56" fillId="114" borderId="16" xfId="0" applyFont="1" applyFill="1" applyBorder="1" applyAlignment="1">
      <alignment horizontal="left"/>
    </xf>
    <xf numFmtId="49" fontId="62" fillId="114" borderId="30" xfId="0" applyNumberFormat="1" applyFont="1" applyFill="1" applyBorder="1" applyAlignment="1">
      <alignment horizontal="center"/>
    </xf>
    <xf numFmtId="49" fontId="62" fillId="114" borderId="33" xfId="0" applyNumberFormat="1" applyFont="1" applyFill="1" applyBorder="1" applyAlignment="1">
      <alignment horizontal="center"/>
    </xf>
    <xf numFmtId="49" fontId="56" fillId="63" borderId="0" xfId="0" applyNumberFormat="1" applyFont="1" applyFill="1" applyBorder="1"/>
    <xf numFmtId="0" fontId="134" fillId="0" borderId="1" xfId="0" applyNumberFormat="1" applyFont="1" applyFill="1" applyBorder="1" applyAlignment="1">
      <alignment horizontal="center"/>
    </xf>
    <xf numFmtId="14" fontId="134" fillId="0" borderId="0" xfId="0" applyNumberFormat="1" applyFont="1" applyFill="1" applyAlignment="1">
      <alignment horizontal="center"/>
    </xf>
    <xf numFmtId="0" fontId="171" fillId="0" borderId="0" xfId="0" applyFont="1" applyAlignment="1">
      <alignment vertical="center"/>
    </xf>
    <xf numFmtId="0" fontId="56" fillId="0" borderId="16" xfId="0" applyFont="1" applyFill="1" applyBorder="1"/>
    <xf numFmtId="0" fontId="56" fillId="0" borderId="0" xfId="340" applyNumberFormat="1" applyFont="1" applyFill="1" applyAlignment="1">
      <alignment horizontal="center"/>
    </xf>
    <xf numFmtId="0" fontId="62" fillId="0" borderId="10" xfId="340" applyNumberFormat="1" applyFont="1" applyFill="1" applyBorder="1" applyAlignment="1">
      <alignment horizontal="center"/>
    </xf>
    <xf numFmtId="0" fontId="138" fillId="0" borderId="0" xfId="340" applyNumberFormat="1" applyFont="1" applyFill="1" applyAlignment="1">
      <alignment horizontal="center"/>
    </xf>
    <xf numFmtId="0" fontId="62" fillId="0" borderId="0" xfId="340" applyNumberFormat="1" applyFont="1" applyFill="1" applyAlignment="1">
      <alignment horizontal="center"/>
    </xf>
    <xf numFmtId="0" fontId="139" fillId="0" borderId="0" xfId="340" applyNumberFormat="1" applyFont="1" applyFill="1" applyAlignment="1"/>
    <xf numFmtId="14" fontId="56" fillId="0" borderId="0" xfId="340" applyNumberFormat="1" applyFont="1" applyFill="1" applyAlignment="1">
      <alignment horizontal="center"/>
    </xf>
    <xf numFmtId="42" fontId="56" fillId="0" borderId="0" xfId="674" applyNumberFormat="1" applyFont="1" applyFill="1"/>
    <xf numFmtId="0" fontId="56" fillId="0" borderId="0" xfId="340" applyNumberFormat="1" applyFont="1" applyFill="1" applyAlignment="1">
      <alignment horizontal="left"/>
    </xf>
    <xf numFmtId="10" fontId="62" fillId="0" borderId="9" xfId="421" applyNumberFormat="1" applyFont="1" applyFill="1" applyBorder="1"/>
    <xf numFmtId="10" fontId="56" fillId="0" borderId="9" xfId="421" applyNumberFormat="1" applyFont="1" applyFill="1" applyBorder="1"/>
    <xf numFmtId="3" fontId="56" fillId="0" borderId="0" xfId="673" applyNumberFormat="1" applyFont="1" applyFill="1"/>
    <xf numFmtId="0" fontId="56" fillId="0" borderId="0" xfId="340" applyNumberFormat="1" applyFont="1" applyFill="1" applyAlignment="1">
      <alignment horizontal="left" wrapText="1"/>
    </xf>
    <xf numFmtId="41" fontId="56" fillId="0" borderId="0" xfId="674" applyNumberFormat="1" applyFont="1" applyFill="1"/>
    <xf numFmtId="0" fontId="138" fillId="0" borderId="0" xfId="340" applyNumberFormat="1" applyFont="1" applyFill="1" applyBorder="1" applyAlignment="1">
      <alignment horizontal="center"/>
    </xf>
    <xf numFmtId="42" fontId="56" fillId="0" borderId="2" xfId="674" applyNumberFormat="1" applyFont="1" applyFill="1" applyBorder="1"/>
    <xf numFmtId="164" fontId="56" fillId="0" borderId="0" xfId="673" applyNumberFormat="1" applyFont="1" applyFill="1"/>
    <xf numFmtId="10" fontId="56" fillId="0" borderId="2" xfId="421" applyNumberFormat="1" applyFont="1" applyFill="1" applyBorder="1"/>
    <xf numFmtId="10" fontId="56" fillId="0" borderId="2" xfId="340" applyNumberFormat="1" applyFont="1" applyFill="1" applyBorder="1" applyAlignment="1"/>
    <xf numFmtId="186" fontId="56" fillId="0" borderId="0" xfId="340" applyNumberFormat="1" applyFont="1" applyFill="1" applyAlignment="1"/>
    <xf numFmtId="186" fontId="56" fillId="0" borderId="0" xfId="674" applyNumberFormat="1" applyFont="1" applyFill="1"/>
    <xf numFmtId="14" fontId="138" fillId="0" borderId="0" xfId="340" applyNumberFormat="1" applyFont="1" applyFill="1" applyAlignment="1">
      <alignment horizontal="center"/>
    </xf>
    <xf numFmtId="0" fontId="56" fillId="0" borderId="0" xfId="340" applyNumberFormat="1" applyFont="1" applyFill="1" applyBorder="1" applyAlignment="1"/>
    <xf numFmtId="10" fontId="56" fillId="0" borderId="10" xfId="421" applyNumberFormat="1" applyFont="1" applyFill="1" applyBorder="1"/>
    <xf numFmtId="186" fontId="56" fillId="0" borderId="2" xfId="674" applyNumberFormat="1" applyFont="1" applyFill="1" applyBorder="1"/>
    <xf numFmtId="10" fontId="56" fillId="0" borderId="9" xfId="340" applyNumberFormat="1" applyFont="1" applyFill="1" applyBorder="1" applyAlignment="1"/>
    <xf numFmtId="10" fontId="56" fillId="0" borderId="0" xfId="400" applyNumberFormat="1" applyFont="1" applyFill="1"/>
    <xf numFmtId="42" fontId="47" fillId="0" borderId="9" xfId="340" applyNumberFormat="1" applyFont="1" applyFill="1" applyBorder="1" applyAlignment="1"/>
    <xf numFmtId="10" fontId="47" fillId="0" borderId="9" xfId="340" applyNumberFormat="1" applyFont="1" applyFill="1" applyBorder="1" applyAlignment="1"/>
    <xf numFmtId="0" fontId="46" fillId="0" borderId="0" xfId="0" applyFont="1" applyAlignment="1">
      <alignment horizontal="center"/>
    </xf>
    <xf numFmtId="171" fontId="136" fillId="64" borderId="0" xfId="0" applyNumberFormat="1" applyFont="1" applyFill="1" applyBorder="1" applyAlignment="1">
      <alignment horizontal="center"/>
    </xf>
    <xf numFmtId="171" fontId="136" fillId="64" borderId="10" xfId="0" applyNumberFormat="1" applyFont="1" applyFill="1" applyBorder="1" applyAlignment="1">
      <alignment horizontal="center"/>
    </xf>
    <xf numFmtId="41" fontId="46" fillId="0" borderId="60" xfId="0" applyNumberFormat="1" applyFont="1" applyFill="1" applyBorder="1" applyAlignment="1">
      <alignment horizontal="center"/>
    </xf>
    <xf numFmtId="41" fontId="46" fillId="0" borderId="70" xfId="0" applyNumberFormat="1" applyFont="1" applyFill="1" applyBorder="1" applyAlignment="1">
      <alignment horizontal="center"/>
    </xf>
    <xf numFmtId="41" fontId="46" fillId="0" borderId="36" xfId="0" applyNumberFormat="1" applyFont="1" applyFill="1" applyBorder="1" applyAlignment="1">
      <alignment horizontal="center"/>
    </xf>
    <xf numFmtId="41" fontId="46" fillId="0" borderId="11" xfId="0" applyNumberFormat="1" applyFont="1" applyFill="1" applyBorder="1" applyAlignment="1">
      <alignment horizontal="center"/>
    </xf>
    <xf numFmtId="41" fontId="46" fillId="0" borderId="34" xfId="0" applyNumberFormat="1" applyFont="1" applyFill="1" applyBorder="1" applyAlignment="1">
      <alignment horizontal="center"/>
    </xf>
    <xf numFmtId="41" fontId="46" fillId="0" borderId="35" xfId="0" applyNumberFormat="1" applyFont="1" applyFill="1" applyBorder="1" applyAlignment="1">
      <alignment horizontal="center"/>
    </xf>
    <xf numFmtId="41" fontId="46" fillId="0" borderId="0" xfId="0" applyNumberFormat="1" applyFont="1" applyFill="1" applyBorder="1" applyAlignment="1">
      <alignment horizontal="center"/>
    </xf>
    <xf numFmtId="41" fontId="46" fillId="0" borderId="27" xfId="0" applyNumberFormat="1" applyFont="1" applyFill="1" applyBorder="1" applyAlignment="1">
      <alignment horizontal="center"/>
    </xf>
    <xf numFmtId="41" fontId="46" fillId="0" borderId="55" xfId="0" applyNumberFormat="1" applyFont="1" applyFill="1" applyBorder="1" applyAlignment="1">
      <alignment horizontal="center"/>
    </xf>
    <xf numFmtId="41" fontId="46" fillId="0" borderId="53" xfId="0" applyNumberFormat="1" applyFont="1" applyFill="1" applyBorder="1" applyAlignment="1">
      <alignment horizontal="center"/>
    </xf>
    <xf numFmtId="41" fontId="46" fillId="0" borderId="58" xfId="0" applyNumberFormat="1" applyFont="1" applyFill="1" applyBorder="1" applyAlignment="1">
      <alignment horizontal="center"/>
    </xf>
    <xf numFmtId="165" fontId="134" fillId="0" borderId="0" xfId="0" applyNumberFormat="1" applyFont="1" applyFill="1" applyAlignment="1">
      <alignment horizontal="left"/>
    </xf>
    <xf numFmtId="0" fontId="136" fillId="64" borderId="19" xfId="0" applyFont="1" applyFill="1" applyBorder="1" applyAlignment="1">
      <alignment horizontal="center"/>
    </xf>
    <xf numFmtId="0" fontId="136" fillId="64" borderId="20" xfId="0" applyFont="1" applyFill="1" applyBorder="1" applyAlignment="1">
      <alignment horizontal="center"/>
    </xf>
  </cellXfs>
  <cellStyles count="6566">
    <cellStyle name="_x0013_" xfId="1"/>
    <cellStyle name="_09GRC Gas Transport For Review" xfId="2"/>
    <cellStyle name="_4.06E Pass Throughs" xfId="3"/>
    <cellStyle name="_4.06E Pass Throughs_04 07E Wild Horse Wind Expansion (C) (2)" xfId="4"/>
    <cellStyle name="_4.06E Pass Throughs_3.01 Income Statement" xfId="5"/>
    <cellStyle name="_4.06E Pass Throughs_4 31 Regulatory Assets and Liabilities  7 06- Exhibit D" xfId="6"/>
    <cellStyle name="_4.06E Pass Throughs_4 32 Regulatory Assets and Liabilities  7 06- Exhibit D" xfId="7"/>
    <cellStyle name="_4.06E Pass Throughs_Book9" xfId="8"/>
    <cellStyle name="_4.13E Montana Energy Tax" xfId="9"/>
    <cellStyle name="_4.13E Montana Energy Tax_04 07E Wild Horse Wind Expansion (C) (2)" xfId="10"/>
    <cellStyle name="_4.13E Montana Energy Tax_3.01 Income Statement" xfId="11"/>
    <cellStyle name="_4.13E Montana Energy Tax_4 31 Regulatory Assets and Liabilities  7 06- Exhibit D" xfId="12"/>
    <cellStyle name="_4.13E Montana Energy Tax_4 32 Regulatory Assets and Liabilities  7 06- Exhibit D" xfId="13"/>
    <cellStyle name="_4.13E Montana Energy Tax_Book9" xfId="14"/>
    <cellStyle name="_AURORA WIP" xfId="15"/>
    <cellStyle name="_Book1" xfId="16"/>
    <cellStyle name="_Book1 (2)" xfId="17"/>
    <cellStyle name="_Book1 (2)_04 07E Wild Horse Wind Expansion (C) (2)" xfId="18"/>
    <cellStyle name="_Book1 (2)_3.01 Income Statement" xfId="19"/>
    <cellStyle name="_Book1 (2)_4 31 Regulatory Assets and Liabilities  7 06- Exhibit D" xfId="20"/>
    <cellStyle name="_Book1 (2)_4 32 Regulatory Assets and Liabilities  7 06- Exhibit D" xfId="21"/>
    <cellStyle name="_Book1 (2)_Book9" xfId="22"/>
    <cellStyle name="_Book1_3.01 Income Statement" xfId="23"/>
    <cellStyle name="_Book1_4 31 Regulatory Assets and Liabilities  7 06- Exhibit D" xfId="24"/>
    <cellStyle name="_Book1_4 32 Regulatory Assets and Liabilities  7 06- Exhibit D" xfId="25"/>
    <cellStyle name="_Book1_Book9" xfId="26"/>
    <cellStyle name="_Book2" xfId="27"/>
    <cellStyle name="_Book2_04 07E Wild Horse Wind Expansion (C) (2)" xfId="28"/>
    <cellStyle name="_Book2_3.01 Income Statement" xfId="29"/>
    <cellStyle name="_Book2_4 31 Regulatory Assets and Liabilities  7 06- Exhibit D" xfId="30"/>
    <cellStyle name="_Book2_4 32 Regulatory Assets and Liabilities  7 06- Exhibit D" xfId="31"/>
    <cellStyle name="_Book2_Book9" xfId="32"/>
    <cellStyle name="_Book3" xfId="33"/>
    <cellStyle name="_Book5" xfId="34"/>
    <cellStyle name="_Chelan Debt Forecast 12.19.05" xfId="35"/>
    <cellStyle name="_Chelan Debt Forecast 12.19.05_3.01 Income Statement" xfId="36"/>
    <cellStyle name="_Chelan Debt Forecast 12.19.05_4 31 Regulatory Assets and Liabilities  7 06- Exhibit D" xfId="37"/>
    <cellStyle name="_Chelan Debt Forecast 12.19.05_4 32 Regulatory Assets and Liabilities  7 06- Exhibit D" xfId="38"/>
    <cellStyle name="_Chelan Debt Forecast 12.19.05_Book9" xfId="39"/>
    <cellStyle name="_Copy 11-9 Sumas Proforma - Current" xfId="40"/>
    <cellStyle name="_Costs not in AURORA 06GRC" xfId="41"/>
    <cellStyle name="_Costs not in AURORA 06GRC_04 07E Wild Horse Wind Expansion (C) (2)" xfId="42"/>
    <cellStyle name="_Costs not in AURORA 06GRC_3.01 Income Statement" xfId="43"/>
    <cellStyle name="_Costs not in AURORA 06GRC_4 31 Regulatory Assets and Liabilities  7 06- Exhibit D" xfId="44"/>
    <cellStyle name="_Costs not in AURORA 06GRC_4 32 Regulatory Assets and Liabilities  7 06- Exhibit D" xfId="45"/>
    <cellStyle name="_Costs not in AURORA 06GRC_Book9" xfId="46"/>
    <cellStyle name="_Costs not in AURORA 2006GRC 6.15.06" xfId="47"/>
    <cellStyle name="_Costs not in AURORA 2006GRC 6.15.06_04 07E Wild Horse Wind Expansion (C) (2)" xfId="48"/>
    <cellStyle name="_Costs not in AURORA 2006GRC 6.15.06_3.01 Income Statement" xfId="49"/>
    <cellStyle name="_Costs not in AURORA 2006GRC 6.15.06_4 31 Regulatory Assets and Liabilities  7 06- Exhibit D" xfId="50"/>
    <cellStyle name="_Costs not in AURORA 2006GRC 6.15.06_4 32 Regulatory Assets and Liabilities  7 06- Exhibit D" xfId="51"/>
    <cellStyle name="_Costs not in AURORA 2006GRC 6.15.06_Book9" xfId="52"/>
    <cellStyle name="_Costs not in AURORA 2006GRC w gas price updated" xfId="53"/>
    <cellStyle name="_Costs not in AURORA 2007 Rate Case" xfId="54"/>
    <cellStyle name="_Costs not in AURORA 2007 Rate Case_3.01 Income Statement" xfId="55"/>
    <cellStyle name="_Costs not in AURORA 2007 Rate Case_4 31 Regulatory Assets and Liabilities  7 06- Exhibit D" xfId="56"/>
    <cellStyle name="_Costs not in AURORA 2007 Rate Case_4 32 Regulatory Assets and Liabilities  7 06- Exhibit D" xfId="57"/>
    <cellStyle name="_Costs not in AURORA 2007 Rate Case_Book9" xfId="58"/>
    <cellStyle name="_Costs not in KWI3000 '06Budget" xfId="59"/>
    <cellStyle name="_Costs not in KWI3000 '06Budget_3.01 Income Statement" xfId="60"/>
    <cellStyle name="_Costs not in KWI3000 '06Budget_4 31 Regulatory Assets and Liabilities  7 06- Exhibit D" xfId="61"/>
    <cellStyle name="_Costs not in KWI3000 '06Budget_4 32 Regulatory Assets and Liabilities  7 06- Exhibit D" xfId="62"/>
    <cellStyle name="_Costs not in KWI3000 '06Budget_Book9" xfId="63"/>
    <cellStyle name="_DEM-WP (C) Power Cost 2006GRC Order" xfId="64"/>
    <cellStyle name="_DEM-WP (C) Power Cost 2006GRC Order_04 07E Wild Horse Wind Expansion (C) (2)" xfId="65"/>
    <cellStyle name="_DEM-WP (C) Power Cost 2006GRC Order_3.01 Income Statement" xfId="66"/>
    <cellStyle name="_DEM-WP (C) Power Cost 2006GRC Order_4 31 Regulatory Assets and Liabilities  7 06- Exhibit D" xfId="67"/>
    <cellStyle name="_DEM-WP (C) Power Cost 2006GRC Order_4 32 Regulatory Assets and Liabilities  7 06- Exhibit D" xfId="68"/>
    <cellStyle name="_DEM-WP (C) Power Cost 2006GRC Order_Book9" xfId="69"/>
    <cellStyle name="_DEM-WP Revised (HC) Wild Horse 2006GRC" xfId="70"/>
    <cellStyle name="_DEM-WP(C) Colstrip FOR" xfId="71"/>
    <cellStyle name="_DEM-WP(C) Costs not in AURORA 2006GRC" xfId="72"/>
    <cellStyle name="_DEM-WP(C) Costs not in AURORA 2006GRC_3.01 Income Statement" xfId="73"/>
    <cellStyle name="_DEM-WP(C) Costs not in AURORA 2006GRC_4 31 Regulatory Assets and Liabilities  7 06- Exhibit D" xfId="74"/>
    <cellStyle name="_DEM-WP(C) Costs not in AURORA 2006GRC_4 32 Regulatory Assets and Liabilities  7 06- Exhibit D" xfId="75"/>
    <cellStyle name="_DEM-WP(C) Costs not in AURORA 2006GRC_Book9" xfId="76"/>
    <cellStyle name="_DEM-WP(C) Costs not in AURORA 2007GRC" xfId="77"/>
    <cellStyle name="_DEM-WP(C) Costs not in AURORA 2007PCORC-5.07Update" xfId="78"/>
    <cellStyle name="_DEM-WP(C) Costs not in AURORA 2007PCORC-5.07Update_DEM-WP(C) Production O&amp;M 2009GRC Rebuttal" xfId="79"/>
    <cellStyle name="_DEM-WP(C) Prod O&amp;M 2007GRC" xfId="80"/>
    <cellStyle name="_DEM-WP(C) Rate Year Sumas by Month Update Corrected" xfId="81"/>
    <cellStyle name="_DEM-WP(C) Sumas Proforma 11.5.07" xfId="82"/>
    <cellStyle name="_DEM-WP(C) Westside Hydro Data_051007" xfId="83"/>
    <cellStyle name="_Fixed Gas Transport 1 19 09" xfId="84"/>
    <cellStyle name="_Fuel Prices 4-14" xfId="85"/>
    <cellStyle name="_Fuel Prices 4-14_04 07E Wild Horse Wind Expansion (C) (2)" xfId="86"/>
    <cellStyle name="_Fuel Prices 4-14_3.01 Income Statement" xfId="87"/>
    <cellStyle name="_Fuel Prices 4-14_4 31 Regulatory Assets and Liabilities  7 06- Exhibit D" xfId="88"/>
    <cellStyle name="_Fuel Prices 4-14_4 32 Regulatory Assets and Liabilities  7 06- Exhibit D" xfId="89"/>
    <cellStyle name="_Fuel Prices 4-14_Book9" xfId="90"/>
    <cellStyle name="_Gas Transportation Charges_2009GRC_120308" xfId="91"/>
    <cellStyle name="_NIM 06 Base Case Current Trends" xfId="92"/>
    <cellStyle name="_Portfolio SPlan Base Case.xls Chart 1" xfId="93"/>
    <cellStyle name="_Portfolio SPlan Base Case.xls Chart 2" xfId="94"/>
    <cellStyle name="_Portfolio SPlan Base Case.xls Chart 3" xfId="95"/>
    <cellStyle name="_Power Cost Value Copy 11.30.05 gas 1.09.06 AURORA at 1.10.06" xfId="96"/>
    <cellStyle name="_Power Cost Value Copy 11.30.05 gas 1.09.06 AURORA at 1.10.06_04 07E Wild Horse Wind Expansion (C) (2)" xfId="97"/>
    <cellStyle name="_Power Cost Value Copy 11.30.05 gas 1.09.06 AURORA at 1.10.06_3.01 Income Statement" xfId="98"/>
    <cellStyle name="_Power Cost Value Copy 11.30.05 gas 1.09.06 AURORA at 1.10.06_4 31 Regulatory Assets and Liabilities  7 06- Exhibit D" xfId="99"/>
    <cellStyle name="_Power Cost Value Copy 11.30.05 gas 1.09.06 AURORA at 1.10.06_4 32 Regulatory Assets and Liabilities  7 06- Exhibit D" xfId="100"/>
    <cellStyle name="_Power Cost Value Copy 11.30.05 gas 1.09.06 AURORA at 1.10.06_Book9" xfId="101"/>
    <cellStyle name="_Pro Forma Rev 07 GRC" xfId="102"/>
    <cellStyle name="_Recon to Darrin's 5.11.05 proforma" xfId="103"/>
    <cellStyle name="_Recon to Darrin's 5.11.05 proforma_3.01 Income Statement" xfId="104"/>
    <cellStyle name="_Recon to Darrin's 5.11.05 proforma_4 31 Regulatory Assets and Liabilities  7 06- Exhibit D" xfId="105"/>
    <cellStyle name="_Recon to Darrin's 5.11.05 proforma_4 32 Regulatory Assets and Liabilities  7 06- Exhibit D" xfId="106"/>
    <cellStyle name="_Recon to Darrin's 5.11.05 proforma_Book9" xfId="107"/>
    <cellStyle name="_Revenue" xfId="108"/>
    <cellStyle name="_Revenue_Data" xfId="109"/>
    <cellStyle name="_Revenue_Data_1" xfId="110"/>
    <cellStyle name="_Revenue_Data_Pro Forma Rev 09 GRC" xfId="111"/>
    <cellStyle name="_Revenue_Data_Pro Forma Rev 2010 GRC" xfId="112"/>
    <cellStyle name="_Revenue_Data_Pro Forma Rev 2010 GRC_Preliminary" xfId="113"/>
    <cellStyle name="_Revenue_Data_Revenue (Feb 09 - Jan 10)" xfId="114"/>
    <cellStyle name="_Revenue_Data_Revenue (Jan 09 - Dec 09)" xfId="115"/>
    <cellStyle name="_Revenue_Data_Revenue (Mar 09 - Feb 10)" xfId="116"/>
    <cellStyle name="_Revenue_Data_Volume Exhibit (Jan09 - Dec09)" xfId="117"/>
    <cellStyle name="_Revenue_Mins" xfId="118"/>
    <cellStyle name="_Revenue_Pro Forma Rev 07 GRC" xfId="119"/>
    <cellStyle name="_Revenue_Pro Forma Rev 08 GRC" xfId="120"/>
    <cellStyle name="_Revenue_Pro Forma Rev 09 GRC" xfId="121"/>
    <cellStyle name="_Revenue_Pro Forma Rev 2010 GRC" xfId="122"/>
    <cellStyle name="_Revenue_Pro Forma Rev 2010 GRC_Preliminary" xfId="123"/>
    <cellStyle name="_Revenue_Revenue (Feb 09 - Jan 10)" xfId="124"/>
    <cellStyle name="_Revenue_Revenue (Jan 09 - Dec 09)" xfId="125"/>
    <cellStyle name="_Revenue_Revenue (Mar 09 - Feb 10)" xfId="126"/>
    <cellStyle name="_Revenue_Sheet2" xfId="127"/>
    <cellStyle name="_Revenue_Therms Data" xfId="128"/>
    <cellStyle name="_Revenue_Therms Data Rerun" xfId="129"/>
    <cellStyle name="_Revenue_Volume Exhibit (Jan09 - Dec09)" xfId="130"/>
    <cellStyle name="_Sumas Proforma - 11-09-07" xfId="131"/>
    <cellStyle name="_Sumas Property Taxes v1" xfId="132"/>
    <cellStyle name="_Tenaska Comparison" xfId="133"/>
    <cellStyle name="_Tenaska Comparison_3.01 Income Statement" xfId="134"/>
    <cellStyle name="_Tenaska Comparison_4 31 Regulatory Assets and Liabilities  7 06- Exhibit D" xfId="135"/>
    <cellStyle name="_Tenaska Comparison_4 32 Regulatory Assets and Liabilities  7 06- Exhibit D" xfId="136"/>
    <cellStyle name="_Tenaska Comparison_Book9" xfId="137"/>
    <cellStyle name="_Therms Data" xfId="138"/>
    <cellStyle name="_Therms Data_Pro Forma Rev 09 GRC" xfId="139"/>
    <cellStyle name="_Therms Data_Pro Forma Rev 2010 GRC" xfId="140"/>
    <cellStyle name="_Therms Data_Pro Forma Rev 2010 GRC_Preliminary" xfId="141"/>
    <cellStyle name="_Therms Data_Revenue (Feb 09 - Jan 10)" xfId="142"/>
    <cellStyle name="_Therms Data_Revenue (Jan 09 - Dec 09)" xfId="143"/>
    <cellStyle name="_Therms Data_Revenue (Mar 09 - Feb 10)" xfId="144"/>
    <cellStyle name="_Therms Data_Volume Exhibit (Jan09 - Dec09)" xfId="145"/>
    <cellStyle name="_Value Copy 11 30 05 gas 12 09 05 AURORA at 12 14 05" xfId="146"/>
    <cellStyle name="_Value Copy 11 30 05 gas 12 09 05 AURORA at 12 14 05_04 07E Wild Horse Wind Expansion (C) (2)" xfId="147"/>
    <cellStyle name="_Value Copy 11 30 05 gas 12 09 05 AURORA at 12 14 05_3.01 Income Statement" xfId="148"/>
    <cellStyle name="_Value Copy 11 30 05 gas 12 09 05 AURORA at 12 14 05_4 31 Regulatory Assets and Liabilities  7 06- Exhibit D" xfId="149"/>
    <cellStyle name="_Value Copy 11 30 05 gas 12 09 05 AURORA at 12 14 05_4 32 Regulatory Assets and Liabilities  7 06- Exhibit D" xfId="150"/>
    <cellStyle name="_Value Copy 11 30 05 gas 12 09 05 AURORA at 12 14 05_Book9" xfId="151"/>
    <cellStyle name="_VC 6.15.06 update on 06GRC power costs.xls Chart 1" xfId="152"/>
    <cellStyle name="_VC 6.15.06 update on 06GRC power costs.xls Chart 1_04 07E Wild Horse Wind Expansion (C) (2)" xfId="153"/>
    <cellStyle name="_VC 6.15.06 update on 06GRC power costs.xls Chart 1_3.01 Income Statement" xfId="154"/>
    <cellStyle name="_VC 6.15.06 update on 06GRC power costs.xls Chart 1_4 31 Regulatory Assets and Liabilities  7 06- Exhibit D" xfId="155"/>
    <cellStyle name="_VC 6.15.06 update on 06GRC power costs.xls Chart 1_4 32 Regulatory Assets and Liabilities  7 06- Exhibit D" xfId="156"/>
    <cellStyle name="_VC 6.15.06 update on 06GRC power costs.xls Chart 1_Book9" xfId="157"/>
    <cellStyle name="_VC 6.15.06 update on 06GRC power costs.xls Chart 2" xfId="158"/>
    <cellStyle name="_VC 6.15.06 update on 06GRC power costs.xls Chart 2_04 07E Wild Horse Wind Expansion (C) (2)" xfId="159"/>
    <cellStyle name="_VC 6.15.06 update on 06GRC power costs.xls Chart 2_3.01 Income Statement" xfId="160"/>
    <cellStyle name="_VC 6.15.06 update on 06GRC power costs.xls Chart 2_4 31 Regulatory Assets and Liabilities  7 06- Exhibit D" xfId="161"/>
    <cellStyle name="_VC 6.15.06 update on 06GRC power costs.xls Chart 2_4 32 Regulatory Assets and Liabilities  7 06- Exhibit D" xfId="162"/>
    <cellStyle name="_VC 6.15.06 update on 06GRC power costs.xls Chart 2_Book9" xfId="163"/>
    <cellStyle name="_VC 6.15.06 update on 06GRC power costs.xls Chart 3" xfId="164"/>
    <cellStyle name="_VC 6.15.06 update on 06GRC power costs.xls Chart 3_04 07E Wild Horse Wind Expansion (C) (2)" xfId="165"/>
    <cellStyle name="_VC 6.15.06 update on 06GRC power costs.xls Chart 3_3.01 Income Statement" xfId="166"/>
    <cellStyle name="_VC 6.15.06 update on 06GRC power costs.xls Chart 3_4 31 Regulatory Assets and Liabilities  7 06- Exhibit D" xfId="167"/>
    <cellStyle name="_VC 6.15.06 update on 06GRC power costs.xls Chart 3_4 32 Regulatory Assets and Liabilities  7 06- Exhibit D" xfId="168"/>
    <cellStyle name="_VC 6.15.06 update on 06GRC power costs.xls Chart 3_Book9" xfId="169"/>
    <cellStyle name="0,0_x000d__x000a_NA_x000d__x000a_" xfId="170"/>
    <cellStyle name="0000" xfId="171"/>
    <cellStyle name="000000" xfId="172"/>
    <cellStyle name="20% - Accent1" xfId="173" builtinId="30" customBuiltin="1"/>
    <cellStyle name="20% - Accent1 10" xfId="676"/>
    <cellStyle name="20% - Accent1 10 2" xfId="677"/>
    <cellStyle name="20% - Accent1 10 2 2" xfId="678"/>
    <cellStyle name="20% - Accent1 10 2 2 2" xfId="679"/>
    <cellStyle name="20% - Accent1 10 2 2 3" xfId="680"/>
    <cellStyle name="20% - Accent1 10 2 3" xfId="681"/>
    <cellStyle name="20% - Accent1 10 2 4" xfId="682"/>
    <cellStyle name="20% - Accent1 10 3" xfId="683"/>
    <cellStyle name="20% - Accent1 10 3 2" xfId="684"/>
    <cellStyle name="20% - Accent1 10 3 3" xfId="685"/>
    <cellStyle name="20% - Accent1 10 4" xfId="686"/>
    <cellStyle name="20% - Accent1 10 4 2" xfId="687"/>
    <cellStyle name="20% - Accent1 10 4 3" xfId="688"/>
    <cellStyle name="20% - Accent1 10 5" xfId="689"/>
    <cellStyle name="20% - Accent1 10 6" xfId="690"/>
    <cellStyle name="20% - Accent1 11" xfId="691"/>
    <cellStyle name="20% - Accent1 11 2" xfId="692"/>
    <cellStyle name="20% - Accent1 11 2 2" xfId="693"/>
    <cellStyle name="20% - Accent1 11 2 2 2" xfId="694"/>
    <cellStyle name="20% - Accent1 11 2 2 3" xfId="695"/>
    <cellStyle name="20% - Accent1 11 2 3" xfId="696"/>
    <cellStyle name="20% - Accent1 11 2 4" xfId="697"/>
    <cellStyle name="20% - Accent1 11 3" xfId="698"/>
    <cellStyle name="20% - Accent1 11 3 2" xfId="699"/>
    <cellStyle name="20% - Accent1 11 3 3" xfId="700"/>
    <cellStyle name="20% - Accent1 11 4" xfId="701"/>
    <cellStyle name="20% - Accent1 11 4 2" xfId="702"/>
    <cellStyle name="20% - Accent1 11 4 3" xfId="703"/>
    <cellStyle name="20% - Accent1 11 5" xfId="704"/>
    <cellStyle name="20% - Accent1 11 6" xfId="705"/>
    <cellStyle name="20% - Accent1 12" xfId="706"/>
    <cellStyle name="20% - Accent1 12 2" xfId="707"/>
    <cellStyle name="20% - Accent1 12 2 2" xfId="708"/>
    <cellStyle name="20% - Accent1 12 2 2 2" xfId="709"/>
    <cellStyle name="20% - Accent1 12 2 2 3" xfId="710"/>
    <cellStyle name="20% - Accent1 12 2 3" xfId="711"/>
    <cellStyle name="20% - Accent1 12 2 4" xfId="712"/>
    <cellStyle name="20% - Accent1 12 3" xfId="713"/>
    <cellStyle name="20% - Accent1 12 3 2" xfId="714"/>
    <cellStyle name="20% - Accent1 12 3 3" xfId="715"/>
    <cellStyle name="20% - Accent1 12 4" xfId="716"/>
    <cellStyle name="20% - Accent1 12 4 2" xfId="717"/>
    <cellStyle name="20% - Accent1 12 4 3" xfId="718"/>
    <cellStyle name="20% - Accent1 12 5" xfId="719"/>
    <cellStyle name="20% - Accent1 12 6" xfId="720"/>
    <cellStyle name="20% - Accent1 13" xfId="721"/>
    <cellStyle name="20% - Accent1 13 2" xfId="722"/>
    <cellStyle name="20% - Accent1 13 2 2" xfId="723"/>
    <cellStyle name="20% - Accent1 13 2 2 2" xfId="724"/>
    <cellStyle name="20% - Accent1 13 2 2 3" xfId="725"/>
    <cellStyle name="20% - Accent1 13 2 3" xfId="726"/>
    <cellStyle name="20% - Accent1 13 2 4" xfId="727"/>
    <cellStyle name="20% - Accent1 13 3" xfId="728"/>
    <cellStyle name="20% - Accent1 13 3 2" xfId="729"/>
    <cellStyle name="20% - Accent1 13 3 3" xfId="730"/>
    <cellStyle name="20% - Accent1 13 4" xfId="731"/>
    <cellStyle name="20% - Accent1 13 4 2" xfId="732"/>
    <cellStyle name="20% - Accent1 13 4 3" xfId="733"/>
    <cellStyle name="20% - Accent1 13 5" xfId="734"/>
    <cellStyle name="20% - Accent1 13 6" xfId="735"/>
    <cellStyle name="20% - Accent1 14" xfId="736"/>
    <cellStyle name="20% - Accent1 14 2" xfId="737"/>
    <cellStyle name="20% - Accent1 14 2 2" xfId="738"/>
    <cellStyle name="20% - Accent1 14 2 2 2" xfId="739"/>
    <cellStyle name="20% - Accent1 14 2 2 3" xfId="740"/>
    <cellStyle name="20% - Accent1 14 2 3" xfId="741"/>
    <cellStyle name="20% - Accent1 14 2 4" xfId="742"/>
    <cellStyle name="20% - Accent1 14 3" xfId="743"/>
    <cellStyle name="20% - Accent1 14 3 2" xfId="744"/>
    <cellStyle name="20% - Accent1 14 3 3" xfId="745"/>
    <cellStyle name="20% - Accent1 14 4" xfId="746"/>
    <cellStyle name="20% - Accent1 14 4 2" xfId="747"/>
    <cellStyle name="20% - Accent1 14 4 3" xfId="748"/>
    <cellStyle name="20% - Accent1 14 5" xfId="749"/>
    <cellStyle name="20% - Accent1 14 6" xfId="750"/>
    <cellStyle name="20% - Accent1 15" xfId="751"/>
    <cellStyle name="20% - Accent1 15 2" xfId="752"/>
    <cellStyle name="20% - Accent1 15 2 2" xfId="753"/>
    <cellStyle name="20% - Accent1 15 2 2 2" xfId="754"/>
    <cellStyle name="20% - Accent1 15 2 2 3" xfId="755"/>
    <cellStyle name="20% - Accent1 15 2 3" xfId="756"/>
    <cellStyle name="20% - Accent1 15 2 4" xfId="757"/>
    <cellStyle name="20% - Accent1 15 3" xfId="758"/>
    <cellStyle name="20% - Accent1 15 3 2" xfId="759"/>
    <cellStyle name="20% - Accent1 15 3 3" xfId="760"/>
    <cellStyle name="20% - Accent1 15 4" xfId="761"/>
    <cellStyle name="20% - Accent1 15 4 2" xfId="762"/>
    <cellStyle name="20% - Accent1 15 4 3" xfId="763"/>
    <cellStyle name="20% - Accent1 15 5" xfId="764"/>
    <cellStyle name="20% - Accent1 15 6" xfId="765"/>
    <cellStyle name="20% - Accent1 16" xfId="766"/>
    <cellStyle name="20% - Accent1 16 2" xfId="767"/>
    <cellStyle name="20% - Accent1 16 2 2" xfId="768"/>
    <cellStyle name="20% - Accent1 16 2 2 2" xfId="769"/>
    <cellStyle name="20% - Accent1 16 2 2 3" xfId="770"/>
    <cellStyle name="20% - Accent1 16 2 3" xfId="771"/>
    <cellStyle name="20% - Accent1 16 2 4" xfId="772"/>
    <cellStyle name="20% - Accent1 16 3" xfId="773"/>
    <cellStyle name="20% - Accent1 16 3 2" xfId="774"/>
    <cellStyle name="20% - Accent1 16 3 3" xfId="775"/>
    <cellStyle name="20% - Accent1 16 4" xfId="776"/>
    <cellStyle name="20% - Accent1 16 4 2" xfId="777"/>
    <cellStyle name="20% - Accent1 16 4 3" xfId="778"/>
    <cellStyle name="20% - Accent1 16 5" xfId="779"/>
    <cellStyle name="20% - Accent1 16 6" xfId="780"/>
    <cellStyle name="20% - Accent1 17" xfId="781"/>
    <cellStyle name="20% - Accent1 17 2" xfId="782"/>
    <cellStyle name="20% - Accent1 17 2 2" xfId="783"/>
    <cellStyle name="20% - Accent1 17 2 2 2" xfId="784"/>
    <cellStyle name="20% - Accent1 17 2 2 3" xfId="785"/>
    <cellStyle name="20% - Accent1 17 2 3" xfId="786"/>
    <cellStyle name="20% - Accent1 17 2 4" xfId="787"/>
    <cellStyle name="20% - Accent1 17 3" xfId="788"/>
    <cellStyle name="20% - Accent1 17 3 2" xfId="789"/>
    <cellStyle name="20% - Accent1 17 3 3" xfId="790"/>
    <cellStyle name="20% - Accent1 17 4" xfId="791"/>
    <cellStyle name="20% - Accent1 17 4 2" xfId="792"/>
    <cellStyle name="20% - Accent1 17 4 3" xfId="793"/>
    <cellStyle name="20% - Accent1 17 5" xfId="794"/>
    <cellStyle name="20% - Accent1 17 6" xfId="795"/>
    <cellStyle name="20% - Accent1 18" xfId="796"/>
    <cellStyle name="20% - Accent1 18 2" xfId="797"/>
    <cellStyle name="20% - Accent1 18 2 2" xfId="798"/>
    <cellStyle name="20% - Accent1 18 2 2 2" xfId="799"/>
    <cellStyle name="20% - Accent1 18 2 2 3" xfId="800"/>
    <cellStyle name="20% - Accent1 18 2 3" xfId="801"/>
    <cellStyle name="20% - Accent1 18 2 4" xfId="802"/>
    <cellStyle name="20% - Accent1 18 3" xfId="803"/>
    <cellStyle name="20% - Accent1 18 3 2" xfId="804"/>
    <cellStyle name="20% - Accent1 18 3 3" xfId="805"/>
    <cellStyle name="20% - Accent1 18 4" xfId="806"/>
    <cellStyle name="20% - Accent1 18 4 2" xfId="807"/>
    <cellStyle name="20% - Accent1 18 4 3" xfId="808"/>
    <cellStyle name="20% - Accent1 18 5" xfId="809"/>
    <cellStyle name="20% - Accent1 18 6" xfId="810"/>
    <cellStyle name="20% - Accent1 19" xfId="811"/>
    <cellStyle name="20% - Accent1 19 2" xfId="812"/>
    <cellStyle name="20% - Accent1 19 2 2" xfId="813"/>
    <cellStyle name="20% - Accent1 19 2 2 2" xfId="814"/>
    <cellStyle name="20% - Accent1 19 2 2 3" xfId="815"/>
    <cellStyle name="20% - Accent1 19 2 3" xfId="816"/>
    <cellStyle name="20% - Accent1 19 2 4" xfId="817"/>
    <cellStyle name="20% - Accent1 19 3" xfId="818"/>
    <cellStyle name="20% - Accent1 19 3 2" xfId="819"/>
    <cellStyle name="20% - Accent1 19 3 3" xfId="820"/>
    <cellStyle name="20% - Accent1 19 4" xfId="821"/>
    <cellStyle name="20% - Accent1 19 4 2" xfId="822"/>
    <cellStyle name="20% - Accent1 19 4 3" xfId="823"/>
    <cellStyle name="20% - Accent1 19 5" xfId="824"/>
    <cellStyle name="20% - Accent1 19 6" xfId="825"/>
    <cellStyle name="20% - Accent1 2" xfId="174"/>
    <cellStyle name="20% - Accent1 2 2" xfId="552"/>
    <cellStyle name="20% - Accent1 2 3" xfId="826"/>
    <cellStyle name="20% - Accent1 2 3 2" xfId="827"/>
    <cellStyle name="20% - Accent1 2 3 2 2" xfId="828"/>
    <cellStyle name="20% - Accent1 2 3 2 2 2" xfId="829"/>
    <cellStyle name="20% - Accent1 2 3 2 2 3" xfId="830"/>
    <cellStyle name="20% - Accent1 2 3 2 3" xfId="831"/>
    <cellStyle name="20% - Accent1 2 3 2 4" xfId="832"/>
    <cellStyle name="20% - Accent1 2 3 3" xfId="833"/>
    <cellStyle name="20% - Accent1 2 3 3 2" xfId="834"/>
    <cellStyle name="20% - Accent1 2 3 3 3" xfId="835"/>
    <cellStyle name="20% - Accent1 2 3 4" xfId="836"/>
    <cellStyle name="20% - Accent1 2 3 4 2" xfId="837"/>
    <cellStyle name="20% - Accent1 2 3 4 3" xfId="838"/>
    <cellStyle name="20% - Accent1 2 3 5" xfId="839"/>
    <cellStyle name="20% - Accent1 2 3 6" xfId="840"/>
    <cellStyle name="20% - Accent1 20" xfId="841"/>
    <cellStyle name="20% - Accent1 20 2" xfId="842"/>
    <cellStyle name="20% - Accent1 20 2 2" xfId="843"/>
    <cellStyle name="20% - Accent1 20 2 2 2" xfId="844"/>
    <cellStyle name="20% - Accent1 20 2 2 3" xfId="845"/>
    <cellStyle name="20% - Accent1 20 2 3" xfId="846"/>
    <cellStyle name="20% - Accent1 20 2 4" xfId="847"/>
    <cellStyle name="20% - Accent1 20 3" xfId="848"/>
    <cellStyle name="20% - Accent1 20 3 2" xfId="849"/>
    <cellStyle name="20% - Accent1 20 3 3" xfId="850"/>
    <cellStyle name="20% - Accent1 20 4" xfId="851"/>
    <cellStyle name="20% - Accent1 20 4 2" xfId="852"/>
    <cellStyle name="20% - Accent1 20 4 3" xfId="853"/>
    <cellStyle name="20% - Accent1 20 5" xfId="854"/>
    <cellStyle name="20% - Accent1 20 6" xfId="855"/>
    <cellStyle name="20% - Accent1 21" xfId="856"/>
    <cellStyle name="20% - Accent1 22" xfId="857"/>
    <cellStyle name="20% - Accent1 22 2" xfId="858"/>
    <cellStyle name="20% - Accent1 22 2 2" xfId="859"/>
    <cellStyle name="20% - Accent1 22 2 2 2" xfId="860"/>
    <cellStyle name="20% - Accent1 22 2 2 3" xfId="861"/>
    <cellStyle name="20% - Accent1 22 2 3" xfId="862"/>
    <cellStyle name="20% - Accent1 22 2 4" xfId="863"/>
    <cellStyle name="20% - Accent1 22 3" xfId="864"/>
    <cellStyle name="20% - Accent1 22 3 2" xfId="865"/>
    <cellStyle name="20% - Accent1 22 3 3" xfId="866"/>
    <cellStyle name="20% - Accent1 22 4" xfId="867"/>
    <cellStyle name="20% - Accent1 22 4 2" xfId="868"/>
    <cellStyle name="20% - Accent1 22 4 3" xfId="869"/>
    <cellStyle name="20% - Accent1 22 5" xfId="870"/>
    <cellStyle name="20% - Accent1 22 6" xfId="871"/>
    <cellStyle name="20% - Accent1 23" xfId="872"/>
    <cellStyle name="20% - Accent1 23 2" xfId="873"/>
    <cellStyle name="20% - Accent1 23 2 2" xfId="874"/>
    <cellStyle name="20% - Accent1 23 2 3" xfId="875"/>
    <cellStyle name="20% - Accent1 23 3" xfId="876"/>
    <cellStyle name="20% - Accent1 23 4" xfId="877"/>
    <cellStyle name="20% - Accent1 24" xfId="878"/>
    <cellStyle name="20% - Accent1 24 2" xfId="879"/>
    <cellStyle name="20% - Accent1 24 3" xfId="880"/>
    <cellStyle name="20% - Accent1 25" xfId="881"/>
    <cellStyle name="20% - Accent1 25 2" xfId="882"/>
    <cellStyle name="20% - Accent1 25 3" xfId="883"/>
    <cellStyle name="20% - Accent1 26" xfId="884"/>
    <cellStyle name="20% - Accent1 27" xfId="885"/>
    <cellStyle name="20% - Accent1 28" xfId="886"/>
    <cellStyle name="20% - Accent1 29" xfId="887"/>
    <cellStyle name="20% - Accent1 3" xfId="175"/>
    <cellStyle name="20% - Accent1 3 2" xfId="553"/>
    <cellStyle name="20% - Accent1 3 3" xfId="888"/>
    <cellStyle name="20% - Accent1 3 3 2" xfId="889"/>
    <cellStyle name="20% - Accent1 3 3 2 2" xfId="890"/>
    <cellStyle name="20% - Accent1 3 3 2 2 2" xfId="891"/>
    <cellStyle name="20% - Accent1 3 3 2 2 3" xfId="892"/>
    <cellStyle name="20% - Accent1 3 3 2 3" xfId="893"/>
    <cellStyle name="20% - Accent1 3 3 2 4" xfId="894"/>
    <cellStyle name="20% - Accent1 3 3 3" xfId="895"/>
    <cellStyle name="20% - Accent1 3 3 3 2" xfId="896"/>
    <cellStyle name="20% - Accent1 3 3 3 3" xfId="897"/>
    <cellStyle name="20% - Accent1 3 3 4" xfId="898"/>
    <cellStyle name="20% - Accent1 3 3 4 2" xfId="899"/>
    <cellStyle name="20% - Accent1 3 3 4 3" xfId="900"/>
    <cellStyle name="20% - Accent1 3 3 5" xfId="901"/>
    <cellStyle name="20% - Accent1 3 3 6" xfId="902"/>
    <cellStyle name="20% - Accent1 4" xfId="520"/>
    <cellStyle name="20% - Accent1 4 2" xfId="613"/>
    <cellStyle name="20% - Accent1 4 2 2" xfId="903"/>
    <cellStyle name="20% - Accent1 4 2 2 2" xfId="904"/>
    <cellStyle name="20% - Accent1 4 2 2 2 2" xfId="905"/>
    <cellStyle name="20% - Accent1 4 2 2 2 3" xfId="906"/>
    <cellStyle name="20% - Accent1 4 2 2 3" xfId="907"/>
    <cellStyle name="20% - Accent1 4 2 2 4" xfId="908"/>
    <cellStyle name="20% - Accent1 4 2 3" xfId="909"/>
    <cellStyle name="20% - Accent1 4 2 3 2" xfId="910"/>
    <cellStyle name="20% - Accent1 4 2 3 3" xfId="911"/>
    <cellStyle name="20% - Accent1 4 2 4" xfId="912"/>
    <cellStyle name="20% - Accent1 4 2 4 2" xfId="913"/>
    <cellStyle name="20% - Accent1 4 2 4 3" xfId="914"/>
    <cellStyle name="20% - Accent1 4 2 5" xfId="915"/>
    <cellStyle name="20% - Accent1 4 2 6" xfId="916"/>
    <cellStyle name="20% - Accent1 4 3" xfId="917"/>
    <cellStyle name="20% - Accent1 4 3 2" xfId="918"/>
    <cellStyle name="20% - Accent1 4 3 2 2" xfId="919"/>
    <cellStyle name="20% - Accent1 4 3 2 3" xfId="920"/>
    <cellStyle name="20% - Accent1 4 3 3" xfId="921"/>
    <cellStyle name="20% - Accent1 4 3 4" xfId="922"/>
    <cellStyle name="20% - Accent1 4 4" xfId="923"/>
    <cellStyle name="20% - Accent1 4 4 2" xfId="924"/>
    <cellStyle name="20% - Accent1 4 4 3" xfId="925"/>
    <cellStyle name="20% - Accent1 4 5" xfId="926"/>
    <cellStyle name="20% - Accent1 4 5 2" xfId="927"/>
    <cellStyle name="20% - Accent1 4 5 3" xfId="928"/>
    <cellStyle name="20% - Accent1 4 6" xfId="929"/>
    <cellStyle name="20% - Accent1 4 7" xfId="930"/>
    <cellStyle name="20% - Accent1 5" xfId="536"/>
    <cellStyle name="20% - Accent1 5 2" xfId="931"/>
    <cellStyle name="20% - Accent1 5 2 2" xfId="932"/>
    <cellStyle name="20% - Accent1 5 2 2 2" xfId="933"/>
    <cellStyle name="20% - Accent1 5 2 2 3" xfId="934"/>
    <cellStyle name="20% - Accent1 5 2 3" xfId="935"/>
    <cellStyle name="20% - Accent1 5 2 4" xfId="936"/>
    <cellStyle name="20% - Accent1 5 3" xfId="937"/>
    <cellStyle name="20% - Accent1 5 3 2" xfId="938"/>
    <cellStyle name="20% - Accent1 5 3 3" xfId="939"/>
    <cellStyle name="20% - Accent1 5 4" xfId="940"/>
    <cellStyle name="20% - Accent1 5 4 2" xfId="941"/>
    <cellStyle name="20% - Accent1 5 4 3" xfId="942"/>
    <cellStyle name="20% - Accent1 5 5" xfId="943"/>
    <cellStyle name="20% - Accent1 5 6" xfId="944"/>
    <cellStyle name="20% - Accent1 6" xfId="945"/>
    <cellStyle name="20% - Accent1 6 2" xfId="946"/>
    <cellStyle name="20% - Accent1 6 2 2" xfId="947"/>
    <cellStyle name="20% - Accent1 6 2 2 2" xfId="948"/>
    <cellStyle name="20% - Accent1 6 2 2 3" xfId="949"/>
    <cellStyle name="20% - Accent1 6 2 3" xfId="950"/>
    <cellStyle name="20% - Accent1 6 2 4" xfId="951"/>
    <cellStyle name="20% - Accent1 6 3" xfId="952"/>
    <cellStyle name="20% - Accent1 6 3 2" xfId="953"/>
    <cellStyle name="20% - Accent1 6 3 3" xfId="954"/>
    <cellStyle name="20% - Accent1 6 4" xfId="955"/>
    <cellStyle name="20% - Accent1 6 4 2" xfId="956"/>
    <cellStyle name="20% - Accent1 6 4 3" xfId="957"/>
    <cellStyle name="20% - Accent1 6 5" xfId="958"/>
    <cellStyle name="20% - Accent1 6 6" xfId="959"/>
    <cellStyle name="20% - Accent1 7" xfId="960"/>
    <cellStyle name="20% - Accent1 7 2" xfId="961"/>
    <cellStyle name="20% - Accent1 7 2 2" xfId="962"/>
    <cellStyle name="20% - Accent1 7 2 2 2" xfId="963"/>
    <cellStyle name="20% - Accent1 7 2 2 3" xfId="964"/>
    <cellStyle name="20% - Accent1 7 2 3" xfId="965"/>
    <cellStyle name="20% - Accent1 7 2 4" xfId="966"/>
    <cellStyle name="20% - Accent1 7 3" xfId="967"/>
    <cellStyle name="20% - Accent1 7 3 2" xfId="968"/>
    <cellStyle name="20% - Accent1 7 3 3" xfId="969"/>
    <cellStyle name="20% - Accent1 7 4" xfId="970"/>
    <cellStyle name="20% - Accent1 7 4 2" xfId="971"/>
    <cellStyle name="20% - Accent1 7 4 3" xfId="972"/>
    <cellStyle name="20% - Accent1 7 5" xfId="973"/>
    <cellStyle name="20% - Accent1 7 6" xfId="974"/>
    <cellStyle name="20% - Accent1 8" xfId="975"/>
    <cellStyle name="20% - Accent1 8 2" xfId="976"/>
    <cellStyle name="20% - Accent1 8 2 2" xfId="977"/>
    <cellStyle name="20% - Accent1 8 2 2 2" xfId="978"/>
    <cellStyle name="20% - Accent1 8 2 2 3" xfId="979"/>
    <cellStyle name="20% - Accent1 8 2 3" xfId="980"/>
    <cellStyle name="20% - Accent1 8 2 4" xfId="981"/>
    <cellStyle name="20% - Accent1 8 3" xfId="982"/>
    <cellStyle name="20% - Accent1 8 3 2" xfId="983"/>
    <cellStyle name="20% - Accent1 8 3 3" xfId="984"/>
    <cellStyle name="20% - Accent1 8 4" xfId="985"/>
    <cellStyle name="20% - Accent1 8 4 2" xfId="986"/>
    <cellStyle name="20% - Accent1 8 4 3" xfId="987"/>
    <cellStyle name="20% - Accent1 8 5" xfId="988"/>
    <cellStyle name="20% - Accent1 8 6" xfId="989"/>
    <cellStyle name="20% - Accent1 9" xfId="990"/>
    <cellStyle name="20% - Accent1 9 2" xfId="991"/>
    <cellStyle name="20% - Accent1 9 2 2" xfId="992"/>
    <cellStyle name="20% - Accent1 9 2 2 2" xfId="993"/>
    <cellStyle name="20% - Accent1 9 2 2 3" xfId="994"/>
    <cellStyle name="20% - Accent1 9 2 3" xfId="995"/>
    <cellStyle name="20% - Accent1 9 2 4" xfId="996"/>
    <cellStyle name="20% - Accent1 9 3" xfId="997"/>
    <cellStyle name="20% - Accent1 9 3 2" xfId="998"/>
    <cellStyle name="20% - Accent1 9 3 3" xfId="999"/>
    <cellStyle name="20% - Accent1 9 4" xfId="1000"/>
    <cellStyle name="20% - Accent1 9 4 2" xfId="1001"/>
    <cellStyle name="20% - Accent1 9 4 3" xfId="1002"/>
    <cellStyle name="20% - Accent1 9 5" xfId="1003"/>
    <cellStyle name="20% - Accent1 9 6" xfId="1004"/>
    <cellStyle name="20% - Accent2" xfId="176" builtinId="34" customBuiltin="1"/>
    <cellStyle name="20% - Accent2 10" xfId="1005"/>
    <cellStyle name="20% - Accent2 10 2" xfId="1006"/>
    <cellStyle name="20% - Accent2 10 2 2" xfId="1007"/>
    <cellStyle name="20% - Accent2 10 2 2 2" xfId="1008"/>
    <cellStyle name="20% - Accent2 10 2 2 3" xfId="1009"/>
    <cellStyle name="20% - Accent2 10 2 3" xfId="1010"/>
    <cellStyle name="20% - Accent2 10 2 4" xfId="1011"/>
    <cellStyle name="20% - Accent2 10 3" xfId="1012"/>
    <cellStyle name="20% - Accent2 10 3 2" xfId="1013"/>
    <cellStyle name="20% - Accent2 10 3 3" xfId="1014"/>
    <cellStyle name="20% - Accent2 10 4" xfId="1015"/>
    <cellStyle name="20% - Accent2 10 4 2" xfId="1016"/>
    <cellStyle name="20% - Accent2 10 4 3" xfId="1017"/>
    <cellStyle name="20% - Accent2 10 5" xfId="1018"/>
    <cellStyle name="20% - Accent2 10 6" xfId="1019"/>
    <cellStyle name="20% - Accent2 11" xfId="1020"/>
    <cellStyle name="20% - Accent2 11 2" xfId="1021"/>
    <cellStyle name="20% - Accent2 11 2 2" xfId="1022"/>
    <cellStyle name="20% - Accent2 11 2 2 2" xfId="1023"/>
    <cellStyle name="20% - Accent2 11 2 2 3" xfId="1024"/>
    <cellStyle name="20% - Accent2 11 2 3" xfId="1025"/>
    <cellStyle name="20% - Accent2 11 2 4" xfId="1026"/>
    <cellStyle name="20% - Accent2 11 3" xfId="1027"/>
    <cellStyle name="20% - Accent2 11 3 2" xfId="1028"/>
    <cellStyle name="20% - Accent2 11 3 3" xfId="1029"/>
    <cellStyle name="20% - Accent2 11 4" xfId="1030"/>
    <cellStyle name="20% - Accent2 11 4 2" xfId="1031"/>
    <cellStyle name="20% - Accent2 11 4 3" xfId="1032"/>
    <cellStyle name="20% - Accent2 11 5" xfId="1033"/>
    <cellStyle name="20% - Accent2 11 6" xfId="1034"/>
    <cellStyle name="20% - Accent2 12" xfId="1035"/>
    <cellStyle name="20% - Accent2 12 2" xfId="1036"/>
    <cellStyle name="20% - Accent2 12 2 2" xfId="1037"/>
    <cellStyle name="20% - Accent2 12 2 2 2" xfId="1038"/>
    <cellStyle name="20% - Accent2 12 2 2 3" xfId="1039"/>
    <cellStyle name="20% - Accent2 12 2 3" xfId="1040"/>
    <cellStyle name="20% - Accent2 12 2 4" xfId="1041"/>
    <cellStyle name="20% - Accent2 12 3" xfId="1042"/>
    <cellStyle name="20% - Accent2 12 3 2" xfId="1043"/>
    <cellStyle name="20% - Accent2 12 3 3" xfId="1044"/>
    <cellStyle name="20% - Accent2 12 4" xfId="1045"/>
    <cellStyle name="20% - Accent2 12 4 2" xfId="1046"/>
    <cellStyle name="20% - Accent2 12 4 3" xfId="1047"/>
    <cellStyle name="20% - Accent2 12 5" xfId="1048"/>
    <cellStyle name="20% - Accent2 12 6" xfId="1049"/>
    <cellStyle name="20% - Accent2 13" xfId="1050"/>
    <cellStyle name="20% - Accent2 13 2" xfId="1051"/>
    <cellStyle name="20% - Accent2 13 2 2" xfId="1052"/>
    <cellStyle name="20% - Accent2 13 2 2 2" xfId="1053"/>
    <cellStyle name="20% - Accent2 13 2 2 3" xfId="1054"/>
    <cellStyle name="20% - Accent2 13 2 3" xfId="1055"/>
    <cellStyle name="20% - Accent2 13 2 4" xfId="1056"/>
    <cellStyle name="20% - Accent2 13 3" xfId="1057"/>
    <cellStyle name="20% - Accent2 13 3 2" xfId="1058"/>
    <cellStyle name="20% - Accent2 13 3 3" xfId="1059"/>
    <cellStyle name="20% - Accent2 13 4" xfId="1060"/>
    <cellStyle name="20% - Accent2 13 4 2" xfId="1061"/>
    <cellStyle name="20% - Accent2 13 4 3" xfId="1062"/>
    <cellStyle name="20% - Accent2 13 5" xfId="1063"/>
    <cellStyle name="20% - Accent2 13 6" xfId="1064"/>
    <cellStyle name="20% - Accent2 14" xfId="1065"/>
    <cellStyle name="20% - Accent2 14 2" xfId="1066"/>
    <cellStyle name="20% - Accent2 14 2 2" xfId="1067"/>
    <cellStyle name="20% - Accent2 14 2 2 2" xfId="1068"/>
    <cellStyle name="20% - Accent2 14 2 2 3" xfId="1069"/>
    <cellStyle name="20% - Accent2 14 2 3" xfId="1070"/>
    <cellStyle name="20% - Accent2 14 2 4" xfId="1071"/>
    <cellStyle name="20% - Accent2 14 3" xfId="1072"/>
    <cellStyle name="20% - Accent2 14 3 2" xfId="1073"/>
    <cellStyle name="20% - Accent2 14 3 3" xfId="1074"/>
    <cellStyle name="20% - Accent2 14 4" xfId="1075"/>
    <cellStyle name="20% - Accent2 14 4 2" xfId="1076"/>
    <cellStyle name="20% - Accent2 14 4 3" xfId="1077"/>
    <cellStyle name="20% - Accent2 14 5" xfId="1078"/>
    <cellStyle name="20% - Accent2 14 6" xfId="1079"/>
    <cellStyle name="20% - Accent2 15" xfId="1080"/>
    <cellStyle name="20% - Accent2 15 2" xfId="1081"/>
    <cellStyle name="20% - Accent2 15 2 2" xfId="1082"/>
    <cellStyle name="20% - Accent2 15 2 2 2" xfId="1083"/>
    <cellStyle name="20% - Accent2 15 2 2 3" xfId="1084"/>
    <cellStyle name="20% - Accent2 15 2 3" xfId="1085"/>
    <cellStyle name="20% - Accent2 15 2 4" xfId="1086"/>
    <cellStyle name="20% - Accent2 15 3" xfId="1087"/>
    <cellStyle name="20% - Accent2 15 3 2" xfId="1088"/>
    <cellStyle name="20% - Accent2 15 3 3" xfId="1089"/>
    <cellStyle name="20% - Accent2 15 4" xfId="1090"/>
    <cellStyle name="20% - Accent2 15 4 2" xfId="1091"/>
    <cellStyle name="20% - Accent2 15 4 3" xfId="1092"/>
    <cellStyle name="20% - Accent2 15 5" xfId="1093"/>
    <cellStyle name="20% - Accent2 15 6" xfId="1094"/>
    <cellStyle name="20% - Accent2 16" xfId="1095"/>
    <cellStyle name="20% - Accent2 16 2" xfId="1096"/>
    <cellStyle name="20% - Accent2 16 2 2" xfId="1097"/>
    <cellStyle name="20% - Accent2 16 2 2 2" xfId="1098"/>
    <cellStyle name="20% - Accent2 16 2 2 3" xfId="1099"/>
    <cellStyle name="20% - Accent2 16 2 3" xfId="1100"/>
    <cellStyle name="20% - Accent2 16 2 4" xfId="1101"/>
    <cellStyle name="20% - Accent2 16 3" xfId="1102"/>
    <cellStyle name="20% - Accent2 16 3 2" xfId="1103"/>
    <cellStyle name="20% - Accent2 16 3 3" xfId="1104"/>
    <cellStyle name="20% - Accent2 16 4" xfId="1105"/>
    <cellStyle name="20% - Accent2 16 4 2" xfId="1106"/>
    <cellStyle name="20% - Accent2 16 4 3" xfId="1107"/>
    <cellStyle name="20% - Accent2 16 5" xfId="1108"/>
    <cellStyle name="20% - Accent2 16 6" xfId="1109"/>
    <cellStyle name="20% - Accent2 17" xfId="1110"/>
    <cellStyle name="20% - Accent2 17 2" xfId="1111"/>
    <cellStyle name="20% - Accent2 17 2 2" xfId="1112"/>
    <cellStyle name="20% - Accent2 17 2 2 2" xfId="1113"/>
    <cellStyle name="20% - Accent2 17 2 2 3" xfId="1114"/>
    <cellStyle name="20% - Accent2 17 2 3" xfId="1115"/>
    <cellStyle name="20% - Accent2 17 2 4" xfId="1116"/>
    <cellStyle name="20% - Accent2 17 3" xfId="1117"/>
    <cellStyle name="20% - Accent2 17 3 2" xfId="1118"/>
    <cellStyle name="20% - Accent2 17 3 3" xfId="1119"/>
    <cellStyle name="20% - Accent2 17 4" xfId="1120"/>
    <cellStyle name="20% - Accent2 17 4 2" xfId="1121"/>
    <cellStyle name="20% - Accent2 17 4 3" xfId="1122"/>
    <cellStyle name="20% - Accent2 17 5" xfId="1123"/>
    <cellStyle name="20% - Accent2 17 6" xfId="1124"/>
    <cellStyle name="20% - Accent2 18" xfId="1125"/>
    <cellStyle name="20% - Accent2 18 2" xfId="1126"/>
    <cellStyle name="20% - Accent2 18 2 2" xfId="1127"/>
    <cellStyle name="20% - Accent2 18 2 2 2" xfId="1128"/>
    <cellStyle name="20% - Accent2 18 2 2 3" xfId="1129"/>
    <cellStyle name="20% - Accent2 18 2 3" xfId="1130"/>
    <cellStyle name="20% - Accent2 18 2 4" xfId="1131"/>
    <cellStyle name="20% - Accent2 18 3" xfId="1132"/>
    <cellStyle name="20% - Accent2 18 3 2" xfId="1133"/>
    <cellStyle name="20% - Accent2 18 3 3" xfId="1134"/>
    <cellStyle name="20% - Accent2 18 4" xfId="1135"/>
    <cellStyle name="20% - Accent2 18 4 2" xfId="1136"/>
    <cellStyle name="20% - Accent2 18 4 3" xfId="1137"/>
    <cellStyle name="20% - Accent2 18 5" xfId="1138"/>
    <cellStyle name="20% - Accent2 18 6" xfId="1139"/>
    <cellStyle name="20% - Accent2 19" xfId="1140"/>
    <cellStyle name="20% - Accent2 19 2" xfId="1141"/>
    <cellStyle name="20% - Accent2 19 2 2" xfId="1142"/>
    <cellStyle name="20% - Accent2 19 2 2 2" xfId="1143"/>
    <cellStyle name="20% - Accent2 19 2 2 3" xfId="1144"/>
    <cellStyle name="20% - Accent2 19 2 3" xfId="1145"/>
    <cellStyle name="20% - Accent2 19 2 4" xfId="1146"/>
    <cellStyle name="20% - Accent2 19 3" xfId="1147"/>
    <cellStyle name="20% - Accent2 19 3 2" xfId="1148"/>
    <cellStyle name="20% - Accent2 19 3 3" xfId="1149"/>
    <cellStyle name="20% - Accent2 19 4" xfId="1150"/>
    <cellStyle name="20% - Accent2 19 4 2" xfId="1151"/>
    <cellStyle name="20% - Accent2 19 4 3" xfId="1152"/>
    <cellStyle name="20% - Accent2 19 5" xfId="1153"/>
    <cellStyle name="20% - Accent2 19 6" xfId="1154"/>
    <cellStyle name="20% - Accent2 2" xfId="177"/>
    <cellStyle name="20% - Accent2 2 2" xfId="554"/>
    <cellStyle name="20% - Accent2 2 3" xfId="1155"/>
    <cellStyle name="20% - Accent2 2 3 2" xfId="1156"/>
    <cellStyle name="20% - Accent2 2 3 2 2" xfId="1157"/>
    <cellStyle name="20% - Accent2 2 3 2 2 2" xfId="1158"/>
    <cellStyle name="20% - Accent2 2 3 2 2 3" xfId="1159"/>
    <cellStyle name="20% - Accent2 2 3 2 3" xfId="1160"/>
    <cellStyle name="20% - Accent2 2 3 2 4" xfId="1161"/>
    <cellStyle name="20% - Accent2 2 3 3" xfId="1162"/>
    <cellStyle name="20% - Accent2 2 3 3 2" xfId="1163"/>
    <cellStyle name="20% - Accent2 2 3 3 3" xfId="1164"/>
    <cellStyle name="20% - Accent2 2 3 4" xfId="1165"/>
    <cellStyle name="20% - Accent2 2 3 4 2" xfId="1166"/>
    <cellStyle name="20% - Accent2 2 3 4 3" xfId="1167"/>
    <cellStyle name="20% - Accent2 2 3 5" xfId="1168"/>
    <cellStyle name="20% - Accent2 2 3 6" xfId="1169"/>
    <cellStyle name="20% - Accent2 20" xfId="1170"/>
    <cellStyle name="20% - Accent2 20 2" xfId="1171"/>
    <cellStyle name="20% - Accent2 20 2 2" xfId="1172"/>
    <cellStyle name="20% - Accent2 20 2 2 2" xfId="1173"/>
    <cellStyle name="20% - Accent2 20 2 2 3" xfId="1174"/>
    <cellStyle name="20% - Accent2 20 2 3" xfId="1175"/>
    <cellStyle name="20% - Accent2 20 2 4" xfId="1176"/>
    <cellStyle name="20% - Accent2 20 3" xfId="1177"/>
    <cellStyle name="20% - Accent2 20 3 2" xfId="1178"/>
    <cellStyle name="20% - Accent2 20 3 3" xfId="1179"/>
    <cellStyle name="20% - Accent2 20 4" xfId="1180"/>
    <cellStyle name="20% - Accent2 20 4 2" xfId="1181"/>
    <cellStyle name="20% - Accent2 20 4 3" xfId="1182"/>
    <cellStyle name="20% - Accent2 20 5" xfId="1183"/>
    <cellStyle name="20% - Accent2 20 6" xfId="1184"/>
    <cellStyle name="20% - Accent2 21" xfId="1185"/>
    <cellStyle name="20% - Accent2 22" xfId="1186"/>
    <cellStyle name="20% - Accent2 22 2" xfId="1187"/>
    <cellStyle name="20% - Accent2 22 2 2" xfId="1188"/>
    <cellStyle name="20% - Accent2 22 2 2 2" xfId="1189"/>
    <cellStyle name="20% - Accent2 22 2 2 3" xfId="1190"/>
    <cellStyle name="20% - Accent2 22 2 3" xfId="1191"/>
    <cellStyle name="20% - Accent2 22 2 4" xfId="1192"/>
    <cellStyle name="20% - Accent2 22 3" xfId="1193"/>
    <cellStyle name="20% - Accent2 22 3 2" xfId="1194"/>
    <cellStyle name="20% - Accent2 22 3 3" xfId="1195"/>
    <cellStyle name="20% - Accent2 22 4" xfId="1196"/>
    <cellStyle name="20% - Accent2 22 4 2" xfId="1197"/>
    <cellStyle name="20% - Accent2 22 4 3" xfId="1198"/>
    <cellStyle name="20% - Accent2 22 5" xfId="1199"/>
    <cellStyle name="20% - Accent2 22 6" xfId="1200"/>
    <cellStyle name="20% - Accent2 23" xfId="1201"/>
    <cellStyle name="20% - Accent2 23 2" xfId="1202"/>
    <cellStyle name="20% - Accent2 23 2 2" xfId="1203"/>
    <cellStyle name="20% - Accent2 23 2 3" xfId="1204"/>
    <cellStyle name="20% - Accent2 23 3" xfId="1205"/>
    <cellStyle name="20% - Accent2 23 4" xfId="1206"/>
    <cellStyle name="20% - Accent2 24" xfId="1207"/>
    <cellStyle name="20% - Accent2 24 2" xfId="1208"/>
    <cellStyle name="20% - Accent2 24 3" xfId="1209"/>
    <cellStyle name="20% - Accent2 25" xfId="1210"/>
    <cellStyle name="20% - Accent2 25 2" xfId="1211"/>
    <cellStyle name="20% - Accent2 25 3" xfId="1212"/>
    <cellStyle name="20% - Accent2 26" xfId="1213"/>
    <cellStyle name="20% - Accent2 27" xfId="1214"/>
    <cellStyle name="20% - Accent2 28" xfId="1215"/>
    <cellStyle name="20% - Accent2 29" xfId="1216"/>
    <cellStyle name="20% - Accent2 3" xfId="178"/>
    <cellStyle name="20% - Accent2 3 2" xfId="555"/>
    <cellStyle name="20% - Accent2 3 3" xfId="1217"/>
    <cellStyle name="20% - Accent2 3 3 2" xfId="1218"/>
    <cellStyle name="20% - Accent2 3 3 2 2" xfId="1219"/>
    <cellStyle name="20% - Accent2 3 3 2 2 2" xfId="1220"/>
    <cellStyle name="20% - Accent2 3 3 2 2 3" xfId="1221"/>
    <cellStyle name="20% - Accent2 3 3 2 3" xfId="1222"/>
    <cellStyle name="20% - Accent2 3 3 2 4" xfId="1223"/>
    <cellStyle name="20% - Accent2 3 3 3" xfId="1224"/>
    <cellStyle name="20% - Accent2 3 3 3 2" xfId="1225"/>
    <cellStyle name="20% - Accent2 3 3 3 3" xfId="1226"/>
    <cellStyle name="20% - Accent2 3 3 4" xfId="1227"/>
    <cellStyle name="20% - Accent2 3 3 4 2" xfId="1228"/>
    <cellStyle name="20% - Accent2 3 3 4 3" xfId="1229"/>
    <cellStyle name="20% - Accent2 3 3 5" xfId="1230"/>
    <cellStyle name="20% - Accent2 3 3 6" xfId="1231"/>
    <cellStyle name="20% - Accent2 4" xfId="522"/>
    <cellStyle name="20% - Accent2 4 2" xfId="615"/>
    <cellStyle name="20% - Accent2 4 2 2" xfId="1232"/>
    <cellStyle name="20% - Accent2 4 2 2 2" xfId="1233"/>
    <cellStyle name="20% - Accent2 4 2 2 2 2" xfId="1234"/>
    <cellStyle name="20% - Accent2 4 2 2 2 3" xfId="1235"/>
    <cellStyle name="20% - Accent2 4 2 2 3" xfId="1236"/>
    <cellStyle name="20% - Accent2 4 2 2 4" xfId="1237"/>
    <cellStyle name="20% - Accent2 4 2 3" xfId="1238"/>
    <cellStyle name="20% - Accent2 4 2 3 2" xfId="1239"/>
    <cellStyle name="20% - Accent2 4 2 3 3" xfId="1240"/>
    <cellStyle name="20% - Accent2 4 2 4" xfId="1241"/>
    <cellStyle name="20% - Accent2 4 2 4 2" xfId="1242"/>
    <cellStyle name="20% - Accent2 4 2 4 3" xfId="1243"/>
    <cellStyle name="20% - Accent2 4 2 5" xfId="1244"/>
    <cellStyle name="20% - Accent2 4 2 6" xfId="1245"/>
    <cellStyle name="20% - Accent2 4 3" xfId="1246"/>
    <cellStyle name="20% - Accent2 4 3 2" xfId="1247"/>
    <cellStyle name="20% - Accent2 4 3 2 2" xfId="1248"/>
    <cellStyle name="20% - Accent2 4 3 2 3" xfId="1249"/>
    <cellStyle name="20% - Accent2 4 3 3" xfId="1250"/>
    <cellStyle name="20% - Accent2 4 3 4" xfId="1251"/>
    <cellStyle name="20% - Accent2 4 4" xfId="1252"/>
    <cellStyle name="20% - Accent2 4 4 2" xfId="1253"/>
    <cellStyle name="20% - Accent2 4 4 3" xfId="1254"/>
    <cellStyle name="20% - Accent2 4 5" xfId="1255"/>
    <cellStyle name="20% - Accent2 4 5 2" xfId="1256"/>
    <cellStyle name="20% - Accent2 4 5 3" xfId="1257"/>
    <cellStyle name="20% - Accent2 4 6" xfId="1258"/>
    <cellStyle name="20% - Accent2 4 7" xfId="1259"/>
    <cellStyle name="20% - Accent2 5" xfId="538"/>
    <cellStyle name="20% - Accent2 5 2" xfId="1260"/>
    <cellStyle name="20% - Accent2 5 2 2" xfId="1261"/>
    <cellStyle name="20% - Accent2 5 2 2 2" xfId="1262"/>
    <cellStyle name="20% - Accent2 5 2 2 3" xfId="1263"/>
    <cellStyle name="20% - Accent2 5 2 3" xfId="1264"/>
    <cellStyle name="20% - Accent2 5 2 4" xfId="1265"/>
    <cellStyle name="20% - Accent2 5 3" xfId="1266"/>
    <cellStyle name="20% - Accent2 5 3 2" xfId="1267"/>
    <cellStyle name="20% - Accent2 5 3 3" xfId="1268"/>
    <cellStyle name="20% - Accent2 5 4" xfId="1269"/>
    <cellStyle name="20% - Accent2 5 4 2" xfId="1270"/>
    <cellStyle name="20% - Accent2 5 4 3" xfId="1271"/>
    <cellStyle name="20% - Accent2 5 5" xfId="1272"/>
    <cellStyle name="20% - Accent2 5 6" xfId="1273"/>
    <cellStyle name="20% - Accent2 6" xfId="1274"/>
    <cellStyle name="20% - Accent2 6 2" xfId="1275"/>
    <cellStyle name="20% - Accent2 6 2 2" xfId="1276"/>
    <cellStyle name="20% - Accent2 6 2 2 2" xfId="1277"/>
    <cellStyle name="20% - Accent2 6 2 2 3" xfId="1278"/>
    <cellStyle name="20% - Accent2 6 2 3" xfId="1279"/>
    <cellStyle name="20% - Accent2 6 2 4" xfId="1280"/>
    <cellStyle name="20% - Accent2 6 3" xfId="1281"/>
    <cellStyle name="20% - Accent2 6 3 2" xfId="1282"/>
    <cellStyle name="20% - Accent2 6 3 3" xfId="1283"/>
    <cellStyle name="20% - Accent2 6 4" xfId="1284"/>
    <cellStyle name="20% - Accent2 6 4 2" xfId="1285"/>
    <cellStyle name="20% - Accent2 6 4 3" xfId="1286"/>
    <cellStyle name="20% - Accent2 6 5" xfId="1287"/>
    <cellStyle name="20% - Accent2 6 6" xfId="1288"/>
    <cellStyle name="20% - Accent2 7" xfId="1289"/>
    <cellStyle name="20% - Accent2 7 2" xfId="1290"/>
    <cellStyle name="20% - Accent2 7 2 2" xfId="1291"/>
    <cellStyle name="20% - Accent2 7 2 2 2" xfId="1292"/>
    <cellStyle name="20% - Accent2 7 2 2 3" xfId="1293"/>
    <cellStyle name="20% - Accent2 7 2 3" xfId="1294"/>
    <cellStyle name="20% - Accent2 7 2 4" xfId="1295"/>
    <cellStyle name="20% - Accent2 7 3" xfId="1296"/>
    <cellStyle name="20% - Accent2 7 3 2" xfId="1297"/>
    <cellStyle name="20% - Accent2 7 3 3" xfId="1298"/>
    <cellStyle name="20% - Accent2 7 4" xfId="1299"/>
    <cellStyle name="20% - Accent2 7 4 2" xfId="1300"/>
    <cellStyle name="20% - Accent2 7 4 3" xfId="1301"/>
    <cellStyle name="20% - Accent2 7 5" xfId="1302"/>
    <cellStyle name="20% - Accent2 7 6" xfId="1303"/>
    <cellStyle name="20% - Accent2 8" xfId="1304"/>
    <cellStyle name="20% - Accent2 8 2" xfId="1305"/>
    <cellStyle name="20% - Accent2 8 2 2" xfId="1306"/>
    <cellStyle name="20% - Accent2 8 2 2 2" xfId="1307"/>
    <cellStyle name="20% - Accent2 8 2 2 3" xfId="1308"/>
    <cellStyle name="20% - Accent2 8 2 3" xfId="1309"/>
    <cellStyle name="20% - Accent2 8 2 4" xfId="1310"/>
    <cellStyle name="20% - Accent2 8 3" xfId="1311"/>
    <cellStyle name="20% - Accent2 8 3 2" xfId="1312"/>
    <cellStyle name="20% - Accent2 8 3 3" xfId="1313"/>
    <cellStyle name="20% - Accent2 8 4" xfId="1314"/>
    <cellStyle name="20% - Accent2 8 4 2" xfId="1315"/>
    <cellStyle name="20% - Accent2 8 4 3" xfId="1316"/>
    <cellStyle name="20% - Accent2 8 5" xfId="1317"/>
    <cellStyle name="20% - Accent2 8 6" xfId="1318"/>
    <cellStyle name="20% - Accent2 9" xfId="1319"/>
    <cellStyle name="20% - Accent2 9 2" xfId="1320"/>
    <cellStyle name="20% - Accent2 9 2 2" xfId="1321"/>
    <cellStyle name="20% - Accent2 9 2 2 2" xfId="1322"/>
    <cellStyle name="20% - Accent2 9 2 2 3" xfId="1323"/>
    <cellStyle name="20% - Accent2 9 2 3" xfId="1324"/>
    <cellStyle name="20% - Accent2 9 2 4" xfId="1325"/>
    <cellStyle name="20% - Accent2 9 3" xfId="1326"/>
    <cellStyle name="20% - Accent2 9 3 2" xfId="1327"/>
    <cellStyle name="20% - Accent2 9 3 3" xfId="1328"/>
    <cellStyle name="20% - Accent2 9 4" xfId="1329"/>
    <cellStyle name="20% - Accent2 9 4 2" xfId="1330"/>
    <cellStyle name="20% - Accent2 9 4 3" xfId="1331"/>
    <cellStyle name="20% - Accent2 9 5" xfId="1332"/>
    <cellStyle name="20% - Accent2 9 6" xfId="1333"/>
    <cellStyle name="20% - Accent3" xfId="179" builtinId="38" customBuiltin="1"/>
    <cellStyle name="20% - Accent3 10" xfId="1334"/>
    <cellStyle name="20% - Accent3 10 2" xfId="1335"/>
    <cellStyle name="20% - Accent3 10 2 2" xfId="1336"/>
    <cellStyle name="20% - Accent3 10 2 2 2" xfId="1337"/>
    <cellStyle name="20% - Accent3 10 2 2 3" xfId="1338"/>
    <cellStyle name="20% - Accent3 10 2 3" xfId="1339"/>
    <cellStyle name="20% - Accent3 10 2 4" xfId="1340"/>
    <cellStyle name="20% - Accent3 10 3" xfId="1341"/>
    <cellStyle name="20% - Accent3 10 3 2" xfId="1342"/>
    <cellStyle name="20% - Accent3 10 3 3" xfId="1343"/>
    <cellStyle name="20% - Accent3 10 4" xfId="1344"/>
    <cellStyle name="20% - Accent3 10 4 2" xfId="1345"/>
    <cellStyle name="20% - Accent3 10 4 3" xfId="1346"/>
    <cellStyle name="20% - Accent3 10 5" xfId="1347"/>
    <cellStyle name="20% - Accent3 10 6" xfId="1348"/>
    <cellStyle name="20% - Accent3 11" xfId="1349"/>
    <cellStyle name="20% - Accent3 11 2" xfId="1350"/>
    <cellStyle name="20% - Accent3 11 2 2" xfId="1351"/>
    <cellStyle name="20% - Accent3 11 2 2 2" xfId="1352"/>
    <cellStyle name="20% - Accent3 11 2 2 3" xfId="1353"/>
    <cellStyle name="20% - Accent3 11 2 3" xfId="1354"/>
    <cellStyle name="20% - Accent3 11 2 4" xfId="1355"/>
    <cellStyle name="20% - Accent3 11 3" xfId="1356"/>
    <cellStyle name="20% - Accent3 11 3 2" xfId="1357"/>
    <cellStyle name="20% - Accent3 11 3 3" xfId="1358"/>
    <cellStyle name="20% - Accent3 11 4" xfId="1359"/>
    <cellStyle name="20% - Accent3 11 4 2" xfId="1360"/>
    <cellStyle name="20% - Accent3 11 4 3" xfId="1361"/>
    <cellStyle name="20% - Accent3 11 5" xfId="1362"/>
    <cellStyle name="20% - Accent3 11 6" xfId="1363"/>
    <cellStyle name="20% - Accent3 12" xfId="1364"/>
    <cellStyle name="20% - Accent3 12 2" xfId="1365"/>
    <cellStyle name="20% - Accent3 12 2 2" xfId="1366"/>
    <cellStyle name="20% - Accent3 12 2 2 2" xfId="1367"/>
    <cellStyle name="20% - Accent3 12 2 2 3" xfId="1368"/>
    <cellStyle name="20% - Accent3 12 2 3" xfId="1369"/>
    <cellStyle name="20% - Accent3 12 2 4" xfId="1370"/>
    <cellStyle name="20% - Accent3 12 3" xfId="1371"/>
    <cellStyle name="20% - Accent3 12 3 2" xfId="1372"/>
    <cellStyle name="20% - Accent3 12 3 3" xfId="1373"/>
    <cellStyle name="20% - Accent3 12 4" xfId="1374"/>
    <cellStyle name="20% - Accent3 12 4 2" xfId="1375"/>
    <cellStyle name="20% - Accent3 12 4 3" xfId="1376"/>
    <cellStyle name="20% - Accent3 12 5" xfId="1377"/>
    <cellStyle name="20% - Accent3 12 6" xfId="1378"/>
    <cellStyle name="20% - Accent3 13" xfId="1379"/>
    <cellStyle name="20% - Accent3 13 2" xfId="1380"/>
    <cellStyle name="20% - Accent3 13 2 2" xfId="1381"/>
    <cellStyle name="20% - Accent3 13 2 2 2" xfId="1382"/>
    <cellStyle name="20% - Accent3 13 2 2 3" xfId="1383"/>
    <cellStyle name="20% - Accent3 13 2 3" xfId="1384"/>
    <cellStyle name="20% - Accent3 13 2 4" xfId="1385"/>
    <cellStyle name="20% - Accent3 13 3" xfId="1386"/>
    <cellStyle name="20% - Accent3 13 3 2" xfId="1387"/>
    <cellStyle name="20% - Accent3 13 3 3" xfId="1388"/>
    <cellStyle name="20% - Accent3 13 4" xfId="1389"/>
    <cellStyle name="20% - Accent3 13 4 2" xfId="1390"/>
    <cellStyle name="20% - Accent3 13 4 3" xfId="1391"/>
    <cellStyle name="20% - Accent3 13 5" xfId="1392"/>
    <cellStyle name="20% - Accent3 13 6" xfId="1393"/>
    <cellStyle name="20% - Accent3 14" xfId="1394"/>
    <cellStyle name="20% - Accent3 14 2" xfId="1395"/>
    <cellStyle name="20% - Accent3 14 2 2" xfId="1396"/>
    <cellStyle name="20% - Accent3 14 2 2 2" xfId="1397"/>
    <cellStyle name="20% - Accent3 14 2 2 3" xfId="1398"/>
    <cellStyle name="20% - Accent3 14 2 3" xfId="1399"/>
    <cellStyle name="20% - Accent3 14 2 4" xfId="1400"/>
    <cellStyle name="20% - Accent3 14 3" xfId="1401"/>
    <cellStyle name="20% - Accent3 14 3 2" xfId="1402"/>
    <cellStyle name="20% - Accent3 14 3 3" xfId="1403"/>
    <cellStyle name="20% - Accent3 14 4" xfId="1404"/>
    <cellStyle name="20% - Accent3 14 4 2" xfId="1405"/>
    <cellStyle name="20% - Accent3 14 4 3" xfId="1406"/>
    <cellStyle name="20% - Accent3 14 5" xfId="1407"/>
    <cellStyle name="20% - Accent3 14 6" xfId="1408"/>
    <cellStyle name="20% - Accent3 15" xfId="1409"/>
    <cellStyle name="20% - Accent3 15 2" xfId="1410"/>
    <cellStyle name="20% - Accent3 15 2 2" xfId="1411"/>
    <cellStyle name="20% - Accent3 15 2 2 2" xfId="1412"/>
    <cellStyle name="20% - Accent3 15 2 2 3" xfId="1413"/>
    <cellStyle name="20% - Accent3 15 2 3" xfId="1414"/>
    <cellStyle name="20% - Accent3 15 2 4" xfId="1415"/>
    <cellStyle name="20% - Accent3 15 3" xfId="1416"/>
    <cellStyle name="20% - Accent3 15 3 2" xfId="1417"/>
    <cellStyle name="20% - Accent3 15 3 3" xfId="1418"/>
    <cellStyle name="20% - Accent3 15 4" xfId="1419"/>
    <cellStyle name="20% - Accent3 15 4 2" xfId="1420"/>
    <cellStyle name="20% - Accent3 15 4 3" xfId="1421"/>
    <cellStyle name="20% - Accent3 15 5" xfId="1422"/>
    <cellStyle name="20% - Accent3 15 6" xfId="1423"/>
    <cellStyle name="20% - Accent3 16" xfId="1424"/>
    <cellStyle name="20% - Accent3 16 2" xfId="1425"/>
    <cellStyle name="20% - Accent3 16 2 2" xfId="1426"/>
    <cellStyle name="20% - Accent3 16 2 2 2" xfId="1427"/>
    <cellStyle name="20% - Accent3 16 2 2 3" xfId="1428"/>
    <cellStyle name="20% - Accent3 16 2 3" xfId="1429"/>
    <cellStyle name="20% - Accent3 16 2 4" xfId="1430"/>
    <cellStyle name="20% - Accent3 16 3" xfId="1431"/>
    <cellStyle name="20% - Accent3 16 3 2" xfId="1432"/>
    <cellStyle name="20% - Accent3 16 3 3" xfId="1433"/>
    <cellStyle name="20% - Accent3 16 4" xfId="1434"/>
    <cellStyle name="20% - Accent3 16 4 2" xfId="1435"/>
    <cellStyle name="20% - Accent3 16 4 3" xfId="1436"/>
    <cellStyle name="20% - Accent3 16 5" xfId="1437"/>
    <cellStyle name="20% - Accent3 16 6" xfId="1438"/>
    <cellStyle name="20% - Accent3 17" xfId="1439"/>
    <cellStyle name="20% - Accent3 17 2" xfId="1440"/>
    <cellStyle name="20% - Accent3 17 2 2" xfId="1441"/>
    <cellStyle name="20% - Accent3 17 2 2 2" xfId="1442"/>
    <cellStyle name="20% - Accent3 17 2 2 3" xfId="1443"/>
    <cellStyle name="20% - Accent3 17 2 3" xfId="1444"/>
    <cellStyle name="20% - Accent3 17 2 4" xfId="1445"/>
    <cellStyle name="20% - Accent3 17 3" xfId="1446"/>
    <cellStyle name="20% - Accent3 17 3 2" xfId="1447"/>
    <cellStyle name="20% - Accent3 17 3 3" xfId="1448"/>
    <cellStyle name="20% - Accent3 17 4" xfId="1449"/>
    <cellStyle name="20% - Accent3 17 4 2" xfId="1450"/>
    <cellStyle name="20% - Accent3 17 4 3" xfId="1451"/>
    <cellStyle name="20% - Accent3 17 5" xfId="1452"/>
    <cellStyle name="20% - Accent3 17 6" xfId="1453"/>
    <cellStyle name="20% - Accent3 18" xfId="1454"/>
    <cellStyle name="20% - Accent3 18 2" xfId="1455"/>
    <cellStyle name="20% - Accent3 18 2 2" xfId="1456"/>
    <cellStyle name="20% - Accent3 18 2 2 2" xfId="1457"/>
    <cellStyle name="20% - Accent3 18 2 2 3" xfId="1458"/>
    <cellStyle name="20% - Accent3 18 2 3" xfId="1459"/>
    <cellStyle name="20% - Accent3 18 2 4" xfId="1460"/>
    <cellStyle name="20% - Accent3 18 3" xfId="1461"/>
    <cellStyle name="20% - Accent3 18 3 2" xfId="1462"/>
    <cellStyle name="20% - Accent3 18 3 3" xfId="1463"/>
    <cellStyle name="20% - Accent3 18 4" xfId="1464"/>
    <cellStyle name="20% - Accent3 18 4 2" xfId="1465"/>
    <cellStyle name="20% - Accent3 18 4 3" xfId="1466"/>
    <cellStyle name="20% - Accent3 18 5" xfId="1467"/>
    <cellStyle name="20% - Accent3 18 6" xfId="1468"/>
    <cellStyle name="20% - Accent3 19" xfId="1469"/>
    <cellStyle name="20% - Accent3 19 2" xfId="1470"/>
    <cellStyle name="20% - Accent3 19 2 2" xfId="1471"/>
    <cellStyle name="20% - Accent3 19 2 2 2" xfId="1472"/>
    <cellStyle name="20% - Accent3 19 2 2 3" xfId="1473"/>
    <cellStyle name="20% - Accent3 19 2 3" xfId="1474"/>
    <cellStyle name="20% - Accent3 19 2 4" xfId="1475"/>
    <cellStyle name="20% - Accent3 19 3" xfId="1476"/>
    <cellStyle name="20% - Accent3 19 3 2" xfId="1477"/>
    <cellStyle name="20% - Accent3 19 3 3" xfId="1478"/>
    <cellStyle name="20% - Accent3 19 4" xfId="1479"/>
    <cellStyle name="20% - Accent3 19 4 2" xfId="1480"/>
    <cellStyle name="20% - Accent3 19 4 3" xfId="1481"/>
    <cellStyle name="20% - Accent3 19 5" xfId="1482"/>
    <cellStyle name="20% - Accent3 19 6" xfId="1483"/>
    <cellStyle name="20% - Accent3 2" xfId="180"/>
    <cellStyle name="20% - Accent3 2 2" xfId="556"/>
    <cellStyle name="20% - Accent3 2 3" xfId="1484"/>
    <cellStyle name="20% - Accent3 2 3 2" xfId="1485"/>
    <cellStyle name="20% - Accent3 2 3 2 2" xfId="1486"/>
    <cellStyle name="20% - Accent3 2 3 2 2 2" xfId="1487"/>
    <cellStyle name="20% - Accent3 2 3 2 2 3" xfId="1488"/>
    <cellStyle name="20% - Accent3 2 3 2 3" xfId="1489"/>
    <cellStyle name="20% - Accent3 2 3 2 4" xfId="1490"/>
    <cellStyle name="20% - Accent3 2 3 3" xfId="1491"/>
    <cellStyle name="20% - Accent3 2 3 3 2" xfId="1492"/>
    <cellStyle name="20% - Accent3 2 3 3 3" xfId="1493"/>
    <cellStyle name="20% - Accent3 2 3 4" xfId="1494"/>
    <cellStyle name="20% - Accent3 2 3 4 2" xfId="1495"/>
    <cellStyle name="20% - Accent3 2 3 4 3" xfId="1496"/>
    <cellStyle name="20% - Accent3 2 3 5" xfId="1497"/>
    <cellStyle name="20% - Accent3 2 3 6" xfId="1498"/>
    <cellStyle name="20% - Accent3 20" xfId="1499"/>
    <cellStyle name="20% - Accent3 20 2" xfId="1500"/>
    <cellStyle name="20% - Accent3 20 2 2" xfId="1501"/>
    <cellStyle name="20% - Accent3 20 2 2 2" xfId="1502"/>
    <cellStyle name="20% - Accent3 20 2 2 3" xfId="1503"/>
    <cellStyle name="20% - Accent3 20 2 3" xfId="1504"/>
    <cellStyle name="20% - Accent3 20 2 4" xfId="1505"/>
    <cellStyle name="20% - Accent3 20 3" xfId="1506"/>
    <cellStyle name="20% - Accent3 20 3 2" xfId="1507"/>
    <cellStyle name="20% - Accent3 20 3 3" xfId="1508"/>
    <cellStyle name="20% - Accent3 20 4" xfId="1509"/>
    <cellStyle name="20% - Accent3 20 4 2" xfId="1510"/>
    <cellStyle name="20% - Accent3 20 4 3" xfId="1511"/>
    <cellStyle name="20% - Accent3 20 5" xfId="1512"/>
    <cellStyle name="20% - Accent3 20 6" xfId="1513"/>
    <cellStyle name="20% - Accent3 21" xfId="1514"/>
    <cellStyle name="20% - Accent3 22" xfId="1515"/>
    <cellStyle name="20% - Accent3 22 2" xfId="1516"/>
    <cellStyle name="20% - Accent3 22 2 2" xfId="1517"/>
    <cellStyle name="20% - Accent3 22 2 2 2" xfId="1518"/>
    <cellStyle name="20% - Accent3 22 2 2 3" xfId="1519"/>
    <cellStyle name="20% - Accent3 22 2 3" xfId="1520"/>
    <cellStyle name="20% - Accent3 22 2 4" xfId="1521"/>
    <cellStyle name="20% - Accent3 22 3" xfId="1522"/>
    <cellStyle name="20% - Accent3 22 3 2" xfId="1523"/>
    <cellStyle name="20% - Accent3 22 3 3" xfId="1524"/>
    <cellStyle name="20% - Accent3 22 4" xfId="1525"/>
    <cellStyle name="20% - Accent3 22 4 2" xfId="1526"/>
    <cellStyle name="20% - Accent3 22 4 3" xfId="1527"/>
    <cellStyle name="20% - Accent3 22 5" xfId="1528"/>
    <cellStyle name="20% - Accent3 22 6" xfId="1529"/>
    <cellStyle name="20% - Accent3 23" xfId="1530"/>
    <cellStyle name="20% - Accent3 23 2" xfId="1531"/>
    <cellStyle name="20% - Accent3 23 2 2" xfId="1532"/>
    <cellStyle name="20% - Accent3 23 2 3" xfId="1533"/>
    <cellStyle name="20% - Accent3 23 3" xfId="1534"/>
    <cellStyle name="20% - Accent3 23 4" xfId="1535"/>
    <cellStyle name="20% - Accent3 24" xfId="1536"/>
    <cellStyle name="20% - Accent3 24 2" xfId="1537"/>
    <cellStyle name="20% - Accent3 24 3" xfId="1538"/>
    <cellStyle name="20% - Accent3 25" xfId="1539"/>
    <cellStyle name="20% - Accent3 25 2" xfId="1540"/>
    <cellStyle name="20% - Accent3 25 3" xfId="1541"/>
    <cellStyle name="20% - Accent3 26" xfId="1542"/>
    <cellStyle name="20% - Accent3 27" xfId="1543"/>
    <cellStyle name="20% - Accent3 28" xfId="1544"/>
    <cellStyle name="20% - Accent3 29" xfId="1545"/>
    <cellStyle name="20% - Accent3 3" xfId="181"/>
    <cellStyle name="20% - Accent3 3 2" xfId="557"/>
    <cellStyle name="20% - Accent3 3 3" xfId="1546"/>
    <cellStyle name="20% - Accent3 3 3 2" xfId="1547"/>
    <cellStyle name="20% - Accent3 3 3 2 2" xfId="1548"/>
    <cellStyle name="20% - Accent3 3 3 2 2 2" xfId="1549"/>
    <cellStyle name="20% - Accent3 3 3 2 2 3" xfId="1550"/>
    <cellStyle name="20% - Accent3 3 3 2 3" xfId="1551"/>
    <cellStyle name="20% - Accent3 3 3 2 4" xfId="1552"/>
    <cellStyle name="20% - Accent3 3 3 3" xfId="1553"/>
    <cellStyle name="20% - Accent3 3 3 3 2" xfId="1554"/>
    <cellStyle name="20% - Accent3 3 3 3 3" xfId="1555"/>
    <cellStyle name="20% - Accent3 3 3 4" xfId="1556"/>
    <cellStyle name="20% - Accent3 3 3 4 2" xfId="1557"/>
    <cellStyle name="20% - Accent3 3 3 4 3" xfId="1558"/>
    <cellStyle name="20% - Accent3 3 3 5" xfId="1559"/>
    <cellStyle name="20% - Accent3 3 3 6" xfId="1560"/>
    <cellStyle name="20% - Accent3 4" xfId="524"/>
    <cellStyle name="20% - Accent3 4 2" xfId="617"/>
    <cellStyle name="20% - Accent3 4 2 2" xfId="1561"/>
    <cellStyle name="20% - Accent3 4 2 2 2" xfId="1562"/>
    <cellStyle name="20% - Accent3 4 2 2 2 2" xfId="1563"/>
    <cellStyle name="20% - Accent3 4 2 2 2 3" xfId="1564"/>
    <cellStyle name="20% - Accent3 4 2 2 3" xfId="1565"/>
    <cellStyle name="20% - Accent3 4 2 2 4" xfId="1566"/>
    <cellStyle name="20% - Accent3 4 2 3" xfId="1567"/>
    <cellStyle name="20% - Accent3 4 2 3 2" xfId="1568"/>
    <cellStyle name="20% - Accent3 4 2 3 3" xfId="1569"/>
    <cellStyle name="20% - Accent3 4 2 4" xfId="1570"/>
    <cellStyle name="20% - Accent3 4 2 4 2" xfId="1571"/>
    <cellStyle name="20% - Accent3 4 2 4 3" xfId="1572"/>
    <cellStyle name="20% - Accent3 4 2 5" xfId="1573"/>
    <cellStyle name="20% - Accent3 4 2 6" xfId="1574"/>
    <cellStyle name="20% - Accent3 4 3" xfId="1575"/>
    <cellStyle name="20% - Accent3 4 3 2" xfId="1576"/>
    <cellStyle name="20% - Accent3 4 3 2 2" xfId="1577"/>
    <cellStyle name="20% - Accent3 4 3 2 3" xfId="1578"/>
    <cellStyle name="20% - Accent3 4 3 3" xfId="1579"/>
    <cellStyle name="20% - Accent3 4 3 4" xfId="1580"/>
    <cellStyle name="20% - Accent3 4 4" xfId="1581"/>
    <cellStyle name="20% - Accent3 4 4 2" xfId="1582"/>
    <cellStyle name="20% - Accent3 4 4 3" xfId="1583"/>
    <cellStyle name="20% - Accent3 4 5" xfId="1584"/>
    <cellStyle name="20% - Accent3 4 5 2" xfId="1585"/>
    <cellStyle name="20% - Accent3 4 5 3" xfId="1586"/>
    <cellStyle name="20% - Accent3 4 6" xfId="1587"/>
    <cellStyle name="20% - Accent3 4 7" xfId="1588"/>
    <cellStyle name="20% - Accent3 5" xfId="540"/>
    <cellStyle name="20% - Accent3 5 2" xfId="1589"/>
    <cellStyle name="20% - Accent3 5 2 2" xfId="1590"/>
    <cellStyle name="20% - Accent3 5 2 2 2" xfId="1591"/>
    <cellStyle name="20% - Accent3 5 2 2 3" xfId="1592"/>
    <cellStyle name="20% - Accent3 5 2 3" xfId="1593"/>
    <cellStyle name="20% - Accent3 5 2 4" xfId="1594"/>
    <cellStyle name="20% - Accent3 5 3" xfId="1595"/>
    <cellStyle name="20% - Accent3 5 3 2" xfId="1596"/>
    <cellStyle name="20% - Accent3 5 3 3" xfId="1597"/>
    <cellStyle name="20% - Accent3 5 4" xfId="1598"/>
    <cellStyle name="20% - Accent3 5 4 2" xfId="1599"/>
    <cellStyle name="20% - Accent3 5 4 3" xfId="1600"/>
    <cellStyle name="20% - Accent3 5 5" xfId="1601"/>
    <cellStyle name="20% - Accent3 5 6" xfId="1602"/>
    <cellStyle name="20% - Accent3 6" xfId="1603"/>
    <cellStyle name="20% - Accent3 6 2" xfId="1604"/>
    <cellStyle name="20% - Accent3 6 2 2" xfId="1605"/>
    <cellStyle name="20% - Accent3 6 2 2 2" xfId="1606"/>
    <cellStyle name="20% - Accent3 6 2 2 3" xfId="1607"/>
    <cellStyle name="20% - Accent3 6 2 3" xfId="1608"/>
    <cellStyle name="20% - Accent3 6 2 4" xfId="1609"/>
    <cellStyle name="20% - Accent3 6 3" xfId="1610"/>
    <cellStyle name="20% - Accent3 6 3 2" xfId="1611"/>
    <cellStyle name="20% - Accent3 6 3 3" xfId="1612"/>
    <cellStyle name="20% - Accent3 6 4" xfId="1613"/>
    <cellStyle name="20% - Accent3 6 4 2" xfId="1614"/>
    <cellStyle name="20% - Accent3 6 4 3" xfId="1615"/>
    <cellStyle name="20% - Accent3 6 5" xfId="1616"/>
    <cellStyle name="20% - Accent3 6 6" xfId="1617"/>
    <cellStyle name="20% - Accent3 7" xfId="1618"/>
    <cellStyle name="20% - Accent3 7 2" xfId="1619"/>
    <cellStyle name="20% - Accent3 7 2 2" xfId="1620"/>
    <cellStyle name="20% - Accent3 7 2 2 2" xfId="1621"/>
    <cellStyle name="20% - Accent3 7 2 2 3" xfId="1622"/>
    <cellStyle name="20% - Accent3 7 2 3" xfId="1623"/>
    <cellStyle name="20% - Accent3 7 2 4" xfId="1624"/>
    <cellStyle name="20% - Accent3 7 3" xfId="1625"/>
    <cellStyle name="20% - Accent3 7 3 2" xfId="1626"/>
    <cellStyle name="20% - Accent3 7 3 3" xfId="1627"/>
    <cellStyle name="20% - Accent3 7 4" xfId="1628"/>
    <cellStyle name="20% - Accent3 7 4 2" xfId="1629"/>
    <cellStyle name="20% - Accent3 7 4 3" xfId="1630"/>
    <cellStyle name="20% - Accent3 7 5" xfId="1631"/>
    <cellStyle name="20% - Accent3 7 6" xfId="1632"/>
    <cellStyle name="20% - Accent3 8" xfId="1633"/>
    <cellStyle name="20% - Accent3 8 2" xfId="1634"/>
    <cellStyle name="20% - Accent3 8 2 2" xfId="1635"/>
    <cellStyle name="20% - Accent3 8 2 2 2" xfId="1636"/>
    <cellStyle name="20% - Accent3 8 2 2 3" xfId="1637"/>
    <cellStyle name="20% - Accent3 8 2 3" xfId="1638"/>
    <cellStyle name="20% - Accent3 8 2 4" xfId="1639"/>
    <cellStyle name="20% - Accent3 8 3" xfId="1640"/>
    <cellStyle name="20% - Accent3 8 3 2" xfId="1641"/>
    <cellStyle name="20% - Accent3 8 3 3" xfId="1642"/>
    <cellStyle name="20% - Accent3 8 4" xfId="1643"/>
    <cellStyle name="20% - Accent3 8 4 2" xfId="1644"/>
    <cellStyle name="20% - Accent3 8 4 3" xfId="1645"/>
    <cellStyle name="20% - Accent3 8 5" xfId="1646"/>
    <cellStyle name="20% - Accent3 8 6" xfId="1647"/>
    <cellStyle name="20% - Accent3 9" xfId="1648"/>
    <cellStyle name="20% - Accent3 9 2" xfId="1649"/>
    <cellStyle name="20% - Accent3 9 2 2" xfId="1650"/>
    <cellStyle name="20% - Accent3 9 2 2 2" xfId="1651"/>
    <cellStyle name="20% - Accent3 9 2 2 3" xfId="1652"/>
    <cellStyle name="20% - Accent3 9 2 3" xfId="1653"/>
    <cellStyle name="20% - Accent3 9 2 4" xfId="1654"/>
    <cellStyle name="20% - Accent3 9 3" xfId="1655"/>
    <cellStyle name="20% - Accent3 9 3 2" xfId="1656"/>
    <cellStyle name="20% - Accent3 9 3 3" xfId="1657"/>
    <cellStyle name="20% - Accent3 9 4" xfId="1658"/>
    <cellStyle name="20% - Accent3 9 4 2" xfId="1659"/>
    <cellStyle name="20% - Accent3 9 4 3" xfId="1660"/>
    <cellStyle name="20% - Accent3 9 5" xfId="1661"/>
    <cellStyle name="20% - Accent3 9 6" xfId="1662"/>
    <cellStyle name="20% - Accent4" xfId="182" builtinId="42" customBuiltin="1"/>
    <cellStyle name="20% - Accent4 10" xfId="1663"/>
    <cellStyle name="20% - Accent4 10 2" xfId="1664"/>
    <cellStyle name="20% - Accent4 10 2 2" xfId="1665"/>
    <cellStyle name="20% - Accent4 10 2 2 2" xfId="1666"/>
    <cellStyle name="20% - Accent4 10 2 2 3" xfId="1667"/>
    <cellStyle name="20% - Accent4 10 2 3" xfId="1668"/>
    <cellStyle name="20% - Accent4 10 2 4" xfId="1669"/>
    <cellStyle name="20% - Accent4 10 3" xfId="1670"/>
    <cellStyle name="20% - Accent4 10 3 2" xfId="1671"/>
    <cellStyle name="20% - Accent4 10 3 3" xfId="1672"/>
    <cellStyle name="20% - Accent4 10 4" xfId="1673"/>
    <cellStyle name="20% - Accent4 10 4 2" xfId="1674"/>
    <cellStyle name="20% - Accent4 10 4 3" xfId="1675"/>
    <cellStyle name="20% - Accent4 10 5" xfId="1676"/>
    <cellStyle name="20% - Accent4 10 6" xfId="1677"/>
    <cellStyle name="20% - Accent4 11" xfId="1678"/>
    <cellStyle name="20% - Accent4 11 2" xfId="1679"/>
    <cellStyle name="20% - Accent4 11 2 2" xfId="1680"/>
    <cellStyle name="20% - Accent4 11 2 2 2" xfId="1681"/>
    <cellStyle name="20% - Accent4 11 2 2 3" xfId="1682"/>
    <cellStyle name="20% - Accent4 11 2 3" xfId="1683"/>
    <cellStyle name="20% - Accent4 11 2 4" xfId="1684"/>
    <cellStyle name="20% - Accent4 11 3" xfId="1685"/>
    <cellStyle name="20% - Accent4 11 3 2" xfId="1686"/>
    <cellStyle name="20% - Accent4 11 3 3" xfId="1687"/>
    <cellStyle name="20% - Accent4 11 4" xfId="1688"/>
    <cellStyle name="20% - Accent4 11 4 2" xfId="1689"/>
    <cellStyle name="20% - Accent4 11 4 3" xfId="1690"/>
    <cellStyle name="20% - Accent4 11 5" xfId="1691"/>
    <cellStyle name="20% - Accent4 11 6" xfId="1692"/>
    <cellStyle name="20% - Accent4 12" xfId="1693"/>
    <cellStyle name="20% - Accent4 12 2" xfId="1694"/>
    <cellStyle name="20% - Accent4 12 2 2" xfId="1695"/>
    <cellStyle name="20% - Accent4 12 2 2 2" xfId="1696"/>
    <cellStyle name="20% - Accent4 12 2 2 3" xfId="1697"/>
    <cellStyle name="20% - Accent4 12 2 3" xfId="1698"/>
    <cellStyle name="20% - Accent4 12 2 4" xfId="1699"/>
    <cellStyle name="20% - Accent4 12 3" xfId="1700"/>
    <cellStyle name="20% - Accent4 12 3 2" xfId="1701"/>
    <cellStyle name="20% - Accent4 12 3 3" xfId="1702"/>
    <cellStyle name="20% - Accent4 12 4" xfId="1703"/>
    <cellStyle name="20% - Accent4 12 4 2" xfId="1704"/>
    <cellStyle name="20% - Accent4 12 4 3" xfId="1705"/>
    <cellStyle name="20% - Accent4 12 5" xfId="1706"/>
    <cellStyle name="20% - Accent4 12 6" xfId="1707"/>
    <cellStyle name="20% - Accent4 13" xfId="1708"/>
    <cellStyle name="20% - Accent4 13 2" xfId="1709"/>
    <cellStyle name="20% - Accent4 13 2 2" xfId="1710"/>
    <cellStyle name="20% - Accent4 13 2 2 2" xfId="1711"/>
    <cellStyle name="20% - Accent4 13 2 2 3" xfId="1712"/>
    <cellStyle name="20% - Accent4 13 2 3" xfId="1713"/>
    <cellStyle name="20% - Accent4 13 2 4" xfId="1714"/>
    <cellStyle name="20% - Accent4 13 3" xfId="1715"/>
    <cellStyle name="20% - Accent4 13 3 2" xfId="1716"/>
    <cellStyle name="20% - Accent4 13 3 3" xfId="1717"/>
    <cellStyle name="20% - Accent4 13 4" xfId="1718"/>
    <cellStyle name="20% - Accent4 13 4 2" xfId="1719"/>
    <cellStyle name="20% - Accent4 13 4 3" xfId="1720"/>
    <cellStyle name="20% - Accent4 13 5" xfId="1721"/>
    <cellStyle name="20% - Accent4 13 6" xfId="1722"/>
    <cellStyle name="20% - Accent4 14" xfId="1723"/>
    <cellStyle name="20% - Accent4 14 2" xfId="1724"/>
    <cellStyle name="20% - Accent4 14 2 2" xfId="1725"/>
    <cellStyle name="20% - Accent4 14 2 2 2" xfId="1726"/>
    <cellStyle name="20% - Accent4 14 2 2 3" xfId="1727"/>
    <cellStyle name="20% - Accent4 14 2 3" xfId="1728"/>
    <cellStyle name="20% - Accent4 14 2 4" xfId="1729"/>
    <cellStyle name="20% - Accent4 14 3" xfId="1730"/>
    <cellStyle name="20% - Accent4 14 3 2" xfId="1731"/>
    <cellStyle name="20% - Accent4 14 3 3" xfId="1732"/>
    <cellStyle name="20% - Accent4 14 4" xfId="1733"/>
    <cellStyle name="20% - Accent4 14 4 2" xfId="1734"/>
    <cellStyle name="20% - Accent4 14 4 3" xfId="1735"/>
    <cellStyle name="20% - Accent4 14 5" xfId="1736"/>
    <cellStyle name="20% - Accent4 14 6" xfId="1737"/>
    <cellStyle name="20% - Accent4 15" xfId="1738"/>
    <cellStyle name="20% - Accent4 15 2" xfId="1739"/>
    <cellStyle name="20% - Accent4 15 2 2" xfId="1740"/>
    <cellStyle name="20% - Accent4 15 2 2 2" xfId="1741"/>
    <cellStyle name="20% - Accent4 15 2 2 3" xfId="1742"/>
    <cellStyle name="20% - Accent4 15 2 3" xfId="1743"/>
    <cellStyle name="20% - Accent4 15 2 4" xfId="1744"/>
    <cellStyle name="20% - Accent4 15 3" xfId="1745"/>
    <cellStyle name="20% - Accent4 15 3 2" xfId="1746"/>
    <cellStyle name="20% - Accent4 15 3 3" xfId="1747"/>
    <cellStyle name="20% - Accent4 15 4" xfId="1748"/>
    <cellStyle name="20% - Accent4 15 4 2" xfId="1749"/>
    <cellStyle name="20% - Accent4 15 4 3" xfId="1750"/>
    <cellStyle name="20% - Accent4 15 5" xfId="1751"/>
    <cellStyle name="20% - Accent4 15 6" xfId="1752"/>
    <cellStyle name="20% - Accent4 16" xfId="1753"/>
    <cellStyle name="20% - Accent4 16 2" xfId="1754"/>
    <cellStyle name="20% - Accent4 16 2 2" xfId="1755"/>
    <cellStyle name="20% - Accent4 16 2 2 2" xfId="1756"/>
    <cellStyle name="20% - Accent4 16 2 2 3" xfId="1757"/>
    <cellStyle name="20% - Accent4 16 2 3" xfId="1758"/>
    <cellStyle name="20% - Accent4 16 2 4" xfId="1759"/>
    <cellStyle name="20% - Accent4 16 3" xfId="1760"/>
    <cellStyle name="20% - Accent4 16 3 2" xfId="1761"/>
    <cellStyle name="20% - Accent4 16 3 3" xfId="1762"/>
    <cellStyle name="20% - Accent4 16 4" xfId="1763"/>
    <cellStyle name="20% - Accent4 16 4 2" xfId="1764"/>
    <cellStyle name="20% - Accent4 16 4 3" xfId="1765"/>
    <cellStyle name="20% - Accent4 16 5" xfId="1766"/>
    <cellStyle name="20% - Accent4 16 6" xfId="1767"/>
    <cellStyle name="20% - Accent4 17" xfId="1768"/>
    <cellStyle name="20% - Accent4 17 2" xfId="1769"/>
    <cellStyle name="20% - Accent4 17 2 2" xfId="1770"/>
    <cellStyle name="20% - Accent4 17 2 2 2" xfId="1771"/>
    <cellStyle name="20% - Accent4 17 2 2 3" xfId="1772"/>
    <cellStyle name="20% - Accent4 17 2 3" xfId="1773"/>
    <cellStyle name="20% - Accent4 17 2 4" xfId="1774"/>
    <cellStyle name="20% - Accent4 17 3" xfId="1775"/>
    <cellStyle name="20% - Accent4 17 3 2" xfId="1776"/>
    <cellStyle name="20% - Accent4 17 3 3" xfId="1777"/>
    <cellStyle name="20% - Accent4 17 4" xfId="1778"/>
    <cellStyle name="20% - Accent4 17 4 2" xfId="1779"/>
    <cellStyle name="20% - Accent4 17 4 3" xfId="1780"/>
    <cellStyle name="20% - Accent4 17 5" xfId="1781"/>
    <cellStyle name="20% - Accent4 17 6" xfId="1782"/>
    <cellStyle name="20% - Accent4 18" xfId="1783"/>
    <cellStyle name="20% - Accent4 18 2" xfId="1784"/>
    <cellStyle name="20% - Accent4 18 2 2" xfId="1785"/>
    <cellStyle name="20% - Accent4 18 2 2 2" xfId="1786"/>
    <cellStyle name="20% - Accent4 18 2 2 3" xfId="1787"/>
    <cellStyle name="20% - Accent4 18 2 3" xfId="1788"/>
    <cellStyle name="20% - Accent4 18 2 4" xfId="1789"/>
    <cellStyle name="20% - Accent4 18 3" xfId="1790"/>
    <cellStyle name="20% - Accent4 18 3 2" xfId="1791"/>
    <cellStyle name="20% - Accent4 18 3 3" xfId="1792"/>
    <cellStyle name="20% - Accent4 18 4" xfId="1793"/>
    <cellStyle name="20% - Accent4 18 4 2" xfId="1794"/>
    <cellStyle name="20% - Accent4 18 4 3" xfId="1795"/>
    <cellStyle name="20% - Accent4 18 5" xfId="1796"/>
    <cellStyle name="20% - Accent4 18 6" xfId="1797"/>
    <cellStyle name="20% - Accent4 19" xfId="1798"/>
    <cellStyle name="20% - Accent4 19 2" xfId="1799"/>
    <cellStyle name="20% - Accent4 19 2 2" xfId="1800"/>
    <cellStyle name="20% - Accent4 19 2 2 2" xfId="1801"/>
    <cellStyle name="20% - Accent4 19 2 2 3" xfId="1802"/>
    <cellStyle name="20% - Accent4 19 2 3" xfId="1803"/>
    <cellStyle name="20% - Accent4 19 2 4" xfId="1804"/>
    <cellStyle name="20% - Accent4 19 3" xfId="1805"/>
    <cellStyle name="20% - Accent4 19 3 2" xfId="1806"/>
    <cellStyle name="20% - Accent4 19 3 3" xfId="1807"/>
    <cellStyle name="20% - Accent4 19 4" xfId="1808"/>
    <cellStyle name="20% - Accent4 19 4 2" xfId="1809"/>
    <cellStyle name="20% - Accent4 19 4 3" xfId="1810"/>
    <cellStyle name="20% - Accent4 19 5" xfId="1811"/>
    <cellStyle name="20% - Accent4 19 6" xfId="1812"/>
    <cellStyle name="20% - Accent4 2" xfId="183"/>
    <cellStyle name="20% - Accent4 2 2" xfId="558"/>
    <cellStyle name="20% - Accent4 2 3" xfId="1813"/>
    <cellStyle name="20% - Accent4 2 3 2" xfId="1814"/>
    <cellStyle name="20% - Accent4 2 3 2 2" xfId="1815"/>
    <cellStyle name="20% - Accent4 2 3 2 2 2" xfId="1816"/>
    <cellStyle name="20% - Accent4 2 3 2 2 3" xfId="1817"/>
    <cellStyle name="20% - Accent4 2 3 2 3" xfId="1818"/>
    <cellStyle name="20% - Accent4 2 3 2 4" xfId="1819"/>
    <cellStyle name="20% - Accent4 2 3 3" xfId="1820"/>
    <cellStyle name="20% - Accent4 2 3 3 2" xfId="1821"/>
    <cellStyle name="20% - Accent4 2 3 3 3" xfId="1822"/>
    <cellStyle name="20% - Accent4 2 3 4" xfId="1823"/>
    <cellStyle name="20% - Accent4 2 3 4 2" xfId="1824"/>
    <cellStyle name="20% - Accent4 2 3 4 3" xfId="1825"/>
    <cellStyle name="20% - Accent4 2 3 5" xfId="1826"/>
    <cellStyle name="20% - Accent4 2 3 6" xfId="1827"/>
    <cellStyle name="20% - Accent4 20" xfId="1828"/>
    <cellStyle name="20% - Accent4 20 2" xfId="1829"/>
    <cellStyle name="20% - Accent4 20 2 2" xfId="1830"/>
    <cellStyle name="20% - Accent4 20 2 2 2" xfId="1831"/>
    <cellStyle name="20% - Accent4 20 2 2 3" xfId="1832"/>
    <cellStyle name="20% - Accent4 20 2 3" xfId="1833"/>
    <cellStyle name="20% - Accent4 20 2 4" xfId="1834"/>
    <cellStyle name="20% - Accent4 20 3" xfId="1835"/>
    <cellStyle name="20% - Accent4 20 3 2" xfId="1836"/>
    <cellStyle name="20% - Accent4 20 3 3" xfId="1837"/>
    <cellStyle name="20% - Accent4 20 4" xfId="1838"/>
    <cellStyle name="20% - Accent4 20 4 2" xfId="1839"/>
    <cellStyle name="20% - Accent4 20 4 3" xfId="1840"/>
    <cellStyle name="20% - Accent4 20 5" xfId="1841"/>
    <cellStyle name="20% - Accent4 20 6" xfId="1842"/>
    <cellStyle name="20% - Accent4 21" xfId="1843"/>
    <cellStyle name="20% - Accent4 22" xfId="1844"/>
    <cellStyle name="20% - Accent4 22 2" xfId="1845"/>
    <cellStyle name="20% - Accent4 22 2 2" xfId="1846"/>
    <cellStyle name="20% - Accent4 22 2 2 2" xfId="1847"/>
    <cellStyle name="20% - Accent4 22 2 2 3" xfId="1848"/>
    <cellStyle name="20% - Accent4 22 2 3" xfId="1849"/>
    <cellStyle name="20% - Accent4 22 2 4" xfId="1850"/>
    <cellStyle name="20% - Accent4 22 3" xfId="1851"/>
    <cellStyle name="20% - Accent4 22 3 2" xfId="1852"/>
    <cellStyle name="20% - Accent4 22 3 3" xfId="1853"/>
    <cellStyle name="20% - Accent4 22 4" xfId="1854"/>
    <cellStyle name="20% - Accent4 22 4 2" xfId="1855"/>
    <cellStyle name="20% - Accent4 22 4 3" xfId="1856"/>
    <cellStyle name="20% - Accent4 22 5" xfId="1857"/>
    <cellStyle name="20% - Accent4 22 6" xfId="1858"/>
    <cellStyle name="20% - Accent4 23" xfId="1859"/>
    <cellStyle name="20% - Accent4 23 2" xfId="1860"/>
    <cellStyle name="20% - Accent4 23 2 2" xfId="1861"/>
    <cellStyle name="20% - Accent4 23 2 3" xfId="1862"/>
    <cellStyle name="20% - Accent4 23 3" xfId="1863"/>
    <cellStyle name="20% - Accent4 23 4" xfId="1864"/>
    <cellStyle name="20% - Accent4 24" xfId="1865"/>
    <cellStyle name="20% - Accent4 24 2" xfId="1866"/>
    <cellStyle name="20% - Accent4 24 3" xfId="1867"/>
    <cellStyle name="20% - Accent4 25" xfId="1868"/>
    <cellStyle name="20% - Accent4 25 2" xfId="1869"/>
    <cellStyle name="20% - Accent4 25 3" xfId="1870"/>
    <cellStyle name="20% - Accent4 26" xfId="1871"/>
    <cellStyle name="20% - Accent4 27" xfId="1872"/>
    <cellStyle name="20% - Accent4 28" xfId="1873"/>
    <cellStyle name="20% - Accent4 29" xfId="1874"/>
    <cellStyle name="20% - Accent4 3" xfId="184"/>
    <cellStyle name="20% - Accent4 3 2" xfId="559"/>
    <cellStyle name="20% - Accent4 3 3" xfId="1875"/>
    <cellStyle name="20% - Accent4 3 3 2" xfId="1876"/>
    <cellStyle name="20% - Accent4 3 3 2 2" xfId="1877"/>
    <cellStyle name="20% - Accent4 3 3 2 2 2" xfId="1878"/>
    <cellStyle name="20% - Accent4 3 3 2 2 3" xfId="1879"/>
    <cellStyle name="20% - Accent4 3 3 2 3" xfId="1880"/>
    <cellStyle name="20% - Accent4 3 3 2 4" xfId="1881"/>
    <cellStyle name="20% - Accent4 3 3 3" xfId="1882"/>
    <cellStyle name="20% - Accent4 3 3 3 2" xfId="1883"/>
    <cellStyle name="20% - Accent4 3 3 3 3" xfId="1884"/>
    <cellStyle name="20% - Accent4 3 3 4" xfId="1885"/>
    <cellStyle name="20% - Accent4 3 3 4 2" xfId="1886"/>
    <cellStyle name="20% - Accent4 3 3 4 3" xfId="1887"/>
    <cellStyle name="20% - Accent4 3 3 5" xfId="1888"/>
    <cellStyle name="20% - Accent4 3 3 6" xfId="1889"/>
    <cellStyle name="20% - Accent4 4" xfId="526"/>
    <cellStyle name="20% - Accent4 4 2" xfId="619"/>
    <cellStyle name="20% - Accent4 4 2 2" xfId="1890"/>
    <cellStyle name="20% - Accent4 4 2 2 2" xfId="1891"/>
    <cellStyle name="20% - Accent4 4 2 2 2 2" xfId="1892"/>
    <cellStyle name="20% - Accent4 4 2 2 2 3" xfId="1893"/>
    <cellStyle name="20% - Accent4 4 2 2 3" xfId="1894"/>
    <cellStyle name="20% - Accent4 4 2 2 4" xfId="1895"/>
    <cellStyle name="20% - Accent4 4 2 3" xfId="1896"/>
    <cellStyle name="20% - Accent4 4 2 3 2" xfId="1897"/>
    <cellStyle name="20% - Accent4 4 2 3 3" xfId="1898"/>
    <cellStyle name="20% - Accent4 4 2 4" xfId="1899"/>
    <cellStyle name="20% - Accent4 4 2 4 2" xfId="1900"/>
    <cellStyle name="20% - Accent4 4 2 4 3" xfId="1901"/>
    <cellStyle name="20% - Accent4 4 2 5" xfId="1902"/>
    <cellStyle name="20% - Accent4 4 2 6" xfId="1903"/>
    <cellStyle name="20% - Accent4 4 3" xfId="1904"/>
    <cellStyle name="20% - Accent4 4 3 2" xfId="1905"/>
    <cellStyle name="20% - Accent4 4 3 2 2" xfId="1906"/>
    <cellStyle name="20% - Accent4 4 3 2 3" xfId="1907"/>
    <cellStyle name="20% - Accent4 4 3 3" xfId="1908"/>
    <cellStyle name="20% - Accent4 4 3 4" xfId="1909"/>
    <cellStyle name="20% - Accent4 4 4" xfId="1910"/>
    <cellStyle name="20% - Accent4 4 4 2" xfId="1911"/>
    <cellStyle name="20% - Accent4 4 4 3" xfId="1912"/>
    <cellStyle name="20% - Accent4 4 5" xfId="1913"/>
    <cellStyle name="20% - Accent4 4 5 2" xfId="1914"/>
    <cellStyle name="20% - Accent4 4 5 3" xfId="1915"/>
    <cellStyle name="20% - Accent4 4 6" xfId="1916"/>
    <cellStyle name="20% - Accent4 4 7" xfId="1917"/>
    <cellStyle name="20% - Accent4 5" xfId="542"/>
    <cellStyle name="20% - Accent4 5 2" xfId="1918"/>
    <cellStyle name="20% - Accent4 5 2 2" xfId="1919"/>
    <cellStyle name="20% - Accent4 5 2 2 2" xfId="1920"/>
    <cellStyle name="20% - Accent4 5 2 2 3" xfId="1921"/>
    <cellStyle name="20% - Accent4 5 2 3" xfId="1922"/>
    <cellStyle name="20% - Accent4 5 2 4" xfId="1923"/>
    <cellStyle name="20% - Accent4 5 3" xfId="1924"/>
    <cellStyle name="20% - Accent4 5 3 2" xfId="1925"/>
    <cellStyle name="20% - Accent4 5 3 3" xfId="1926"/>
    <cellStyle name="20% - Accent4 5 4" xfId="1927"/>
    <cellStyle name="20% - Accent4 5 4 2" xfId="1928"/>
    <cellStyle name="20% - Accent4 5 4 3" xfId="1929"/>
    <cellStyle name="20% - Accent4 5 5" xfId="1930"/>
    <cellStyle name="20% - Accent4 5 6" xfId="1931"/>
    <cellStyle name="20% - Accent4 6" xfId="1932"/>
    <cellStyle name="20% - Accent4 6 2" xfId="1933"/>
    <cellStyle name="20% - Accent4 6 2 2" xfId="1934"/>
    <cellStyle name="20% - Accent4 6 2 2 2" xfId="1935"/>
    <cellStyle name="20% - Accent4 6 2 2 3" xfId="1936"/>
    <cellStyle name="20% - Accent4 6 2 3" xfId="1937"/>
    <cellStyle name="20% - Accent4 6 2 4" xfId="1938"/>
    <cellStyle name="20% - Accent4 6 3" xfId="1939"/>
    <cellStyle name="20% - Accent4 6 3 2" xfId="1940"/>
    <cellStyle name="20% - Accent4 6 3 3" xfId="1941"/>
    <cellStyle name="20% - Accent4 6 4" xfId="1942"/>
    <cellStyle name="20% - Accent4 6 4 2" xfId="1943"/>
    <cellStyle name="20% - Accent4 6 4 3" xfId="1944"/>
    <cellStyle name="20% - Accent4 6 5" xfId="1945"/>
    <cellStyle name="20% - Accent4 6 6" xfId="1946"/>
    <cellStyle name="20% - Accent4 7" xfId="1947"/>
    <cellStyle name="20% - Accent4 7 2" xfId="1948"/>
    <cellStyle name="20% - Accent4 7 2 2" xfId="1949"/>
    <cellStyle name="20% - Accent4 7 2 2 2" xfId="1950"/>
    <cellStyle name="20% - Accent4 7 2 2 3" xfId="1951"/>
    <cellStyle name="20% - Accent4 7 2 3" xfId="1952"/>
    <cellStyle name="20% - Accent4 7 2 4" xfId="1953"/>
    <cellStyle name="20% - Accent4 7 3" xfId="1954"/>
    <cellStyle name="20% - Accent4 7 3 2" xfId="1955"/>
    <cellStyle name="20% - Accent4 7 3 3" xfId="1956"/>
    <cellStyle name="20% - Accent4 7 4" xfId="1957"/>
    <cellStyle name="20% - Accent4 7 4 2" xfId="1958"/>
    <cellStyle name="20% - Accent4 7 4 3" xfId="1959"/>
    <cellStyle name="20% - Accent4 7 5" xfId="1960"/>
    <cellStyle name="20% - Accent4 7 6" xfId="1961"/>
    <cellStyle name="20% - Accent4 8" xfId="1962"/>
    <cellStyle name="20% - Accent4 8 2" xfId="1963"/>
    <cellStyle name="20% - Accent4 8 2 2" xfId="1964"/>
    <cellStyle name="20% - Accent4 8 2 2 2" xfId="1965"/>
    <cellStyle name="20% - Accent4 8 2 2 3" xfId="1966"/>
    <cellStyle name="20% - Accent4 8 2 3" xfId="1967"/>
    <cellStyle name="20% - Accent4 8 2 4" xfId="1968"/>
    <cellStyle name="20% - Accent4 8 3" xfId="1969"/>
    <cellStyle name="20% - Accent4 8 3 2" xfId="1970"/>
    <cellStyle name="20% - Accent4 8 3 3" xfId="1971"/>
    <cellStyle name="20% - Accent4 8 4" xfId="1972"/>
    <cellStyle name="20% - Accent4 8 4 2" xfId="1973"/>
    <cellStyle name="20% - Accent4 8 4 3" xfId="1974"/>
    <cellStyle name="20% - Accent4 8 5" xfId="1975"/>
    <cellStyle name="20% - Accent4 8 6" xfId="1976"/>
    <cellStyle name="20% - Accent4 9" xfId="1977"/>
    <cellStyle name="20% - Accent4 9 2" xfId="1978"/>
    <cellStyle name="20% - Accent4 9 2 2" xfId="1979"/>
    <cellStyle name="20% - Accent4 9 2 2 2" xfId="1980"/>
    <cellStyle name="20% - Accent4 9 2 2 3" xfId="1981"/>
    <cellStyle name="20% - Accent4 9 2 3" xfId="1982"/>
    <cellStyle name="20% - Accent4 9 2 4" xfId="1983"/>
    <cellStyle name="20% - Accent4 9 3" xfId="1984"/>
    <cellStyle name="20% - Accent4 9 3 2" xfId="1985"/>
    <cellStyle name="20% - Accent4 9 3 3" xfId="1986"/>
    <cellStyle name="20% - Accent4 9 4" xfId="1987"/>
    <cellStyle name="20% - Accent4 9 4 2" xfId="1988"/>
    <cellStyle name="20% - Accent4 9 4 3" xfId="1989"/>
    <cellStyle name="20% - Accent4 9 5" xfId="1990"/>
    <cellStyle name="20% - Accent4 9 6" xfId="1991"/>
    <cellStyle name="20% - Accent5" xfId="185" builtinId="46" customBuiltin="1"/>
    <cellStyle name="20% - Accent5 10" xfId="1992"/>
    <cellStyle name="20% - Accent5 10 2" xfId="1993"/>
    <cellStyle name="20% - Accent5 10 2 2" xfId="1994"/>
    <cellStyle name="20% - Accent5 10 2 2 2" xfId="1995"/>
    <cellStyle name="20% - Accent5 10 2 2 3" xfId="1996"/>
    <cellStyle name="20% - Accent5 10 2 3" xfId="1997"/>
    <cellStyle name="20% - Accent5 10 2 4" xfId="1998"/>
    <cellStyle name="20% - Accent5 10 3" xfId="1999"/>
    <cellStyle name="20% - Accent5 10 3 2" xfId="2000"/>
    <cellStyle name="20% - Accent5 10 3 3" xfId="2001"/>
    <cellStyle name="20% - Accent5 10 4" xfId="2002"/>
    <cellStyle name="20% - Accent5 10 4 2" xfId="2003"/>
    <cellStyle name="20% - Accent5 10 4 3" xfId="2004"/>
    <cellStyle name="20% - Accent5 10 5" xfId="2005"/>
    <cellStyle name="20% - Accent5 10 6" xfId="2006"/>
    <cellStyle name="20% - Accent5 11" xfId="2007"/>
    <cellStyle name="20% - Accent5 11 2" xfId="2008"/>
    <cellStyle name="20% - Accent5 11 2 2" xfId="2009"/>
    <cellStyle name="20% - Accent5 11 2 2 2" xfId="2010"/>
    <cellStyle name="20% - Accent5 11 2 2 3" xfId="2011"/>
    <cellStyle name="20% - Accent5 11 2 3" xfId="2012"/>
    <cellStyle name="20% - Accent5 11 2 4" xfId="2013"/>
    <cellStyle name="20% - Accent5 11 3" xfId="2014"/>
    <cellStyle name="20% - Accent5 11 3 2" xfId="2015"/>
    <cellStyle name="20% - Accent5 11 3 3" xfId="2016"/>
    <cellStyle name="20% - Accent5 11 4" xfId="2017"/>
    <cellStyle name="20% - Accent5 11 4 2" xfId="2018"/>
    <cellStyle name="20% - Accent5 11 4 3" xfId="2019"/>
    <cellStyle name="20% - Accent5 11 5" xfId="2020"/>
    <cellStyle name="20% - Accent5 11 6" xfId="2021"/>
    <cellStyle name="20% - Accent5 12" xfId="2022"/>
    <cellStyle name="20% - Accent5 12 2" xfId="2023"/>
    <cellStyle name="20% - Accent5 12 2 2" xfId="2024"/>
    <cellStyle name="20% - Accent5 12 2 2 2" xfId="2025"/>
    <cellStyle name="20% - Accent5 12 2 2 3" xfId="2026"/>
    <cellStyle name="20% - Accent5 12 2 3" xfId="2027"/>
    <cellStyle name="20% - Accent5 12 2 4" xfId="2028"/>
    <cellStyle name="20% - Accent5 12 3" xfId="2029"/>
    <cellStyle name="20% - Accent5 12 3 2" xfId="2030"/>
    <cellStyle name="20% - Accent5 12 3 3" xfId="2031"/>
    <cellStyle name="20% - Accent5 12 4" xfId="2032"/>
    <cellStyle name="20% - Accent5 12 4 2" xfId="2033"/>
    <cellStyle name="20% - Accent5 12 4 3" xfId="2034"/>
    <cellStyle name="20% - Accent5 12 5" xfId="2035"/>
    <cellStyle name="20% - Accent5 12 6" xfId="2036"/>
    <cellStyle name="20% - Accent5 13" xfId="2037"/>
    <cellStyle name="20% - Accent5 13 2" xfId="2038"/>
    <cellStyle name="20% - Accent5 13 2 2" xfId="2039"/>
    <cellStyle name="20% - Accent5 13 2 2 2" xfId="2040"/>
    <cellStyle name="20% - Accent5 13 2 2 3" xfId="2041"/>
    <cellStyle name="20% - Accent5 13 2 3" xfId="2042"/>
    <cellStyle name="20% - Accent5 13 2 4" xfId="2043"/>
    <cellStyle name="20% - Accent5 13 3" xfId="2044"/>
    <cellStyle name="20% - Accent5 13 3 2" xfId="2045"/>
    <cellStyle name="20% - Accent5 13 3 3" xfId="2046"/>
    <cellStyle name="20% - Accent5 13 4" xfId="2047"/>
    <cellStyle name="20% - Accent5 13 4 2" xfId="2048"/>
    <cellStyle name="20% - Accent5 13 4 3" xfId="2049"/>
    <cellStyle name="20% - Accent5 13 5" xfId="2050"/>
    <cellStyle name="20% - Accent5 13 6" xfId="2051"/>
    <cellStyle name="20% - Accent5 14" xfId="2052"/>
    <cellStyle name="20% - Accent5 14 2" xfId="2053"/>
    <cellStyle name="20% - Accent5 14 2 2" xfId="2054"/>
    <cellStyle name="20% - Accent5 14 2 2 2" xfId="2055"/>
    <cellStyle name="20% - Accent5 14 2 2 3" xfId="2056"/>
    <cellStyle name="20% - Accent5 14 2 3" xfId="2057"/>
    <cellStyle name="20% - Accent5 14 2 4" xfId="2058"/>
    <cellStyle name="20% - Accent5 14 3" xfId="2059"/>
    <cellStyle name="20% - Accent5 14 3 2" xfId="2060"/>
    <cellStyle name="20% - Accent5 14 3 3" xfId="2061"/>
    <cellStyle name="20% - Accent5 14 4" xfId="2062"/>
    <cellStyle name="20% - Accent5 14 4 2" xfId="2063"/>
    <cellStyle name="20% - Accent5 14 4 3" xfId="2064"/>
    <cellStyle name="20% - Accent5 14 5" xfId="2065"/>
    <cellStyle name="20% - Accent5 14 6" xfId="2066"/>
    <cellStyle name="20% - Accent5 15" xfId="2067"/>
    <cellStyle name="20% - Accent5 15 2" xfId="2068"/>
    <cellStyle name="20% - Accent5 15 2 2" xfId="2069"/>
    <cellStyle name="20% - Accent5 15 2 2 2" xfId="2070"/>
    <cellStyle name="20% - Accent5 15 2 2 3" xfId="2071"/>
    <cellStyle name="20% - Accent5 15 2 3" xfId="2072"/>
    <cellStyle name="20% - Accent5 15 2 4" xfId="2073"/>
    <cellStyle name="20% - Accent5 15 3" xfId="2074"/>
    <cellStyle name="20% - Accent5 15 3 2" xfId="2075"/>
    <cellStyle name="20% - Accent5 15 3 3" xfId="2076"/>
    <cellStyle name="20% - Accent5 15 4" xfId="2077"/>
    <cellStyle name="20% - Accent5 15 4 2" xfId="2078"/>
    <cellStyle name="20% - Accent5 15 4 3" xfId="2079"/>
    <cellStyle name="20% - Accent5 15 5" xfId="2080"/>
    <cellStyle name="20% - Accent5 15 6" xfId="2081"/>
    <cellStyle name="20% - Accent5 16" xfId="2082"/>
    <cellStyle name="20% - Accent5 16 2" xfId="2083"/>
    <cellStyle name="20% - Accent5 16 2 2" xfId="2084"/>
    <cellStyle name="20% - Accent5 16 2 2 2" xfId="2085"/>
    <cellStyle name="20% - Accent5 16 2 2 3" xfId="2086"/>
    <cellStyle name="20% - Accent5 16 2 3" xfId="2087"/>
    <cellStyle name="20% - Accent5 16 2 4" xfId="2088"/>
    <cellStyle name="20% - Accent5 16 3" xfId="2089"/>
    <cellStyle name="20% - Accent5 16 3 2" xfId="2090"/>
    <cellStyle name="20% - Accent5 16 3 3" xfId="2091"/>
    <cellStyle name="20% - Accent5 16 4" xfId="2092"/>
    <cellStyle name="20% - Accent5 16 4 2" xfId="2093"/>
    <cellStyle name="20% - Accent5 16 4 3" xfId="2094"/>
    <cellStyle name="20% - Accent5 16 5" xfId="2095"/>
    <cellStyle name="20% - Accent5 16 6" xfId="2096"/>
    <cellStyle name="20% - Accent5 17" xfId="2097"/>
    <cellStyle name="20% - Accent5 17 2" xfId="2098"/>
    <cellStyle name="20% - Accent5 17 2 2" xfId="2099"/>
    <cellStyle name="20% - Accent5 17 2 2 2" xfId="2100"/>
    <cellStyle name="20% - Accent5 17 2 2 3" xfId="2101"/>
    <cellStyle name="20% - Accent5 17 2 3" xfId="2102"/>
    <cellStyle name="20% - Accent5 17 2 4" xfId="2103"/>
    <cellStyle name="20% - Accent5 17 3" xfId="2104"/>
    <cellStyle name="20% - Accent5 17 3 2" xfId="2105"/>
    <cellStyle name="20% - Accent5 17 3 3" xfId="2106"/>
    <cellStyle name="20% - Accent5 17 4" xfId="2107"/>
    <cellStyle name="20% - Accent5 17 4 2" xfId="2108"/>
    <cellStyle name="20% - Accent5 17 4 3" xfId="2109"/>
    <cellStyle name="20% - Accent5 17 5" xfId="2110"/>
    <cellStyle name="20% - Accent5 17 6" xfId="2111"/>
    <cellStyle name="20% - Accent5 18" xfId="2112"/>
    <cellStyle name="20% - Accent5 18 2" xfId="2113"/>
    <cellStyle name="20% - Accent5 18 2 2" xfId="2114"/>
    <cellStyle name="20% - Accent5 18 2 2 2" xfId="2115"/>
    <cellStyle name="20% - Accent5 18 2 2 3" xfId="2116"/>
    <cellStyle name="20% - Accent5 18 2 3" xfId="2117"/>
    <cellStyle name="20% - Accent5 18 2 4" xfId="2118"/>
    <cellStyle name="20% - Accent5 18 3" xfId="2119"/>
    <cellStyle name="20% - Accent5 18 3 2" xfId="2120"/>
    <cellStyle name="20% - Accent5 18 3 3" xfId="2121"/>
    <cellStyle name="20% - Accent5 18 4" xfId="2122"/>
    <cellStyle name="20% - Accent5 18 4 2" xfId="2123"/>
    <cellStyle name="20% - Accent5 18 4 3" xfId="2124"/>
    <cellStyle name="20% - Accent5 18 5" xfId="2125"/>
    <cellStyle name="20% - Accent5 18 6" xfId="2126"/>
    <cellStyle name="20% - Accent5 19" xfId="2127"/>
    <cellStyle name="20% - Accent5 19 2" xfId="2128"/>
    <cellStyle name="20% - Accent5 19 2 2" xfId="2129"/>
    <cellStyle name="20% - Accent5 19 2 2 2" xfId="2130"/>
    <cellStyle name="20% - Accent5 19 2 2 3" xfId="2131"/>
    <cellStyle name="20% - Accent5 19 2 3" xfId="2132"/>
    <cellStyle name="20% - Accent5 19 2 4" xfId="2133"/>
    <cellStyle name="20% - Accent5 19 3" xfId="2134"/>
    <cellStyle name="20% - Accent5 19 3 2" xfId="2135"/>
    <cellStyle name="20% - Accent5 19 3 3" xfId="2136"/>
    <cellStyle name="20% - Accent5 19 4" xfId="2137"/>
    <cellStyle name="20% - Accent5 19 4 2" xfId="2138"/>
    <cellStyle name="20% - Accent5 19 4 3" xfId="2139"/>
    <cellStyle name="20% - Accent5 19 5" xfId="2140"/>
    <cellStyle name="20% - Accent5 19 6" xfId="2141"/>
    <cellStyle name="20% - Accent5 2" xfId="186"/>
    <cellStyle name="20% - Accent5 2 2" xfId="560"/>
    <cellStyle name="20% - Accent5 2 3" xfId="2142"/>
    <cellStyle name="20% - Accent5 2 3 2" xfId="2143"/>
    <cellStyle name="20% - Accent5 2 3 2 2" xfId="2144"/>
    <cellStyle name="20% - Accent5 2 3 2 2 2" xfId="2145"/>
    <cellStyle name="20% - Accent5 2 3 2 2 3" xfId="2146"/>
    <cellStyle name="20% - Accent5 2 3 2 3" xfId="2147"/>
    <cellStyle name="20% - Accent5 2 3 2 4" xfId="2148"/>
    <cellStyle name="20% - Accent5 2 3 3" xfId="2149"/>
    <cellStyle name="20% - Accent5 2 3 3 2" xfId="2150"/>
    <cellStyle name="20% - Accent5 2 3 3 3" xfId="2151"/>
    <cellStyle name="20% - Accent5 2 3 4" xfId="2152"/>
    <cellStyle name="20% - Accent5 2 3 4 2" xfId="2153"/>
    <cellStyle name="20% - Accent5 2 3 4 3" xfId="2154"/>
    <cellStyle name="20% - Accent5 2 3 5" xfId="2155"/>
    <cellStyle name="20% - Accent5 2 3 6" xfId="2156"/>
    <cellStyle name="20% - Accent5 20" xfId="2157"/>
    <cellStyle name="20% - Accent5 20 2" xfId="2158"/>
    <cellStyle name="20% - Accent5 20 2 2" xfId="2159"/>
    <cellStyle name="20% - Accent5 20 2 2 2" xfId="2160"/>
    <cellStyle name="20% - Accent5 20 2 2 3" xfId="2161"/>
    <cellStyle name="20% - Accent5 20 2 3" xfId="2162"/>
    <cellStyle name="20% - Accent5 20 2 4" xfId="2163"/>
    <cellStyle name="20% - Accent5 20 3" xfId="2164"/>
    <cellStyle name="20% - Accent5 20 3 2" xfId="2165"/>
    <cellStyle name="20% - Accent5 20 3 3" xfId="2166"/>
    <cellStyle name="20% - Accent5 20 4" xfId="2167"/>
    <cellStyle name="20% - Accent5 20 4 2" xfId="2168"/>
    <cellStyle name="20% - Accent5 20 4 3" xfId="2169"/>
    <cellStyle name="20% - Accent5 20 5" xfId="2170"/>
    <cellStyle name="20% - Accent5 20 6" xfId="2171"/>
    <cellStyle name="20% - Accent5 21" xfId="2172"/>
    <cellStyle name="20% - Accent5 22" xfId="2173"/>
    <cellStyle name="20% - Accent5 22 2" xfId="2174"/>
    <cellStyle name="20% - Accent5 22 2 2" xfId="2175"/>
    <cellStyle name="20% - Accent5 22 2 2 2" xfId="2176"/>
    <cellStyle name="20% - Accent5 22 2 2 3" xfId="2177"/>
    <cellStyle name="20% - Accent5 22 2 3" xfId="2178"/>
    <cellStyle name="20% - Accent5 22 2 4" xfId="2179"/>
    <cellStyle name="20% - Accent5 22 3" xfId="2180"/>
    <cellStyle name="20% - Accent5 22 3 2" xfId="2181"/>
    <cellStyle name="20% - Accent5 22 3 3" xfId="2182"/>
    <cellStyle name="20% - Accent5 22 4" xfId="2183"/>
    <cellStyle name="20% - Accent5 22 4 2" xfId="2184"/>
    <cellStyle name="20% - Accent5 22 4 3" xfId="2185"/>
    <cellStyle name="20% - Accent5 22 5" xfId="2186"/>
    <cellStyle name="20% - Accent5 22 6" xfId="2187"/>
    <cellStyle name="20% - Accent5 23" xfId="2188"/>
    <cellStyle name="20% - Accent5 23 2" xfId="2189"/>
    <cellStyle name="20% - Accent5 23 2 2" xfId="2190"/>
    <cellStyle name="20% - Accent5 23 2 3" xfId="2191"/>
    <cellStyle name="20% - Accent5 23 3" xfId="2192"/>
    <cellStyle name="20% - Accent5 23 4" xfId="2193"/>
    <cellStyle name="20% - Accent5 24" xfId="2194"/>
    <cellStyle name="20% - Accent5 24 2" xfId="2195"/>
    <cellStyle name="20% - Accent5 24 3" xfId="2196"/>
    <cellStyle name="20% - Accent5 25" xfId="2197"/>
    <cellStyle name="20% - Accent5 25 2" xfId="2198"/>
    <cellStyle name="20% - Accent5 25 3" xfId="2199"/>
    <cellStyle name="20% - Accent5 26" xfId="2200"/>
    <cellStyle name="20% - Accent5 27" xfId="2201"/>
    <cellStyle name="20% - Accent5 28" xfId="2202"/>
    <cellStyle name="20% - Accent5 3" xfId="187"/>
    <cellStyle name="20% - Accent5 3 2" xfId="561"/>
    <cellStyle name="20% - Accent5 3 3" xfId="2203"/>
    <cellStyle name="20% - Accent5 3 3 2" xfId="2204"/>
    <cellStyle name="20% - Accent5 3 3 2 2" xfId="2205"/>
    <cellStyle name="20% - Accent5 3 3 2 2 2" xfId="2206"/>
    <cellStyle name="20% - Accent5 3 3 2 2 3" xfId="2207"/>
    <cellStyle name="20% - Accent5 3 3 2 3" xfId="2208"/>
    <cellStyle name="20% - Accent5 3 3 2 4" xfId="2209"/>
    <cellStyle name="20% - Accent5 3 3 3" xfId="2210"/>
    <cellStyle name="20% - Accent5 3 3 3 2" xfId="2211"/>
    <cellStyle name="20% - Accent5 3 3 3 3" xfId="2212"/>
    <cellStyle name="20% - Accent5 3 3 4" xfId="2213"/>
    <cellStyle name="20% - Accent5 3 3 4 2" xfId="2214"/>
    <cellStyle name="20% - Accent5 3 3 4 3" xfId="2215"/>
    <cellStyle name="20% - Accent5 3 3 5" xfId="2216"/>
    <cellStyle name="20% - Accent5 3 3 6" xfId="2217"/>
    <cellStyle name="20% - Accent5 4" xfId="528"/>
    <cellStyle name="20% - Accent5 4 2" xfId="621"/>
    <cellStyle name="20% - Accent5 4 2 2" xfId="2218"/>
    <cellStyle name="20% - Accent5 4 2 2 2" xfId="2219"/>
    <cellStyle name="20% - Accent5 4 2 2 2 2" xfId="2220"/>
    <cellStyle name="20% - Accent5 4 2 2 2 3" xfId="2221"/>
    <cellStyle name="20% - Accent5 4 2 2 3" xfId="2222"/>
    <cellStyle name="20% - Accent5 4 2 2 4" xfId="2223"/>
    <cellStyle name="20% - Accent5 4 2 3" xfId="2224"/>
    <cellStyle name="20% - Accent5 4 2 3 2" xfId="2225"/>
    <cellStyle name="20% - Accent5 4 2 3 3" xfId="2226"/>
    <cellStyle name="20% - Accent5 4 2 4" xfId="2227"/>
    <cellStyle name="20% - Accent5 4 2 4 2" xfId="2228"/>
    <cellStyle name="20% - Accent5 4 2 4 3" xfId="2229"/>
    <cellStyle name="20% - Accent5 4 2 5" xfId="2230"/>
    <cellStyle name="20% - Accent5 4 2 6" xfId="2231"/>
    <cellStyle name="20% - Accent5 4 3" xfId="2232"/>
    <cellStyle name="20% - Accent5 4 3 2" xfId="2233"/>
    <cellStyle name="20% - Accent5 4 3 2 2" xfId="2234"/>
    <cellStyle name="20% - Accent5 4 3 2 3" xfId="2235"/>
    <cellStyle name="20% - Accent5 4 3 3" xfId="2236"/>
    <cellStyle name="20% - Accent5 4 3 4" xfId="2237"/>
    <cellStyle name="20% - Accent5 4 4" xfId="2238"/>
    <cellStyle name="20% - Accent5 4 4 2" xfId="2239"/>
    <cellStyle name="20% - Accent5 4 4 3" xfId="2240"/>
    <cellStyle name="20% - Accent5 4 5" xfId="2241"/>
    <cellStyle name="20% - Accent5 4 5 2" xfId="2242"/>
    <cellStyle name="20% - Accent5 4 5 3" xfId="2243"/>
    <cellStyle name="20% - Accent5 4 6" xfId="2244"/>
    <cellStyle name="20% - Accent5 4 7" xfId="2245"/>
    <cellStyle name="20% - Accent5 5" xfId="544"/>
    <cellStyle name="20% - Accent5 5 2" xfId="2246"/>
    <cellStyle name="20% - Accent5 5 2 2" xfId="2247"/>
    <cellStyle name="20% - Accent5 5 2 2 2" xfId="2248"/>
    <cellStyle name="20% - Accent5 5 2 2 3" xfId="2249"/>
    <cellStyle name="20% - Accent5 5 2 3" xfId="2250"/>
    <cellStyle name="20% - Accent5 5 2 4" xfId="2251"/>
    <cellStyle name="20% - Accent5 5 3" xfId="2252"/>
    <cellStyle name="20% - Accent5 5 3 2" xfId="2253"/>
    <cellStyle name="20% - Accent5 5 3 3" xfId="2254"/>
    <cellStyle name="20% - Accent5 5 4" xfId="2255"/>
    <cellStyle name="20% - Accent5 5 4 2" xfId="2256"/>
    <cellStyle name="20% - Accent5 5 4 3" xfId="2257"/>
    <cellStyle name="20% - Accent5 5 5" xfId="2258"/>
    <cellStyle name="20% - Accent5 5 6" xfId="2259"/>
    <cellStyle name="20% - Accent5 6" xfId="2260"/>
    <cellStyle name="20% - Accent5 6 2" xfId="2261"/>
    <cellStyle name="20% - Accent5 6 2 2" xfId="2262"/>
    <cellStyle name="20% - Accent5 6 2 2 2" xfId="2263"/>
    <cellStyle name="20% - Accent5 6 2 2 3" xfId="2264"/>
    <cellStyle name="20% - Accent5 6 2 3" xfId="2265"/>
    <cellStyle name="20% - Accent5 6 2 4" xfId="2266"/>
    <cellStyle name="20% - Accent5 6 3" xfId="2267"/>
    <cellStyle name="20% - Accent5 6 3 2" xfId="2268"/>
    <cellStyle name="20% - Accent5 6 3 3" xfId="2269"/>
    <cellStyle name="20% - Accent5 6 4" xfId="2270"/>
    <cellStyle name="20% - Accent5 6 4 2" xfId="2271"/>
    <cellStyle name="20% - Accent5 6 4 3" xfId="2272"/>
    <cellStyle name="20% - Accent5 6 5" xfId="2273"/>
    <cellStyle name="20% - Accent5 6 6" xfId="2274"/>
    <cellStyle name="20% - Accent5 7" xfId="2275"/>
    <cellStyle name="20% - Accent5 7 2" xfId="2276"/>
    <cellStyle name="20% - Accent5 7 2 2" xfId="2277"/>
    <cellStyle name="20% - Accent5 7 2 2 2" xfId="2278"/>
    <cellStyle name="20% - Accent5 7 2 2 3" xfId="2279"/>
    <cellStyle name="20% - Accent5 7 2 3" xfId="2280"/>
    <cellStyle name="20% - Accent5 7 2 4" xfId="2281"/>
    <cellStyle name="20% - Accent5 7 3" xfId="2282"/>
    <cellStyle name="20% - Accent5 7 3 2" xfId="2283"/>
    <cellStyle name="20% - Accent5 7 3 3" xfId="2284"/>
    <cellStyle name="20% - Accent5 7 4" xfId="2285"/>
    <cellStyle name="20% - Accent5 7 4 2" xfId="2286"/>
    <cellStyle name="20% - Accent5 7 4 3" xfId="2287"/>
    <cellStyle name="20% - Accent5 7 5" xfId="2288"/>
    <cellStyle name="20% - Accent5 7 6" xfId="2289"/>
    <cellStyle name="20% - Accent5 8" xfId="2290"/>
    <cellStyle name="20% - Accent5 8 2" xfId="2291"/>
    <cellStyle name="20% - Accent5 8 2 2" xfId="2292"/>
    <cellStyle name="20% - Accent5 8 2 2 2" xfId="2293"/>
    <cellStyle name="20% - Accent5 8 2 2 3" xfId="2294"/>
    <cellStyle name="20% - Accent5 8 2 3" xfId="2295"/>
    <cellStyle name="20% - Accent5 8 2 4" xfId="2296"/>
    <cellStyle name="20% - Accent5 8 3" xfId="2297"/>
    <cellStyle name="20% - Accent5 8 3 2" xfId="2298"/>
    <cellStyle name="20% - Accent5 8 3 3" xfId="2299"/>
    <cellStyle name="20% - Accent5 8 4" xfId="2300"/>
    <cellStyle name="20% - Accent5 8 4 2" xfId="2301"/>
    <cellStyle name="20% - Accent5 8 4 3" xfId="2302"/>
    <cellStyle name="20% - Accent5 8 5" xfId="2303"/>
    <cellStyle name="20% - Accent5 8 6" xfId="2304"/>
    <cellStyle name="20% - Accent5 9" xfId="2305"/>
    <cellStyle name="20% - Accent5 9 2" xfId="2306"/>
    <cellStyle name="20% - Accent5 9 2 2" xfId="2307"/>
    <cellStyle name="20% - Accent5 9 2 2 2" xfId="2308"/>
    <cellStyle name="20% - Accent5 9 2 2 3" xfId="2309"/>
    <cellStyle name="20% - Accent5 9 2 3" xfId="2310"/>
    <cellStyle name="20% - Accent5 9 2 4" xfId="2311"/>
    <cellStyle name="20% - Accent5 9 3" xfId="2312"/>
    <cellStyle name="20% - Accent5 9 3 2" xfId="2313"/>
    <cellStyle name="20% - Accent5 9 3 3" xfId="2314"/>
    <cellStyle name="20% - Accent5 9 4" xfId="2315"/>
    <cellStyle name="20% - Accent5 9 4 2" xfId="2316"/>
    <cellStyle name="20% - Accent5 9 4 3" xfId="2317"/>
    <cellStyle name="20% - Accent5 9 5" xfId="2318"/>
    <cellStyle name="20% - Accent5 9 6" xfId="2319"/>
    <cellStyle name="20% - Accent6" xfId="188" builtinId="50" customBuiltin="1"/>
    <cellStyle name="20% - Accent6 10" xfId="2320"/>
    <cellStyle name="20% - Accent6 10 2" xfId="2321"/>
    <cellStyle name="20% - Accent6 10 2 2" xfId="2322"/>
    <cellStyle name="20% - Accent6 10 2 2 2" xfId="2323"/>
    <cellStyle name="20% - Accent6 10 2 2 3" xfId="2324"/>
    <cellStyle name="20% - Accent6 10 2 3" xfId="2325"/>
    <cellStyle name="20% - Accent6 10 2 4" xfId="2326"/>
    <cellStyle name="20% - Accent6 10 3" xfId="2327"/>
    <cellStyle name="20% - Accent6 10 3 2" xfId="2328"/>
    <cellStyle name="20% - Accent6 10 3 3" xfId="2329"/>
    <cellStyle name="20% - Accent6 10 4" xfId="2330"/>
    <cellStyle name="20% - Accent6 10 4 2" xfId="2331"/>
    <cellStyle name="20% - Accent6 10 4 3" xfId="2332"/>
    <cellStyle name="20% - Accent6 10 5" xfId="2333"/>
    <cellStyle name="20% - Accent6 10 6" xfId="2334"/>
    <cellStyle name="20% - Accent6 11" xfId="2335"/>
    <cellStyle name="20% - Accent6 11 2" xfId="2336"/>
    <cellStyle name="20% - Accent6 11 2 2" xfId="2337"/>
    <cellStyle name="20% - Accent6 11 2 2 2" xfId="2338"/>
    <cellStyle name="20% - Accent6 11 2 2 3" xfId="2339"/>
    <cellStyle name="20% - Accent6 11 2 3" xfId="2340"/>
    <cellStyle name="20% - Accent6 11 2 4" xfId="2341"/>
    <cellStyle name="20% - Accent6 11 3" xfId="2342"/>
    <cellStyle name="20% - Accent6 11 3 2" xfId="2343"/>
    <cellStyle name="20% - Accent6 11 3 3" xfId="2344"/>
    <cellStyle name="20% - Accent6 11 4" xfId="2345"/>
    <cellStyle name="20% - Accent6 11 4 2" xfId="2346"/>
    <cellStyle name="20% - Accent6 11 4 3" xfId="2347"/>
    <cellStyle name="20% - Accent6 11 5" xfId="2348"/>
    <cellStyle name="20% - Accent6 11 6" xfId="2349"/>
    <cellStyle name="20% - Accent6 12" xfId="2350"/>
    <cellStyle name="20% - Accent6 12 2" xfId="2351"/>
    <cellStyle name="20% - Accent6 12 2 2" xfId="2352"/>
    <cellStyle name="20% - Accent6 12 2 2 2" xfId="2353"/>
    <cellStyle name="20% - Accent6 12 2 2 3" xfId="2354"/>
    <cellStyle name="20% - Accent6 12 2 3" xfId="2355"/>
    <cellStyle name="20% - Accent6 12 2 4" xfId="2356"/>
    <cellStyle name="20% - Accent6 12 3" xfId="2357"/>
    <cellStyle name="20% - Accent6 12 3 2" xfId="2358"/>
    <cellStyle name="20% - Accent6 12 3 3" xfId="2359"/>
    <cellStyle name="20% - Accent6 12 4" xfId="2360"/>
    <cellStyle name="20% - Accent6 12 4 2" xfId="2361"/>
    <cellStyle name="20% - Accent6 12 4 3" xfId="2362"/>
    <cellStyle name="20% - Accent6 12 5" xfId="2363"/>
    <cellStyle name="20% - Accent6 12 6" xfId="2364"/>
    <cellStyle name="20% - Accent6 13" xfId="2365"/>
    <cellStyle name="20% - Accent6 13 2" xfId="2366"/>
    <cellStyle name="20% - Accent6 13 2 2" xfId="2367"/>
    <cellStyle name="20% - Accent6 13 2 2 2" xfId="2368"/>
    <cellStyle name="20% - Accent6 13 2 2 3" xfId="2369"/>
    <cellStyle name="20% - Accent6 13 2 3" xfId="2370"/>
    <cellStyle name="20% - Accent6 13 2 4" xfId="2371"/>
    <cellStyle name="20% - Accent6 13 3" xfId="2372"/>
    <cellStyle name="20% - Accent6 13 3 2" xfId="2373"/>
    <cellStyle name="20% - Accent6 13 3 3" xfId="2374"/>
    <cellStyle name="20% - Accent6 13 4" xfId="2375"/>
    <cellStyle name="20% - Accent6 13 4 2" xfId="2376"/>
    <cellStyle name="20% - Accent6 13 4 3" xfId="2377"/>
    <cellStyle name="20% - Accent6 13 5" xfId="2378"/>
    <cellStyle name="20% - Accent6 13 6" xfId="2379"/>
    <cellStyle name="20% - Accent6 14" xfId="2380"/>
    <cellStyle name="20% - Accent6 14 2" xfId="2381"/>
    <cellStyle name="20% - Accent6 14 2 2" xfId="2382"/>
    <cellStyle name="20% - Accent6 14 2 2 2" xfId="2383"/>
    <cellStyle name="20% - Accent6 14 2 2 3" xfId="2384"/>
    <cellStyle name="20% - Accent6 14 2 3" xfId="2385"/>
    <cellStyle name="20% - Accent6 14 2 4" xfId="2386"/>
    <cellStyle name="20% - Accent6 14 3" xfId="2387"/>
    <cellStyle name="20% - Accent6 14 3 2" xfId="2388"/>
    <cellStyle name="20% - Accent6 14 3 3" xfId="2389"/>
    <cellStyle name="20% - Accent6 14 4" xfId="2390"/>
    <cellStyle name="20% - Accent6 14 4 2" xfId="2391"/>
    <cellStyle name="20% - Accent6 14 4 3" xfId="2392"/>
    <cellStyle name="20% - Accent6 14 5" xfId="2393"/>
    <cellStyle name="20% - Accent6 14 6" xfId="2394"/>
    <cellStyle name="20% - Accent6 15" xfId="2395"/>
    <cellStyle name="20% - Accent6 15 2" xfId="2396"/>
    <cellStyle name="20% - Accent6 15 2 2" xfId="2397"/>
    <cellStyle name="20% - Accent6 15 2 2 2" xfId="2398"/>
    <cellStyle name="20% - Accent6 15 2 2 3" xfId="2399"/>
    <cellStyle name="20% - Accent6 15 2 3" xfId="2400"/>
    <cellStyle name="20% - Accent6 15 2 4" xfId="2401"/>
    <cellStyle name="20% - Accent6 15 3" xfId="2402"/>
    <cellStyle name="20% - Accent6 15 3 2" xfId="2403"/>
    <cellStyle name="20% - Accent6 15 3 3" xfId="2404"/>
    <cellStyle name="20% - Accent6 15 4" xfId="2405"/>
    <cellStyle name="20% - Accent6 15 4 2" xfId="2406"/>
    <cellStyle name="20% - Accent6 15 4 3" xfId="2407"/>
    <cellStyle name="20% - Accent6 15 5" xfId="2408"/>
    <cellStyle name="20% - Accent6 15 6" xfId="2409"/>
    <cellStyle name="20% - Accent6 16" xfId="2410"/>
    <cellStyle name="20% - Accent6 16 2" xfId="2411"/>
    <cellStyle name="20% - Accent6 16 2 2" xfId="2412"/>
    <cellStyle name="20% - Accent6 16 2 2 2" xfId="2413"/>
    <cellStyle name="20% - Accent6 16 2 2 3" xfId="2414"/>
    <cellStyle name="20% - Accent6 16 2 3" xfId="2415"/>
    <cellStyle name="20% - Accent6 16 2 4" xfId="2416"/>
    <cellStyle name="20% - Accent6 16 3" xfId="2417"/>
    <cellStyle name="20% - Accent6 16 3 2" xfId="2418"/>
    <cellStyle name="20% - Accent6 16 3 3" xfId="2419"/>
    <cellStyle name="20% - Accent6 16 4" xfId="2420"/>
    <cellStyle name="20% - Accent6 16 4 2" xfId="2421"/>
    <cellStyle name="20% - Accent6 16 4 3" xfId="2422"/>
    <cellStyle name="20% - Accent6 16 5" xfId="2423"/>
    <cellStyle name="20% - Accent6 16 6" xfId="2424"/>
    <cellStyle name="20% - Accent6 17" xfId="2425"/>
    <cellStyle name="20% - Accent6 17 2" xfId="2426"/>
    <cellStyle name="20% - Accent6 17 2 2" xfId="2427"/>
    <cellStyle name="20% - Accent6 17 2 2 2" xfId="2428"/>
    <cellStyle name="20% - Accent6 17 2 2 3" xfId="2429"/>
    <cellStyle name="20% - Accent6 17 2 3" xfId="2430"/>
    <cellStyle name="20% - Accent6 17 2 4" xfId="2431"/>
    <cellStyle name="20% - Accent6 17 3" xfId="2432"/>
    <cellStyle name="20% - Accent6 17 3 2" xfId="2433"/>
    <cellStyle name="20% - Accent6 17 3 3" xfId="2434"/>
    <cellStyle name="20% - Accent6 17 4" xfId="2435"/>
    <cellStyle name="20% - Accent6 17 4 2" xfId="2436"/>
    <cellStyle name="20% - Accent6 17 4 3" xfId="2437"/>
    <cellStyle name="20% - Accent6 17 5" xfId="2438"/>
    <cellStyle name="20% - Accent6 17 6" xfId="2439"/>
    <cellStyle name="20% - Accent6 18" xfId="2440"/>
    <cellStyle name="20% - Accent6 18 2" xfId="2441"/>
    <cellStyle name="20% - Accent6 18 2 2" xfId="2442"/>
    <cellStyle name="20% - Accent6 18 2 2 2" xfId="2443"/>
    <cellStyle name="20% - Accent6 18 2 2 3" xfId="2444"/>
    <cellStyle name="20% - Accent6 18 2 3" xfId="2445"/>
    <cellStyle name="20% - Accent6 18 2 4" xfId="2446"/>
    <cellStyle name="20% - Accent6 18 3" xfId="2447"/>
    <cellStyle name="20% - Accent6 18 3 2" xfId="2448"/>
    <cellStyle name="20% - Accent6 18 3 3" xfId="2449"/>
    <cellStyle name="20% - Accent6 18 4" xfId="2450"/>
    <cellStyle name="20% - Accent6 18 4 2" xfId="2451"/>
    <cellStyle name="20% - Accent6 18 4 3" xfId="2452"/>
    <cellStyle name="20% - Accent6 18 5" xfId="2453"/>
    <cellStyle name="20% - Accent6 18 6" xfId="2454"/>
    <cellStyle name="20% - Accent6 19" xfId="2455"/>
    <cellStyle name="20% - Accent6 19 2" xfId="2456"/>
    <cellStyle name="20% - Accent6 19 2 2" xfId="2457"/>
    <cellStyle name="20% - Accent6 19 2 2 2" xfId="2458"/>
    <cellStyle name="20% - Accent6 19 2 2 3" xfId="2459"/>
    <cellStyle name="20% - Accent6 19 2 3" xfId="2460"/>
    <cellStyle name="20% - Accent6 19 2 4" xfId="2461"/>
    <cellStyle name="20% - Accent6 19 3" xfId="2462"/>
    <cellStyle name="20% - Accent6 19 3 2" xfId="2463"/>
    <cellStyle name="20% - Accent6 19 3 3" xfId="2464"/>
    <cellStyle name="20% - Accent6 19 4" xfId="2465"/>
    <cellStyle name="20% - Accent6 19 4 2" xfId="2466"/>
    <cellStyle name="20% - Accent6 19 4 3" xfId="2467"/>
    <cellStyle name="20% - Accent6 19 5" xfId="2468"/>
    <cellStyle name="20% - Accent6 19 6" xfId="2469"/>
    <cellStyle name="20% - Accent6 2" xfId="189"/>
    <cellStyle name="20% - Accent6 2 2" xfId="562"/>
    <cellStyle name="20% - Accent6 2 3" xfId="2470"/>
    <cellStyle name="20% - Accent6 2 3 2" xfId="2471"/>
    <cellStyle name="20% - Accent6 2 3 2 2" xfId="2472"/>
    <cellStyle name="20% - Accent6 2 3 2 2 2" xfId="2473"/>
    <cellStyle name="20% - Accent6 2 3 2 2 3" xfId="2474"/>
    <cellStyle name="20% - Accent6 2 3 2 3" xfId="2475"/>
    <cellStyle name="20% - Accent6 2 3 2 4" xfId="2476"/>
    <cellStyle name="20% - Accent6 2 3 3" xfId="2477"/>
    <cellStyle name="20% - Accent6 2 3 3 2" xfId="2478"/>
    <cellStyle name="20% - Accent6 2 3 3 3" xfId="2479"/>
    <cellStyle name="20% - Accent6 2 3 4" xfId="2480"/>
    <cellStyle name="20% - Accent6 2 3 4 2" xfId="2481"/>
    <cellStyle name="20% - Accent6 2 3 4 3" xfId="2482"/>
    <cellStyle name="20% - Accent6 2 3 5" xfId="2483"/>
    <cellStyle name="20% - Accent6 2 3 6" xfId="2484"/>
    <cellStyle name="20% - Accent6 20" xfId="2485"/>
    <cellStyle name="20% - Accent6 20 2" xfId="2486"/>
    <cellStyle name="20% - Accent6 20 2 2" xfId="2487"/>
    <cellStyle name="20% - Accent6 20 2 2 2" xfId="2488"/>
    <cellStyle name="20% - Accent6 20 2 2 3" xfId="2489"/>
    <cellStyle name="20% - Accent6 20 2 3" xfId="2490"/>
    <cellStyle name="20% - Accent6 20 2 4" xfId="2491"/>
    <cellStyle name="20% - Accent6 20 3" xfId="2492"/>
    <cellStyle name="20% - Accent6 20 3 2" xfId="2493"/>
    <cellStyle name="20% - Accent6 20 3 3" xfId="2494"/>
    <cellStyle name="20% - Accent6 20 4" xfId="2495"/>
    <cellStyle name="20% - Accent6 20 4 2" xfId="2496"/>
    <cellStyle name="20% - Accent6 20 4 3" xfId="2497"/>
    <cellStyle name="20% - Accent6 20 5" xfId="2498"/>
    <cellStyle name="20% - Accent6 20 6" xfId="2499"/>
    <cellStyle name="20% - Accent6 21" xfId="2500"/>
    <cellStyle name="20% - Accent6 22" xfId="2501"/>
    <cellStyle name="20% - Accent6 22 2" xfId="2502"/>
    <cellStyle name="20% - Accent6 22 2 2" xfId="2503"/>
    <cellStyle name="20% - Accent6 22 2 2 2" xfId="2504"/>
    <cellStyle name="20% - Accent6 22 2 2 3" xfId="2505"/>
    <cellStyle name="20% - Accent6 22 2 3" xfId="2506"/>
    <cellStyle name="20% - Accent6 22 2 4" xfId="2507"/>
    <cellStyle name="20% - Accent6 22 3" xfId="2508"/>
    <cellStyle name="20% - Accent6 22 3 2" xfId="2509"/>
    <cellStyle name="20% - Accent6 22 3 3" xfId="2510"/>
    <cellStyle name="20% - Accent6 22 4" xfId="2511"/>
    <cellStyle name="20% - Accent6 22 4 2" xfId="2512"/>
    <cellStyle name="20% - Accent6 22 4 3" xfId="2513"/>
    <cellStyle name="20% - Accent6 22 5" xfId="2514"/>
    <cellStyle name="20% - Accent6 22 6" xfId="2515"/>
    <cellStyle name="20% - Accent6 23" xfId="2516"/>
    <cellStyle name="20% - Accent6 23 2" xfId="2517"/>
    <cellStyle name="20% - Accent6 23 2 2" xfId="2518"/>
    <cellStyle name="20% - Accent6 23 2 3" xfId="2519"/>
    <cellStyle name="20% - Accent6 23 3" xfId="2520"/>
    <cellStyle name="20% - Accent6 23 4" xfId="2521"/>
    <cellStyle name="20% - Accent6 24" xfId="2522"/>
    <cellStyle name="20% - Accent6 24 2" xfId="2523"/>
    <cellStyle name="20% - Accent6 24 3" xfId="2524"/>
    <cellStyle name="20% - Accent6 25" xfId="2525"/>
    <cellStyle name="20% - Accent6 25 2" xfId="2526"/>
    <cellStyle name="20% - Accent6 25 3" xfId="2527"/>
    <cellStyle name="20% - Accent6 26" xfId="2528"/>
    <cellStyle name="20% - Accent6 27" xfId="2529"/>
    <cellStyle name="20% - Accent6 28" xfId="2530"/>
    <cellStyle name="20% - Accent6 29" xfId="2531"/>
    <cellStyle name="20% - Accent6 3" xfId="190"/>
    <cellStyle name="20% - Accent6 3 2" xfId="563"/>
    <cellStyle name="20% - Accent6 3 3" xfId="2532"/>
    <cellStyle name="20% - Accent6 3 3 2" xfId="2533"/>
    <cellStyle name="20% - Accent6 3 3 2 2" xfId="2534"/>
    <cellStyle name="20% - Accent6 3 3 2 2 2" xfId="2535"/>
    <cellStyle name="20% - Accent6 3 3 2 2 3" xfId="2536"/>
    <cellStyle name="20% - Accent6 3 3 2 3" xfId="2537"/>
    <cellStyle name="20% - Accent6 3 3 2 4" xfId="2538"/>
    <cellStyle name="20% - Accent6 3 3 3" xfId="2539"/>
    <cellStyle name="20% - Accent6 3 3 3 2" xfId="2540"/>
    <cellStyle name="20% - Accent6 3 3 3 3" xfId="2541"/>
    <cellStyle name="20% - Accent6 3 3 4" xfId="2542"/>
    <cellStyle name="20% - Accent6 3 3 4 2" xfId="2543"/>
    <cellStyle name="20% - Accent6 3 3 4 3" xfId="2544"/>
    <cellStyle name="20% - Accent6 3 3 5" xfId="2545"/>
    <cellStyle name="20% - Accent6 3 3 6" xfId="2546"/>
    <cellStyle name="20% - Accent6 4" xfId="530"/>
    <cellStyle name="20% - Accent6 4 2" xfId="623"/>
    <cellStyle name="20% - Accent6 4 2 2" xfId="2547"/>
    <cellStyle name="20% - Accent6 4 2 2 2" xfId="2548"/>
    <cellStyle name="20% - Accent6 4 2 2 2 2" xfId="2549"/>
    <cellStyle name="20% - Accent6 4 2 2 2 3" xfId="2550"/>
    <cellStyle name="20% - Accent6 4 2 2 3" xfId="2551"/>
    <cellStyle name="20% - Accent6 4 2 2 4" xfId="2552"/>
    <cellStyle name="20% - Accent6 4 2 3" xfId="2553"/>
    <cellStyle name="20% - Accent6 4 2 3 2" xfId="2554"/>
    <cellStyle name="20% - Accent6 4 2 3 3" xfId="2555"/>
    <cellStyle name="20% - Accent6 4 2 4" xfId="2556"/>
    <cellStyle name="20% - Accent6 4 2 4 2" xfId="2557"/>
    <cellStyle name="20% - Accent6 4 2 4 3" xfId="2558"/>
    <cellStyle name="20% - Accent6 4 2 5" xfId="2559"/>
    <cellStyle name="20% - Accent6 4 2 6" xfId="2560"/>
    <cellStyle name="20% - Accent6 4 3" xfId="2561"/>
    <cellStyle name="20% - Accent6 4 3 2" xfId="2562"/>
    <cellStyle name="20% - Accent6 4 3 2 2" xfId="2563"/>
    <cellStyle name="20% - Accent6 4 3 2 3" xfId="2564"/>
    <cellStyle name="20% - Accent6 4 3 3" xfId="2565"/>
    <cellStyle name="20% - Accent6 4 3 4" xfId="2566"/>
    <cellStyle name="20% - Accent6 4 4" xfId="2567"/>
    <cellStyle name="20% - Accent6 4 4 2" xfId="2568"/>
    <cellStyle name="20% - Accent6 4 4 3" xfId="2569"/>
    <cellStyle name="20% - Accent6 4 5" xfId="2570"/>
    <cellStyle name="20% - Accent6 4 5 2" xfId="2571"/>
    <cellStyle name="20% - Accent6 4 5 3" xfId="2572"/>
    <cellStyle name="20% - Accent6 4 6" xfId="2573"/>
    <cellStyle name="20% - Accent6 4 7" xfId="2574"/>
    <cellStyle name="20% - Accent6 5" xfId="546"/>
    <cellStyle name="20% - Accent6 5 2" xfId="2575"/>
    <cellStyle name="20% - Accent6 5 2 2" xfId="2576"/>
    <cellStyle name="20% - Accent6 5 2 2 2" xfId="2577"/>
    <cellStyle name="20% - Accent6 5 2 2 3" xfId="2578"/>
    <cellStyle name="20% - Accent6 5 2 3" xfId="2579"/>
    <cellStyle name="20% - Accent6 5 2 4" xfId="2580"/>
    <cellStyle name="20% - Accent6 5 3" xfId="2581"/>
    <cellStyle name="20% - Accent6 5 3 2" xfId="2582"/>
    <cellStyle name="20% - Accent6 5 3 3" xfId="2583"/>
    <cellStyle name="20% - Accent6 5 4" xfId="2584"/>
    <cellStyle name="20% - Accent6 5 4 2" xfId="2585"/>
    <cellStyle name="20% - Accent6 5 4 3" xfId="2586"/>
    <cellStyle name="20% - Accent6 5 5" xfId="2587"/>
    <cellStyle name="20% - Accent6 5 6" xfId="2588"/>
    <cellStyle name="20% - Accent6 6" xfId="2589"/>
    <cellStyle name="20% - Accent6 6 2" xfId="2590"/>
    <cellStyle name="20% - Accent6 6 2 2" xfId="2591"/>
    <cellStyle name="20% - Accent6 6 2 2 2" xfId="2592"/>
    <cellStyle name="20% - Accent6 6 2 2 3" xfId="2593"/>
    <cellStyle name="20% - Accent6 6 2 3" xfId="2594"/>
    <cellStyle name="20% - Accent6 6 2 4" xfId="2595"/>
    <cellStyle name="20% - Accent6 6 3" xfId="2596"/>
    <cellStyle name="20% - Accent6 6 3 2" xfId="2597"/>
    <cellStyle name="20% - Accent6 6 3 3" xfId="2598"/>
    <cellStyle name="20% - Accent6 6 4" xfId="2599"/>
    <cellStyle name="20% - Accent6 6 4 2" xfId="2600"/>
    <cellStyle name="20% - Accent6 6 4 3" xfId="2601"/>
    <cellStyle name="20% - Accent6 6 5" xfId="2602"/>
    <cellStyle name="20% - Accent6 6 6" xfId="2603"/>
    <cellStyle name="20% - Accent6 7" xfId="2604"/>
    <cellStyle name="20% - Accent6 7 2" xfId="2605"/>
    <cellStyle name="20% - Accent6 7 2 2" xfId="2606"/>
    <cellStyle name="20% - Accent6 7 2 2 2" xfId="2607"/>
    <cellStyle name="20% - Accent6 7 2 2 3" xfId="2608"/>
    <cellStyle name="20% - Accent6 7 2 3" xfId="2609"/>
    <cellStyle name="20% - Accent6 7 2 4" xfId="2610"/>
    <cellStyle name="20% - Accent6 7 3" xfId="2611"/>
    <cellStyle name="20% - Accent6 7 3 2" xfId="2612"/>
    <cellStyle name="20% - Accent6 7 3 3" xfId="2613"/>
    <cellStyle name="20% - Accent6 7 4" xfId="2614"/>
    <cellStyle name="20% - Accent6 7 4 2" xfId="2615"/>
    <cellStyle name="20% - Accent6 7 4 3" xfId="2616"/>
    <cellStyle name="20% - Accent6 7 5" xfId="2617"/>
    <cellStyle name="20% - Accent6 7 6" xfId="2618"/>
    <cellStyle name="20% - Accent6 8" xfId="2619"/>
    <cellStyle name="20% - Accent6 8 2" xfId="2620"/>
    <cellStyle name="20% - Accent6 8 2 2" xfId="2621"/>
    <cellStyle name="20% - Accent6 8 2 2 2" xfId="2622"/>
    <cellStyle name="20% - Accent6 8 2 2 3" xfId="2623"/>
    <cellStyle name="20% - Accent6 8 2 3" xfId="2624"/>
    <cellStyle name="20% - Accent6 8 2 4" xfId="2625"/>
    <cellStyle name="20% - Accent6 8 3" xfId="2626"/>
    <cellStyle name="20% - Accent6 8 3 2" xfId="2627"/>
    <cellStyle name="20% - Accent6 8 3 3" xfId="2628"/>
    <cellStyle name="20% - Accent6 8 4" xfId="2629"/>
    <cellStyle name="20% - Accent6 8 4 2" xfId="2630"/>
    <cellStyle name="20% - Accent6 8 4 3" xfId="2631"/>
    <cellStyle name="20% - Accent6 8 5" xfId="2632"/>
    <cellStyle name="20% - Accent6 8 6" xfId="2633"/>
    <cellStyle name="20% - Accent6 9" xfId="2634"/>
    <cellStyle name="20% - Accent6 9 2" xfId="2635"/>
    <cellStyle name="20% - Accent6 9 2 2" xfId="2636"/>
    <cellStyle name="20% - Accent6 9 2 2 2" xfId="2637"/>
    <cellStyle name="20% - Accent6 9 2 2 3" xfId="2638"/>
    <cellStyle name="20% - Accent6 9 2 3" xfId="2639"/>
    <cellStyle name="20% - Accent6 9 2 4" xfId="2640"/>
    <cellStyle name="20% - Accent6 9 3" xfId="2641"/>
    <cellStyle name="20% - Accent6 9 3 2" xfId="2642"/>
    <cellStyle name="20% - Accent6 9 3 3" xfId="2643"/>
    <cellStyle name="20% - Accent6 9 4" xfId="2644"/>
    <cellStyle name="20% - Accent6 9 4 2" xfId="2645"/>
    <cellStyle name="20% - Accent6 9 4 3" xfId="2646"/>
    <cellStyle name="20% - Accent6 9 5" xfId="2647"/>
    <cellStyle name="20% - Accent6 9 6" xfId="2648"/>
    <cellStyle name="40% - Accent1" xfId="191" builtinId="31" customBuiltin="1"/>
    <cellStyle name="40% - Accent1 10" xfId="2649"/>
    <cellStyle name="40% - Accent1 10 2" xfId="2650"/>
    <cellStyle name="40% - Accent1 10 2 2" xfId="2651"/>
    <cellStyle name="40% - Accent1 10 2 2 2" xfId="2652"/>
    <cellStyle name="40% - Accent1 10 2 2 3" xfId="2653"/>
    <cellStyle name="40% - Accent1 10 2 3" xfId="2654"/>
    <cellStyle name="40% - Accent1 10 2 4" xfId="2655"/>
    <cellStyle name="40% - Accent1 10 3" xfId="2656"/>
    <cellStyle name="40% - Accent1 10 3 2" xfId="2657"/>
    <cellStyle name="40% - Accent1 10 3 3" xfId="2658"/>
    <cellStyle name="40% - Accent1 10 4" xfId="2659"/>
    <cellStyle name="40% - Accent1 10 4 2" xfId="2660"/>
    <cellStyle name="40% - Accent1 10 4 3" xfId="2661"/>
    <cellStyle name="40% - Accent1 10 5" xfId="2662"/>
    <cellStyle name="40% - Accent1 10 6" xfId="2663"/>
    <cellStyle name="40% - Accent1 11" xfId="2664"/>
    <cellStyle name="40% - Accent1 11 2" xfId="2665"/>
    <cellStyle name="40% - Accent1 11 2 2" xfId="2666"/>
    <cellStyle name="40% - Accent1 11 2 2 2" xfId="2667"/>
    <cellStyle name="40% - Accent1 11 2 2 3" xfId="2668"/>
    <cellStyle name="40% - Accent1 11 2 3" xfId="2669"/>
    <cellStyle name="40% - Accent1 11 2 4" xfId="2670"/>
    <cellStyle name="40% - Accent1 11 3" xfId="2671"/>
    <cellStyle name="40% - Accent1 11 3 2" xfId="2672"/>
    <cellStyle name="40% - Accent1 11 3 3" xfId="2673"/>
    <cellStyle name="40% - Accent1 11 4" xfId="2674"/>
    <cellStyle name="40% - Accent1 11 4 2" xfId="2675"/>
    <cellStyle name="40% - Accent1 11 4 3" xfId="2676"/>
    <cellStyle name="40% - Accent1 11 5" xfId="2677"/>
    <cellStyle name="40% - Accent1 11 6" xfId="2678"/>
    <cellStyle name="40% - Accent1 12" xfId="2679"/>
    <cellStyle name="40% - Accent1 12 2" xfId="2680"/>
    <cellStyle name="40% - Accent1 12 2 2" xfId="2681"/>
    <cellStyle name="40% - Accent1 12 2 2 2" xfId="2682"/>
    <cellStyle name="40% - Accent1 12 2 2 3" xfId="2683"/>
    <cellStyle name="40% - Accent1 12 2 3" xfId="2684"/>
    <cellStyle name="40% - Accent1 12 2 4" xfId="2685"/>
    <cellStyle name="40% - Accent1 12 3" xfId="2686"/>
    <cellStyle name="40% - Accent1 12 3 2" xfId="2687"/>
    <cellStyle name="40% - Accent1 12 3 3" xfId="2688"/>
    <cellStyle name="40% - Accent1 12 4" xfId="2689"/>
    <cellStyle name="40% - Accent1 12 4 2" xfId="2690"/>
    <cellStyle name="40% - Accent1 12 4 3" xfId="2691"/>
    <cellStyle name="40% - Accent1 12 5" xfId="2692"/>
    <cellStyle name="40% - Accent1 12 6" xfId="2693"/>
    <cellStyle name="40% - Accent1 13" xfId="2694"/>
    <cellStyle name="40% - Accent1 13 2" xfId="2695"/>
    <cellStyle name="40% - Accent1 13 2 2" xfId="2696"/>
    <cellStyle name="40% - Accent1 13 2 2 2" xfId="2697"/>
    <cellStyle name="40% - Accent1 13 2 2 3" xfId="2698"/>
    <cellStyle name="40% - Accent1 13 2 3" xfId="2699"/>
    <cellStyle name="40% - Accent1 13 2 4" xfId="2700"/>
    <cellStyle name="40% - Accent1 13 3" xfId="2701"/>
    <cellStyle name="40% - Accent1 13 3 2" xfId="2702"/>
    <cellStyle name="40% - Accent1 13 3 3" xfId="2703"/>
    <cellStyle name="40% - Accent1 13 4" xfId="2704"/>
    <cellStyle name="40% - Accent1 13 4 2" xfId="2705"/>
    <cellStyle name="40% - Accent1 13 4 3" xfId="2706"/>
    <cellStyle name="40% - Accent1 13 5" xfId="2707"/>
    <cellStyle name="40% - Accent1 13 6" xfId="2708"/>
    <cellStyle name="40% - Accent1 14" xfId="2709"/>
    <cellStyle name="40% - Accent1 14 2" xfId="2710"/>
    <cellStyle name="40% - Accent1 14 2 2" xfId="2711"/>
    <cellStyle name="40% - Accent1 14 2 2 2" xfId="2712"/>
    <cellStyle name="40% - Accent1 14 2 2 3" xfId="2713"/>
    <cellStyle name="40% - Accent1 14 2 3" xfId="2714"/>
    <cellStyle name="40% - Accent1 14 2 4" xfId="2715"/>
    <cellStyle name="40% - Accent1 14 3" xfId="2716"/>
    <cellStyle name="40% - Accent1 14 3 2" xfId="2717"/>
    <cellStyle name="40% - Accent1 14 3 3" xfId="2718"/>
    <cellStyle name="40% - Accent1 14 4" xfId="2719"/>
    <cellStyle name="40% - Accent1 14 4 2" xfId="2720"/>
    <cellStyle name="40% - Accent1 14 4 3" xfId="2721"/>
    <cellStyle name="40% - Accent1 14 5" xfId="2722"/>
    <cellStyle name="40% - Accent1 14 6" xfId="2723"/>
    <cellStyle name="40% - Accent1 15" xfId="2724"/>
    <cellStyle name="40% - Accent1 15 2" xfId="2725"/>
    <cellStyle name="40% - Accent1 15 2 2" xfId="2726"/>
    <cellStyle name="40% - Accent1 15 2 2 2" xfId="2727"/>
    <cellStyle name="40% - Accent1 15 2 2 3" xfId="2728"/>
    <cellStyle name="40% - Accent1 15 2 3" xfId="2729"/>
    <cellStyle name="40% - Accent1 15 2 4" xfId="2730"/>
    <cellStyle name="40% - Accent1 15 3" xfId="2731"/>
    <cellStyle name="40% - Accent1 15 3 2" xfId="2732"/>
    <cellStyle name="40% - Accent1 15 3 3" xfId="2733"/>
    <cellStyle name="40% - Accent1 15 4" xfId="2734"/>
    <cellStyle name="40% - Accent1 15 4 2" xfId="2735"/>
    <cellStyle name="40% - Accent1 15 4 3" xfId="2736"/>
    <cellStyle name="40% - Accent1 15 5" xfId="2737"/>
    <cellStyle name="40% - Accent1 15 6" xfId="2738"/>
    <cellStyle name="40% - Accent1 16" xfId="2739"/>
    <cellStyle name="40% - Accent1 16 2" xfId="2740"/>
    <cellStyle name="40% - Accent1 16 2 2" xfId="2741"/>
    <cellStyle name="40% - Accent1 16 2 2 2" xfId="2742"/>
    <cellStyle name="40% - Accent1 16 2 2 3" xfId="2743"/>
    <cellStyle name="40% - Accent1 16 2 3" xfId="2744"/>
    <cellStyle name="40% - Accent1 16 2 4" xfId="2745"/>
    <cellStyle name="40% - Accent1 16 3" xfId="2746"/>
    <cellStyle name="40% - Accent1 16 3 2" xfId="2747"/>
    <cellStyle name="40% - Accent1 16 3 3" xfId="2748"/>
    <cellStyle name="40% - Accent1 16 4" xfId="2749"/>
    <cellStyle name="40% - Accent1 16 4 2" xfId="2750"/>
    <cellStyle name="40% - Accent1 16 4 3" xfId="2751"/>
    <cellStyle name="40% - Accent1 16 5" xfId="2752"/>
    <cellStyle name="40% - Accent1 16 6" xfId="2753"/>
    <cellStyle name="40% - Accent1 17" xfId="2754"/>
    <cellStyle name="40% - Accent1 17 2" xfId="2755"/>
    <cellStyle name="40% - Accent1 17 2 2" xfId="2756"/>
    <cellStyle name="40% - Accent1 17 2 2 2" xfId="2757"/>
    <cellStyle name="40% - Accent1 17 2 2 3" xfId="2758"/>
    <cellStyle name="40% - Accent1 17 2 3" xfId="2759"/>
    <cellStyle name="40% - Accent1 17 2 4" xfId="2760"/>
    <cellStyle name="40% - Accent1 17 3" xfId="2761"/>
    <cellStyle name="40% - Accent1 17 3 2" xfId="2762"/>
    <cellStyle name="40% - Accent1 17 3 3" xfId="2763"/>
    <cellStyle name="40% - Accent1 17 4" xfId="2764"/>
    <cellStyle name="40% - Accent1 17 4 2" xfId="2765"/>
    <cellStyle name="40% - Accent1 17 4 3" xfId="2766"/>
    <cellStyle name="40% - Accent1 17 5" xfId="2767"/>
    <cellStyle name="40% - Accent1 17 6" xfId="2768"/>
    <cellStyle name="40% - Accent1 18" xfId="2769"/>
    <cellStyle name="40% - Accent1 18 2" xfId="2770"/>
    <cellStyle name="40% - Accent1 18 2 2" xfId="2771"/>
    <cellStyle name="40% - Accent1 18 2 2 2" xfId="2772"/>
    <cellStyle name="40% - Accent1 18 2 2 3" xfId="2773"/>
    <cellStyle name="40% - Accent1 18 2 3" xfId="2774"/>
    <cellStyle name="40% - Accent1 18 2 4" xfId="2775"/>
    <cellStyle name="40% - Accent1 18 3" xfId="2776"/>
    <cellStyle name="40% - Accent1 18 3 2" xfId="2777"/>
    <cellStyle name="40% - Accent1 18 3 3" xfId="2778"/>
    <cellStyle name="40% - Accent1 18 4" xfId="2779"/>
    <cellStyle name="40% - Accent1 18 4 2" xfId="2780"/>
    <cellStyle name="40% - Accent1 18 4 3" xfId="2781"/>
    <cellStyle name="40% - Accent1 18 5" xfId="2782"/>
    <cellStyle name="40% - Accent1 18 6" xfId="2783"/>
    <cellStyle name="40% - Accent1 19" xfId="2784"/>
    <cellStyle name="40% - Accent1 19 2" xfId="2785"/>
    <cellStyle name="40% - Accent1 19 2 2" xfId="2786"/>
    <cellStyle name="40% - Accent1 19 2 2 2" xfId="2787"/>
    <cellStyle name="40% - Accent1 19 2 2 3" xfId="2788"/>
    <cellStyle name="40% - Accent1 19 2 3" xfId="2789"/>
    <cellStyle name="40% - Accent1 19 2 4" xfId="2790"/>
    <cellStyle name="40% - Accent1 19 3" xfId="2791"/>
    <cellStyle name="40% - Accent1 19 3 2" xfId="2792"/>
    <cellStyle name="40% - Accent1 19 3 3" xfId="2793"/>
    <cellStyle name="40% - Accent1 19 4" xfId="2794"/>
    <cellStyle name="40% - Accent1 19 4 2" xfId="2795"/>
    <cellStyle name="40% - Accent1 19 4 3" xfId="2796"/>
    <cellStyle name="40% - Accent1 19 5" xfId="2797"/>
    <cellStyle name="40% - Accent1 19 6" xfId="2798"/>
    <cellStyle name="40% - Accent1 2" xfId="192"/>
    <cellStyle name="40% - Accent1 2 2" xfId="564"/>
    <cellStyle name="40% - Accent1 2 3" xfId="2799"/>
    <cellStyle name="40% - Accent1 2 3 2" xfId="2800"/>
    <cellStyle name="40% - Accent1 2 3 2 2" xfId="2801"/>
    <cellStyle name="40% - Accent1 2 3 2 2 2" xfId="2802"/>
    <cellStyle name="40% - Accent1 2 3 2 2 3" xfId="2803"/>
    <cellStyle name="40% - Accent1 2 3 2 3" xfId="2804"/>
    <cellStyle name="40% - Accent1 2 3 2 4" xfId="2805"/>
    <cellStyle name="40% - Accent1 2 3 3" xfId="2806"/>
    <cellStyle name="40% - Accent1 2 3 3 2" xfId="2807"/>
    <cellStyle name="40% - Accent1 2 3 3 3" xfId="2808"/>
    <cellStyle name="40% - Accent1 2 3 4" xfId="2809"/>
    <cellStyle name="40% - Accent1 2 3 4 2" xfId="2810"/>
    <cellStyle name="40% - Accent1 2 3 4 3" xfId="2811"/>
    <cellStyle name="40% - Accent1 2 3 5" xfId="2812"/>
    <cellStyle name="40% - Accent1 2 3 6" xfId="2813"/>
    <cellStyle name="40% - Accent1 20" xfId="2814"/>
    <cellStyle name="40% - Accent1 20 2" xfId="2815"/>
    <cellStyle name="40% - Accent1 20 2 2" xfId="2816"/>
    <cellStyle name="40% - Accent1 20 2 2 2" xfId="2817"/>
    <cellStyle name="40% - Accent1 20 2 2 3" xfId="2818"/>
    <cellStyle name="40% - Accent1 20 2 3" xfId="2819"/>
    <cellStyle name="40% - Accent1 20 2 4" xfId="2820"/>
    <cellStyle name="40% - Accent1 20 3" xfId="2821"/>
    <cellStyle name="40% - Accent1 20 3 2" xfId="2822"/>
    <cellStyle name="40% - Accent1 20 3 3" xfId="2823"/>
    <cellStyle name="40% - Accent1 20 4" xfId="2824"/>
    <cellStyle name="40% - Accent1 20 4 2" xfId="2825"/>
    <cellStyle name="40% - Accent1 20 4 3" xfId="2826"/>
    <cellStyle name="40% - Accent1 20 5" xfId="2827"/>
    <cellStyle name="40% - Accent1 20 6" xfId="2828"/>
    <cellStyle name="40% - Accent1 21" xfId="2829"/>
    <cellStyle name="40% - Accent1 22" xfId="2830"/>
    <cellStyle name="40% - Accent1 22 2" xfId="2831"/>
    <cellStyle name="40% - Accent1 22 2 2" xfId="2832"/>
    <cellStyle name="40% - Accent1 22 2 2 2" xfId="2833"/>
    <cellStyle name="40% - Accent1 22 2 2 3" xfId="2834"/>
    <cellStyle name="40% - Accent1 22 2 3" xfId="2835"/>
    <cellStyle name="40% - Accent1 22 2 4" xfId="2836"/>
    <cellStyle name="40% - Accent1 22 3" xfId="2837"/>
    <cellStyle name="40% - Accent1 22 3 2" xfId="2838"/>
    <cellStyle name="40% - Accent1 22 3 3" xfId="2839"/>
    <cellStyle name="40% - Accent1 22 4" xfId="2840"/>
    <cellStyle name="40% - Accent1 22 4 2" xfId="2841"/>
    <cellStyle name="40% - Accent1 22 4 3" xfId="2842"/>
    <cellStyle name="40% - Accent1 22 5" xfId="2843"/>
    <cellStyle name="40% - Accent1 22 6" xfId="2844"/>
    <cellStyle name="40% - Accent1 23" xfId="2845"/>
    <cellStyle name="40% - Accent1 23 2" xfId="2846"/>
    <cellStyle name="40% - Accent1 23 2 2" xfId="2847"/>
    <cellStyle name="40% - Accent1 23 2 3" xfId="2848"/>
    <cellStyle name="40% - Accent1 23 3" xfId="2849"/>
    <cellStyle name="40% - Accent1 23 4" xfId="2850"/>
    <cellStyle name="40% - Accent1 24" xfId="2851"/>
    <cellStyle name="40% - Accent1 24 2" xfId="2852"/>
    <cellStyle name="40% - Accent1 24 3" xfId="2853"/>
    <cellStyle name="40% - Accent1 25" xfId="2854"/>
    <cellStyle name="40% - Accent1 25 2" xfId="2855"/>
    <cellStyle name="40% - Accent1 25 3" xfId="2856"/>
    <cellStyle name="40% - Accent1 26" xfId="2857"/>
    <cellStyle name="40% - Accent1 27" xfId="2858"/>
    <cellStyle name="40% - Accent1 28" xfId="2859"/>
    <cellStyle name="40% - Accent1 29" xfId="2860"/>
    <cellStyle name="40% - Accent1 3" xfId="193"/>
    <cellStyle name="40% - Accent1 3 2" xfId="565"/>
    <cellStyle name="40% - Accent1 3 3" xfId="2861"/>
    <cellStyle name="40% - Accent1 3 3 2" xfId="2862"/>
    <cellStyle name="40% - Accent1 3 3 2 2" xfId="2863"/>
    <cellStyle name="40% - Accent1 3 3 2 2 2" xfId="2864"/>
    <cellStyle name="40% - Accent1 3 3 2 2 3" xfId="2865"/>
    <cellStyle name="40% - Accent1 3 3 2 3" xfId="2866"/>
    <cellStyle name="40% - Accent1 3 3 2 4" xfId="2867"/>
    <cellStyle name="40% - Accent1 3 3 3" xfId="2868"/>
    <cellStyle name="40% - Accent1 3 3 3 2" xfId="2869"/>
    <cellStyle name="40% - Accent1 3 3 3 3" xfId="2870"/>
    <cellStyle name="40% - Accent1 3 3 4" xfId="2871"/>
    <cellStyle name="40% - Accent1 3 3 4 2" xfId="2872"/>
    <cellStyle name="40% - Accent1 3 3 4 3" xfId="2873"/>
    <cellStyle name="40% - Accent1 3 3 5" xfId="2874"/>
    <cellStyle name="40% - Accent1 3 3 6" xfId="2875"/>
    <cellStyle name="40% - Accent1 4" xfId="521"/>
    <cellStyle name="40% - Accent1 4 2" xfId="614"/>
    <cellStyle name="40% - Accent1 4 2 2" xfId="2876"/>
    <cellStyle name="40% - Accent1 4 2 2 2" xfId="2877"/>
    <cellStyle name="40% - Accent1 4 2 2 2 2" xfId="2878"/>
    <cellStyle name="40% - Accent1 4 2 2 2 3" xfId="2879"/>
    <cellStyle name="40% - Accent1 4 2 2 3" xfId="2880"/>
    <cellStyle name="40% - Accent1 4 2 2 4" xfId="2881"/>
    <cellStyle name="40% - Accent1 4 2 3" xfId="2882"/>
    <cellStyle name="40% - Accent1 4 2 3 2" xfId="2883"/>
    <cellStyle name="40% - Accent1 4 2 3 3" xfId="2884"/>
    <cellStyle name="40% - Accent1 4 2 4" xfId="2885"/>
    <cellStyle name="40% - Accent1 4 2 4 2" xfId="2886"/>
    <cellStyle name="40% - Accent1 4 2 4 3" xfId="2887"/>
    <cellStyle name="40% - Accent1 4 2 5" xfId="2888"/>
    <cellStyle name="40% - Accent1 4 2 6" xfId="2889"/>
    <cellStyle name="40% - Accent1 4 3" xfId="2890"/>
    <cellStyle name="40% - Accent1 4 3 2" xfId="2891"/>
    <cellStyle name="40% - Accent1 4 3 2 2" xfId="2892"/>
    <cellStyle name="40% - Accent1 4 3 2 3" xfId="2893"/>
    <cellStyle name="40% - Accent1 4 3 3" xfId="2894"/>
    <cellStyle name="40% - Accent1 4 3 4" xfId="2895"/>
    <cellStyle name="40% - Accent1 4 4" xfId="2896"/>
    <cellStyle name="40% - Accent1 4 4 2" xfId="2897"/>
    <cellStyle name="40% - Accent1 4 4 3" xfId="2898"/>
    <cellStyle name="40% - Accent1 4 5" xfId="2899"/>
    <cellStyle name="40% - Accent1 4 5 2" xfId="2900"/>
    <cellStyle name="40% - Accent1 4 5 3" xfId="2901"/>
    <cellStyle name="40% - Accent1 4 6" xfId="2902"/>
    <cellStyle name="40% - Accent1 4 7" xfId="2903"/>
    <cellStyle name="40% - Accent1 5" xfId="537"/>
    <cellStyle name="40% - Accent1 5 2" xfId="2904"/>
    <cellStyle name="40% - Accent1 5 2 2" xfId="2905"/>
    <cellStyle name="40% - Accent1 5 2 2 2" xfId="2906"/>
    <cellStyle name="40% - Accent1 5 2 2 3" xfId="2907"/>
    <cellStyle name="40% - Accent1 5 2 3" xfId="2908"/>
    <cellStyle name="40% - Accent1 5 2 4" xfId="2909"/>
    <cellStyle name="40% - Accent1 5 3" xfId="2910"/>
    <cellStyle name="40% - Accent1 5 3 2" xfId="2911"/>
    <cellStyle name="40% - Accent1 5 3 3" xfId="2912"/>
    <cellStyle name="40% - Accent1 5 4" xfId="2913"/>
    <cellStyle name="40% - Accent1 5 4 2" xfId="2914"/>
    <cellStyle name="40% - Accent1 5 4 3" xfId="2915"/>
    <cellStyle name="40% - Accent1 5 5" xfId="2916"/>
    <cellStyle name="40% - Accent1 5 6" xfId="2917"/>
    <cellStyle name="40% - Accent1 6" xfId="2918"/>
    <cellStyle name="40% - Accent1 6 2" xfId="2919"/>
    <cellStyle name="40% - Accent1 6 2 2" xfId="2920"/>
    <cellStyle name="40% - Accent1 6 2 2 2" xfId="2921"/>
    <cellStyle name="40% - Accent1 6 2 2 3" xfId="2922"/>
    <cellStyle name="40% - Accent1 6 2 3" xfId="2923"/>
    <cellStyle name="40% - Accent1 6 2 4" xfId="2924"/>
    <cellStyle name="40% - Accent1 6 3" xfId="2925"/>
    <cellStyle name="40% - Accent1 6 3 2" xfId="2926"/>
    <cellStyle name="40% - Accent1 6 3 3" xfId="2927"/>
    <cellStyle name="40% - Accent1 6 4" xfId="2928"/>
    <cellStyle name="40% - Accent1 6 4 2" xfId="2929"/>
    <cellStyle name="40% - Accent1 6 4 3" xfId="2930"/>
    <cellStyle name="40% - Accent1 6 5" xfId="2931"/>
    <cellStyle name="40% - Accent1 6 6" xfId="2932"/>
    <cellStyle name="40% - Accent1 7" xfId="2933"/>
    <cellStyle name="40% - Accent1 7 2" xfId="2934"/>
    <cellStyle name="40% - Accent1 7 2 2" xfId="2935"/>
    <cellStyle name="40% - Accent1 7 2 2 2" xfId="2936"/>
    <cellStyle name="40% - Accent1 7 2 2 3" xfId="2937"/>
    <cellStyle name="40% - Accent1 7 2 3" xfId="2938"/>
    <cellStyle name="40% - Accent1 7 2 4" xfId="2939"/>
    <cellStyle name="40% - Accent1 7 3" xfId="2940"/>
    <cellStyle name="40% - Accent1 7 3 2" xfId="2941"/>
    <cellStyle name="40% - Accent1 7 3 3" xfId="2942"/>
    <cellStyle name="40% - Accent1 7 4" xfId="2943"/>
    <cellStyle name="40% - Accent1 7 4 2" xfId="2944"/>
    <cellStyle name="40% - Accent1 7 4 3" xfId="2945"/>
    <cellStyle name="40% - Accent1 7 5" xfId="2946"/>
    <cellStyle name="40% - Accent1 7 6" xfId="2947"/>
    <cellStyle name="40% - Accent1 8" xfId="2948"/>
    <cellStyle name="40% - Accent1 8 2" xfId="2949"/>
    <cellStyle name="40% - Accent1 8 2 2" xfId="2950"/>
    <cellStyle name="40% - Accent1 8 2 2 2" xfId="2951"/>
    <cellStyle name="40% - Accent1 8 2 2 3" xfId="2952"/>
    <cellStyle name="40% - Accent1 8 2 3" xfId="2953"/>
    <cellStyle name="40% - Accent1 8 2 4" xfId="2954"/>
    <cellStyle name="40% - Accent1 8 3" xfId="2955"/>
    <cellStyle name="40% - Accent1 8 3 2" xfId="2956"/>
    <cellStyle name="40% - Accent1 8 3 3" xfId="2957"/>
    <cellStyle name="40% - Accent1 8 4" xfId="2958"/>
    <cellStyle name="40% - Accent1 8 4 2" xfId="2959"/>
    <cellStyle name="40% - Accent1 8 4 3" xfId="2960"/>
    <cellStyle name="40% - Accent1 8 5" xfId="2961"/>
    <cellStyle name="40% - Accent1 8 6" xfId="2962"/>
    <cellStyle name="40% - Accent1 9" xfId="2963"/>
    <cellStyle name="40% - Accent1 9 2" xfId="2964"/>
    <cellStyle name="40% - Accent1 9 2 2" xfId="2965"/>
    <cellStyle name="40% - Accent1 9 2 2 2" xfId="2966"/>
    <cellStyle name="40% - Accent1 9 2 2 3" xfId="2967"/>
    <cellStyle name="40% - Accent1 9 2 3" xfId="2968"/>
    <cellStyle name="40% - Accent1 9 2 4" xfId="2969"/>
    <cellStyle name="40% - Accent1 9 3" xfId="2970"/>
    <cellStyle name="40% - Accent1 9 3 2" xfId="2971"/>
    <cellStyle name="40% - Accent1 9 3 3" xfId="2972"/>
    <cellStyle name="40% - Accent1 9 4" xfId="2973"/>
    <cellStyle name="40% - Accent1 9 4 2" xfId="2974"/>
    <cellStyle name="40% - Accent1 9 4 3" xfId="2975"/>
    <cellStyle name="40% - Accent1 9 5" xfId="2976"/>
    <cellStyle name="40% - Accent1 9 6" xfId="2977"/>
    <cellStyle name="40% - Accent2" xfId="194" builtinId="35" customBuiltin="1"/>
    <cellStyle name="40% - Accent2 10" xfId="2978"/>
    <cellStyle name="40% - Accent2 10 2" xfId="2979"/>
    <cellStyle name="40% - Accent2 10 2 2" xfId="2980"/>
    <cellStyle name="40% - Accent2 10 2 2 2" xfId="2981"/>
    <cellStyle name="40% - Accent2 10 2 2 3" xfId="2982"/>
    <cellStyle name="40% - Accent2 10 2 3" xfId="2983"/>
    <cellStyle name="40% - Accent2 10 2 4" xfId="2984"/>
    <cellStyle name="40% - Accent2 10 3" xfId="2985"/>
    <cellStyle name="40% - Accent2 10 3 2" xfId="2986"/>
    <cellStyle name="40% - Accent2 10 3 3" xfId="2987"/>
    <cellStyle name="40% - Accent2 10 4" xfId="2988"/>
    <cellStyle name="40% - Accent2 10 4 2" xfId="2989"/>
    <cellStyle name="40% - Accent2 10 4 3" xfId="2990"/>
    <cellStyle name="40% - Accent2 10 5" xfId="2991"/>
    <cellStyle name="40% - Accent2 10 6" xfId="2992"/>
    <cellStyle name="40% - Accent2 11" xfId="2993"/>
    <cellStyle name="40% - Accent2 11 2" xfId="2994"/>
    <cellStyle name="40% - Accent2 11 2 2" xfId="2995"/>
    <cellStyle name="40% - Accent2 11 2 2 2" xfId="2996"/>
    <cellStyle name="40% - Accent2 11 2 2 3" xfId="2997"/>
    <cellStyle name="40% - Accent2 11 2 3" xfId="2998"/>
    <cellStyle name="40% - Accent2 11 2 4" xfId="2999"/>
    <cellStyle name="40% - Accent2 11 3" xfId="3000"/>
    <cellStyle name="40% - Accent2 11 3 2" xfId="3001"/>
    <cellStyle name="40% - Accent2 11 3 3" xfId="3002"/>
    <cellStyle name="40% - Accent2 11 4" xfId="3003"/>
    <cellStyle name="40% - Accent2 11 4 2" xfId="3004"/>
    <cellStyle name="40% - Accent2 11 4 3" xfId="3005"/>
    <cellStyle name="40% - Accent2 11 5" xfId="3006"/>
    <cellStyle name="40% - Accent2 11 6" xfId="3007"/>
    <cellStyle name="40% - Accent2 12" xfId="3008"/>
    <cellStyle name="40% - Accent2 12 2" xfId="3009"/>
    <cellStyle name="40% - Accent2 12 2 2" xfId="3010"/>
    <cellStyle name="40% - Accent2 12 2 2 2" xfId="3011"/>
    <cellStyle name="40% - Accent2 12 2 2 3" xfId="3012"/>
    <cellStyle name="40% - Accent2 12 2 3" xfId="3013"/>
    <cellStyle name="40% - Accent2 12 2 4" xfId="3014"/>
    <cellStyle name="40% - Accent2 12 3" xfId="3015"/>
    <cellStyle name="40% - Accent2 12 3 2" xfId="3016"/>
    <cellStyle name="40% - Accent2 12 3 3" xfId="3017"/>
    <cellStyle name="40% - Accent2 12 4" xfId="3018"/>
    <cellStyle name="40% - Accent2 12 4 2" xfId="3019"/>
    <cellStyle name="40% - Accent2 12 4 3" xfId="3020"/>
    <cellStyle name="40% - Accent2 12 5" xfId="3021"/>
    <cellStyle name="40% - Accent2 12 6" xfId="3022"/>
    <cellStyle name="40% - Accent2 13" xfId="3023"/>
    <cellStyle name="40% - Accent2 13 2" xfId="3024"/>
    <cellStyle name="40% - Accent2 13 2 2" xfId="3025"/>
    <cellStyle name="40% - Accent2 13 2 2 2" xfId="3026"/>
    <cellStyle name="40% - Accent2 13 2 2 3" xfId="3027"/>
    <cellStyle name="40% - Accent2 13 2 3" xfId="3028"/>
    <cellStyle name="40% - Accent2 13 2 4" xfId="3029"/>
    <cellStyle name="40% - Accent2 13 3" xfId="3030"/>
    <cellStyle name="40% - Accent2 13 3 2" xfId="3031"/>
    <cellStyle name="40% - Accent2 13 3 3" xfId="3032"/>
    <cellStyle name="40% - Accent2 13 4" xfId="3033"/>
    <cellStyle name="40% - Accent2 13 4 2" xfId="3034"/>
    <cellStyle name="40% - Accent2 13 4 3" xfId="3035"/>
    <cellStyle name="40% - Accent2 13 5" xfId="3036"/>
    <cellStyle name="40% - Accent2 13 6" xfId="3037"/>
    <cellStyle name="40% - Accent2 14" xfId="3038"/>
    <cellStyle name="40% - Accent2 14 2" xfId="3039"/>
    <cellStyle name="40% - Accent2 14 2 2" xfId="3040"/>
    <cellStyle name="40% - Accent2 14 2 2 2" xfId="3041"/>
    <cellStyle name="40% - Accent2 14 2 2 3" xfId="3042"/>
    <cellStyle name="40% - Accent2 14 2 3" xfId="3043"/>
    <cellStyle name="40% - Accent2 14 2 4" xfId="3044"/>
    <cellStyle name="40% - Accent2 14 3" xfId="3045"/>
    <cellStyle name="40% - Accent2 14 3 2" xfId="3046"/>
    <cellStyle name="40% - Accent2 14 3 3" xfId="3047"/>
    <cellStyle name="40% - Accent2 14 4" xfId="3048"/>
    <cellStyle name="40% - Accent2 14 4 2" xfId="3049"/>
    <cellStyle name="40% - Accent2 14 4 3" xfId="3050"/>
    <cellStyle name="40% - Accent2 14 5" xfId="3051"/>
    <cellStyle name="40% - Accent2 14 6" xfId="3052"/>
    <cellStyle name="40% - Accent2 15" xfId="3053"/>
    <cellStyle name="40% - Accent2 15 2" xfId="3054"/>
    <cellStyle name="40% - Accent2 15 2 2" xfId="3055"/>
    <cellStyle name="40% - Accent2 15 2 2 2" xfId="3056"/>
    <cellStyle name="40% - Accent2 15 2 2 3" xfId="3057"/>
    <cellStyle name="40% - Accent2 15 2 3" xfId="3058"/>
    <cellStyle name="40% - Accent2 15 2 4" xfId="3059"/>
    <cellStyle name="40% - Accent2 15 3" xfId="3060"/>
    <cellStyle name="40% - Accent2 15 3 2" xfId="3061"/>
    <cellStyle name="40% - Accent2 15 3 3" xfId="3062"/>
    <cellStyle name="40% - Accent2 15 4" xfId="3063"/>
    <cellStyle name="40% - Accent2 15 4 2" xfId="3064"/>
    <cellStyle name="40% - Accent2 15 4 3" xfId="3065"/>
    <cellStyle name="40% - Accent2 15 5" xfId="3066"/>
    <cellStyle name="40% - Accent2 15 6" xfId="3067"/>
    <cellStyle name="40% - Accent2 16" xfId="3068"/>
    <cellStyle name="40% - Accent2 16 2" xfId="3069"/>
    <cellStyle name="40% - Accent2 16 2 2" xfId="3070"/>
    <cellStyle name="40% - Accent2 16 2 2 2" xfId="3071"/>
    <cellStyle name="40% - Accent2 16 2 2 3" xfId="3072"/>
    <cellStyle name="40% - Accent2 16 2 3" xfId="3073"/>
    <cellStyle name="40% - Accent2 16 2 4" xfId="3074"/>
    <cellStyle name="40% - Accent2 16 3" xfId="3075"/>
    <cellStyle name="40% - Accent2 16 3 2" xfId="3076"/>
    <cellStyle name="40% - Accent2 16 3 3" xfId="3077"/>
    <cellStyle name="40% - Accent2 16 4" xfId="3078"/>
    <cellStyle name="40% - Accent2 16 4 2" xfId="3079"/>
    <cellStyle name="40% - Accent2 16 4 3" xfId="3080"/>
    <cellStyle name="40% - Accent2 16 5" xfId="3081"/>
    <cellStyle name="40% - Accent2 16 6" xfId="3082"/>
    <cellStyle name="40% - Accent2 17" xfId="3083"/>
    <cellStyle name="40% - Accent2 17 2" xfId="3084"/>
    <cellStyle name="40% - Accent2 17 2 2" xfId="3085"/>
    <cellStyle name="40% - Accent2 17 2 2 2" xfId="3086"/>
    <cellStyle name="40% - Accent2 17 2 2 3" xfId="3087"/>
    <cellStyle name="40% - Accent2 17 2 3" xfId="3088"/>
    <cellStyle name="40% - Accent2 17 2 4" xfId="3089"/>
    <cellStyle name="40% - Accent2 17 3" xfId="3090"/>
    <cellStyle name="40% - Accent2 17 3 2" xfId="3091"/>
    <cellStyle name="40% - Accent2 17 3 3" xfId="3092"/>
    <cellStyle name="40% - Accent2 17 4" xfId="3093"/>
    <cellStyle name="40% - Accent2 17 4 2" xfId="3094"/>
    <cellStyle name="40% - Accent2 17 4 3" xfId="3095"/>
    <cellStyle name="40% - Accent2 17 5" xfId="3096"/>
    <cellStyle name="40% - Accent2 17 6" xfId="3097"/>
    <cellStyle name="40% - Accent2 18" xfId="3098"/>
    <cellStyle name="40% - Accent2 18 2" xfId="3099"/>
    <cellStyle name="40% - Accent2 18 2 2" xfId="3100"/>
    <cellStyle name="40% - Accent2 18 2 2 2" xfId="3101"/>
    <cellStyle name="40% - Accent2 18 2 2 3" xfId="3102"/>
    <cellStyle name="40% - Accent2 18 2 3" xfId="3103"/>
    <cellStyle name="40% - Accent2 18 2 4" xfId="3104"/>
    <cellStyle name="40% - Accent2 18 3" xfId="3105"/>
    <cellStyle name="40% - Accent2 18 3 2" xfId="3106"/>
    <cellStyle name="40% - Accent2 18 3 3" xfId="3107"/>
    <cellStyle name="40% - Accent2 18 4" xfId="3108"/>
    <cellStyle name="40% - Accent2 18 4 2" xfId="3109"/>
    <cellStyle name="40% - Accent2 18 4 3" xfId="3110"/>
    <cellStyle name="40% - Accent2 18 5" xfId="3111"/>
    <cellStyle name="40% - Accent2 18 6" xfId="3112"/>
    <cellStyle name="40% - Accent2 19" xfId="3113"/>
    <cellStyle name="40% - Accent2 19 2" xfId="3114"/>
    <cellStyle name="40% - Accent2 19 2 2" xfId="3115"/>
    <cellStyle name="40% - Accent2 19 2 2 2" xfId="3116"/>
    <cellStyle name="40% - Accent2 19 2 2 3" xfId="3117"/>
    <cellStyle name="40% - Accent2 19 2 3" xfId="3118"/>
    <cellStyle name="40% - Accent2 19 2 4" xfId="3119"/>
    <cellStyle name="40% - Accent2 19 3" xfId="3120"/>
    <cellStyle name="40% - Accent2 19 3 2" xfId="3121"/>
    <cellStyle name="40% - Accent2 19 3 3" xfId="3122"/>
    <cellStyle name="40% - Accent2 19 4" xfId="3123"/>
    <cellStyle name="40% - Accent2 19 4 2" xfId="3124"/>
    <cellStyle name="40% - Accent2 19 4 3" xfId="3125"/>
    <cellStyle name="40% - Accent2 19 5" xfId="3126"/>
    <cellStyle name="40% - Accent2 19 6" xfId="3127"/>
    <cellStyle name="40% - Accent2 2" xfId="195"/>
    <cellStyle name="40% - Accent2 2 2" xfId="566"/>
    <cellStyle name="40% - Accent2 2 3" xfId="3128"/>
    <cellStyle name="40% - Accent2 2 3 2" xfId="3129"/>
    <cellStyle name="40% - Accent2 2 3 2 2" xfId="3130"/>
    <cellStyle name="40% - Accent2 2 3 2 2 2" xfId="3131"/>
    <cellStyle name="40% - Accent2 2 3 2 2 3" xfId="3132"/>
    <cellStyle name="40% - Accent2 2 3 2 3" xfId="3133"/>
    <cellStyle name="40% - Accent2 2 3 2 4" xfId="3134"/>
    <cellStyle name="40% - Accent2 2 3 3" xfId="3135"/>
    <cellStyle name="40% - Accent2 2 3 3 2" xfId="3136"/>
    <cellStyle name="40% - Accent2 2 3 3 3" xfId="3137"/>
    <cellStyle name="40% - Accent2 2 3 4" xfId="3138"/>
    <cellStyle name="40% - Accent2 2 3 4 2" xfId="3139"/>
    <cellStyle name="40% - Accent2 2 3 4 3" xfId="3140"/>
    <cellStyle name="40% - Accent2 2 3 5" xfId="3141"/>
    <cellStyle name="40% - Accent2 2 3 6" xfId="3142"/>
    <cellStyle name="40% - Accent2 20" xfId="3143"/>
    <cellStyle name="40% - Accent2 20 2" xfId="3144"/>
    <cellStyle name="40% - Accent2 20 2 2" xfId="3145"/>
    <cellStyle name="40% - Accent2 20 2 2 2" xfId="3146"/>
    <cellStyle name="40% - Accent2 20 2 2 3" xfId="3147"/>
    <cellStyle name="40% - Accent2 20 2 3" xfId="3148"/>
    <cellStyle name="40% - Accent2 20 2 4" xfId="3149"/>
    <cellStyle name="40% - Accent2 20 3" xfId="3150"/>
    <cellStyle name="40% - Accent2 20 3 2" xfId="3151"/>
    <cellStyle name="40% - Accent2 20 3 3" xfId="3152"/>
    <cellStyle name="40% - Accent2 20 4" xfId="3153"/>
    <cellStyle name="40% - Accent2 20 4 2" xfId="3154"/>
    <cellStyle name="40% - Accent2 20 4 3" xfId="3155"/>
    <cellStyle name="40% - Accent2 20 5" xfId="3156"/>
    <cellStyle name="40% - Accent2 20 6" xfId="3157"/>
    <cellStyle name="40% - Accent2 21" xfId="3158"/>
    <cellStyle name="40% - Accent2 22" xfId="3159"/>
    <cellStyle name="40% - Accent2 22 2" xfId="3160"/>
    <cellStyle name="40% - Accent2 22 2 2" xfId="3161"/>
    <cellStyle name="40% - Accent2 22 2 2 2" xfId="3162"/>
    <cellStyle name="40% - Accent2 22 2 2 3" xfId="3163"/>
    <cellStyle name="40% - Accent2 22 2 3" xfId="3164"/>
    <cellStyle name="40% - Accent2 22 2 4" xfId="3165"/>
    <cellStyle name="40% - Accent2 22 3" xfId="3166"/>
    <cellStyle name="40% - Accent2 22 3 2" xfId="3167"/>
    <cellStyle name="40% - Accent2 22 3 3" xfId="3168"/>
    <cellStyle name="40% - Accent2 22 4" xfId="3169"/>
    <cellStyle name="40% - Accent2 22 4 2" xfId="3170"/>
    <cellStyle name="40% - Accent2 22 4 3" xfId="3171"/>
    <cellStyle name="40% - Accent2 22 5" xfId="3172"/>
    <cellStyle name="40% - Accent2 22 6" xfId="3173"/>
    <cellStyle name="40% - Accent2 23" xfId="3174"/>
    <cellStyle name="40% - Accent2 23 2" xfId="3175"/>
    <cellStyle name="40% - Accent2 23 2 2" xfId="3176"/>
    <cellStyle name="40% - Accent2 23 2 3" xfId="3177"/>
    <cellStyle name="40% - Accent2 23 3" xfId="3178"/>
    <cellStyle name="40% - Accent2 23 4" xfId="3179"/>
    <cellStyle name="40% - Accent2 24" xfId="3180"/>
    <cellStyle name="40% - Accent2 24 2" xfId="3181"/>
    <cellStyle name="40% - Accent2 24 3" xfId="3182"/>
    <cellStyle name="40% - Accent2 25" xfId="3183"/>
    <cellStyle name="40% - Accent2 25 2" xfId="3184"/>
    <cellStyle name="40% - Accent2 25 3" xfId="3185"/>
    <cellStyle name="40% - Accent2 26" xfId="3186"/>
    <cellStyle name="40% - Accent2 27" xfId="3187"/>
    <cellStyle name="40% - Accent2 28" xfId="3188"/>
    <cellStyle name="40% - Accent2 3" xfId="196"/>
    <cellStyle name="40% - Accent2 3 2" xfId="567"/>
    <cellStyle name="40% - Accent2 3 3" xfId="3189"/>
    <cellStyle name="40% - Accent2 3 3 2" xfId="3190"/>
    <cellStyle name="40% - Accent2 3 3 2 2" xfId="3191"/>
    <cellStyle name="40% - Accent2 3 3 2 2 2" xfId="3192"/>
    <cellStyle name="40% - Accent2 3 3 2 2 3" xfId="3193"/>
    <cellStyle name="40% - Accent2 3 3 2 3" xfId="3194"/>
    <cellStyle name="40% - Accent2 3 3 2 4" xfId="3195"/>
    <cellStyle name="40% - Accent2 3 3 3" xfId="3196"/>
    <cellStyle name="40% - Accent2 3 3 3 2" xfId="3197"/>
    <cellStyle name="40% - Accent2 3 3 3 3" xfId="3198"/>
    <cellStyle name="40% - Accent2 3 3 4" xfId="3199"/>
    <cellStyle name="40% - Accent2 3 3 4 2" xfId="3200"/>
    <cellStyle name="40% - Accent2 3 3 4 3" xfId="3201"/>
    <cellStyle name="40% - Accent2 3 3 5" xfId="3202"/>
    <cellStyle name="40% - Accent2 3 3 6" xfId="3203"/>
    <cellStyle name="40% - Accent2 4" xfId="523"/>
    <cellStyle name="40% - Accent2 4 2" xfId="616"/>
    <cellStyle name="40% - Accent2 4 2 2" xfId="3204"/>
    <cellStyle name="40% - Accent2 4 2 2 2" xfId="3205"/>
    <cellStyle name="40% - Accent2 4 2 2 2 2" xfId="3206"/>
    <cellStyle name="40% - Accent2 4 2 2 2 3" xfId="3207"/>
    <cellStyle name="40% - Accent2 4 2 2 3" xfId="3208"/>
    <cellStyle name="40% - Accent2 4 2 2 4" xfId="3209"/>
    <cellStyle name="40% - Accent2 4 2 3" xfId="3210"/>
    <cellStyle name="40% - Accent2 4 2 3 2" xfId="3211"/>
    <cellStyle name="40% - Accent2 4 2 3 3" xfId="3212"/>
    <cellStyle name="40% - Accent2 4 2 4" xfId="3213"/>
    <cellStyle name="40% - Accent2 4 2 4 2" xfId="3214"/>
    <cellStyle name="40% - Accent2 4 2 4 3" xfId="3215"/>
    <cellStyle name="40% - Accent2 4 2 5" xfId="3216"/>
    <cellStyle name="40% - Accent2 4 2 6" xfId="3217"/>
    <cellStyle name="40% - Accent2 4 3" xfId="3218"/>
    <cellStyle name="40% - Accent2 4 3 2" xfId="3219"/>
    <cellStyle name="40% - Accent2 4 3 2 2" xfId="3220"/>
    <cellStyle name="40% - Accent2 4 3 2 3" xfId="3221"/>
    <cellStyle name="40% - Accent2 4 3 3" xfId="3222"/>
    <cellStyle name="40% - Accent2 4 3 4" xfId="3223"/>
    <cellStyle name="40% - Accent2 4 4" xfId="3224"/>
    <cellStyle name="40% - Accent2 4 4 2" xfId="3225"/>
    <cellStyle name="40% - Accent2 4 4 3" xfId="3226"/>
    <cellStyle name="40% - Accent2 4 5" xfId="3227"/>
    <cellStyle name="40% - Accent2 4 5 2" xfId="3228"/>
    <cellStyle name="40% - Accent2 4 5 3" xfId="3229"/>
    <cellStyle name="40% - Accent2 4 6" xfId="3230"/>
    <cellStyle name="40% - Accent2 4 7" xfId="3231"/>
    <cellStyle name="40% - Accent2 5" xfId="539"/>
    <cellStyle name="40% - Accent2 5 2" xfId="3232"/>
    <cellStyle name="40% - Accent2 5 2 2" xfId="3233"/>
    <cellStyle name="40% - Accent2 5 2 2 2" xfId="3234"/>
    <cellStyle name="40% - Accent2 5 2 2 3" xfId="3235"/>
    <cellStyle name="40% - Accent2 5 2 3" xfId="3236"/>
    <cellStyle name="40% - Accent2 5 2 4" xfId="3237"/>
    <cellStyle name="40% - Accent2 5 3" xfId="3238"/>
    <cellStyle name="40% - Accent2 5 3 2" xfId="3239"/>
    <cellStyle name="40% - Accent2 5 3 3" xfId="3240"/>
    <cellStyle name="40% - Accent2 5 4" xfId="3241"/>
    <cellStyle name="40% - Accent2 5 4 2" xfId="3242"/>
    <cellStyle name="40% - Accent2 5 4 3" xfId="3243"/>
    <cellStyle name="40% - Accent2 5 5" xfId="3244"/>
    <cellStyle name="40% - Accent2 5 6" xfId="3245"/>
    <cellStyle name="40% - Accent2 6" xfId="3246"/>
    <cellStyle name="40% - Accent2 6 2" xfId="3247"/>
    <cellStyle name="40% - Accent2 6 2 2" xfId="3248"/>
    <cellStyle name="40% - Accent2 6 2 2 2" xfId="3249"/>
    <cellStyle name="40% - Accent2 6 2 2 3" xfId="3250"/>
    <cellStyle name="40% - Accent2 6 2 3" xfId="3251"/>
    <cellStyle name="40% - Accent2 6 2 4" xfId="3252"/>
    <cellStyle name="40% - Accent2 6 3" xfId="3253"/>
    <cellStyle name="40% - Accent2 6 3 2" xfId="3254"/>
    <cellStyle name="40% - Accent2 6 3 3" xfId="3255"/>
    <cellStyle name="40% - Accent2 6 4" xfId="3256"/>
    <cellStyle name="40% - Accent2 6 4 2" xfId="3257"/>
    <cellStyle name="40% - Accent2 6 4 3" xfId="3258"/>
    <cellStyle name="40% - Accent2 6 5" xfId="3259"/>
    <cellStyle name="40% - Accent2 6 6" xfId="3260"/>
    <cellStyle name="40% - Accent2 7" xfId="3261"/>
    <cellStyle name="40% - Accent2 7 2" xfId="3262"/>
    <cellStyle name="40% - Accent2 7 2 2" xfId="3263"/>
    <cellStyle name="40% - Accent2 7 2 2 2" xfId="3264"/>
    <cellStyle name="40% - Accent2 7 2 2 3" xfId="3265"/>
    <cellStyle name="40% - Accent2 7 2 3" xfId="3266"/>
    <cellStyle name="40% - Accent2 7 2 4" xfId="3267"/>
    <cellStyle name="40% - Accent2 7 3" xfId="3268"/>
    <cellStyle name="40% - Accent2 7 3 2" xfId="3269"/>
    <cellStyle name="40% - Accent2 7 3 3" xfId="3270"/>
    <cellStyle name="40% - Accent2 7 4" xfId="3271"/>
    <cellStyle name="40% - Accent2 7 4 2" xfId="3272"/>
    <cellStyle name="40% - Accent2 7 4 3" xfId="3273"/>
    <cellStyle name="40% - Accent2 7 5" xfId="3274"/>
    <cellStyle name="40% - Accent2 7 6" xfId="3275"/>
    <cellStyle name="40% - Accent2 8" xfId="3276"/>
    <cellStyle name="40% - Accent2 8 2" xfId="3277"/>
    <cellStyle name="40% - Accent2 8 2 2" xfId="3278"/>
    <cellStyle name="40% - Accent2 8 2 2 2" xfId="3279"/>
    <cellStyle name="40% - Accent2 8 2 2 3" xfId="3280"/>
    <cellStyle name="40% - Accent2 8 2 3" xfId="3281"/>
    <cellStyle name="40% - Accent2 8 2 4" xfId="3282"/>
    <cellStyle name="40% - Accent2 8 3" xfId="3283"/>
    <cellStyle name="40% - Accent2 8 3 2" xfId="3284"/>
    <cellStyle name="40% - Accent2 8 3 3" xfId="3285"/>
    <cellStyle name="40% - Accent2 8 4" xfId="3286"/>
    <cellStyle name="40% - Accent2 8 4 2" xfId="3287"/>
    <cellStyle name="40% - Accent2 8 4 3" xfId="3288"/>
    <cellStyle name="40% - Accent2 8 5" xfId="3289"/>
    <cellStyle name="40% - Accent2 8 6" xfId="3290"/>
    <cellStyle name="40% - Accent2 9" xfId="3291"/>
    <cellStyle name="40% - Accent2 9 2" xfId="3292"/>
    <cellStyle name="40% - Accent2 9 2 2" xfId="3293"/>
    <cellStyle name="40% - Accent2 9 2 2 2" xfId="3294"/>
    <cellStyle name="40% - Accent2 9 2 2 3" xfId="3295"/>
    <cellStyle name="40% - Accent2 9 2 3" xfId="3296"/>
    <cellStyle name="40% - Accent2 9 2 4" xfId="3297"/>
    <cellStyle name="40% - Accent2 9 3" xfId="3298"/>
    <cellStyle name="40% - Accent2 9 3 2" xfId="3299"/>
    <cellStyle name="40% - Accent2 9 3 3" xfId="3300"/>
    <cellStyle name="40% - Accent2 9 4" xfId="3301"/>
    <cellStyle name="40% - Accent2 9 4 2" xfId="3302"/>
    <cellStyle name="40% - Accent2 9 4 3" xfId="3303"/>
    <cellStyle name="40% - Accent2 9 5" xfId="3304"/>
    <cellStyle name="40% - Accent2 9 6" xfId="3305"/>
    <cellStyle name="40% - Accent3" xfId="197" builtinId="39" customBuiltin="1"/>
    <cellStyle name="40% - Accent3 10" xfId="3306"/>
    <cellStyle name="40% - Accent3 10 2" xfId="3307"/>
    <cellStyle name="40% - Accent3 10 2 2" xfId="3308"/>
    <cellStyle name="40% - Accent3 10 2 2 2" xfId="3309"/>
    <cellStyle name="40% - Accent3 10 2 2 3" xfId="3310"/>
    <cellStyle name="40% - Accent3 10 2 3" xfId="3311"/>
    <cellStyle name="40% - Accent3 10 2 4" xfId="3312"/>
    <cellStyle name="40% - Accent3 10 3" xfId="3313"/>
    <cellStyle name="40% - Accent3 10 3 2" xfId="3314"/>
    <cellStyle name="40% - Accent3 10 3 3" xfId="3315"/>
    <cellStyle name="40% - Accent3 10 4" xfId="3316"/>
    <cellStyle name="40% - Accent3 10 4 2" xfId="3317"/>
    <cellStyle name="40% - Accent3 10 4 3" xfId="3318"/>
    <cellStyle name="40% - Accent3 10 5" xfId="3319"/>
    <cellStyle name="40% - Accent3 10 6" xfId="3320"/>
    <cellStyle name="40% - Accent3 11" xfId="3321"/>
    <cellStyle name="40% - Accent3 11 2" xfId="3322"/>
    <cellStyle name="40% - Accent3 11 2 2" xfId="3323"/>
    <cellStyle name="40% - Accent3 11 2 2 2" xfId="3324"/>
    <cellStyle name="40% - Accent3 11 2 2 3" xfId="3325"/>
    <cellStyle name="40% - Accent3 11 2 3" xfId="3326"/>
    <cellStyle name="40% - Accent3 11 2 4" xfId="3327"/>
    <cellStyle name="40% - Accent3 11 3" xfId="3328"/>
    <cellStyle name="40% - Accent3 11 3 2" xfId="3329"/>
    <cellStyle name="40% - Accent3 11 3 3" xfId="3330"/>
    <cellStyle name="40% - Accent3 11 4" xfId="3331"/>
    <cellStyle name="40% - Accent3 11 4 2" xfId="3332"/>
    <cellStyle name="40% - Accent3 11 4 3" xfId="3333"/>
    <cellStyle name="40% - Accent3 11 5" xfId="3334"/>
    <cellStyle name="40% - Accent3 11 6" xfId="3335"/>
    <cellStyle name="40% - Accent3 12" xfId="3336"/>
    <cellStyle name="40% - Accent3 12 2" xfId="3337"/>
    <cellStyle name="40% - Accent3 12 2 2" xfId="3338"/>
    <cellStyle name="40% - Accent3 12 2 2 2" xfId="3339"/>
    <cellStyle name="40% - Accent3 12 2 2 3" xfId="3340"/>
    <cellStyle name="40% - Accent3 12 2 3" xfId="3341"/>
    <cellStyle name="40% - Accent3 12 2 4" xfId="3342"/>
    <cellStyle name="40% - Accent3 12 3" xfId="3343"/>
    <cellStyle name="40% - Accent3 12 3 2" xfId="3344"/>
    <cellStyle name="40% - Accent3 12 3 3" xfId="3345"/>
    <cellStyle name="40% - Accent3 12 4" xfId="3346"/>
    <cellStyle name="40% - Accent3 12 4 2" xfId="3347"/>
    <cellStyle name="40% - Accent3 12 4 3" xfId="3348"/>
    <cellStyle name="40% - Accent3 12 5" xfId="3349"/>
    <cellStyle name="40% - Accent3 12 6" xfId="3350"/>
    <cellStyle name="40% - Accent3 13" xfId="3351"/>
    <cellStyle name="40% - Accent3 13 2" xfId="3352"/>
    <cellStyle name="40% - Accent3 13 2 2" xfId="3353"/>
    <cellStyle name="40% - Accent3 13 2 2 2" xfId="3354"/>
    <cellStyle name="40% - Accent3 13 2 2 3" xfId="3355"/>
    <cellStyle name="40% - Accent3 13 2 3" xfId="3356"/>
    <cellStyle name="40% - Accent3 13 2 4" xfId="3357"/>
    <cellStyle name="40% - Accent3 13 3" xfId="3358"/>
    <cellStyle name="40% - Accent3 13 3 2" xfId="3359"/>
    <cellStyle name="40% - Accent3 13 3 3" xfId="3360"/>
    <cellStyle name="40% - Accent3 13 4" xfId="3361"/>
    <cellStyle name="40% - Accent3 13 4 2" xfId="3362"/>
    <cellStyle name="40% - Accent3 13 4 3" xfId="3363"/>
    <cellStyle name="40% - Accent3 13 5" xfId="3364"/>
    <cellStyle name="40% - Accent3 13 6" xfId="3365"/>
    <cellStyle name="40% - Accent3 14" xfId="3366"/>
    <cellStyle name="40% - Accent3 14 2" xfId="3367"/>
    <cellStyle name="40% - Accent3 14 2 2" xfId="3368"/>
    <cellStyle name="40% - Accent3 14 2 2 2" xfId="3369"/>
    <cellStyle name="40% - Accent3 14 2 2 3" xfId="3370"/>
    <cellStyle name="40% - Accent3 14 2 3" xfId="3371"/>
    <cellStyle name="40% - Accent3 14 2 4" xfId="3372"/>
    <cellStyle name="40% - Accent3 14 3" xfId="3373"/>
    <cellStyle name="40% - Accent3 14 3 2" xfId="3374"/>
    <cellStyle name="40% - Accent3 14 3 3" xfId="3375"/>
    <cellStyle name="40% - Accent3 14 4" xfId="3376"/>
    <cellStyle name="40% - Accent3 14 4 2" xfId="3377"/>
    <cellStyle name="40% - Accent3 14 4 3" xfId="3378"/>
    <cellStyle name="40% - Accent3 14 5" xfId="3379"/>
    <cellStyle name="40% - Accent3 14 6" xfId="3380"/>
    <cellStyle name="40% - Accent3 15" xfId="3381"/>
    <cellStyle name="40% - Accent3 15 2" xfId="3382"/>
    <cellStyle name="40% - Accent3 15 2 2" xfId="3383"/>
    <cellStyle name="40% - Accent3 15 2 2 2" xfId="3384"/>
    <cellStyle name="40% - Accent3 15 2 2 3" xfId="3385"/>
    <cellStyle name="40% - Accent3 15 2 3" xfId="3386"/>
    <cellStyle name="40% - Accent3 15 2 4" xfId="3387"/>
    <cellStyle name="40% - Accent3 15 3" xfId="3388"/>
    <cellStyle name="40% - Accent3 15 3 2" xfId="3389"/>
    <cellStyle name="40% - Accent3 15 3 3" xfId="3390"/>
    <cellStyle name="40% - Accent3 15 4" xfId="3391"/>
    <cellStyle name="40% - Accent3 15 4 2" xfId="3392"/>
    <cellStyle name="40% - Accent3 15 4 3" xfId="3393"/>
    <cellStyle name="40% - Accent3 15 5" xfId="3394"/>
    <cellStyle name="40% - Accent3 15 6" xfId="3395"/>
    <cellStyle name="40% - Accent3 16" xfId="3396"/>
    <cellStyle name="40% - Accent3 16 2" xfId="3397"/>
    <cellStyle name="40% - Accent3 16 2 2" xfId="3398"/>
    <cellStyle name="40% - Accent3 16 2 2 2" xfId="3399"/>
    <cellStyle name="40% - Accent3 16 2 2 3" xfId="3400"/>
    <cellStyle name="40% - Accent3 16 2 3" xfId="3401"/>
    <cellStyle name="40% - Accent3 16 2 4" xfId="3402"/>
    <cellStyle name="40% - Accent3 16 3" xfId="3403"/>
    <cellStyle name="40% - Accent3 16 3 2" xfId="3404"/>
    <cellStyle name="40% - Accent3 16 3 3" xfId="3405"/>
    <cellStyle name="40% - Accent3 16 4" xfId="3406"/>
    <cellStyle name="40% - Accent3 16 4 2" xfId="3407"/>
    <cellStyle name="40% - Accent3 16 4 3" xfId="3408"/>
    <cellStyle name="40% - Accent3 16 5" xfId="3409"/>
    <cellStyle name="40% - Accent3 16 6" xfId="3410"/>
    <cellStyle name="40% - Accent3 17" xfId="3411"/>
    <cellStyle name="40% - Accent3 17 2" xfId="3412"/>
    <cellStyle name="40% - Accent3 17 2 2" xfId="3413"/>
    <cellStyle name="40% - Accent3 17 2 2 2" xfId="3414"/>
    <cellStyle name="40% - Accent3 17 2 2 3" xfId="3415"/>
    <cellStyle name="40% - Accent3 17 2 3" xfId="3416"/>
    <cellStyle name="40% - Accent3 17 2 4" xfId="3417"/>
    <cellStyle name="40% - Accent3 17 3" xfId="3418"/>
    <cellStyle name="40% - Accent3 17 3 2" xfId="3419"/>
    <cellStyle name="40% - Accent3 17 3 3" xfId="3420"/>
    <cellStyle name="40% - Accent3 17 4" xfId="3421"/>
    <cellStyle name="40% - Accent3 17 4 2" xfId="3422"/>
    <cellStyle name="40% - Accent3 17 4 3" xfId="3423"/>
    <cellStyle name="40% - Accent3 17 5" xfId="3424"/>
    <cellStyle name="40% - Accent3 17 6" xfId="3425"/>
    <cellStyle name="40% - Accent3 18" xfId="3426"/>
    <cellStyle name="40% - Accent3 18 2" xfId="3427"/>
    <cellStyle name="40% - Accent3 18 2 2" xfId="3428"/>
    <cellStyle name="40% - Accent3 18 2 2 2" xfId="3429"/>
    <cellStyle name="40% - Accent3 18 2 2 3" xfId="3430"/>
    <cellStyle name="40% - Accent3 18 2 3" xfId="3431"/>
    <cellStyle name="40% - Accent3 18 2 4" xfId="3432"/>
    <cellStyle name="40% - Accent3 18 3" xfId="3433"/>
    <cellStyle name="40% - Accent3 18 3 2" xfId="3434"/>
    <cellStyle name="40% - Accent3 18 3 3" xfId="3435"/>
    <cellStyle name="40% - Accent3 18 4" xfId="3436"/>
    <cellStyle name="40% - Accent3 18 4 2" xfId="3437"/>
    <cellStyle name="40% - Accent3 18 4 3" xfId="3438"/>
    <cellStyle name="40% - Accent3 18 5" xfId="3439"/>
    <cellStyle name="40% - Accent3 18 6" xfId="3440"/>
    <cellStyle name="40% - Accent3 19" xfId="3441"/>
    <cellStyle name="40% - Accent3 19 2" xfId="3442"/>
    <cellStyle name="40% - Accent3 19 2 2" xfId="3443"/>
    <cellStyle name="40% - Accent3 19 2 2 2" xfId="3444"/>
    <cellStyle name="40% - Accent3 19 2 2 3" xfId="3445"/>
    <cellStyle name="40% - Accent3 19 2 3" xfId="3446"/>
    <cellStyle name="40% - Accent3 19 2 4" xfId="3447"/>
    <cellStyle name="40% - Accent3 19 3" xfId="3448"/>
    <cellStyle name="40% - Accent3 19 3 2" xfId="3449"/>
    <cellStyle name="40% - Accent3 19 3 3" xfId="3450"/>
    <cellStyle name="40% - Accent3 19 4" xfId="3451"/>
    <cellStyle name="40% - Accent3 19 4 2" xfId="3452"/>
    <cellStyle name="40% - Accent3 19 4 3" xfId="3453"/>
    <cellStyle name="40% - Accent3 19 5" xfId="3454"/>
    <cellStyle name="40% - Accent3 19 6" xfId="3455"/>
    <cellStyle name="40% - Accent3 2" xfId="198"/>
    <cellStyle name="40% - Accent3 2 2" xfId="568"/>
    <cellStyle name="40% - Accent3 2 3" xfId="3456"/>
    <cellStyle name="40% - Accent3 2 3 2" xfId="3457"/>
    <cellStyle name="40% - Accent3 2 3 2 2" xfId="3458"/>
    <cellStyle name="40% - Accent3 2 3 2 2 2" xfId="3459"/>
    <cellStyle name="40% - Accent3 2 3 2 2 3" xfId="3460"/>
    <cellStyle name="40% - Accent3 2 3 2 3" xfId="3461"/>
    <cellStyle name="40% - Accent3 2 3 2 4" xfId="3462"/>
    <cellStyle name="40% - Accent3 2 3 3" xfId="3463"/>
    <cellStyle name="40% - Accent3 2 3 3 2" xfId="3464"/>
    <cellStyle name="40% - Accent3 2 3 3 3" xfId="3465"/>
    <cellStyle name="40% - Accent3 2 3 4" xfId="3466"/>
    <cellStyle name="40% - Accent3 2 3 4 2" xfId="3467"/>
    <cellStyle name="40% - Accent3 2 3 4 3" xfId="3468"/>
    <cellStyle name="40% - Accent3 2 3 5" xfId="3469"/>
    <cellStyle name="40% - Accent3 2 3 6" xfId="3470"/>
    <cellStyle name="40% - Accent3 20" xfId="3471"/>
    <cellStyle name="40% - Accent3 20 2" xfId="3472"/>
    <cellStyle name="40% - Accent3 20 2 2" xfId="3473"/>
    <cellStyle name="40% - Accent3 20 2 2 2" xfId="3474"/>
    <cellStyle name="40% - Accent3 20 2 2 3" xfId="3475"/>
    <cellStyle name="40% - Accent3 20 2 3" xfId="3476"/>
    <cellStyle name="40% - Accent3 20 2 4" xfId="3477"/>
    <cellStyle name="40% - Accent3 20 3" xfId="3478"/>
    <cellStyle name="40% - Accent3 20 3 2" xfId="3479"/>
    <cellStyle name="40% - Accent3 20 3 3" xfId="3480"/>
    <cellStyle name="40% - Accent3 20 4" xfId="3481"/>
    <cellStyle name="40% - Accent3 20 4 2" xfId="3482"/>
    <cellStyle name="40% - Accent3 20 4 3" xfId="3483"/>
    <cellStyle name="40% - Accent3 20 5" xfId="3484"/>
    <cellStyle name="40% - Accent3 20 6" xfId="3485"/>
    <cellStyle name="40% - Accent3 21" xfId="3486"/>
    <cellStyle name="40% - Accent3 22" xfId="3487"/>
    <cellStyle name="40% - Accent3 22 2" xfId="3488"/>
    <cellStyle name="40% - Accent3 22 2 2" xfId="3489"/>
    <cellStyle name="40% - Accent3 22 2 2 2" xfId="3490"/>
    <cellStyle name="40% - Accent3 22 2 2 3" xfId="3491"/>
    <cellStyle name="40% - Accent3 22 2 3" xfId="3492"/>
    <cellStyle name="40% - Accent3 22 2 4" xfId="3493"/>
    <cellStyle name="40% - Accent3 22 3" xfId="3494"/>
    <cellStyle name="40% - Accent3 22 3 2" xfId="3495"/>
    <cellStyle name="40% - Accent3 22 3 3" xfId="3496"/>
    <cellStyle name="40% - Accent3 22 4" xfId="3497"/>
    <cellStyle name="40% - Accent3 22 4 2" xfId="3498"/>
    <cellStyle name="40% - Accent3 22 4 3" xfId="3499"/>
    <cellStyle name="40% - Accent3 22 5" xfId="3500"/>
    <cellStyle name="40% - Accent3 22 6" xfId="3501"/>
    <cellStyle name="40% - Accent3 23" xfId="3502"/>
    <cellStyle name="40% - Accent3 23 2" xfId="3503"/>
    <cellStyle name="40% - Accent3 23 2 2" xfId="3504"/>
    <cellStyle name="40% - Accent3 23 2 3" xfId="3505"/>
    <cellStyle name="40% - Accent3 23 3" xfId="3506"/>
    <cellStyle name="40% - Accent3 23 4" xfId="3507"/>
    <cellStyle name="40% - Accent3 24" xfId="3508"/>
    <cellStyle name="40% - Accent3 24 2" xfId="3509"/>
    <cellStyle name="40% - Accent3 24 3" xfId="3510"/>
    <cellStyle name="40% - Accent3 25" xfId="3511"/>
    <cellStyle name="40% - Accent3 25 2" xfId="3512"/>
    <cellStyle name="40% - Accent3 25 3" xfId="3513"/>
    <cellStyle name="40% - Accent3 26" xfId="3514"/>
    <cellStyle name="40% - Accent3 27" xfId="3515"/>
    <cellStyle name="40% - Accent3 28" xfId="3516"/>
    <cellStyle name="40% - Accent3 29" xfId="3517"/>
    <cellStyle name="40% - Accent3 3" xfId="199"/>
    <cellStyle name="40% - Accent3 3 2" xfId="569"/>
    <cellStyle name="40% - Accent3 3 3" xfId="3518"/>
    <cellStyle name="40% - Accent3 3 3 2" xfId="3519"/>
    <cellStyle name="40% - Accent3 3 3 2 2" xfId="3520"/>
    <cellStyle name="40% - Accent3 3 3 2 2 2" xfId="3521"/>
    <cellStyle name="40% - Accent3 3 3 2 2 3" xfId="3522"/>
    <cellStyle name="40% - Accent3 3 3 2 3" xfId="3523"/>
    <cellStyle name="40% - Accent3 3 3 2 4" xfId="3524"/>
    <cellStyle name="40% - Accent3 3 3 3" xfId="3525"/>
    <cellStyle name="40% - Accent3 3 3 3 2" xfId="3526"/>
    <cellStyle name="40% - Accent3 3 3 3 3" xfId="3527"/>
    <cellStyle name="40% - Accent3 3 3 4" xfId="3528"/>
    <cellStyle name="40% - Accent3 3 3 4 2" xfId="3529"/>
    <cellStyle name="40% - Accent3 3 3 4 3" xfId="3530"/>
    <cellStyle name="40% - Accent3 3 3 5" xfId="3531"/>
    <cellStyle name="40% - Accent3 3 3 6" xfId="3532"/>
    <cellStyle name="40% - Accent3 4" xfId="525"/>
    <cellStyle name="40% - Accent3 4 2" xfId="618"/>
    <cellStyle name="40% - Accent3 4 2 2" xfId="3533"/>
    <cellStyle name="40% - Accent3 4 2 2 2" xfId="3534"/>
    <cellStyle name="40% - Accent3 4 2 2 2 2" xfId="3535"/>
    <cellStyle name="40% - Accent3 4 2 2 2 3" xfId="3536"/>
    <cellStyle name="40% - Accent3 4 2 2 3" xfId="3537"/>
    <cellStyle name="40% - Accent3 4 2 2 4" xfId="3538"/>
    <cellStyle name="40% - Accent3 4 2 3" xfId="3539"/>
    <cellStyle name="40% - Accent3 4 2 3 2" xfId="3540"/>
    <cellStyle name="40% - Accent3 4 2 3 3" xfId="3541"/>
    <cellStyle name="40% - Accent3 4 2 4" xfId="3542"/>
    <cellStyle name="40% - Accent3 4 2 4 2" xfId="3543"/>
    <cellStyle name="40% - Accent3 4 2 4 3" xfId="3544"/>
    <cellStyle name="40% - Accent3 4 2 5" xfId="3545"/>
    <cellStyle name="40% - Accent3 4 2 6" xfId="3546"/>
    <cellStyle name="40% - Accent3 4 3" xfId="3547"/>
    <cellStyle name="40% - Accent3 4 3 2" xfId="3548"/>
    <cellStyle name="40% - Accent3 4 3 2 2" xfId="3549"/>
    <cellStyle name="40% - Accent3 4 3 2 3" xfId="3550"/>
    <cellStyle name="40% - Accent3 4 3 3" xfId="3551"/>
    <cellStyle name="40% - Accent3 4 3 4" xfId="3552"/>
    <cellStyle name="40% - Accent3 4 4" xfId="3553"/>
    <cellStyle name="40% - Accent3 4 4 2" xfId="3554"/>
    <cellStyle name="40% - Accent3 4 4 3" xfId="3555"/>
    <cellStyle name="40% - Accent3 4 5" xfId="3556"/>
    <cellStyle name="40% - Accent3 4 5 2" xfId="3557"/>
    <cellStyle name="40% - Accent3 4 5 3" xfId="3558"/>
    <cellStyle name="40% - Accent3 4 6" xfId="3559"/>
    <cellStyle name="40% - Accent3 4 7" xfId="3560"/>
    <cellStyle name="40% - Accent3 5" xfId="541"/>
    <cellStyle name="40% - Accent3 5 2" xfId="3561"/>
    <cellStyle name="40% - Accent3 5 2 2" xfId="3562"/>
    <cellStyle name="40% - Accent3 5 2 2 2" xfId="3563"/>
    <cellStyle name="40% - Accent3 5 2 2 3" xfId="3564"/>
    <cellStyle name="40% - Accent3 5 2 3" xfId="3565"/>
    <cellStyle name="40% - Accent3 5 2 4" xfId="3566"/>
    <cellStyle name="40% - Accent3 5 3" xfId="3567"/>
    <cellStyle name="40% - Accent3 5 3 2" xfId="3568"/>
    <cellStyle name="40% - Accent3 5 3 3" xfId="3569"/>
    <cellStyle name="40% - Accent3 5 4" xfId="3570"/>
    <cellStyle name="40% - Accent3 5 4 2" xfId="3571"/>
    <cellStyle name="40% - Accent3 5 4 3" xfId="3572"/>
    <cellStyle name="40% - Accent3 5 5" xfId="3573"/>
    <cellStyle name="40% - Accent3 5 6" xfId="3574"/>
    <cellStyle name="40% - Accent3 6" xfId="3575"/>
    <cellStyle name="40% - Accent3 6 2" xfId="3576"/>
    <cellStyle name="40% - Accent3 6 2 2" xfId="3577"/>
    <cellStyle name="40% - Accent3 6 2 2 2" xfId="3578"/>
    <cellStyle name="40% - Accent3 6 2 2 3" xfId="3579"/>
    <cellStyle name="40% - Accent3 6 2 3" xfId="3580"/>
    <cellStyle name="40% - Accent3 6 2 4" xfId="3581"/>
    <cellStyle name="40% - Accent3 6 3" xfId="3582"/>
    <cellStyle name="40% - Accent3 6 3 2" xfId="3583"/>
    <cellStyle name="40% - Accent3 6 3 3" xfId="3584"/>
    <cellStyle name="40% - Accent3 6 4" xfId="3585"/>
    <cellStyle name="40% - Accent3 6 4 2" xfId="3586"/>
    <cellStyle name="40% - Accent3 6 4 3" xfId="3587"/>
    <cellStyle name="40% - Accent3 6 5" xfId="3588"/>
    <cellStyle name="40% - Accent3 6 6" xfId="3589"/>
    <cellStyle name="40% - Accent3 7" xfId="3590"/>
    <cellStyle name="40% - Accent3 7 2" xfId="3591"/>
    <cellStyle name="40% - Accent3 7 2 2" xfId="3592"/>
    <cellStyle name="40% - Accent3 7 2 2 2" xfId="3593"/>
    <cellStyle name="40% - Accent3 7 2 2 3" xfId="3594"/>
    <cellStyle name="40% - Accent3 7 2 3" xfId="3595"/>
    <cellStyle name="40% - Accent3 7 2 4" xfId="3596"/>
    <cellStyle name="40% - Accent3 7 3" xfId="3597"/>
    <cellStyle name="40% - Accent3 7 3 2" xfId="3598"/>
    <cellStyle name="40% - Accent3 7 3 3" xfId="3599"/>
    <cellStyle name="40% - Accent3 7 4" xfId="3600"/>
    <cellStyle name="40% - Accent3 7 4 2" xfId="3601"/>
    <cellStyle name="40% - Accent3 7 4 3" xfId="3602"/>
    <cellStyle name="40% - Accent3 7 5" xfId="3603"/>
    <cellStyle name="40% - Accent3 7 6" xfId="3604"/>
    <cellStyle name="40% - Accent3 8" xfId="3605"/>
    <cellStyle name="40% - Accent3 8 2" xfId="3606"/>
    <cellStyle name="40% - Accent3 8 2 2" xfId="3607"/>
    <cellStyle name="40% - Accent3 8 2 2 2" xfId="3608"/>
    <cellStyle name="40% - Accent3 8 2 2 3" xfId="3609"/>
    <cellStyle name="40% - Accent3 8 2 3" xfId="3610"/>
    <cellStyle name="40% - Accent3 8 2 4" xfId="3611"/>
    <cellStyle name="40% - Accent3 8 3" xfId="3612"/>
    <cellStyle name="40% - Accent3 8 3 2" xfId="3613"/>
    <cellStyle name="40% - Accent3 8 3 3" xfId="3614"/>
    <cellStyle name="40% - Accent3 8 4" xfId="3615"/>
    <cellStyle name="40% - Accent3 8 4 2" xfId="3616"/>
    <cellStyle name="40% - Accent3 8 4 3" xfId="3617"/>
    <cellStyle name="40% - Accent3 8 5" xfId="3618"/>
    <cellStyle name="40% - Accent3 8 6" xfId="3619"/>
    <cellStyle name="40% - Accent3 9" xfId="3620"/>
    <cellStyle name="40% - Accent3 9 2" xfId="3621"/>
    <cellStyle name="40% - Accent3 9 2 2" xfId="3622"/>
    <cellStyle name="40% - Accent3 9 2 2 2" xfId="3623"/>
    <cellStyle name="40% - Accent3 9 2 2 3" xfId="3624"/>
    <cellStyle name="40% - Accent3 9 2 3" xfId="3625"/>
    <cellStyle name="40% - Accent3 9 2 4" xfId="3626"/>
    <cellStyle name="40% - Accent3 9 3" xfId="3627"/>
    <cellStyle name="40% - Accent3 9 3 2" xfId="3628"/>
    <cellStyle name="40% - Accent3 9 3 3" xfId="3629"/>
    <cellStyle name="40% - Accent3 9 4" xfId="3630"/>
    <cellStyle name="40% - Accent3 9 4 2" xfId="3631"/>
    <cellStyle name="40% - Accent3 9 4 3" xfId="3632"/>
    <cellStyle name="40% - Accent3 9 5" xfId="3633"/>
    <cellStyle name="40% - Accent3 9 6" xfId="3634"/>
    <cellStyle name="40% - Accent4" xfId="200" builtinId="43" customBuiltin="1"/>
    <cellStyle name="40% - Accent4 10" xfId="3635"/>
    <cellStyle name="40% - Accent4 10 2" xfId="3636"/>
    <cellStyle name="40% - Accent4 10 2 2" xfId="3637"/>
    <cellStyle name="40% - Accent4 10 2 2 2" xfId="3638"/>
    <cellStyle name="40% - Accent4 10 2 2 3" xfId="3639"/>
    <cellStyle name="40% - Accent4 10 2 3" xfId="3640"/>
    <cellStyle name="40% - Accent4 10 2 4" xfId="3641"/>
    <cellStyle name="40% - Accent4 10 3" xfId="3642"/>
    <cellStyle name="40% - Accent4 10 3 2" xfId="3643"/>
    <cellStyle name="40% - Accent4 10 3 3" xfId="3644"/>
    <cellStyle name="40% - Accent4 10 4" xfId="3645"/>
    <cellStyle name="40% - Accent4 10 4 2" xfId="3646"/>
    <cellStyle name="40% - Accent4 10 4 3" xfId="3647"/>
    <cellStyle name="40% - Accent4 10 5" xfId="3648"/>
    <cellStyle name="40% - Accent4 10 6" xfId="3649"/>
    <cellStyle name="40% - Accent4 11" xfId="3650"/>
    <cellStyle name="40% - Accent4 11 2" xfId="3651"/>
    <cellStyle name="40% - Accent4 11 2 2" xfId="3652"/>
    <cellStyle name="40% - Accent4 11 2 2 2" xfId="3653"/>
    <cellStyle name="40% - Accent4 11 2 2 3" xfId="3654"/>
    <cellStyle name="40% - Accent4 11 2 3" xfId="3655"/>
    <cellStyle name="40% - Accent4 11 2 4" xfId="3656"/>
    <cellStyle name="40% - Accent4 11 3" xfId="3657"/>
    <cellStyle name="40% - Accent4 11 3 2" xfId="3658"/>
    <cellStyle name="40% - Accent4 11 3 3" xfId="3659"/>
    <cellStyle name="40% - Accent4 11 4" xfId="3660"/>
    <cellStyle name="40% - Accent4 11 4 2" xfId="3661"/>
    <cellStyle name="40% - Accent4 11 4 3" xfId="3662"/>
    <cellStyle name="40% - Accent4 11 5" xfId="3663"/>
    <cellStyle name="40% - Accent4 11 6" xfId="3664"/>
    <cellStyle name="40% - Accent4 12" xfId="3665"/>
    <cellStyle name="40% - Accent4 12 2" xfId="3666"/>
    <cellStyle name="40% - Accent4 12 2 2" xfId="3667"/>
    <cellStyle name="40% - Accent4 12 2 2 2" xfId="3668"/>
    <cellStyle name="40% - Accent4 12 2 2 3" xfId="3669"/>
    <cellStyle name="40% - Accent4 12 2 3" xfId="3670"/>
    <cellStyle name="40% - Accent4 12 2 4" xfId="3671"/>
    <cellStyle name="40% - Accent4 12 3" xfId="3672"/>
    <cellStyle name="40% - Accent4 12 3 2" xfId="3673"/>
    <cellStyle name="40% - Accent4 12 3 3" xfId="3674"/>
    <cellStyle name="40% - Accent4 12 4" xfId="3675"/>
    <cellStyle name="40% - Accent4 12 4 2" xfId="3676"/>
    <cellStyle name="40% - Accent4 12 4 3" xfId="3677"/>
    <cellStyle name="40% - Accent4 12 5" xfId="3678"/>
    <cellStyle name="40% - Accent4 12 6" xfId="3679"/>
    <cellStyle name="40% - Accent4 13" xfId="3680"/>
    <cellStyle name="40% - Accent4 13 2" xfId="3681"/>
    <cellStyle name="40% - Accent4 13 2 2" xfId="3682"/>
    <cellStyle name="40% - Accent4 13 2 2 2" xfId="3683"/>
    <cellStyle name="40% - Accent4 13 2 2 3" xfId="3684"/>
    <cellStyle name="40% - Accent4 13 2 3" xfId="3685"/>
    <cellStyle name="40% - Accent4 13 2 4" xfId="3686"/>
    <cellStyle name="40% - Accent4 13 3" xfId="3687"/>
    <cellStyle name="40% - Accent4 13 3 2" xfId="3688"/>
    <cellStyle name="40% - Accent4 13 3 3" xfId="3689"/>
    <cellStyle name="40% - Accent4 13 4" xfId="3690"/>
    <cellStyle name="40% - Accent4 13 4 2" xfId="3691"/>
    <cellStyle name="40% - Accent4 13 4 3" xfId="3692"/>
    <cellStyle name="40% - Accent4 13 5" xfId="3693"/>
    <cellStyle name="40% - Accent4 13 6" xfId="3694"/>
    <cellStyle name="40% - Accent4 14" xfId="3695"/>
    <cellStyle name="40% - Accent4 14 2" xfId="3696"/>
    <cellStyle name="40% - Accent4 14 2 2" xfId="3697"/>
    <cellStyle name="40% - Accent4 14 2 2 2" xfId="3698"/>
    <cellStyle name="40% - Accent4 14 2 2 3" xfId="3699"/>
    <cellStyle name="40% - Accent4 14 2 3" xfId="3700"/>
    <cellStyle name="40% - Accent4 14 2 4" xfId="3701"/>
    <cellStyle name="40% - Accent4 14 3" xfId="3702"/>
    <cellStyle name="40% - Accent4 14 3 2" xfId="3703"/>
    <cellStyle name="40% - Accent4 14 3 3" xfId="3704"/>
    <cellStyle name="40% - Accent4 14 4" xfId="3705"/>
    <cellStyle name="40% - Accent4 14 4 2" xfId="3706"/>
    <cellStyle name="40% - Accent4 14 4 3" xfId="3707"/>
    <cellStyle name="40% - Accent4 14 5" xfId="3708"/>
    <cellStyle name="40% - Accent4 14 6" xfId="3709"/>
    <cellStyle name="40% - Accent4 15" xfId="3710"/>
    <cellStyle name="40% - Accent4 15 2" xfId="3711"/>
    <cellStyle name="40% - Accent4 15 2 2" xfId="3712"/>
    <cellStyle name="40% - Accent4 15 2 2 2" xfId="3713"/>
    <cellStyle name="40% - Accent4 15 2 2 3" xfId="3714"/>
    <cellStyle name="40% - Accent4 15 2 3" xfId="3715"/>
    <cellStyle name="40% - Accent4 15 2 4" xfId="3716"/>
    <cellStyle name="40% - Accent4 15 3" xfId="3717"/>
    <cellStyle name="40% - Accent4 15 3 2" xfId="3718"/>
    <cellStyle name="40% - Accent4 15 3 3" xfId="3719"/>
    <cellStyle name="40% - Accent4 15 4" xfId="3720"/>
    <cellStyle name="40% - Accent4 15 4 2" xfId="3721"/>
    <cellStyle name="40% - Accent4 15 4 3" xfId="3722"/>
    <cellStyle name="40% - Accent4 15 5" xfId="3723"/>
    <cellStyle name="40% - Accent4 15 6" xfId="3724"/>
    <cellStyle name="40% - Accent4 16" xfId="3725"/>
    <cellStyle name="40% - Accent4 16 2" xfId="3726"/>
    <cellStyle name="40% - Accent4 16 2 2" xfId="3727"/>
    <cellStyle name="40% - Accent4 16 2 2 2" xfId="3728"/>
    <cellStyle name="40% - Accent4 16 2 2 3" xfId="3729"/>
    <cellStyle name="40% - Accent4 16 2 3" xfId="3730"/>
    <cellStyle name="40% - Accent4 16 2 4" xfId="3731"/>
    <cellStyle name="40% - Accent4 16 3" xfId="3732"/>
    <cellStyle name="40% - Accent4 16 3 2" xfId="3733"/>
    <cellStyle name="40% - Accent4 16 3 3" xfId="3734"/>
    <cellStyle name="40% - Accent4 16 4" xfId="3735"/>
    <cellStyle name="40% - Accent4 16 4 2" xfId="3736"/>
    <cellStyle name="40% - Accent4 16 4 3" xfId="3737"/>
    <cellStyle name="40% - Accent4 16 5" xfId="3738"/>
    <cellStyle name="40% - Accent4 16 6" xfId="3739"/>
    <cellStyle name="40% - Accent4 17" xfId="3740"/>
    <cellStyle name="40% - Accent4 17 2" xfId="3741"/>
    <cellStyle name="40% - Accent4 17 2 2" xfId="3742"/>
    <cellStyle name="40% - Accent4 17 2 2 2" xfId="3743"/>
    <cellStyle name="40% - Accent4 17 2 2 3" xfId="3744"/>
    <cellStyle name="40% - Accent4 17 2 3" xfId="3745"/>
    <cellStyle name="40% - Accent4 17 2 4" xfId="3746"/>
    <cellStyle name="40% - Accent4 17 3" xfId="3747"/>
    <cellStyle name="40% - Accent4 17 3 2" xfId="3748"/>
    <cellStyle name="40% - Accent4 17 3 3" xfId="3749"/>
    <cellStyle name="40% - Accent4 17 4" xfId="3750"/>
    <cellStyle name="40% - Accent4 17 4 2" xfId="3751"/>
    <cellStyle name="40% - Accent4 17 4 3" xfId="3752"/>
    <cellStyle name="40% - Accent4 17 5" xfId="3753"/>
    <cellStyle name="40% - Accent4 17 6" xfId="3754"/>
    <cellStyle name="40% - Accent4 18" xfId="3755"/>
    <cellStyle name="40% - Accent4 18 2" xfId="3756"/>
    <cellStyle name="40% - Accent4 18 2 2" xfId="3757"/>
    <cellStyle name="40% - Accent4 18 2 2 2" xfId="3758"/>
    <cellStyle name="40% - Accent4 18 2 2 3" xfId="3759"/>
    <cellStyle name="40% - Accent4 18 2 3" xfId="3760"/>
    <cellStyle name="40% - Accent4 18 2 4" xfId="3761"/>
    <cellStyle name="40% - Accent4 18 3" xfId="3762"/>
    <cellStyle name="40% - Accent4 18 3 2" xfId="3763"/>
    <cellStyle name="40% - Accent4 18 3 3" xfId="3764"/>
    <cellStyle name="40% - Accent4 18 4" xfId="3765"/>
    <cellStyle name="40% - Accent4 18 4 2" xfId="3766"/>
    <cellStyle name="40% - Accent4 18 4 3" xfId="3767"/>
    <cellStyle name="40% - Accent4 18 5" xfId="3768"/>
    <cellStyle name="40% - Accent4 18 6" xfId="3769"/>
    <cellStyle name="40% - Accent4 19" xfId="3770"/>
    <cellStyle name="40% - Accent4 19 2" xfId="3771"/>
    <cellStyle name="40% - Accent4 19 2 2" xfId="3772"/>
    <cellStyle name="40% - Accent4 19 2 2 2" xfId="3773"/>
    <cellStyle name="40% - Accent4 19 2 2 3" xfId="3774"/>
    <cellStyle name="40% - Accent4 19 2 3" xfId="3775"/>
    <cellStyle name="40% - Accent4 19 2 4" xfId="3776"/>
    <cellStyle name="40% - Accent4 19 3" xfId="3777"/>
    <cellStyle name="40% - Accent4 19 3 2" xfId="3778"/>
    <cellStyle name="40% - Accent4 19 3 3" xfId="3779"/>
    <cellStyle name="40% - Accent4 19 4" xfId="3780"/>
    <cellStyle name="40% - Accent4 19 4 2" xfId="3781"/>
    <cellStyle name="40% - Accent4 19 4 3" xfId="3782"/>
    <cellStyle name="40% - Accent4 19 5" xfId="3783"/>
    <cellStyle name="40% - Accent4 19 6" xfId="3784"/>
    <cellStyle name="40% - Accent4 2" xfId="201"/>
    <cellStyle name="40% - Accent4 2 2" xfId="570"/>
    <cellStyle name="40% - Accent4 2 3" xfId="3785"/>
    <cellStyle name="40% - Accent4 2 3 2" xfId="3786"/>
    <cellStyle name="40% - Accent4 2 3 2 2" xfId="3787"/>
    <cellStyle name="40% - Accent4 2 3 2 2 2" xfId="3788"/>
    <cellStyle name="40% - Accent4 2 3 2 2 3" xfId="3789"/>
    <cellStyle name="40% - Accent4 2 3 2 3" xfId="3790"/>
    <cellStyle name="40% - Accent4 2 3 2 4" xfId="3791"/>
    <cellStyle name="40% - Accent4 2 3 3" xfId="3792"/>
    <cellStyle name="40% - Accent4 2 3 3 2" xfId="3793"/>
    <cellStyle name="40% - Accent4 2 3 3 3" xfId="3794"/>
    <cellStyle name="40% - Accent4 2 3 4" xfId="3795"/>
    <cellStyle name="40% - Accent4 2 3 4 2" xfId="3796"/>
    <cellStyle name="40% - Accent4 2 3 4 3" xfId="3797"/>
    <cellStyle name="40% - Accent4 2 3 5" xfId="3798"/>
    <cellStyle name="40% - Accent4 2 3 6" xfId="3799"/>
    <cellStyle name="40% - Accent4 20" xfId="3800"/>
    <cellStyle name="40% - Accent4 20 2" xfId="3801"/>
    <cellStyle name="40% - Accent4 20 2 2" xfId="3802"/>
    <cellStyle name="40% - Accent4 20 2 2 2" xfId="3803"/>
    <cellStyle name="40% - Accent4 20 2 2 3" xfId="3804"/>
    <cellStyle name="40% - Accent4 20 2 3" xfId="3805"/>
    <cellStyle name="40% - Accent4 20 2 4" xfId="3806"/>
    <cellStyle name="40% - Accent4 20 3" xfId="3807"/>
    <cellStyle name="40% - Accent4 20 3 2" xfId="3808"/>
    <cellStyle name="40% - Accent4 20 3 3" xfId="3809"/>
    <cellStyle name="40% - Accent4 20 4" xfId="3810"/>
    <cellStyle name="40% - Accent4 20 4 2" xfId="3811"/>
    <cellStyle name="40% - Accent4 20 4 3" xfId="3812"/>
    <cellStyle name="40% - Accent4 20 5" xfId="3813"/>
    <cellStyle name="40% - Accent4 20 6" xfId="3814"/>
    <cellStyle name="40% - Accent4 21" xfId="3815"/>
    <cellStyle name="40% - Accent4 22" xfId="3816"/>
    <cellStyle name="40% - Accent4 22 2" xfId="3817"/>
    <cellStyle name="40% - Accent4 22 2 2" xfId="3818"/>
    <cellStyle name="40% - Accent4 22 2 2 2" xfId="3819"/>
    <cellStyle name="40% - Accent4 22 2 2 3" xfId="3820"/>
    <cellStyle name="40% - Accent4 22 2 3" xfId="3821"/>
    <cellStyle name="40% - Accent4 22 2 4" xfId="3822"/>
    <cellStyle name="40% - Accent4 22 3" xfId="3823"/>
    <cellStyle name="40% - Accent4 22 3 2" xfId="3824"/>
    <cellStyle name="40% - Accent4 22 3 3" xfId="3825"/>
    <cellStyle name="40% - Accent4 22 4" xfId="3826"/>
    <cellStyle name="40% - Accent4 22 4 2" xfId="3827"/>
    <cellStyle name="40% - Accent4 22 4 3" xfId="3828"/>
    <cellStyle name="40% - Accent4 22 5" xfId="3829"/>
    <cellStyle name="40% - Accent4 22 6" xfId="3830"/>
    <cellStyle name="40% - Accent4 23" xfId="3831"/>
    <cellStyle name="40% - Accent4 23 2" xfId="3832"/>
    <cellStyle name="40% - Accent4 23 2 2" xfId="3833"/>
    <cellStyle name="40% - Accent4 23 2 3" xfId="3834"/>
    <cellStyle name="40% - Accent4 23 3" xfId="3835"/>
    <cellStyle name="40% - Accent4 23 4" xfId="3836"/>
    <cellStyle name="40% - Accent4 24" xfId="3837"/>
    <cellStyle name="40% - Accent4 24 2" xfId="3838"/>
    <cellStyle name="40% - Accent4 24 3" xfId="3839"/>
    <cellStyle name="40% - Accent4 25" xfId="3840"/>
    <cellStyle name="40% - Accent4 25 2" xfId="3841"/>
    <cellStyle name="40% - Accent4 25 3" xfId="3842"/>
    <cellStyle name="40% - Accent4 26" xfId="3843"/>
    <cellStyle name="40% - Accent4 27" xfId="3844"/>
    <cellStyle name="40% - Accent4 28" xfId="3845"/>
    <cellStyle name="40% - Accent4 29" xfId="3846"/>
    <cellStyle name="40% - Accent4 3" xfId="202"/>
    <cellStyle name="40% - Accent4 3 2" xfId="571"/>
    <cellStyle name="40% - Accent4 3 3" xfId="3847"/>
    <cellStyle name="40% - Accent4 3 3 2" xfId="3848"/>
    <cellStyle name="40% - Accent4 3 3 2 2" xfId="3849"/>
    <cellStyle name="40% - Accent4 3 3 2 2 2" xfId="3850"/>
    <cellStyle name="40% - Accent4 3 3 2 2 3" xfId="3851"/>
    <cellStyle name="40% - Accent4 3 3 2 3" xfId="3852"/>
    <cellStyle name="40% - Accent4 3 3 2 4" xfId="3853"/>
    <cellStyle name="40% - Accent4 3 3 3" xfId="3854"/>
    <cellStyle name="40% - Accent4 3 3 3 2" xfId="3855"/>
    <cellStyle name="40% - Accent4 3 3 3 3" xfId="3856"/>
    <cellStyle name="40% - Accent4 3 3 4" xfId="3857"/>
    <cellStyle name="40% - Accent4 3 3 4 2" xfId="3858"/>
    <cellStyle name="40% - Accent4 3 3 4 3" xfId="3859"/>
    <cellStyle name="40% - Accent4 3 3 5" xfId="3860"/>
    <cellStyle name="40% - Accent4 3 3 6" xfId="3861"/>
    <cellStyle name="40% - Accent4 4" xfId="527"/>
    <cellStyle name="40% - Accent4 4 2" xfId="620"/>
    <cellStyle name="40% - Accent4 4 2 2" xfId="3862"/>
    <cellStyle name="40% - Accent4 4 2 2 2" xfId="3863"/>
    <cellStyle name="40% - Accent4 4 2 2 2 2" xfId="3864"/>
    <cellStyle name="40% - Accent4 4 2 2 2 3" xfId="3865"/>
    <cellStyle name="40% - Accent4 4 2 2 3" xfId="3866"/>
    <cellStyle name="40% - Accent4 4 2 2 4" xfId="3867"/>
    <cellStyle name="40% - Accent4 4 2 3" xfId="3868"/>
    <cellStyle name="40% - Accent4 4 2 3 2" xfId="3869"/>
    <cellStyle name="40% - Accent4 4 2 3 3" xfId="3870"/>
    <cellStyle name="40% - Accent4 4 2 4" xfId="3871"/>
    <cellStyle name="40% - Accent4 4 2 4 2" xfId="3872"/>
    <cellStyle name="40% - Accent4 4 2 4 3" xfId="3873"/>
    <cellStyle name="40% - Accent4 4 2 5" xfId="3874"/>
    <cellStyle name="40% - Accent4 4 2 6" xfId="3875"/>
    <cellStyle name="40% - Accent4 4 3" xfId="3876"/>
    <cellStyle name="40% - Accent4 4 3 2" xfId="3877"/>
    <cellStyle name="40% - Accent4 4 3 2 2" xfId="3878"/>
    <cellStyle name="40% - Accent4 4 3 2 3" xfId="3879"/>
    <cellStyle name="40% - Accent4 4 3 3" xfId="3880"/>
    <cellStyle name="40% - Accent4 4 3 4" xfId="3881"/>
    <cellStyle name="40% - Accent4 4 4" xfId="3882"/>
    <cellStyle name="40% - Accent4 4 4 2" xfId="3883"/>
    <cellStyle name="40% - Accent4 4 4 3" xfId="3884"/>
    <cellStyle name="40% - Accent4 4 5" xfId="3885"/>
    <cellStyle name="40% - Accent4 4 5 2" xfId="3886"/>
    <cellStyle name="40% - Accent4 4 5 3" xfId="3887"/>
    <cellStyle name="40% - Accent4 4 6" xfId="3888"/>
    <cellStyle name="40% - Accent4 4 7" xfId="3889"/>
    <cellStyle name="40% - Accent4 5" xfId="543"/>
    <cellStyle name="40% - Accent4 5 2" xfId="3890"/>
    <cellStyle name="40% - Accent4 5 2 2" xfId="3891"/>
    <cellStyle name="40% - Accent4 5 2 2 2" xfId="3892"/>
    <cellStyle name="40% - Accent4 5 2 2 3" xfId="3893"/>
    <cellStyle name="40% - Accent4 5 2 3" xfId="3894"/>
    <cellStyle name="40% - Accent4 5 2 4" xfId="3895"/>
    <cellStyle name="40% - Accent4 5 3" xfId="3896"/>
    <cellStyle name="40% - Accent4 5 3 2" xfId="3897"/>
    <cellStyle name="40% - Accent4 5 3 3" xfId="3898"/>
    <cellStyle name="40% - Accent4 5 4" xfId="3899"/>
    <cellStyle name="40% - Accent4 5 4 2" xfId="3900"/>
    <cellStyle name="40% - Accent4 5 4 3" xfId="3901"/>
    <cellStyle name="40% - Accent4 5 5" xfId="3902"/>
    <cellStyle name="40% - Accent4 5 6" xfId="3903"/>
    <cellStyle name="40% - Accent4 6" xfId="3904"/>
    <cellStyle name="40% - Accent4 6 2" xfId="3905"/>
    <cellStyle name="40% - Accent4 6 2 2" xfId="3906"/>
    <cellStyle name="40% - Accent4 6 2 2 2" xfId="3907"/>
    <cellStyle name="40% - Accent4 6 2 2 3" xfId="3908"/>
    <cellStyle name="40% - Accent4 6 2 3" xfId="3909"/>
    <cellStyle name="40% - Accent4 6 2 4" xfId="3910"/>
    <cellStyle name="40% - Accent4 6 3" xfId="3911"/>
    <cellStyle name="40% - Accent4 6 3 2" xfId="3912"/>
    <cellStyle name="40% - Accent4 6 3 3" xfId="3913"/>
    <cellStyle name="40% - Accent4 6 4" xfId="3914"/>
    <cellStyle name="40% - Accent4 6 4 2" xfId="3915"/>
    <cellStyle name="40% - Accent4 6 4 3" xfId="3916"/>
    <cellStyle name="40% - Accent4 6 5" xfId="3917"/>
    <cellStyle name="40% - Accent4 6 6" xfId="3918"/>
    <cellStyle name="40% - Accent4 7" xfId="3919"/>
    <cellStyle name="40% - Accent4 7 2" xfId="3920"/>
    <cellStyle name="40% - Accent4 7 2 2" xfId="3921"/>
    <cellStyle name="40% - Accent4 7 2 2 2" xfId="3922"/>
    <cellStyle name="40% - Accent4 7 2 2 3" xfId="3923"/>
    <cellStyle name="40% - Accent4 7 2 3" xfId="3924"/>
    <cellStyle name="40% - Accent4 7 2 4" xfId="3925"/>
    <cellStyle name="40% - Accent4 7 3" xfId="3926"/>
    <cellStyle name="40% - Accent4 7 3 2" xfId="3927"/>
    <cellStyle name="40% - Accent4 7 3 3" xfId="3928"/>
    <cellStyle name="40% - Accent4 7 4" xfId="3929"/>
    <cellStyle name="40% - Accent4 7 4 2" xfId="3930"/>
    <cellStyle name="40% - Accent4 7 4 3" xfId="3931"/>
    <cellStyle name="40% - Accent4 7 5" xfId="3932"/>
    <cellStyle name="40% - Accent4 7 6" xfId="3933"/>
    <cellStyle name="40% - Accent4 8" xfId="3934"/>
    <cellStyle name="40% - Accent4 8 2" xfId="3935"/>
    <cellStyle name="40% - Accent4 8 2 2" xfId="3936"/>
    <cellStyle name="40% - Accent4 8 2 2 2" xfId="3937"/>
    <cellStyle name="40% - Accent4 8 2 2 3" xfId="3938"/>
    <cellStyle name="40% - Accent4 8 2 3" xfId="3939"/>
    <cellStyle name="40% - Accent4 8 2 4" xfId="3940"/>
    <cellStyle name="40% - Accent4 8 3" xfId="3941"/>
    <cellStyle name="40% - Accent4 8 3 2" xfId="3942"/>
    <cellStyle name="40% - Accent4 8 3 3" xfId="3943"/>
    <cellStyle name="40% - Accent4 8 4" xfId="3944"/>
    <cellStyle name="40% - Accent4 8 4 2" xfId="3945"/>
    <cellStyle name="40% - Accent4 8 4 3" xfId="3946"/>
    <cellStyle name="40% - Accent4 8 5" xfId="3947"/>
    <cellStyle name="40% - Accent4 8 6" xfId="3948"/>
    <cellStyle name="40% - Accent4 9" xfId="3949"/>
    <cellStyle name="40% - Accent4 9 2" xfId="3950"/>
    <cellStyle name="40% - Accent4 9 2 2" xfId="3951"/>
    <cellStyle name="40% - Accent4 9 2 2 2" xfId="3952"/>
    <cellStyle name="40% - Accent4 9 2 2 3" xfId="3953"/>
    <cellStyle name="40% - Accent4 9 2 3" xfId="3954"/>
    <cellStyle name="40% - Accent4 9 2 4" xfId="3955"/>
    <cellStyle name="40% - Accent4 9 3" xfId="3956"/>
    <cellStyle name="40% - Accent4 9 3 2" xfId="3957"/>
    <cellStyle name="40% - Accent4 9 3 3" xfId="3958"/>
    <cellStyle name="40% - Accent4 9 4" xfId="3959"/>
    <cellStyle name="40% - Accent4 9 4 2" xfId="3960"/>
    <cellStyle name="40% - Accent4 9 4 3" xfId="3961"/>
    <cellStyle name="40% - Accent4 9 5" xfId="3962"/>
    <cellStyle name="40% - Accent4 9 6" xfId="3963"/>
    <cellStyle name="40% - Accent5" xfId="203" builtinId="47" customBuiltin="1"/>
    <cellStyle name="40% - Accent5 10" xfId="3964"/>
    <cellStyle name="40% - Accent5 10 2" xfId="3965"/>
    <cellStyle name="40% - Accent5 10 2 2" xfId="3966"/>
    <cellStyle name="40% - Accent5 10 2 2 2" xfId="3967"/>
    <cellStyle name="40% - Accent5 10 2 2 3" xfId="3968"/>
    <cellStyle name="40% - Accent5 10 2 3" xfId="3969"/>
    <cellStyle name="40% - Accent5 10 2 4" xfId="3970"/>
    <cellStyle name="40% - Accent5 10 3" xfId="3971"/>
    <cellStyle name="40% - Accent5 10 3 2" xfId="3972"/>
    <cellStyle name="40% - Accent5 10 3 3" xfId="3973"/>
    <cellStyle name="40% - Accent5 10 4" xfId="3974"/>
    <cellStyle name="40% - Accent5 10 4 2" xfId="3975"/>
    <cellStyle name="40% - Accent5 10 4 3" xfId="3976"/>
    <cellStyle name="40% - Accent5 10 5" xfId="3977"/>
    <cellStyle name="40% - Accent5 10 6" xfId="3978"/>
    <cellStyle name="40% - Accent5 11" xfId="3979"/>
    <cellStyle name="40% - Accent5 11 2" xfId="3980"/>
    <cellStyle name="40% - Accent5 11 2 2" xfId="3981"/>
    <cellStyle name="40% - Accent5 11 2 2 2" xfId="3982"/>
    <cellStyle name="40% - Accent5 11 2 2 3" xfId="3983"/>
    <cellStyle name="40% - Accent5 11 2 3" xfId="3984"/>
    <cellStyle name="40% - Accent5 11 2 4" xfId="3985"/>
    <cellStyle name="40% - Accent5 11 3" xfId="3986"/>
    <cellStyle name="40% - Accent5 11 3 2" xfId="3987"/>
    <cellStyle name="40% - Accent5 11 3 3" xfId="3988"/>
    <cellStyle name="40% - Accent5 11 4" xfId="3989"/>
    <cellStyle name="40% - Accent5 11 4 2" xfId="3990"/>
    <cellStyle name="40% - Accent5 11 4 3" xfId="3991"/>
    <cellStyle name="40% - Accent5 11 5" xfId="3992"/>
    <cellStyle name="40% - Accent5 11 6" xfId="3993"/>
    <cellStyle name="40% - Accent5 12" xfId="3994"/>
    <cellStyle name="40% - Accent5 12 2" xfId="3995"/>
    <cellStyle name="40% - Accent5 12 2 2" xfId="3996"/>
    <cellStyle name="40% - Accent5 12 2 2 2" xfId="3997"/>
    <cellStyle name="40% - Accent5 12 2 2 3" xfId="3998"/>
    <cellStyle name="40% - Accent5 12 2 3" xfId="3999"/>
    <cellStyle name="40% - Accent5 12 2 4" xfId="4000"/>
    <cellStyle name="40% - Accent5 12 3" xfId="4001"/>
    <cellStyle name="40% - Accent5 12 3 2" xfId="4002"/>
    <cellStyle name="40% - Accent5 12 3 3" xfId="4003"/>
    <cellStyle name="40% - Accent5 12 4" xfId="4004"/>
    <cellStyle name="40% - Accent5 12 4 2" xfId="4005"/>
    <cellStyle name="40% - Accent5 12 4 3" xfId="4006"/>
    <cellStyle name="40% - Accent5 12 5" xfId="4007"/>
    <cellStyle name="40% - Accent5 12 6" xfId="4008"/>
    <cellStyle name="40% - Accent5 13" xfId="4009"/>
    <cellStyle name="40% - Accent5 13 2" xfId="4010"/>
    <cellStyle name="40% - Accent5 13 2 2" xfId="4011"/>
    <cellStyle name="40% - Accent5 13 2 2 2" xfId="4012"/>
    <cellStyle name="40% - Accent5 13 2 2 3" xfId="4013"/>
    <cellStyle name="40% - Accent5 13 2 3" xfId="4014"/>
    <cellStyle name="40% - Accent5 13 2 4" xfId="4015"/>
    <cellStyle name="40% - Accent5 13 3" xfId="4016"/>
    <cellStyle name="40% - Accent5 13 3 2" xfId="4017"/>
    <cellStyle name="40% - Accent5 13 3 3" xfId="4018"/>
    <cellStyle name="40% - Accent5 13 4" xfId="4019"/>
    <cellStyle name="40% - Accent5 13 4 2" xfId="4020"/>
    <cellStyle name="40% - Accent5 13 4 3" xfId="4021"/>
    <cellStyle name="40% - Accent5 13 5" xfId="4022"/>
    <cellStyle name="40% - Accent5 13 6" xfId="4023"/>
    <cellStyle name="40% - Accent5 14" xfId="4024"/>
    <cellStyle name="40% - Accent5 14 2" xfId="4025"/>
    <cellStyle name="40% - Accent5 14 2 2" xfId="4026"/>
    <cellStyle name="40% - Accent5 14 2 2 2" xfId="4027"/>
    <cellStyle name="40% - Accent5 14 2 2 3" xfId="4028"/>
    <cellStyle name="40% - Accent5 14 2 3" xfId="4029"/>
    <cellStyle name="40% - Accent5 14 2 4" xfId="4030"/>
    <cellStyle name="40% - Accent5 14 3" xfId="4031"/>
    <cellStyle name="40% - Accent5 14 3 2" xfId="4032"/>
    <cellStyle name="40% - Accent5 14 3 3" xfId="4033"/>
    <cellStyle name="40% - Accent5 14 4" xfId="4034"/>
    <cellStyle name="40% - Accent5 14 4 2" xfId="4035"/>
    <cellStyle name="40% - Accent5 14 4 3" xfId="4036"/>
    <cellStyle name="40% - Accent5 14 5" xfId="4037"/>
    <cellStyle name="40% - Accent5 14 6" xfId="4038"/>
    <cellStyle name="40% - Accent5 15" xfId="4039"/>
    <cellStyle name="40% - Accent5 15 2" xfId="4040"/>
    <cellStyle name="40% - Accent5 15 2 2" xfId="4041"/>
    <cellStyle name="40% - Accent5 15 2 2 2" xfId="4042"/>
    <cellStyle name="40% - Accent5 15 2 2 3" xfId="4043"/>
    <cellStyle name="40% - Accent5 15 2 3" xfId="4044"/>
    <cellStyle name="40% - Accent5 15 2 4" xfId="4045"/>
    <cellStyle name="40% - Accent5 15 3" xfId="4046"/>
    <cellStyle name="40% - Accent5 15 3 2" xfId="4047"/>
    <cellStyle name="40% - Accent5 15 3 3" xfId="4048"/>
    <cellStyle name="40% - Accent5 15 4" xfId="4049"/>
    <cellStyle name="40% - Accent5 15 4 2" xfId="4050"/>
    <cellStyle name="40% - Accent5 15 4 3" xfId="4051"/>
    <cellStyle name="40% - Accent5 15 5" xfId="4052"/>
    <cellStyle name="40% - Accent5 15 6" xfId="4053"/>
    <cellStyle name="40% - Accent5 16" xfId="4054"/>
    <cellStyle name="40% - Accent5 16 2" xfId="4055"/>
    <cellStyle name="40% - Accent5 16 2 2" xfId="4056"/>
    <cellStyle name="40% - Accent5 16 2 2 2" xfId="4057"/>
    <cellStyle name="40% - Accent5 16 2 2 3" xfId="4058"/>
    <cellStyle name="40% - Accent5 16 2 3" xfId="4059"/>
    <cellStyle name="40% - Accent5 16 2 4" xfId="4060"/>
    <cellStyle name="40% - Accent5 16 3" xfId="4061"/>
    <cellStyle name="40% - Accent5 16 3 2" xfId="4062"/>
    <cellStyle name="40% - Accent5 16 3 3" xfId="4063"/>
    <cellStyle name="40% - Accent5 16 4" xfId="4064"/>
    <cellStyle name="40% - Accent5 16 4 2" xfId="4065"/>
    <cellStyle name="40% - Accent5 16 4 3" xfId="4066"/>
    <cellStyle name="40% - Accent5 16 5" xfId="4067"/>
    <cellStyle name="40% - Accent5 16 6" xfId="4068"/>
    <cellStyle name="40% - Accent5 17" xfId="4069"/>
    <cellStyle name="40% - Accent5 17 2" xfId="4070"/>
    <cellStyle name="40% - Accent5 17 2 2" xfId="4071"/>
    <cellStyle name="40% - Accent5 17 2 2 2" xfId="4072"/>
    <cellStyle name="40% - Accent5 17 2 2 3" xfId="4073"/>
    <cellStyle name="40% - Accent5 17 2 3" xfId="4074"/>
    <cellStyle name="40% - Accent5 17 2 4" xfId="4075"/>
    <cellStyle name="40% - Accent5 17 3" xfId="4076"/>
    <cellStyle name="40% - Accent5 17 3 2" xfId="4077"/>
    <cellStyle name="40% - Accent5 17 3 3" xfId="4078"/>
    <cellStyle name="40% - Accent5 17 4" xfId="4079"/>
    <cellStyle name="40% - Accent5 17 4 2" xfId="4080"/>
    <cellStyle name="40% - Accent5 17 4 3" xfId="4081"/>
    <cellStyle name="40% - Accent5 17 5" xfId="4082"/>
    <cellStyle name="40% - Accent5 17 6" xfId="4083"/>
    <cellStyle name="40% - Accent5 18" xfId="4084"/>
    <cellStyle name="40% - Accent5 18 2" xfId="4085"/>
    <cellStyle name="40% - Accent5 18 2 2" xfId="4086"/>
    <cellStyle name="40% - Accent5 18 2 2 2" xfId="4087"/>
    <cellStyle name="40% - Accent5 18 2 2 3" xfId="4088"/>
    <cellStyle name="40% - Accent5 18 2 3" xfId="4089"/>
    <cellStyle name="40% - Accent5 18 2 4" xfId="4090"/>
    <cellStyle name="40% - Accent5 18 3" xfId="4091"/>
    <cellStyle name="40% - Accent5 18 3 2" xfId="4092"/>
    <cellStyle name="40% - Accent5 18 3 3" xfId="4093"/>
    <cellStyle name="40% - Accent5 18 4" xfId="4094"/>
    <cellStyle name="40% - Accent5 18 4 2" xfId="4095"/>
    <cellStyle name="40% - Accent5 18 4 3" xfId="4096"/>
    <cellStyle name="40% - Accent5 18 5" xfId="4097"/>
    <cellStyle name="40% - Accent5 18 6" xfId="4098"/>
    <cellStyle name="40% - Accent5 19" xfId="4099"/>
    <cellStyle name="40% - Accent5 19 2" xfId="4100"/>
    <cellStyle name="40% - Accent5 19 2 2" xfId="4101"/>
    <cellStyle name="40% - Accent5 19 2 2 2" xfId="4102"/>
    <cellStyle name="40% - Accent5 19 2 2 3" xfId="4103"/>
    <cellStyle name="40% - Accent5 19 2 3" xfId="4104"/>
    <cellStyle name="40% - Accent5 19 2 4" xfId="4105"/>
    <cellStyle name="40% - Accent5 19 3" xfId="4106"/>
    <cellStyle name="40% - Accent5 19 3 2" xfId="4107"/>
    <cellStyle name="40% - Accent5 19 3 3" xfId="4108"/>
    <cellStyle name="40% - Accent5 19 4" xfId="4109"/>
    <cellStyle name="40% - Accent5 19 4 2" xfId="4110"/>
    <cellStyle name="40% - Accent5 19 4 3" xfId="4111"/>
    <cellStyle name="40% - Accent5 19 5" xfId="4112"/>
    <cellStyle name="40% - Accent5 19 6" xfId="4113"/>
    <cellStyle name="40% - Accent5 2" xfId="204"/>
    <cellStyle name="40% - Accent5 2 2" xfId="572"/>
    <cellStyle name="40% - Accent5 2 3" xfId="4114"/>
    <cellStyle name="40% - Accent5 2 3 2" xfId="4115"/>
    <cellStyle name="40% - Accent5 2 3 2 2" xfId="4116"/>
    <cellStyle name="40% - Accent5 2 3 2 2 2" xfId="4117"/>
    <cellStyle name="40% - Accent5 2 3 2 2 3" xfId="4118"/>
    <cellStyle name="40% - Accent5 2 3 2 3" xfId="4119"/>
    <cellStyle name="40% - Accent5 2 3 2 4" xfId="4120"/>
    <cellStyle name="40% - Accent5 2 3 3" xfId="4121"/>
    <cellStyle name="40% - Accent5 2 3 3 2" xfId="4122"/>
    <cellStyle name="40% - Accent5 2 3 3 3" xfId="4123"/>
    <cellStyle name="40% - Accent5 2 3 4" xfId="4124"/>
    <cellStyle name="40% - Accent5 2 3 4 2" xfId="4125"/>
    <cellStyle name="40% - Accent5 2 3 4 3" xfId="4126"/>
    <cellStyle name="40% - Accent5 2 3 5" xfId="4127"/>
    <cellStyle name="40% - Accent5 2 3 6" xfId="4128"/>
    <cellStyle name="40% - Accent5 20" xfId="4129"/>
    <cellStyle name="40% - Accent5 20 2" xfId="4130"/>
    <cellStyle name="40% - Accent5 20 2 2" xfId="4131"/>
    <cellStyle name="40% - Accent5 20 2 2 2" xfId="4132"/>
    <cellStyle name="40% - Accent5 20 2 2 3" xfId="4133"/>
    <cellStyle name="40% - Accent5 20 2 3" xfId="4134"/>
    <cellStyle name="40% - Accent5 20 2 4" xfId="4135"/>
    <cellStyle name="40% - Accent5 20 3" xfId="4136"/>
    <cellStyle name="40% - Accent5 20 3 2" xfId="4137"/>
    <cellStyle name="40% - Accent5 20 3 3" xfId="4138"/>
    <cellStyle name="40% - Accent5 20 4" xfId="4139"/>
    <cellStyle name="40% - Accent5 20 4 2" xfId="4140"/>
    <cellStyle name="40% - Accent5 20 4 3" xfId="4141"/>
    <cellStyle name="40% - Accent5 20 5" xfId="4142"/>
    <cellStyle name="40% - Accent5 20 6" xfId="4143"/>
    <cellStyle name="40% - Accent5 21" xfId="4144"/>
    <cellStyle name="40% - Accent5 22" xfId="4145"/>
    <cellStyle name="40% - Accent5 22 2" xfId="4146"/>
    <cellStyle name="40% - Accent5 22 2 2" xfId="4147"/>
    <cellStyle name="40% - Accent5 22 2 2 2" xfId="4148"/>
    <cellStyle name="40% - Accent5 22 2 2 3" xfId="4149"/>
    <cellStyle name="40% - Accent5 22 2 3" xfId="4150"/>
    <cellStyle name="40% - Accent5 22 2 4" xfId="4151"/>
    <cellStyle name="40% - Accent5 22 3" xfId="4152"/>
    <cellStyle name="40% - Accent5 22 3 2" xfId="4153"/>
    <cellStyle name="40% - Accent5 22 3 3" xfId="4154"/>
    <cellStyle name="40% - Accent5 22 4" xfId="4155"/>
    <cellStyle name="40% - Accent5 22 4 2" xfId="4156"/>
    <cellStyle name="40% - Accent5 22 4 3" xfId="4157"/>
    <cellStyle name="40% - Accent5 22 5" xfId="4158"/>
    <cellStyle name="40% - Accent5 22 6" xfId="4159"/>
    <cellStyle name="40% - Accent5 23" xfId="4160"/>
    <cellStyle name="40% - Accent5 23 2" xfId="4161"/>
    <cellStyle name="40% - Accent5 23 2 2" xfId="4162"/>
    <cellStyle name="40% - Accent5 23 2 3" xfId="4163"/>
    <cellStyle name="40% - Accent5 23 3" xfId="4164"/>
    <cellStyle name="40% - Accent5 23 4" xfId="4165"/>
    <cellStyle name="40% - Accent5 24" xfId="4166"/>
    <cellStyle name="40% - Accent5 24 2" xfId="4167"/>
    <cellStyle name="40% - Accent5 24 3" xfId="4168"/>
    <cellStyle name="40% - Accent5 25" xfId="4169"/>
    <cellStyle name="40% - Accent5 25 2" xfId="4170"/>
    <cellStyle name="40% - Accent5 25 3" xfId="4171"/>
    <cellStyle name="40% - Accent5 26" xfId="4172"/>
    <cellStyle name="40% - Accent5 27" xfId="4173"/>
    <cellStyle name="40% - Accent5 28" xfId="4174"/>
    <cellStyle name="40% - Accent5 29" xfId="4175"/>
    <cellStyle name="40% - Accent5 3" xfId="205"/>
    <cellStyle name="40% - Accent5 3 2" xfId="573"/>
    <cellStyle name="40% - Accent5 3 3" xfId="4176"/>
    <cellStyle name="40% - Accent5 3 3 2" xfId="4177"/>
    <cellStyle name="40% - Accent5 3 3 2 2" xfId="4178"/>
    <cellStyle name="40% - Accent5 3 3 2 2 2" xfId="4179"/>
    <cellStyle name="40% - Accent5 3 3 2 2 3" xfId="4180"/>
    <cellStyle name="40% - Accent5 3 3 2 3" xfId="4181"/>
    <cellStyle name="40% - Accent5 3 3 2 4" xfId="4182"/>
    <cellStyle name="40% - Accent5 3 3 3" xfId="4183"/>
    <cellStyle name="40% - Accent5 3 3 3 2" xfId="4184"/>
    <cellStyle name="40% - Accent5 3 3 3 3" xfId="4185"/>
    <cellStyle name="40% - Accent5 3 3 4" xfId="4186"/>
    <cellStyle name="40% - Accent5 3 3 4 2" xfId="4187"/>
    <cellStyle name="40% - Accent5 3 3 4 3" xfId="4188"/>
    <cellStyle name="40% - Accent5 3 3 5" xfId="4189"/>
    <cellStyle name="40% - Accent5 3 3 6" xfId="4190"/>
    <cellStyle name="40% - Accent5 4" xfId="529"/>
    <cellStyle name="40% - Accent5 4 2" xfId="622"/>
    <cellStyle name="40% - Accent5 4 2 2" xfId="4191"/>
    <cellStyle name="40% - Accent5 4 2 2 2" xfId="4192"/>
    <cellStyle name="40% - Accent5 4 2 2 2 2" xfId="4193"/>
    <cellStyle name="40% - Accent5 4 2 2 2 3" xfId="4194"/>
    <cellStyle name="40% - Accent5 4 2 2 3" xfId="4195"/>
    <cellStyle name="40% - Accent5 4 2 2 4" xfId="4196"/>
    <cellStyle name="40% - Accent5 4 2 3" xfId="4197"/>
    <cellStyle name="40% - Accent5 4 2 3 2" xfId="4198"/>
    <cellStyle name="40% - Accent5 4 2 3 3" xfId="4199"/>
    <cellStyle name="40% - Accent5 4 2 4" xfId="4200"/>
    <cellStyle name="40% - Accent5 4 2 4 2" xfId="4201"/>
    <cellStyle name="40% - Accent5 4 2 4 3" xfId="4202"/>
    <cellStyle name="40% - Accent5 4 2 5" xfId="4203"/>
    <cellStyle name="40% - Accent5 4 2 6" xfId="4204"/>
    <cellStyle name="40% - Accent5 4 3" xfId="4205"/>
    <cellStyle name="40% - Accent5 4 3 2" xfId="4206"/>
    <cellStyle name="40% - Accent5 4 3 2 2" xfId="4207"/>
    <cellStyle name="40% - Accent5 4 3 2 3" xfId="4208"/>
    <cellStyle name="40% - Accent5 4 3 3" xfId="4209"/>
    <cellStyle name="40% - Accent5 4 3 4" xfId="4210"/>
    <cellStyle name="40% - Accent5 4 4" xfId="4211"/>
    <cellStyle name="40% - Accent5 4 4 2" xfId="4212"/>
    <cellStyle name="40% - Accent5 4 4 3" xfId="4213"/>
    <cellStyle name="40% - Accent5 4 5" xfId="4214"/>
    <cellStyle name="40% - Accent5 4 5 2" xfId="4215"/>
    <cellStyle name="40% - Accent5 4 5 3" xfId="4216"/>
    <cellStyle name="40% - Accent5 4 6" xfId="4217"/>
    <cellStyle name="40% - Accent5 4 7" xfId="4218"/>
    <cellStyle name="40% - Accent5 5" xfId="545"/>
    <cellStyle name="40% - Accent5 5 2" xfId="4219"/>
    <cellStyle name="40% - Accent5 5 2 2" xfId="4220"/>
    <cellStyle name="40% - Accent5 5 2 2 2" xfId="4221"/>
    <cellStyle name="40% - Accent5 5 2 2 3" xfId="4222"/>
    <cellStyle name="40% - Accent5 5 2 3" xfId="4223"/>
    <cellStyle name="40% - Accent5 5 2 4" xfId="4224"/>
    <cellStyle name="40% - Accent5 5 3" xfId="4225"/>
    <cellStyle name="40% - Accent5 5 3 2" xfId="4226"/>
    <cellStyle name="40% - Accent5 5 3 3" xfId="4227"/>
    <cellStyle name="40% - Accent5 5 4" xfId="4228"/>
    <cellStyle name="40% - Accent5 5 4 2" xfId="4229"/>
    <cellStyle name="40% - Accent5 5 4 3" xfId="4230"/>
    <cellStyle name="40% - Accent5 5 5" xfId="4231"/>
    <cellStyle name="40% - Accent5 5 6" xfId="4232"/>
    <cellStyle name="40% - Accent5 6" xfId="4233"/>
    <cellStyle name="40% - Accent5 6 2" xfId="4234"/>
    <cellStyle name="40% - Accent5 6 2 2" xfId="4235"/>
    <cellStyle name="40% - Accent5 6 2 2 2" xfId="4236"/>
    <cellStyle name="40% - Accent5 6 2 2 3" xfId="4237"/>
    <cellStyle name="40% - Accent5 6 2 3" xfId="4238"/>
    <cellStyle name="40% - Accent5 6 2 4" xfId="4239"/>
    <cellStyle name="40% - Accent5 6 3" xfId="4240"/>
    <cellStyle name="40% - Accent5 6 3 2" xfId="4241"/>
    <cellStyle name="40% - Accent5 6 3 3" xfId="4242"/>
    <cellStyle name="40% - Accent5 6 4" xfId="4243"/>
    <cellStyle name="40% - Accent5 6 4 2" xfId="4244"/>
    <cellStyle name="40% - Accent5 6 4 3" xfId="4245"/>
    <cellStyle name="40% - Accent5 6 5" xfId="4246"/>
    <cellStyle name="40% - Accent5 6 6" xfId="4247"/>
    <cellStyle name="40% - Accent5 7" xfId="4248"/>
    <cellStyle name="40% - Accent5 7 2" xfId="4249"/>
    <cellStyle name="40% - Accent5 7 2 2" xfId="4250"/>
    <cellStyle name="40% - Accent5 7 2 2 2" xfId="4251"/>
    <cellStyle name="40% - Accent5 7 2 2 3" xfId="4252"/>
    <cellStyle name="40% - Accent5 7 2 3" xfId="4253"/>
    <cellStyle name="40% - Accent5 7 2 4" xfId="4254"/>
    <cellStyle name="40% - Accent5 7 3" xfId="4255"/>
    <cellStyle name="40% - Accent5 7 3 2" xfId="4256"/>
    <cellStyle name="40% - Accent5 7 3 3" xfId="4257"/>
    <cellStyle name="40% - Accent5 7 4" xfId="4258"/>
    <cellStyle name="40% - Accent5 7 4 2" xfId="4259"/>
    <cellStyle name="40% - Accent5 7 4 3" xfId="4260"/>
    <cellStyle name="40% - Accent5 7 5" xfId="4261"/>
    <cellStyle name="40% - Accent5 7 6" xfId="4262"/>
    <cellStyle name="40% - Accent5 8" xfId="4263"/>
    <cellStyle name="40% - Accent5 8 2" xfId="4264"/>
    <cellStyle name="40% - Accent5 8 2 2" xfId="4265"/>
    <cellStyle name="40% - Accent5 8 2 2 2" xfId="4266"/>
    <cellStyle name="40% - Accent5 8 2 2 3" xfId="4267"/>
    <cellStyle name="40% - Accent5 8 2 3" xfId="4268"/>
    <cellStyle name="40% - Accent5 8 2 4" xfId="4269"/>
    <cellStyle name="40% - Accent5 8 3" xfId="4270"/>
    <cellStyle name="40% - Accent5 8 3 2" xfId="4271"/>
    <cellStyle name="40% - Accent5 8 3 3" xfId="4272"/>
    <cellStyle name="40% - Accent5 8 4" xfId="4273"/>
    <cellStyle name="40% - Accent5 8 4 2" xfId="4274"/>
    <cellStyle name="40% - Accent5 8 4 3" xfId="4275"/>
    <cellStyle name="40% - Accent5 8 5" xfId="4276"/>
    <cellStyle name="40% - Accent5 8 6" xfId="4277"/>
    <cellStyle name="40% - Accent5 9" xfId="4278"/>
    <cellStyle name="40% - Accent5 9 2" xfId="4279"/>
    <cellStyle name="40% - Accent5 9 2 2" xfId="4280"/>
    <cellStyle name="40% - Accent5 9 2 2 2" xfId="4281"/>
    <cellStyle name="40% - Accent5 9 2 2 3" xfId="4282"/>
    <cellStyle name="40% - Accent5 9 2 3" xfId="4283"/>
    <cellStyle name="40% - Accent5 9 2 4" xfId="4284"/>
    <cellStyle name="40% - Accent5 9 3" xfId="4285"/>
    <cellStyle name="40% - Accent5 9 3 2" xfId="4286"/>
    <cellStyle name="40% - Accent5 9 3 3" xfId="4287"/>
    <cellStyle name="40% - Accent5 9 4" xfId="4288"/>
    <cellStyle name="40% - Accent5 9 4 2" xfId="4289"/>
    <cellStyle name="40% - Accent5 9 4 3" xfId="4290"/>
    <cellStyle name="40% - Accent5 9 5" xfId="4291"/>
    <cellStyle name="40% - Accent5 9 6" xfId="4292"/>
    <cellStyle name="40% - Accent6" xfId="206" builtinId="51" customBuiltin="1"/>
    <cellStyle name="40% - Accent6 10" xfId="4293"/>
    <cellStyle name="40% - Accent6 10 2" xfId="4294"/>
    <cellStyle name="40% - Accent6 10 2 2" xfId="4295"/>
    <cellStyle name="40% - Accent6 10 2 2 2" xfId="4296"/>
    <cellStyle name="40% - Accent6 10 2 2 3" xfId="4297"/>
    <cellStyle name="40% - Accent6 10 2 3" xfId="4298"/>
    <cellStyle name="40% - Accent6 10 2 4" xfId="4299"/>
    <cellStyle name="40% - Accent6 10 3" xfId="4300"/>
    <cellStyle name="40% - Accent6 10 3 2" xfId="4301"/>
    <cellStyle name="40% - Accent6 10 3 3" xfId="4302"/>
    <cellStyle name="40% - Accent6 10 4" xfId="4303"/>
    <cellStyle name="40% - Accent6 10 4 2" xfId="4304"/>
    <cellStyle name="40% - Accent6 10 4 3" xfId="4305"/>
    <cellStyle name="40% - Accent6 10 5" xfId="4306"/>
    <cellStyle name="40% - Accent6 10 6" xfId="4307"/>
    <cellStyle name="40% - Accent6 11" xfId="4308"/>
    <cellStyle name="40% - Accent6 11 2" xfId="4309"/>
    <cellStyle name="40% - Accent6 11 2 2" xfId="4310"/>
    <cellStyle name="40% - Accent6 11 2 2 2" xfId="4311"/>
    <cellStyle name="40% - Accent6 11 2 2 3" xfId="4312"/>
    <cellStyle name="40% - Accent6 11 2 3" xfId="4313"/>
    <cellStyle name="40% - Accent6 11 2 4" xfId="4314"/>
    <cellStyle name="40% - Accent6 11 3" xfId="4315"/>
    <cellStyle name="40% - Accent6 11 3 2" xfId="4316"/>
    <cellStyle name="40% - Accent6 11 3 3" xfId="4317"/>
    <cellStyle name="40% - Accent6 11 4" xfId="4318"/>
    <cellStyle name="40% - Accent6 11 4 2" xfId="4319"/>
    <cellStyle name="40% - Accent6 11 4 3" xfId="4320"/>
    <cellStyle name="40% - Accent6 11 5" xfId="4321"/>
    <cellStyle name="40% - Accent6 11 6" xfId="4322"/>
    <cellStyle name="40% - Accent6 12" xfId="4323"/>
    <cellStyle name="40% - Accent6 12 2" xfId="4324"/>
    <cellStyle name="40% - Accent6 12 2 2" xfId="4325"/>
    <cellStyle name="40% - Accent6 12 2 2 2" xfId="4326"/>
    <cellStyle name="40% - Accent6 12 2 2 3" xfId="4327"/>
    <cellStyle name="40% - Accent6 12 2 3" xfId="4328"/>
    <cellStyle name="40% - Accent6 12 2 4" xfId="4329"/>
    <cellStyle name="40% - Accent6 12 3" xfId="4330"/>
    <cellStyle name="40% - Accent6 12 3 2" xfId="4331"/>
    <cellStyle name="40% - Accent6 12 3 3" xfId="4332"/>
    <cellStyle name="40% - Accent6 12 4" xfId="4333"/>
    <cellStyle name="40% - Accent6 12 4 2" xfId="4334"/>
    <cellStyle name="40% - Accent6 12 4 3" xfId="4335"/>
    <cellStyle name="40% - Accent6 12 5" xfId="4336"/>
    <cellStyle name="40% - Accent6 12 6" xfId="4337"/>
    <cellStyle name="40% - Accent6 13" xfId="4338"/>
    <cellStyle name="40% - Accent6 13 2" xfId="4339"/>
    <cellStyle name="40% - Accent6 13 2 2" xfId="4340"/>
    <cellStyle name="40% - Accent6 13 2 2 2" xfId="4341"/>
    <cellStyle name="40% - Accent6 13 2 2 3" xfId="4342"/>
    <cellStyle name="40% - Accent6 13 2 3" xfId="4343"/>
    <cellStyle name="40% - Accent6 13 2 4" xfId="4344"/>
    <cellStyle name="40% - Accent6 13 3" xfId="4345"/>
    <cellStyle name="40% - Accent6 13 3 2" xfId="4346"/>
    <cellStyle name="40% - Accent6 13 3 3" xfId="4347"/>
    <cellStyle name="40% - Accent6 13 4" xfId="4348"/>
    <cellStyle name="40% - Accent6 13 4 2" xfId="4349"/>
    <cellStyle name="40% - Accent6 13 4 3" xfId="4350"/>
    <cellStyle name="40% - Accent6 13 5" xfId="4351"/>
    <cellStyle name="40% - Accent6 13 6" xfId="4352"/>
    <cellStyle name="40% - Accent6 14" xfId="4353"/>
    <cellStyle name="40% - Accent6 14 2" xfId="4354"/>
    <cellStyle name="40% - Accent6 14 2 2" xfId="4355"/>
    <cellStyle name="40% - Accent6 14 2 2 2" xfId="4356"/>
    <cellStyle name="40% - Accent6 14 2 2 3" xfId="4357"/>
    <cellStyle name="40% - Accent6 14 2 3" xfId="4358"/>
    <cellStyle name="40% - Accent6 14 2 4" xfId="4359"/>
    <cellStyle name="40% - Accent6 14 3" xfId="4360"/>
    <cellStyle name="40% - Accent6 14 3 2" xfId="4361"/>
    <cellStyle name="40% - Accent6 14 3 3" xfId="4362"/>
    <cellStyle name="40% - Accent6 14 4" xfId="4363"/>
    <cellStyle name="40% - Accent6 14 4 2" xfId="4364"/>
    <cellStyle name="40% - Accent6 14 4 3" xfId="4365"/>
    <cellStyle name="40% - Accent6 14 5" xfId="4366"/>
    <cellStyle name="40% - Accent6 14 6" xfId="4367"/>
    <cellStyle name="40% - Accent6 15" xfId="4368"/>
    <cellStyle name="40% - Accent6 15 2" xfId="4369"/>
    <cellStyle name="40% - Accent6 15 2 2" xfId="4370"/>
    <cellStyle name="40% - Accent6 15 2 2 2" xfId="4371"/>
    <cellStyle name="40% - Accent6 15 2 2 3" xfId="4372"/>
    <cellStyle name="40% - Accent6 15 2 3" xfId="4373"/>
    <cellStyle name="40% - Accent6 15 2 4" xfId="4374"/>
    <cellStyle name="40% - Accent6 15 3" xfId="4375"/>
    <cellStyle name="40% - Accent6 15 3 2" xfId="4376"/>
    <cellStyle name="40% - Accent6 15 3 3" xfId="4377"/>
    <cellStyle name="40% - Accent6 15 4" xfId="4378"/>
    <cellStyle name="40% - Accent6 15 4 2" xfId="4379"/>
    <cellStyle name="40% - Accent6 15 4 3" xfId="4380"/>
    <cellStyle name="40% - Accent6 15 5" xfId="4381"/>
    <cellStyle name="40% - Accent6 15 6" xfId="4382"/>
    <cellStyle name="40% - Accent6 16" xfId="4383"/>
    <cellStyle name="40% - Accent6 16 2" xfId="4384"/>
    <cellStyle name="40% - Accent6 16 2 2" xfId="4385"/>
    <cellStyle name="40% - Accent6 16 2 2 2" xfId="4386"/>
    <cellStyle name="40% - Accent6 16 2 2 3" xfId="4387"/>
    <cellStyle name="40% - Accent6 16 2 3" xfId="4388"/>
    <cellStyle name="40% - Accent6 16 2 4" xfId="4389"/>
    <cellStyle name="40% - Accent6 16 3" xfId="4390"/>
    <cellStyle name="40% - Accent6 16 3 2" xfId="4391"/>
    <cellStyle name="40% - Accent6 16 3 3" xfId="4392"/>
    <cellStyle name="40% - Accent6 16 4" xfId="4393"/>
    <cellStyle name="40% - Accent6 16 4 2" xfId="4394"/>
    <cellStyle name="40% - Accent6 16 4 3" xfId="4395"/>
    <cellStyle name="40% - Accent6 16 5" xfId="4396"/>
    <cellStyle name="40% - Accent6 16 6" xfId="4397"/>
    <cellStyle name="40% - Accent6 17" xfId="4398"/>
    <cellStyle name="40% - Accent6 17 2" xfId="4399"/>
    <cellStyle name="40% - Accent6 17 2 2" xfId="4400"/>
    <cellStyle name="40% - Accent6 17 2 2 2" xfId="4401"/>
    <cellStyle name="40% - Accent6 17 2 2 3" xfId="4402"/>
    <cellStyle name="40% - Accent6 17 2 3" xfId="4403"/>
    <cellStyle name="40% - Accent6 17 2 4" xfId="4404"/>
    <cellStyle name="40% - Accent6 17 3" xfId="4405"/>
    <cellStyle name="40% - Accent6 17 3 2" xfId="4406"/>
    <cellStyle name="40% - Accent6 17 3 3" xfId="4407"/>
    <cellStyle name="40% - Accent6 17 4" xfId="4408"/>
    <cellStyle name="40% - Accent6 17 4 2" xfId="4409"/>
    <cellStyle name="40% - Accent6 17 4 3" xfId="4410"/>
    <cellStyle name="40% - Accent6 17 5" xfId="4411"/>
    <cellStyle name="40% - Accent6 17 6" xfId="4412"/>
    <cellStyle name="40% - Accent6 18" xfId="4413"/>
    <cellStyle name="40% - Accent6 18 2" xfId="4414"/>
    <cellStyle name="40% - Accent6 18 2 2" xfId="4415"/>
    <cellStyle name="40% - Accent6 18 2 2 2" xfId="4416"/>
    <cellStyle name="40% - Accent6 18 2 2 3" xfId="4417"/>
    <cellStyle name="40% - Accent6 18 2 3" xfId="4418"/>
    <cellStyle name="40% - Accent6 18 2 4" xfId="4419"/>
    <cellStyle name="40% - Accent6 18 3" xfId="4420"/>
    <cellStyle name="40% - Accent6 18 3 2" xfId="4421"/>
    <cellStyle name="40% - Accent6 18 3 3" xfId="4422"/>
    <cellStyle name="40% - Accent6 18 4" xfId="4423"/>
    <cellStyle name="40% - Accent6 18 4 2" xfId="4424"/>
    <cellStyle name="40% - Accent6 18 4 3" xfId="4425"/>
    <cellStyle name="40% - Accent6 18 5" xfId="4426"/>
    <cellStyle name="40% - Accent6 18 6" xfId="4427"/>
    <cellStyle name="40% - Accent6 19" xfId="4428"/>
    <cellStyle name="40% - Accent6 19 2" xfId="4429"/>
    <cellStyle name="40% - Accent6 19 2 2" xfId="4430"/>
    <cellStyle name="40% - Accent6 19 2 2 2" xfId="4431"/>
    <cellStyle name="40% - Accent6 19 2 2 3" xfId="4432"/>
    <cellStyle name="40% - Accent6 19 2 3" xfId="4433"/>
    <cellStyle name="40% - Accent6 19 2 4" xfId="4434"/>
    <cellStyle name="40% - Accent6 19 3" xfId="4435"/>
    <cellStyle name="40% - Accent6 19 3 2" xfId="4436"/>
    <cellStyle name="40% - Accent6 19 3 3" xfId="4437"/>
    <cellStyle name="40% - Accent6 19 4" xfId="4438"/>
    <cellStyle name="40% - Accent6 19 4 2" xfId="4439"/>
    <cellStyle name="40% - Accent6 19 4 3" xfId="4440"/>
    <cellStyle name="40% - Accent6 19 5" xfId="4441"/>
    <cellStyle name="40% - Accent6 19 6" xfId="4442"/>
    <cellStyle name="40% - Accent6 2" xfId="207"/>
    <cellStyle name="40% - Accent6 2 2" xfId="574"/>
    <cellStyle name="40% - Accent6 2 3" xfId="4443"/>
    <cellStyle name="40% - Accent6 2 3 2" xfId="4444"/>
    <cellStyle name="40% - Accent6 2 3 2 2" xfId="4445"/>
    <cellStyle name="40% - Accent6 2 3 2 2 2" xfId="4446"/>
    <cellStyle name="40% - Accent6 2 3 2 2 3" xfId="4447"/>
    <cellStyle name="40% - Accent6 2 3 2 3" xfId="4448"/>
    <cellStyle name="40% - Accent6 2 3 2 4" xfId="4449"/>
    <cellStyle name="40% - Accent6 2 3 3" xfId="4450"/>
    <cellStyle name="40% - Accent6 2 3 3 2" xfId="4451"/>
    <cellStyle name="40% - Accent6 2 3 3 3" xfId="4452"/>
    <cellStyle name="40% - Accent6 2 3 4" xfId="4453"/>
    <cellStyle name="40% - Accent6 2 3 4 2" xfId="4454"/>
    <cellStyle name="40% - Accent6 2 3 4 3" xfId="4455"/>
    <cellStyle name="40% - Accent6 2 3 5" xfId="4456"/>
    <cellStyle name="40% - Accent6 2 3 6" xfId="4457"/>
    <cellStyle name="40% - Accent6 20" xfId="4458"/>
    <cellStyle name="40% - Accent6 20 2" xfId="4459"/>
    <cellStyle name="40% - Accent6 20 2 2" xfId="4460"/>
    <cellStyle name="40% - Accent6 20 2 2 2" xfId="4461"/>
    <cellStyle name="40% - Accent6 20 2 2 3" xfId="4462"/>
    <cellStyle name="40% - Accent6 20 2 3" xfId="4463"/>
    <cellStyle name="40% - Accent6 20 2 4" xfId="4464"/>
    <cellStyle name="40% - Accent6 20 3" xfId="4465"/>
    <cellStyle name="40% - Accent6 20 3 2" xfId="4466"/>
    <cellStyle name="40% - Accent6 20 3 3" xfId="4467"/>
    <cellStyle name="40% - Accent6 20 4" xfId="4468"/>
    <cellStyle name="40% - Accent6 20 4 2" xfId="4469"/>
    <cellStyle name="40% - Accent6 20 4 3" xfId="4470"/>
    <cellStyle name="40% - Accent6 20 5" xfId="4471"/>
    <cellStyle name="40% - Accent6 20 6" xfId="4472"/>
    <cellStyle name="40% - Accent6 21" xfId="4473"/>
    <cellStyle name="40% - Accent6 22" xfId="4474"/>
    <cellStyle name="40% - Accent6 22 2" xfId="4475"/>
    <cellStyle name="40% - Accent6 22 2 2" xfId="4476"/>
    <cellStyle name="40% - Accent6 22 2 2 2" xfId="4477"/>
    <cellStyle name="40% - Accent6 22 2 2 3" xfId="4478"/>
    <cellStyle name="40% - Accent6 22 2 3" xfId="4479"/>
    <cellStyle name="40% - Accent6 22 2 4" xfId="4480"/>
    <cellStyle name="40% - Accent6 22 3" xfId="4481"/>
    <cellStyle name="40% - Accent6 22 3 2" xfId="4482"/>
    <cellStyle name="40% - Accent6 22 3 3" xfId="4483"/>
    <cellStyle name="40% - Accent6 22 4" xfId="4484"/>
    <cellStyle name="40% - Accent6 22 4 2" xfId="4485"/>
    <cellStyle name="40% - Accent6 22 4 3" xfId="4486"/>
    <cellStyle name="40% - Accent6 22 5" xfId="4487"/>
    <cellStyle name="40% - Accent6 22 6" xfId="4488"/>
    <cellStyle name="40% - Accent6 23" xfId="4489"/>
    <cellStyle name="40% - Accent6 23 2" xfId="4490"/>
    <cellStyle name="40% - Accent6 23 2 2" xfId="4491"/>
    <cellStyle name="40% - Accent6 23 2 3" xfId="4492"/>
    <cellStyle name="40% - Accent6 23 3" xfId="4493"/>
    <cellStyle name="40% - Accent6 23 4" xfId="4494"/>
    <cellStyle name="40% - Accent6 24" xfId="4495"/>
    <cellStyle name="40% - Accent6 24 2" xfId="4496"/>
    <cellStyle name="40% - Accent6 24 3" xfId="4497"/>
    <cellStyle name="40% - Accent6 25" xfId="4498"/>
    <cellStyle name="40% - Accent6 25 2" xfId="4499"/>
    <cellStyle name="40% - Accent6 25 3" xfId="4500"/>
    <cellStyle name="40% - Accent6 26" xfId="4501"/>
    <cellStyle name="40% - Accent6 27" xfId="4502"/>
    <cellStyle name="40% - Accent6 28" xfId="4503"/>
    <cellStyle name="40% - Accent6 29" xfId="4504"/>
    <cellStyle name="40% - Accent6 3" xfId="208"/>
    <cellStyle name="40% - Accent6 3 2" xfId="575"/>
    <cellStyle name="40% - Accent6 3 3" xfId="4505"/>
    <cellStyle name="40% - Accent6 3 3 2" xfId="4506"/>
    <cellStyle name="40% - Accent6 3 3 2 2" xfId="4507"/>
    <cellStyle name="40% - Accent6 3 3 2 2 2" xfId="4508"/>
    <cellStyle name="40% - Accent6 3 3 2 2 3" xfId="4509"/>
    <cellStyle name="40% - Accent6 3 3 2 3" xfId="4510"/>
    <cellStyle name="40% - Accent6 3 3 2 4" xfId="4511"/>
    <cellStyle name="40% - Accent6 3 3 3" xfId="4512"/>
    <cellStyle name="40% - Accent6 3 3 3 2" xfId="4513"/>
    <cellStyle name="40% - Accent6 3 3 3 3" xfId="4514"/>
    <cellStyle name="40% - Accent6 3 3 4" xfId="4515"/>
    <cellStyle name="40% - Accent6 3 3 4 2" xfId="4516"/>
    <cellStyle name="40% - Accent6 3 3 4 3" xfId="4517"/>
    <cellStyle name="40% - Accent6 3 3 5" xfId="4518"/>
    <cellStyle name="40% - Accent6 3 3 6" xfId="4519"/>
    <cellStyle name="40% - Accent6 4" xfId="531"/>
    <cellStyle name="40% - Accent6 4 2" xfId="624"/>
    <cellStyle name="40% - Accent6 4 2 2" xfId="4520"/>
    <cellStyle name="40% - Accent6 4 2 2 2" xfId="4521"/>
    <cellStyle name="40% - Accent6 4 2 2 2 2" xfId="4522"/>
    <cellStyle name="40% - Accent6 4 2 2 2 3" xfId="4523"/>
    <cellStyle name="40% - Accent6 4 2 2 3" xfId="4524"/>
    <cellStyle name="40% - Accent6 4 2 2 4" xfId="4525"/>
    <cellStyle name="40% - Accent6 4 2 3" xfId="4526"/>
    <cellStyle name="40% - Accent6 4 2 3 2" xfId="4527"/>
    <cellStyle name="40% - Accent6 4 2 3 3" xfId="4528"/>
    <cellStyle name="40% - Accent6 4 2 4" xfId="4529"/>
    <cellStyle name="40% - Accent6 4 2 4 2" xfId="4530"/>
    <cellStyle name="40% - Accent6 4 2 4 3" xfId="4531"/>
    <cellStyle name="40% - Accent6 4 2 5" xfId="4532"/>
    <cellStyle name="40% - Accent6 4 2 6" xfId="4533"/>
    <cellStyle name="40% - Accent6 4 3" xfId="4534"/>
    <cellStyle name="40% - Accent6 4 3 2" xfId="4535"/>
    <cellStyle name="40% - Accent6 4 3 2 2" xfId="4536"/>
    <cellStyle name="40% - Accent6 4 3 2 3" xfId="4537"/>
    <cellStyle name="40% - Accent6 4 3 3" xfId="4538"/>
    <cellStyle name="40% - Accent6 4 3 4" xfId="4539"/>
    <cellStyle name="40% - Accent6 4 4" xfId="4540"/>
    <cellStyle name="40% - Accent6 4 4 2" xfId="4541"/>
    <cellStyle name="40% - Accent6 4 4 3" xfId="4542"/>
    <cellStyle name="40% - Accent6 4 5" xfId="4543"/>
    <cellStyle name="40% - Accent6 4 5 2" xfId="4544"/>
    <cellStyle name="40% - Accent6 4 5 3" xfId="4545"/>
    <cellStyle name="40% - Accent6 4 6" xfId="4546"/>
    <cellStyle name="40% - Accent6 4 7" xfId="4547"/>
    <cellStyle name="40% - Accent6 5" xfId="547"/>
    <cellStyle name="40% - Accent6 5 2" xfId="4548"/>
    <cellStyle name="40% - Accent6 5 2 2" xfId="4549"/>
    <cellStyle name="40% - Accent6 5 2 2 2" xfId="4550"/>
    <cellStyle name="40% - Accent6 5 2 2 3" xfId="4551"/>
    <cellStyle name="40% - Accent6 5 2 3" xfId="4552"/>
    <cellStyle name="40% - Accent6 5 2 4" xfId="4553"/>
    <cellStyle name="40% - Accent6 5 3" xfId="4554"/>
    <cellStyle name="40% - Accent6 5 3 2" xfId="4555"/>
    <cellStyle name="40% - Accent6 5 3 3" xfId="4556"/>
    <cellStyle name="40% - Accent6 5 4" xfId="4557"/>
    <cellStyle name="40% - Accent6 5 4 2" xfId="4558"/>
    <cellStyle name="40% - Accent6 5 4 3" xfId="4559"/>
    <cellStyle name="40% - Accent6 5 5" xfId="4560"/>
    <cellStyle name="40% - Accent6 5 6" xfId="4561"/>
    <cellStyle name="40% - Accent6 6" xfId="4562"/>
    <cellStyle name="40% - Accent6 6 2" xfId="4563"/>
    <cellStyle name="40% - Accent6 6 2 2" xfId="4564"/>
    <cellStyle name="40% - Accent6 6 2 2 2" xfId="4565"/>
    <cellStyle name="40% - Accent6 6 2 2 3" xfId="4566"/>
    <cellStyle name="40% - Accent6 6 2 3" xfId="4567"/>
    <cellStyle name="40% - Accent6 6 2 4" xfId="4568"/>
    <cellStyle name="40% - Accent6 6 3" xfId="4569"/>
    <cellStyle name="40% - Accent6 6 3 2" xfId="4570"/>
    <cellStyle name="40% - Accent6 6 3 3" xfId="4571"/>
    <cellStyle name="40% - Accent6 6 4" xfId="4572"/>
    <cellStyle name="40% - Accent6 6 4 2" xfId="4573"/>
    <cellStyle name="40% - Accent6 6 4 3" xfId="4574"/>
    <cellStyle name="40% - Accent6 6 5" xfId="4575"/>
    <cellStyle name="40% - Accent6 6 6" xfId="4576"/>
    <cellStyle name="40% - Accent6 7" xfId="4577"/>
    <cellStyle name="40% - Accent6 7 2" xfId="4578"/>
    <cellStyle name="40% - Accent6 7 2 2" xfId="4579"/>
    <cellStyle name="40% - Accent6 7 2 2 2" xfId="4580"/>
    <cellStyle name="40% - Accent6 7 2 2 3" xfId="4581"/>
    <cellStyle name="40% - Accent6 7 2 3" xfId="4582"/>
    <cellStyle name="40% - Accent6 7 2 4" xfId="4583"/>
    <cellStyle name="40% - Accent6 7 3" xfId="4584"/>
    <cellStyle name="40% - Accent6 7 3 2" xfId="4585"/>
    <cellStyle name="40% - Accent6 7 3 3" xfId="4586"/>
    <cellStyle name="40% - Accent6 7 4" xfId="4587"/>
    <cellStyle name="40% - Accent6 7 4 2" xfId="4588"/>
    <cellStyle name="40% - Accent6 7 4 3" xfId="4589"/>
    <cellStyle name="40% - Accent6 7 5" xfId="4590"/>
    <cellStyle name="40% - Accent6 7 6" xfId="4591"/>
    <cellStyle name="40% - Accent6 8" xfId="4592"/>
    <cellStyle name="40% - Accent6 8 2" xfId="4593"/>
    <cellStyle name="40% - Accent6 8 2 2" xfId="4594"/>
    <cellStyle name="40% - Accent6 8 2 2 2" xfId="4595"/>
    <cellStyle name="40% - Accent6 8 2 2 3" xfId="4596"/>
    <cellStyle name="40% - Accent6 8 2 3" xfId="4597"/>
    <cellStyle name="40% - Accent6 8 2 4" xfId="4598"/>
    <cellStyle name="40% - Accent6 8 3" xfId="4599"/>
    <cellStyle name="40% - Accent6 8 3 2" xfId="4600"/>
    <cellStyle name="40% - Accent6 8 3 3" xfId="4601"/>
    <cellStyle name="40% - Accent6 8 4" xfId="4602"/>
    <cellStyle name="40% - Accent6 8 4 2" xfId="4603"/>
    <cellStyle name="40% - Accent6 8 4 3" xfId="4604"/>
    <cellStyle name="40% - Accent6 8 5" xfId="4605"/>
    <cellStyle name="40% - Accent6 8 6" xfId="4606"/>
    <cellStyle name="40% - Accent6 9" xfId="4607"/>
    <cellStyle name="40% - Accent6 9 2" xfId="4608"/>
    <cellStyle name="40% - Accent6 9 2 2" xfId="4609"/>
    <cellStyle name="40% - Accent6 9 2 2 2" xfId="4610"/>
    <cellStyle name="40% - Accent6 9 2 2 3" xfId="4611"/>
    <cellStyle name="40% - Accent6 9 2 3" xfId="4612"/>
    <cellStyle name="40% - Accent6 9 2 4" xfId="4613"/>
    <cellStyle name="40% - Accent6 9 3" xfId="4614"/>
    <cellStyle name="40% - Accent6 9 3 2" xfId="4615"/>
    <cellStyle name="40% - Accent6 9 3 3" xfId="4616"/>
    <cellStyle name="40% - Accent6 9 4" xfId="4617"/>
    <cellStyle name="40% - Accent6 9 4 2" xfId="4618"/>
    <cellStyle name="40% - Accent6 9 4 3" xfId="4619"/>
    <cellStyle name="40% - Accent6 9 5" xfId="4620"/>
    <cellStyle name="40% - Accent6 9 6" xfId="4621"/>
    <cellStyle name="60% - Accent1" xfId="209" builtinId="32" customBuiltin="1"/>
    <cellStyle name="60% - Accent1 10" xfId="4622"/>
    <cellStyle name="60% - Accent1 11" xfId="4623"/>
    <cellStyle name="60% - Accent1 2" xfId="4624"/>
    <cellStyle name="60% - Accent1 2 2" xfId="4625"/>
    <cellStyle name="60% - Accent1 3" xfId="4626"/>
    <cellStyle name="60% - Accent1 4" xfId="4627"/>
    <cellStyle name="60% - Accent1 5" xfId="4628"/>
    <cellStyle name="60% - Accent1 6" xfId="4629"/>
    <cellStyle name="60% - Accent1 7" xfId="4630"/>
    <cellStyle name="60% - Accent1 8" xfId="4631"/>
    <cellStyle name="60% - Accent1 9" xfId="4632"/>
    <cellStyle name="60% - Accent2" xfId="210" builtinId="36" customBuiltin="1"/>
    <cellStyle name="60% - Accent2 10" xfId="4633"/>
    <cellStyle name="60% - Accent2 11" xfId="4634"/>
    <cellStyle name="60% - Accent2 2" xfId="4635"/>
    <cellStyle name="60% - Accent2 2 2" xfId="4636"/>
    <cellStyle name="60% - Accent2 3" xfId="4637"/>
    <cellStyle name="60% - Accent2 4" xfId="4638"/>
    <cellStyle name="60% - Accent2 5" xfId="4639"/>
    <cellStyle name="60% - Accent2 6" xfId="4640"/>
    <cellStyle name="60% - Accent2 7" xfId="4641"/>
    <cellStyle name="60% - Accent2 8" xfId="4642"/>
    <cellStyle name="60% - Accent2 9" xfId="4643"/>
    <cellStyle name="60% - Accent3" xfId="211" builtinId="40" customBuiltin="1"/>
    <cellStyle name="60% - Accent3 10" xfId="4644"/>
    <cellStyle name="60% - Accent3 11" xfId="4645"/>
    <cellStyle name="60% - Accent3 2" xfId="4646"/>
    <cellStyle name="60% - Accent3 2 2" xfId="4647"/>
    <cellStyle name="60% - Accent3 3" xfId="4648"/>
    <cellStyle name="60% - Accent3 4" xfId="4649"/>
    <cellStyle name="60% - Accent3 5" xfId="4650"/>
    <cellStyle name="60% - Accent3 6" xfId="4651"/>
    <cellStyle name="60% - Accent3 7" xfId="4652"/>
    <cellStyle name="60% - Accent3 8" xfId="4653"/>
    <cellStyle name="60% - Accent3 9" xfId="4654"/>
    <cellStyle name="60% - Accent4" xfId="212" builtinId="44" customBuiltin="1"/>
    <cellStyle name="60% - Accent4 10" xfId="4655"/>
    <cellStyle name="60% - Accent4 11" xfId="4656"/>
    <cellStyle name="60% - Accent4 2" xfId="4657"/>
    <cellStyle name="60% - Accent4 2 2" xfId="4658"/>
    <cellStyle name="60% - Accent4 3" xfId="4659"/>
    <cellStyle name="60% - Accent4 4" xfId="4660"/>
    <cellStyle name="60% - Accent4 5" xfId="4661"/>
    <cellStyle name="60% - Accent4 6" xfId="4662"/>
    <cellStyle name="60% - Accent4 7" xfId="4663"/>
    <cellStyle name="60% - Accent4 8" xfId="4664"/>
    <cellStyle name="60% - Accent4 9" xfId="4665"/>
    <cellStyle name="60% - Accent5" xfId="213" builtinId="48" customBuiltin="1"/>
    <cellStyle name="60% - Accent5 10" xfId="4666"/>
    <cellStyle name="60% - Accent5 11" xfId="4667"/>
    <cellStyle name="60% - Accent5 2" xfId="4668"/>
    <cellStyle name="60% - Accent5 2 2" xfId="4669"/>
    <cellStyle name="60% - Accent5 3" xfId="4670"/>
    <cellStyle name="60% - Accent5 4" xfId="4671"/>
    <cellStyle name="60% - Accent5 5" xfId="4672"/>
    <cellStyle name="60% - Accent5 6" xfId="4673"/>
    <cellStyle name="60% - Accent5 7" xfId="4674"/>
    <cellStyle name="60% - Accent5 8" xfId="4675"/>
    <cellStyle name="60% - Accent5 9" xfId="4676"/>
    <cellStyle name="60% - Accent6" xfId="214" builtinId="52" customBuiltin="1"/>
    <cellStyle name="60% - Accent6 10" xfId="4677"/>
    <cellStyle name="60% - Accent6 11" xfId="4678"/>
    <cellStyle name="60% - Accent6 2" xfId="4679"/>
    <cellStyle name="60% - Accent6 2 2" xfId="4680"/>
    <cellStyle name="60% - Accent6 3" xfId="4681"/>
    <cellStyle name="60% - Accent6 4" xfId="4682"/>
    <cellStyle name="60% - Accent6 5" xfId="4683"/>
    <cellStyle name="60% - Accent6 6" xfId="4684"/>
    <cellStyle name="60% - Accent6 7" xfId="4685"/>
    <cellStyle name="60% - Accent6 8" xfId="4686"/>
    <cellStyle name="60% - Accent6 9" xfId="4687"/>
    <cellStyle name="Accent1" xfId="215" builtinId="29" customBuiltin="1"/>
    <cellStyle name="Accent1 - 20%" xfId="4688"/>
    <cellStyle name="Accent1 - 40%" xfId="4689"/>
    <cellStyle name="Accent1 - 60%" xfId="4690"/>
    <cellStyle name="Accent1 10" xfId="4691"/>
    <cellStyle name="Accent1 11" xfId="4692"/>
    <cellStyle name="Accent1 12" xfId="4693"/>
    <cellStyle name="Accent1 13" xfId="4694"/>
    <cellStyle name="Accent1 14" xfId="4695"/>
    <cellStyle name="Accent1 15" xfId="4696"/>
    <cellStyle name="Accent1 16" xfId="4697"/>
    <cellStyle name="Accent1 17" xfId="4698"/>
    <cellStyle name="Accent1 18" xfId="4699"/>
    <cellStyle name="Accent1 19" xfId="4700"/>
    <cellStyle name="Accent1 2" xfId="4701"/>
    <cellStyle name="Accent1 2 2" xfId="4702"/>
    <cellStyle name="Accent1 20" xfId="4703"/>
    <cellStyle name="Accent1 21" xfId="4704"/>
    <cellStyle name="Accent1 22" xfId="4705"/>
    <cellStyle name="Accent1 23" xfId="4706"/>
    <cellStyle name="Accent1 24" xfId="4707"/>
    <cellStyle name="Accent1 25" xfId="4708"/>
    <cellStyle name="Accent1 26" xfId="4709"/>
    <cellStyle name="Accent1 27" xfId="4710"/>
    <cellStyle name="Accent1 28" xfId="4711"/>
    <cellStyle name="Accent1 29" xfId="4712"/>
    <cellStyle name="Accent1 3" xfId="4713"/>
    <cellStyle name="Accent1 30" xfId="4714"/>
    <cellStyle name="Accent1 31" xfId="4715"/>
    <cellStyle name="Accent1 32" xfId="4716"/>
    <cellStyle name="Accent1 33" xfId="4717"/>
    <cellStyle name="Accent1 34" xfId="4718"/>
    <cellStyle name="Accent1 35" xfId="4719"/>
    <cellStyle name="Accent1 36" xfId="4720"/>
    <cellStyle name="Accent1 37" xfId="4721"/>
    <cellStyle name="Accent1 38" xfId="4722"/>
    <cellStyle name="Accent1 39" xfId="4723"/>
    <cellStyle name="Accent1 4" xfId="4724"/>
    <cellStyle name="Accent1 40" xfId="4725"/>
    <cellStyle name="Accent1 41" xfId="4726"/>
    <cellStyle name="Accent1 42" xfId="4727"/>
    <cellStyle name="Accent1 43" xfId="4728"/>
    <cellStyle name="Accent1 44" xfId="4729"/>
    <cellStyle name="Accent1 45" xfId="4730"/>
    <cellStyle name="Accent1 46" xfId="4731"/>
    <cellStyle name="Accent1 47" xfId="4732"/>
    <cellStyle name="Accent1 5" xfId="4733"/>
    <cellStyle name="Accent1 6" xfId="4734"/>
    <cellStyle name="Accent1 7" xfId="4735"/>
    <cellStyle name="Accent1 8" xfId="4736"/>
    <cellStyle name="Accent1 9" xfId="4737"/>
    <cellStyle name="Accent2" xfId="216" builtinId="33" customBuiltin="1"/>
    <cellStyle name="Accent2 - 20%" xfId="4738"/>
    <cellStyle name="Accent2 - 40%" xfId="4739"/>
    <cellStyle name="Accent2 - 60%" xfId="4740"/>
    <cellStyle name="Accent2 10" xfId="4741"/>
    <cellStyle name="Accent2 11" xfId="4742"/>
    <cellStyle name="Accent2 12" xfId="4743"/>
    <cellStyle name="Accent2 13" xfId="4744"/>
    <cellStyle name="Accent2 14" xfId="4745"/>
    <cellStyle name="Accent2 15" xfId="4746"/>
    <cellStyle name="Accent2 16" xfId="4747"/>
    <cellStyle name="Accent2 17" xfId="4748"/>
    <cellStyle name="Accent2 18" xfId="4749"/>
    <cellStyle name="Accent2 19" xfId="4750"/>
    <cellStyle name="Accent2 2" xfId="4751"/>
    <cellStyle name="Accent2 2 2" xfId="4752"/>
    <cellStyle name="Accent2 20" xfId="4753"/>
    <cellStyle name="Accent2 21" xfId="4754"/>
    <cellStyle name="Accent2 22" xfId="4755"/>
    <cellStyle name="Accent2 23" xfId="4756"/>
    <cellStyle name="Accent2 24" xfId="4757"/>
    <cellStyle name="Accent2 25" xfId="4758"/>
    <cellStyle name="Accent2 26" xfId="4759"/>
    <cellStyle name="Accent2 27" xfId="4760"/>
    <cellStyle name="Accent2 28" xfId="4761"/>
    <cellStyle name="Accent2 29" xfId="4762"/>
    <cellStyle name="Accent2 3" xfId="4763"/>
    <cellStyle name="Accent2 30" xfId="4764"/>
    <cellStyle name="Accent2 31" xfId="4765"/>
    <cellStyle name="Accent2 32" xfId="4766"/>
    <cellStyle name="Accent2 33" xfId="4767"/>
    <cellStyle name="Accent2 34" xfId="4768"/>
    <cellStyle name="Accent2 35" xfId="4769"/>
    <cellStyle name="Accent2 36" xfId="4770"/>
    <cellStyle name="Accent2 37" xfId="4771"/>
    <cellStyle name="Accent2 38" xfId="4772"/>
    <cellStyle name="Accent2 39" xfId="4773"/>
    <cellStyle name="Accent2 4" xfId="4774"/>
    <cellStyle name="Accent2 40" xfId="4775"/>
    <cellStyle name="Accent2 41" xfId="4776"/>
    <cellStyle name="Accent2 42" xfId="4777"/>
    <cellStyle name="Accent2 43" xfId="4778"/>
    <cellStyle name="Accent2 44" xfId="4779"/>
    <cellStyle name="Accent2 45" xfId="4780"/>
    <cellStyle name="Accent2 46" xfId="4781"/>
    <cellStyle name="Accent2 47" xfId="4782"/>
    <cellStyle name="Accent2 5" xfId="4783"/>
    <cellStyle name="Accent2 6" xfId="4784"/>
    <cellStyle name="Accent2 7" xfId="4785"/>
    <cellStyle name="Accent2 8" xfId="4786"/>
    <cellStyle name="Accent2 9" xfId="4787"/>
    <cellStyle name="Accent3" xfId="217" builtinId="37" customBuiltin="1"/>
    <cellStyle name="Accent3 - 20%" xfId="4788"/>
    <cellStyle name="Accent3 - 40%" xfId="4789"/>
    <cellStyle name="Accent3 - 60%" xfId="4790"/>
    <cellStyle name="Accent3 10" xfId="4791"/>
    <cellStyle name="Accent3 11" xfId="4792"/>
    <cellStyle name="Accent3 12" xfId="4793"/>
    <cellStyle name="Accent3 13" xfId="4794"/>
    <cellStyle name="Accent3 14" xfId="4795"/>
    <cellStyle name="Accent3 15" xfId="4796"/>
    <cellStyle name="Accent3 16" xfId="4797"/>
    <cellStyle name="Accent3 17" xfId="4798"/>
    <cellStyle name="Accent3 18" xfId="4799"/>
    <cellStyle name="Accent3 19" xfId="4800"/>
    <cellStyle name="Accent3 2" xfId="4801"/>
    <cellStyle name="Accent3 2 2" xfId="4802"/>
    <cellStyle name="Accent3 20" xfId="4803"/>
    <cellStyle name="Accent3 21" xfId="4804"/>
    <cellStyle name="Accent3 22" xfId="4805"/>
    <cellStyle name="Accent3 23" xfId="4806"/>
    <cellStyle name="Accent3 24" xfId="4807"/>
    <cellStyle name="Accent3 25" xfId="4808"/>
    <cellStyle name="Accent3 26" xfId="4809"/>
    <cellStyle name="Accent3 27" xfId="4810"/>
    <cellStyle name="Accent3 28" xfId="4811"/>
    <cellStyle name="Accent3 29" xfId="4812"/>
    <cellStyle name="Accent3 3" xfId="4813"/>
    <cellStyle name="Accent3 30" xfId="4814"/>
    <cellStyle name="Accent3 31" xfId="4815"/>
    <cellStyle name="Accent3 32" xfId="4816"/>
    <cellStyle name="Accent3 33" xfId="4817"/>
    <cellStyle name="Accent3 34" xfId="4818"/>
    <cellStyle name="Accent3 35" xfId="4819"/>
    <cellStyle name="Accent3 36" xfId="4820"/>
    <cellStyle name="Accent3 37" xfId="4821"/>
    <cellStyle name="Accent3 38" xfId="4822"/>
    <cellStyle name="Accent3 39" xfId="4823"/>
    <cellStyle name="Accent3 4" xfId="4824"/>
    <cellStyle name="Accent3 40" xfId="4825"/>
    <cellStyle name="Accent3 41" xfId="4826"/>
    <cellStyle name="Accent3 42" xfId="4827"/>
    <cellStyle name="Accent3 43" xfId="4828"/>
    <cellStyle name="Accent3 44" xfId="4829"/>
    <cellStyle name="Accent3 45" xfId="4830"/>
    <cellStyle name="Accent3 46" xfId="4831"/>
    <cellStyle name="Accent3 47" xfId="4832"/>
    <cellStyle name="Accent3 5" xfId="4833"/>
    <cellStyle name="Accent3 6" xfId="4834"/>
    <cellStyle name="Accent3 7" xfId="4835"/>
    <cellStyle name="Accent3 8" xfId="4836"/>
    <cellStyle name="Accent3 9" xfId="4837"/>
    <cellStyle name="Accent4" xfId="218" builtinId="41" customBuiltin="1"/>
    <cellStyle name="Accent4 - 20%" xfId="4838"/>
    <cellStyle name="Accent4 - 40%" xfId="4839"/>
    <cellStyle name="Accent4 - 60%" xfId="4840"/>
    <cellStyle name="Accent4 10" xfId="4841"/>
    <cellStyle name="Accent4 11" xfId="4842"/>
    <cellStyle name="Accent4 12" xfId="4843"/>
    <cellStyle name="Accent4 13" xfId="4844"/>
    <cellStyle name="Accent4 14" xfId="4845"/>
    <cellStyle name="Accent4 15" xfId="4846"/>
    <cellStyle name="Accent4 16" xfId="4847"/>
    <cellStyle name="Accent4 17" xfId="4848"/>
    <cellStyle name="Accent4 18" xfId="4849"/>
    <cellStyle name="Accent4 19" xfId="4850"/>
    <cellStyle name="Accent4 2" xfId="4851"/>
    <cellStyle name="Accent4 2 2" xfId="4852"/>
    <cellStyle name="Accent4 20" xfId="4853"/>
    <cellStyle name="Accent4 21" xfId="4854"/>
    <cellStyle name="Accent4 22" xfId="4855"/>
    <cellStyle name="Accent4 23" xfId="4856"/>
    <cellStyle name="Accent4 24" xfId="4857"/>
    <cellStyle name="Accent4 25" xfId="4858"/>
    <cellStyle name="Accent4 26" xfId="4859"/>
    <cellStyle name="Accent4 27" xfId="4860"/>
    <cellStyle name="Accent4 28" xfId="4861"/>
    <cellStyle name="Accent4 29" xfId="4862"/>
    <cellStyle name="Accent4 3" xfId="4863"/>
    <cellStyle name="Accent4 30" xfId="4864"/>
    <cellStyle name="Accent4 31" xfId="4865"/>
    <cellStyle name="Accent4 32" xfId="4866"/>
    <cellStyle name="Accent4 33" xfId="4867"/>
    <cellStyle name="Accent4 34" xfId="4868"/>
    <cellStyle name="Accent4 35" xfId="4869"/>
    <cellStyle name="Accent4 36" xfId="4870"/>
    <cellStyle name="Accent4 37" xfId="4871"/>
    <cellStyle name="Accent4 38" xfId="4872"/>
    <cellStyle name="Accent4 39" xfId="4873"/>
    <cellStyle name="Accent4 4" xfId="4874"/>
    <cellStyle name="Accent4 40" xfId="4875"/>
    <cellStyle name="Accent4 41" xfId="4876"/>
    <cellStyle name="Accent4 42" xfId="4877"/>
    <cellStyle name="Accent4 43" xfId="4878"/>
    <cellStyle name="Accent4 44" xfId="4879"/>
    <cellStyle name="Accent4 45" xfId="4880"/>
    <cellStyle name="Accent4 46" xfId="4881"/>
    <cellStyle name="Accent4 47" xfId="4882"/>
    <cellStyle name="Accent4 5" xfId="4883"/>
    <cellStyle name="Accent4 6" xfId="4884"/>
    <cellStyle name="Accent4 7" xfId="4885"/>
    <cellStyle name="Accent4 8" xfId="4886"/>
    <cellStyle name="Accent4 9" xfId="4887"/>
    <cellStyle name="Accent5" xfId="219" builtinId="45" customBuiltin="1"/>
    <cellStyle name="Accent5 - 20%" xfId="4888"/>
    <cellStyle name="Accent5 - 40%" xfId="4889"/>
    <cellStyle name="Accent5 - 60%" xfId="4890"/>
    <cellStyle name="Accent5 10" xfId="4891"/>
    <cellStyle name="Accent5 11" xfId="4892"/>
    <cellStyle name="Accent5 12" xfId="4893"/>
    <cellStyle name="Accent5 13" xfId="4894"/>
    <cellStyle name="Accent5 14" xfId="4895"/>
    <cellStyle name="Accent5 15" xfId="4896"/>
    <cellStyle name="Accent5 16" xfId="4897"/>
    <cellStyle name="Accent5 17" xfId="4898"/>
    <cellStyle name="Accent5 18" xfId="4899"/>
    <cellStyle name="Accent5 19" xfId="4900"/>
    <cellStyle name="Accent5 2" xfId="4901"/>
    <cellStyle name="Accent5 2 2" xfId="4902"/>
    <cellStyle name="Accent5 20" xfId="4903"/>
    <cellStyle name="Accent5 21" xfId="4904"/>
    <cellStyle name="Accent5 22" xfId="4905"/>
    <cellStyle name="Accent5 23" xfId="4906"/>
    <cellStyle name="Accent5 24" xfId="4907"/>
    <cellStyle name="Accent5 25" xfId="4908"/>
    <cellStyle name="Accent5 26" xfId="4909"/>
    <cellStyle name="Accent5 27" xfId="4910"/>
    <cellStyle name="Accent5 28" xfId="4911"/>
    <cellStyle name="Accent5 29" xfId="4912"/>
    <cellStyle name="Accent5 3" xfId="4913"/>
    <cellStyle name="Accent5 30" xfId="4914"/>
    <cellStyle name="Accent5 31" xfId="4915"/>
    <cellStyle name="Accent5 32" xfId="4916"/>
    <cellStyle name="Accent5 33" xfId="4917"/>
    <cellStyle name="Accent5 34" xfId="4918"/>
    <cellStyle name="Accent5 35" xfId="4919"/>
    <cellStyle name="Accent5 36" xfId="4920"/>
    <cellStyle name="Accent5 37" xfId="4921"/>
    <cellStyle name="Accent5 38" xfId="4922"/>
    <cellStyle name="Accent5 39" xfId="4923"/>
    <cellStyle name="Accent5 4" xfId="4924"/>
    <cellStyle name="Accent5 40" xfId="4925"/>
    <cellStyle name="Accent5 41" xfId="4926"/>
    <cellStyle name="Accent5 42" xfId="4927"/>
    <cellStyle name="Accent5 43" xfId="4928"/>
    <cellStyle name="Accent5 44" xfId="4929"/>
    <cellStyle name="Accent5 45" xfId="4930"/>
    <cellStyle name="Accent5 46" xfId="4931"/>
    <cellStyle name="Accent5 47" xfId="4932"/>
    <cellStyle name="Accent5 5" xfId="4933"/>
    <cellStyle name="Accent5 6" xfId="4934"/>
    <cellStyle name="Accent5 7" xfId="4935"/>
    <cellStyle name="Accent5 8" xfId="4936"/>
    <cellStyle name="Accent5 9" xfId="4937"/>
    <cellStyle name="Accent6" xfId="220" builtinId="49" customBuiltin="1"/>
    <cellStyle name="Accent6 - 20%" xfId="4938"/>
    <cellStyle name="Accent6 - 40%" xfId="4939"/>
    <cellStyle name="Accent6 - 60%" xfId="4940"/>
    <cellStyle name="Accent6 10" xfId="4941"/>
    <cellStyle name="Accent6 11" xfId="4942"/>
    <cellStyle name="Accent6 12" xfId="4943"/>
    <cellStyle name="Accent6 13" xfId="4944"/>
    <cellStyle name="Accent6 14" xfId="4945"/>
    <cellStyle name="Accent6 15" xfId="4946"/>
    <cellStyle name="Accent6 16" xfId="4947"/>
    <cellStyle name="Accent6 17" xfId="4948"/>
    <cellStyle name="Accent6 18" xfId="4949"/>
    <cellStyle name="Accent6 19" xfId="4950"/>
    <cellStyle name="Accent6 2" xfId="4951"/>
    <cellStyle name="Accent6 2 2" xfId="4952"/>
    <cellStyle name="Accent6 20" xfId="4953"/>
    <cellStyle name="Accent6 21" xfId="4954"/>
    <cellStyle name="Accent6 22" xfId="4955"/>
    <cellStyle name="Accent6 23" xfId="4956"/>
    <cellStyle name="Accent6 24" xfId="4957"/>
    <cellStyle name="Accent6 25" xfId="4958"/>
    <cellStyle name="Accent6 26" xfId="4959"/>
    <cellStyle name="Accent6 27" xfId="4960"/>
    <cellStyle name="Accent6 28" xfId="4961"/>
    <cellStyle name="Accent6 29" xfId="4962"/>
    <cellStyle name="Accent6 3" xfId="4963"/>
    <cellStyle name="Accent6 30" xfId="4964"/>
    <cellStyle name="Accent6 31" xfId="4965"/>
    <cellStyle name="Accent6 32" xfId="4966"/>
    <cellStyle name="Accent6 33" xfId="4967"/>
    <cellStyle name="Accent6 34" xfId="4968"/>
    <cellStyle name="Accent6 35" xfId="4969"/>
    <cellStyle name="Accent6 36" xfId="4970"/>
    <cellStyle name="Accent6 37" xfId="4971"/>
    <cellStyle name="Accent6 38" xfId="4972"/>
    <cellStyle name="Accent6 39" xfId="4973"/>
    <cellStyle name="Accent6 4" xfId="4974"/>
    <cellStyle name="Accent6 40" xfId="4975"/>
    <cellStyle name="Accent6 41" xfId="4976"/>
    <cellStyle name="Accent6 42" xfId="4977"/>
    <cellStyle name="Accent6 43" xfId="4978"/>
    <cellStyle name="Accent6 44" xfId="4979"/>
    <cellStyle name="Accent6 45" xfId="4980"/>
    <cellStyle name="Accent6 46" xfId="4981"/>
    <cellStyle name="Accent6 47" xfId="4982"/>
    <cellStyle name="Accent6 5" xfId="4983"/>
    <cellStyle name="Accent6 6" xfId="4984"/>
    <cellStyle name="Accent6 7" xfId="4985"/>
    <cellStyle name="Accent6 8" xfId="4986"/>
    <cellStyle name="Accent6 9" xfId="4987"/>
    <cellStyle name="Bad" xfId="221" builtinId="27" customBuiltin="1"/>
    <cellStyle name="Bad 10" xfId="4988"/>
    <cellStyle name="Bad 11" xfId="4989"/>
    <cellStyle name="Bad 2" xfId="4990"/>
    <cellStyle name="Bad 2 2" xfId="4991"/>
    <cellStyle name="Bad 3" xfId="4992"/>
    <cellStyle name="Bad 4" xfId="4993"/>
    <cellStyle name="Bad 5" xfId="4994"/>
    <cellStyle name="Bad 6" xfId="4995"/>
    <cellStyle name="Bad 7" xfId="4996"/>
    <cellStyle name="Bad 8" xfId="4997"/>
    <cellStyle name="Bad 9" xfId="4998"/>
    <cellStyle name="blank" xfId="222"/>
    <cellStyle name="Calc Currency (0)" xfId="223"/>
    <cellStyle name="Calculation" xfId="224" builtinId="22" customBuiltin="1"/>
    <cellStyle name="Calculation 10" xfId="4999"/>
    <cellStyle name="Calculation 11" xfId="5000"/>
    <cellStyle name="Calculation 2" xfId="5001"/>
    <cellStyle name="Calculation 2 2" xfId="5002"/>
    <cellStyle name="Calculation 3" xfId="5003"/>
    <cellStyle name="Calculation 4" xfId="5004"/>
    <cellStyle name="Calculation 5" xfId="5005"/>
    <cellStyle name="Calculation 6" xfId="5006"/>
    <cellStyle name="Calculation 7" xfId="5007"/>
    <cellStyle name="Calculation 8" xfId="5008"/>
    <cellStyle name="Calculation 9" xfId="5009"/>
    <cellStyle name="Check Cell" xfId="225" builtinId="23" customBuiltin="1"/>
    <cellStyle name="Check Cell 10" xfId="5010"/>
    <cellStyle name="Check Cell 2" xfId="5011"/>
    <cellStyle name="Check Cell 2 2" xfId="5012"/>
    <cellStyle name="Check Cell 3" xfId="5013"/>
    <cellStyle name="Check Cell 4" xfId="5014"/>
    <cellStyle name="Check Cell 5" xfId="5015"/>
    <cellStyle name="Check Cell 6" xfId="5016"/>
    <cellStyle name="Check Cell 7" xfId="5017"/>
    <cellStyle name="Check Cell 8" xfId="5018"/>
    <cellStyle name="Check Cell 9" xfId="5019"/>
    <cellStyle name="CheckCell" xfId="226"/>
    <cellStyle name="Comma" xfId="227" builtinId="3"/>
    <cellStyle name="Comma [0] 2" xfId="508"/>
    <cellStyle name="Comma [0] 2 2" xfId="601"/>
    <cellStyle name="Comma [0] 3" xfId="608"/>
    <cellStyle name="Comma 10" xfId="228"/>
    <cellStyle name="Comma 11" xfId="229"/>
    <cellStyle name="Comma 12" xfId="230"/>
    <cellStyle name="Comma 13" xfId="231"/>
    <cellStyle name="Comma 13 2" xfId="5020"/>
    <cellStyle name="Comma 13 2 2" xfId="5021"/>
    <cellStyle name="Comma 13 2 2 2" xfId="5022"/>
    <cellStyle name="Comma 13 2 2 3" xfId="5023"/>
    <cellStyle name="Comma 13 2 3" xfId="5024"/>
    <cellStyle name="Comma 13 2 4" xfId="5025"/>
    <cellStyle name="Comma 13 3" xfId="5026"/>
    <cellStyle name="Comma 13 3 2" xfId="5027"/>
    <cellStyle name="Comma 13 3 3" xfId="5028"/>
    <cellStyle name="Comma 13 4" xfId="5029"/>
    <cellStyle name="Comma 13 4 2" xfId="5030"/>
    <cellStyle name="Comma 13 4 3" xfId="5031"/>
    <cellStyle name="Comma 13 5" xfId="5032"/>
    <cellStyle name="Comma 13 6" xfId="5033"/>
    <cellStyle name="Comma 14" xfId="232"/>
    <cellStyle name="Comma 14 2" xfId="5034"/>
    <cellStyle name="Comma 14 2 2" xfId="5035"/>
    <cellStyle name="Comma 14 2 2 2" xfId="5036"/>
    <cellStyle name="Comma 14 2 2 3" xfId="5037"/>
    <cellStyle name="Comma 14 2 3" xfId="5038"/>
    <cellStyle name="Comma 14 2 4" xfId="5039"/>
    <cellStyle name="Comma 14 3" xfId="5040"/>
    <cellStyle name="Comma 14 3 2" xfId="5041"/>
    <cellStyle name="Comma 14 3 3" xfId="5042"/>
    <cellStyle name="Comma 14 4" xfId="5043"/>
    <cellStyle name="Comma 14 4 2" xfId="5044"/>
    <cellStyle name="Comma 14 4 3" xfId="5045"/>
    <cellStyle name="Comma 14 5" xfId="5046"/>
    <cellStyle name="Comma 14 6" xfId="5047"/>
    <cellStyle name="Comma 15" xfId="233"/>
    <cellStyle name="Comma 16" xfId="625"/>
    <cellStyle name="Comma 17" xfId="630"/>
    <cellStyle name="Comma 18" xfId="597"/>
    <cellStyle name="Comma 19" xfId="638"/>
    <cellStyle name="Comma 2" xfId="234"/>
    <cellStyle name="Comma 2 2" xfId="235"/>
    <cellStyle name="Comma 2 2 2" xfId="236"/>
    <cellStyle name="Comma 2 3" xfId="5048"/>
    <cellStyle name="Comma 2 4" xfId="5049"/>
    <cellStyle name="Comma 2 5" xfId="5050"/>
    <cellStyle name="Comma 2 5 2" xfId="5051"/>
    <cellStyle name="Comma 2 5 2 2" xfId="5052"/>
    <cellStyle name="Comma 2 5 2 2 2" xfId="5053"/>
    <cellStyle name="Comma 2 5 2 2 3" xfId="5054"/>
    <cellStyle name="Comma 2 5 2 3" xfId="5055"/>
    <cellStyle name="Comma 2 5 2 4" xfId="5056"/>
    <cellStyle name="Comma 2 5 3" xfId="5057"/>
    <cellStyle name="Comma 2 5 3 2" xfId="5058"/>
    <cellStyle name="Comma 2 5 3 3" xfId="5059"/>
    <cellStyle name="Comma 2 5 4" xfId="5060"/>
    <cellStyle name="Comma 2 5 4 2" xfId="5061"/>
    <cellStyle name="Comma 2 5 4 3" xfId="5062"/>
    <cellStyle name="Comma 2 5 5" xfId="5063"/>
    <cellStyle name="Comma 2 5 6" xfId="5064"/>
    <cellStyle name="Comma 20" xfId="645"/>
    <cellStyle name="Comma 20 2" xfId="6539"/>
    <cellStyle name="Comma 21" xfId="652"/>
    <cellStyle name="Comma 22" xfId="660"/>
    <cellStyle name="Comma 23" xfId="675"/>
    <cellStyle name="Comma 24" xfId="6542"/>
    <cellStyle name="Comma 25" xfId="6544"/>
    <cellStyle name="Comma 26" xfId="6546"/>
    <cellStyle name="Comma 27" xfId="6548"/>
    <cellStyle name="Comma 28" xfId="6550"/>
    <cellStyle name="Comma 28 2" xfId="6552"/>
    <cellStyle name="Comma 29" xfId="6554"/>
    <cellStyle name="Comma 3" xfId="237"/>
    <cellStyle name="Comma 3 2" xfId="238"/>
    <cellStyle name="Comma 3 3" xfId="5065"/>
    <cellStyle name="Comma 3 3 2" xfId="5066"/>
    <cellStyle name="Comma 3 4" xfId="5067"/>
    <cellStyle name="Comma 3 4 2" xfId="5068"/>
    <cellStyle name="Comma 3 4 2 2" xfId="5069"/>
    <cellStyle name="Comma 3 4 2 2 2" xfId="5070"/>
    <cellStyle name="Comma 3 4 2 2 3" xfId="5071"/>
    <cellStyle name="Comma 3 4 2 3" xfId="5072"/>
    <cellStyle name="Comma 3 4 2 4" xfId="5073"/>
    <cellStyle name="Comma 3 4 3" xfId="5074"/>
    <cellStyle name="Comma 3 4 3 2" xfId="5075"/>
    <cellStyle name="Comma 3 4 3 3" xfId="5076"/>
    <cellStyle name="Comma 3 4 4" xfId="5077"/>
    <cellStyle name="Comma 3 4 4 2" xfId="5078"/>
    <cellStyle name="Comma 3 4 4 3" xfId="5079"/>
    <cellStyle name="Comma 3 4 5" xfId="5080"/>
    <cellStyle name="Comma 3 4 6" xfId="5081"/>
    <cellStyle name="Comma 30" xfId="6565"/>
    <cellStyle name="Comma 4" xfId="239"/>
    <cellStyle name="Comma 4 2" xfId="240"/>
    <cellStyle name="Comma 4 3" xfId="5082"/>
    <cellStyle name="Comma 4 3 2" xfId="5083"/>
    <cellStyle name="Comma 4 3 2 2" xfId="5084"/>
    <cellStyle name="Comma 4 3 2 2 2" xfId="5085"/>
    <cellStyle name="Comma 4 3 2 2 3" xfId="5086"/>
    <cellStyle name="Comma 4 3 2 3" xfId="5087"/>
    <cellStyle name="Comma 4 3 2 4" xfId="5088"/>
    <cellStyle name="Comma 4 3 3" xfId="5089"/>
    <cellStyle name="Comma 4 3 3 2" xfId="5090"/>
    <cellStyle name="Comma 4 3 3 3" xfId="5091"/>
    <cellStyle name="Comma 4 3 4" xfId="5092"/>
    <cellStyle name="Comma 4 3 4 2" xfId="5093"/>
    <cellStyle name="Comma 4 3 4 3" xfId="5094"/>
    <cellStyle name="Comma 4 3 5" xfId="5095"/>
    <cellStyle name="Comma 4 3 6" xfId="5096"/>
    <cellStyle name="Comma 5" xfId="241"/>
    <cellStyle name="Comma 5 2" xfId="5097"/>
    <cellStyle name="Comma 5 3" xfId="5098"/>
    <cellStyle name="Comma 5 3 2" xfId="5099"/>
    <cellStyle name="Comma 5 3 2 2" xfId="5100"/>
    <cellStyle name="Comma 5 3 2 2 2" xfId="5101"/>
    <cellStyle name="Comma 5 3 2 2 3" xfId="5102"/>
    <cellStyle name="Comma 5 3 2 3" xfId="5103"/>
    <cellStyle name="Comma 5 3 2 4" xfId="5104"/>
    <cellStyle name="Comma 5 3 3" xfId="5105"/>
    <cellStyle name="Comma 5 3 3 2" xfId="5106"/>
    <cellStyle name="Comma 5 3 3 3" xfId="5107"/>
    <cellStyle name="Comma 5 3 4" xfId="5108"/>
    <cellStyle name="Comma 5 3 4 2" xfId="5109"/>
    <cellStyle name="Comma 5 3 4 3" xfId="5110"/>
    <cellStyle name="Comma 5 3 5" xfId="5111"/>
    <cellStyle name="Comma 5 3 6" xfId="5112"/>
    <cellStyle name="Comma 6" xfId="576"/>
    <cellStyle name="Comma 6 2" xfId="242"/>
    <cellStyle name="Comma 6 3" xfId="243"/>
    <cellStyle name="Comma 6 3 2" xfId="5113"/>
    <cellStyle name="Comma 6 3 2 2" xfId="5114"/>
    <cellStyle name="Comma 6 3 2 2 2" xfId="5115"/>
    <cellStyle name="Comma 6 3 2 2 3" xfId="5116"/>
    <cellStyle name="Comma 6 3 2 3" xfId="5117"/>
    <cellStyle name="Comma 6 3 2 4" xfId="5118"/>
    <cellStyle name="Comma 6 3 3" xfId="5119"/>
    <cellStyle name="Comma 6 3 3 2" xfId="5120"/>
    <cellStyle name="Comma 6 3 3 3" xfId="5121"/>
    <cellStyle name="Comma 6 3 4" xfId="5122"/>
    <cellStyle name="Comma 6 3 4 2" xfId="5123"/>
    <cellStyle name="Comma 6 3 4 3" xfId="5124"/>
    <cellStyle name="Comma 6 3 5" xfId="5125"/>
    <cellStyle name="Comma 6 3 6" xfId="5126"/>
    <cellStyle name="Comma 7" xfId="244"/>
    <cellStyle name="Comma 7 2" xfId="577"/>
    <cellStyle name="Comma 8" xfId="245"/>
    <cellStyle name="Comma 8 2" xfId="246"/>
    <cellStyle name="Comma 9" xfId="247"/>
    <cellStyle name="Comma 9 2" xfId="248"/>
    <cellStyle name="Comma_Common Allocators GRC TY 0903" xfId="673"/>
    <cellStyle name="Comma0" xfId="249"/>
    <cellStyle name="Comma0 - Style2" xfId="250"/>
    <cellStyle name="Comma0 - Style4" xfId="251"/>
    <cellStyle name="Comma0 - Style5" xfId="252"/>
    <cellStyle name="Comma0 2" xfId="253"/>
    <cellStyle name="Comma0 3" xfId="254"/>
    <cellStyle name="Comma0 4" xfId="255"/>
    <cellStyle name="Comma0_00COS Ind Allocators" xfId="256"/>
    <cellStyle name="Comma1 - Style1" xfId="257"/>
    <cellStyle name="Copied" xfId="258"/>
    <cellStyle name="COST1" xfId="259"/>
    <cellStyle name="Curren - Style1" xfId="260"/>
    <cellStyle name="Curren - Style2" xfId="261"/>
    <cellStyle name="Curren - Style5" xfId="262"/>
    <cellStyle name="Curren - Style6" xfId="263"/>
    <cellStyle name="Currency 10" xfId="264"/>
    <cellStyle name="Currency 11" xfId="265"/>
    <cellStyle name="Currency 11 2" xfId="5127"/>
    <cellStyle name="Currency 11 2 2" xfId="5128"/>
    <cellStyle name="Currency 11 2 2 2" xfId="5129"/>
    <cellStyle name="Currency 11 2 2 3" xfId="5130"/>
    <cellStyle name="Currency 11 2 3" xfId="5131"/>
    <cellStyle name="Currency 11 2 4" xfId="5132"/>
    <cellStyle name="Currency 11 3" xfId="5133"/>
    <cellStyle name="Currency 11 3 2" xfId="5134"/>
    <cellStyle name="Currency 11 3 3" xfId="5135"/>
    <cellStyle name="Currency 11 4" xfId="5136"/>
    <cellStyle name="Currency 11 4 2" xfId="5137"/>
    <cellStyle name="Currency 11 4 3" xfId="5138"/>
    <cellStyle name="Currency 11 5" xfId="5139"/>
    <cellStyle name="Currency 11 6" xfId="5140"/>
    <cellStyle name="Currency 12" xfId="266"/>
    <cellStyle name="Currency 13" xfId="267"/>
    <cellStyle name="Currency 14" xfId="268"/>
    <cellStyle name="Currency 15" xfId="269"/>
    <cellStyle name="Currency 16" xfId="578"/>
    <cellStyle name="Currency 17" xfId="627"/>
    <cellStyle name="Currency 18" xfId="637"/>
    <cellStyle name="Currency 2" xfId="270"/>
    <cellStyle name="Currency 2 2" xfId="271"/>
    <cellStyle name="Currency 2 3" xfId="5141"/>
    <cellStyle name="Currency 2 4" xfId="6555"/>
    <cellStyle name="Currency 3" xfId="272"/>
    <cellStyle name="Currency 3 2" xfId="273"/>
    <cellStyle name="Currency 4" xfId="274"/>
    <cellStyle name="Currency 4 2" xfId="275"/>
    <cellStyle name="Currency 5" xfId="276"/>
    <cellStyle name="Currency 5 2" xfId="277"/>
    <cellStyle name="Currency 6" xfId="278"/>
    <cellStyle name="Currency 6 2" xfId="279"/>
    <cellStyle name="Currency 7" xfId="280"/>
    <cellStyle name="Currency 7 2" xfId="281"/>
    <cellStyle name="Currency 8" xfId="282"/>
    <cellStyle name="Currency 8 2" xfId="283"/>
    <cellStyle name="Currency 9" xfId="284"/>
    <cellStyle name="Currency 9 2" xfId="285"/>
    <cellStyle name="Currency_Common Allocators GRC TY 0903" xfId="674"/>
    <cellStyle name="Currency0" xfId="286"/>
    <cellStyle name="Date" xfId="287"/>
    <cellStyle name="Date 2" xfId="288"/>
    <cellStyle name="Date 3" xfId="289"/>
    <cellStyle name="Date 4" xfId="290"/>
    <cellStyle name="Emphasis 1" xfId="5142"/>
    <cellStyle name="Emphasis 2" xfId="5143"/>
    <cellStyle name="Emphasis 3" xfId="5144"/>
    <cellStyle name="Entered" xfId="291"/>
    <cellStyle name="Euro" xfId="292"/>
    <cellStyle name="Explanatory Text" xfId="293" builtinId="53" customBuiltin="1"/>
    <cellStyle name="Explanatory Text 10" xfId="5145"/>
    <cellStyle name="Explanatory Text 2" xfId="5146"/>
    <cellStyle name="Explanatory Text 2 2" xfId="5147"/>
    <cellStyle name="Explanatory Text 3" xfId="5148"/>
    <cellStyle name="Explanatory Text 4" xfId="5149"/>
    <cellStyle name="Explanatory Text 5" xfId="5150"/>
    <cellStyle name="Explanatory Text 6" xfId="5151"/>
    <cellStyle name="Explanatory Text 7" xfId="5152"/>
    <cellStyle name="Explanatory Text 8" xfId="5153"/>
    <cellStyle name="Explanatory Text 9" xfId="5154"/>
    <cellStyle name="Fixed" xfId="294"/>
    <cellStyle name="Fixed3 - Style3" xfId="295"/>
    <cellStyle name="Good" xfId="296" builtinId="26" customBuiltin="1"/>
    <cellStyle name="Good 10" xfId="5155"/>
    <cellStyle name="Good 11" xfId="5156"/>
    <cellStyle name="Good 2" xfId="5157"/>
    <cellStyle name="Good 2 2" xfId="5158"/>
    <cellStyle name="Good 3" xfId="5159"/>
    <cellStyle name="Good 4" xfId="5160"/>
    <cellStyle name="Good 5" xfId="5161"/>
    <cellStyle name="Good 6" xfId="5162"/>
    <cellStyle name="Good 7" xfId="5163"/>
    <cellStyle name="Good 8" xfId="5164"/>
    <cellStyle name="Good 9" xfId="5165"/>
    <cellStyle name="Grey" xfId="297"/>
    <cellStyle name="Grey 2" xfId="298"/>
    <cellStyle name="Grey 3" xfId="299"/>
    <cellStyle name="Grey 4" xfId="300"/>
    <cellStyle name="Header" xfId="301"/>
    <cellStyle name="Header1" xfId="302"/>
    <cellStyle name="Header2" xfId="303"/>
    <cellStyle name="Heading" xfId="304"/>
    <cellStyle name="Heading 1" xfId="305" builtinId="16" customBuiltin="1"/>
    <cellStyle name="Heading 1 10" xfId="5166"/>
    <cellStyle name="Heading 1 11" xfId="5167"/>
    <cellStyle name="Heading 1 2" xfId="5168"/>
    <cellStyle name="Heading 1 2 2" xfId="5169"/>
    <cellStyle name="Heading 1 3" xfId="5170"/>
    <cellStyle name="Heading 1 4" xfId="5171"/>
    <cellStyle name="Heading 1 5" xfId="5172"/>
    <cellStyle name="Heading 1 6" xfId="5173"/>
    <cellStyle name="Heading 1 7" xfId="5174"/>
    <cellStyle name="Heading 1 8" xfId="5175"/>
    <cellStyle name="Heading 1 9" xfId="5176"/>
    <cellStyle name="Heading 2" xfId="306" builtinId="17" customBuiltin="1"/>
    <cellStyle name="Heading 2 10" xfId="5177"/>
    <cellStyle name="Heading 2 11" xfId="5178"/>
    <cellStyle name="Heading 2 2" xfId="5179"/>
    <cellStyle name="Heading 2 2 2" xfId="5180"/>
    <cellStyle name="Heading 2 3" xfId="5181"/>
    <cellStyle name="Heading 2 4" xfId="5182"/>
    <cellStyle name="Heading 2 5" xfId="5183"/>
    <cellStyle name="Heading 2 6" xfId="5184"/>
    <cellStyle name="Heading 2 7" xfId="5185"/>
    <cellStyle name="Heading 2 8" xfId="5186"/>
    <cellStyle name="Heading 2 9" xfId="5187"/>
    <cellStyle name="Heading 3" xfId="307" builtinId="18" customBuiltin="1"/>
    <cellStyle name="Heading 3 10" xfId="5188"/>
    <cellStyle name="Heading 3 11" xfId="5189"/>
    <cellStyle name="Heading 3 2" xfId="5190"/>
    <cellStyle name="Heading 3 2 2" xfId="5191"/>
    <cellStyle name="Heading 3 3" xfId="5192"/>
    <cellStyle name="Heading 3 4" xfId="5193"/>
    <cellStyle name="Heading 3 5" xfId="5194"/>
    <cellStyle name="Heading 3 6" xfId="5195"/>
    <cellStyle name="Heading 3 7" xfId="5196"/>
    <cellStyle name="Heading 3 8" xfId="5197"/>
    <cellStyle name="Heading 3 9" xfId="5198"/>
    <cellStyle name="Heading 4" xfId="308" builtinId="19" customBuiltin="1"/>
    <cellStyle name="Heading 4 10" xfId="5199"/>
    <cellStyle name="Heading 4 2" xfId="5200"/>
    <cellStyle name="Heading 4 2 2" xfId="5201"/>
    <cellStyle name="Heading 4 3" xfId="5202"/>
    <cellStyle name="Heading 4 4" xfId="5203"/>
    <cellStyle name="Heading 4 5" xfId="5204"/>
    <cellStyle name="Heading 4 6" xfId="5205"/>
    <cellStyle name="Heading 4 7" xfId="5206"/>
    <cellStyle name="Heading 4 8" xfId="5207"/>
    <cellStyle name="Heading 4 9" xfId="5208"/>
    <cellStyle name="Heading1" xfId="309"/>
    <cellStyle name="Heading2" xfId="310"/>
    <cellStyle name="Input" xfId="311" builtinId="20" customBuiltin="1"/>
    <cellStyle name="Input [yellow]" xfId="312"/>
    <cellStyle name="Input [yellow] 2" xfId="313"/>
    <cellStyle name="Input [yellow] 3" xfId="314"/>
    <cellStyle name="Input [yellow] 4" xfId="315"/>
    <cellStyle name="Input 10" xfId="5209"/>
    <cellStyle name="Input 11" xfId="5210"/>
    <cellStyle name="Input 12" xfId="5211"/>
    <cellStyle name="Input 13" xfId="5212"/>
    <cellStyle name="Input 14" xfId="5213"/>
    <cellStyle name="Input 15" xfId="5214"/>
    <cellStyle name="Input 16" xfId="5215"/>
    <cellStyle name="Input 17" xfId="5216"/>
    <cellStyle name="Input 18" xfId="5217"/>
    <cellStyle name="Input 19" xfId="5218"/>
    <cellStyle name="Input 2" xfId="5219"/>
    <cellStyle name="Input 2 2" xfId="5220"/>
    <cellStyle name="Input 20" xfId="5221"/>
    <cellStyle name="Input 21" xfId="5222"/>
    <cellStyle name="Input 22" xfId="5223"/>
    <cellStyle name="Input 23" xfId="5224"/>
    <cellStyle name="Input 24" xfId="5225"/>
    <cellStyle name="Input 25" xfId="5226"/>
    <cellStyle name="Input 26" xfId="5227"/>
    <cellStyle name="Input 27" xfId="5228"/>
    <cellStyle name="Input 28" xfId="5229"/>
    <cellStyle name="Input 29" xfId="5230"/>
    <cellStyle name="Input 3" xfId="5231"/>
    <cellStyle name="Input 30" xfId="5232"/>
    <cellStyle name="Input 31" xfId="5233"/>
    <cellStyle name="Input 32" xfId="5234"/>
    <cellStyle name="Input 33" xfId="5235"/>
    <cellStyle name="Input 34" xfId="5236"/>
    <cellStyle name="Input 35" xfId="5237"/>
    <cellStyle name="Input 36" xfId="5238"/>
    <cellStyle name="Input 37" xfId="5239"/>
    <cellStyle name="Input 38" xfId="5240"/>
    <cellStyle name="Input 39" xfId="5241"/>
    <cellStyle name="Input 4" xfId="5242"/>
    <cellStyle name="Input 40" xfId="5243"/>
    <cellStyle name="Input 41" xfId="5244"/>
    <cellStyle name="Input 42" xfId="5245"/>
    <cellStyle name="Input 43" xfId="5246"/>
    <cellStyle name="Input 44" xfId="5247"/>
    <cellStyle name="Input 45" xfId="5248"/>
    <cellStyle name="Input 46" xfId="5249"/>
    <cellStyle name="Input 47" xfId="5250"/>
    <cellStyle name="Input 5" xfId="5251"/>
    <cellStyle name="Input 6" xfId="5252"/>
    <cellStyle name="Input 7" xfId="5253"/>
    <cellStyle name="Input 8" xfId="5254"/>
    <cellStyle name="Input 9" xfId="5255"/>
    <cellStyle name="Input Cells" xfId="316"/>
    <cellStyle name="Input Cells Percent" xfId="317"/>
    <cellStyle name="Input Cells_Book9" xfId="318"/>
    <cellStyle name="Lines" xfId="319"/>
    <cellStyle name="LINKED" xfId="320"/>
    <cellStyle name="Linked Cell" xfId="321" builtinId="24" customBuiltin="1"/>
    <cellStyle name="Linked Cell 10" xfId="5256"/>
    <cellStyle name="Linked Cell 11" xfId="5257"/>
    <cellStyle name="Linked Cell 2" xfId="5258"/>
    <cellStyle name="Linked Cell 2 2" xfId="5259"/>
    <cellStyle name="Linked Cell 3" xfId="5260"/>
    <cellStyle name="Linked Cell 4" xfId="5261"/>
    <cellStyle name="Linked Cell 5" xfId="5262"/>
    <cellStyle name="Linked Cell 6" xfId="5263"/>
    <cellStyle name="Linked Cell 7" xfId="5264"/>
    <cellStyle name="Linked Cell 8" xfId="5265"/>
    <cellStyle name="Linked Cell 9" xfId="5266"/>
    <cellStyle name="modified border" xfId="322"/>
    <cellStyle name="modified border 2" xfId="323"/>
    <cellStyle name="modified border 3" xfId="324"/>
    <cellStyle name="modified border 4" xfId="325"/>
    <cellStyle name="modified border1" xfId="326"/>
    <cellStyle name="modified border1 2" xfId="327"/>
    <cellStyle name="modified border1 3" xfId="328"/>
    <cellStyle name="modified border1 4" xfId="329"/>
    <cellStyle name="Neutral" xfId="330" builtinId="28" customBuiltin="1"/>
    <cellStyle name="Neutral 10" xfId="5267"/>
    <cellStyle name="Neutral 11" xfId="5268"/>
    <cellStyle name="Neutral 2" xfId="5269"/>
    <cellStyle name="Neutral 2 2" xfId="5270"/>
    <cellStyle name="Neutral 3" xfId="5271"/>
    <cellStyle name="Neutral 4" xfId="5272"/>
    <cellStyle name="Neutral 5" xfId="5273"/>
    <cellStyle name="Neutral 6" xfId="5274"/>
    <cellStyle name="Neutral 7" xfId="5275"/>
    <cellStyle name="Neutral 8" xfId="5276"/>
    <cellStyle name="Neutral 9" xfId="5277"/>
    <cellStyle name="no dec" xfId="331"/>
    <cellStyle name="Normal" xfId="0" builtinId="0"/>
    <cellStyle name="Normal - Style1" xfId="332"/>
    <cellStyle name="Normal - Style1 2" xfId="333"/>
    <cellStyle name="Normal - Style1 3" xfId="334"/>
    <cellStyle name="Normal - Style1 4" xfId="335"/>
    <cellStyle name="Normal 10" xfId="514"/>
    <cellStyle name="Normal 10 2" xfId="336"/>
    <cellStyle name="Normal 10 3" xfId="337"/>
    <cellStyle name="Normal 10 3 2" xfId="579"/>
    <cellStyle name="Normal 10 3 2 2" xfId="5278"/>
    <cellStyle name="Normal 10 3 2 2 2" xfId="5279"/>
    <cellStyle name="Normal 10 3 2 2 3" xfId="5280"/>
    <cellStyle name="Normal 10 3 2 3" xfId="5281"/>
    <cellStyle name="Normal 10 3 2 4" xfId="5282"/>
    <cellStyle name="Normal 10 3 3" xfId="5283"/>
    <cellStyle name="Normal 10 3 3 2" xfId="5284"/>
    <cellStyle name="Normal 10 3 3 3" xfId="5285"/>
    <cellStyle name="Normal 10 3 4" xfId="5286"/>
    <cellStyle name="Normal 10 3 4 2" xfId="5287"/>
    <cellStyle name="Normal 10 3 4 3" xfId="5288"/>
    <cellStyle name="Normal 10 3 5" xfId="5289"/>
    <cellStyle name="Normal 10 3 6" xfId="5290"/>
    <cellStyle name="Normal 10 4" xfId="606"/>
    <cellStyle name="Normal 11" xfId="338"/>
    <cellStyle name="Normal 11 2" xfId="5291"/>
    <cellStyle name="Normal 11 3" xfId="5292"/>
    <cellStyle name="Normal 11 3 2" xfId="5293"/>
    <cellStyle name="Normal 11 3 2 2" xfId="5294"/>
    <cellStyle name="Normal 11 3 2 2 2" xfId="5295"/>
    <cellStyle name="Normal 11 3 2 2 3" xfId="5296"/>
    <cellStyle name="Normal 11 3 2 3" xfId="5297"/>
    <cellStyle name="Normal 11 3 2 4" xfId="5298"/>
    <cellStyle name="Normal 11 3 3" xfId="5299"/>
    <cellStyle name="Normal 11 3 3 2" xfId="5300"/>
    <cellStyle name="Normal 11 3 3 3" xfId="5301"/>
    <cellStyle name="Normal 11 3 4" xfId="5302"/>
    <cellStyle name="Normal 11 3 4 2" xfId="5303"/>
    <cellStyle name="Normal 11 3 4 3" xfId="5304"/>
    <cellStyle name="Normal 11 3 5" xfId="5305"/>
    <cellStyle name="Normal 11 3 6" xfId="5306"/>
    <cellStyle name="Normal 12" xfId="339"/>
    <cellStyle name="Normal 12 2" xfId="5307"/>
    <cellStyle name="Normal 12 3" xfId="5308"/>
    <cellStyle name="Normal 12 3 2" xfId="5309"/>
    <cellStyle name="Normal 12 3 2 2" xfId="5310"/>
    <cellStyle name="Normal 12 3 2 2 2" xfId="5311"/>
    <cellStyle name="Normal 12 3 2 2 3" xfId="5312"/>
    <cellStyle name="Normal 12 3 2 3" xfId="5313"/>
    <cellStyle name="Normal 12 3 2 4" xfId="5314"/>
    <cellStyle name="Normal 12 3 3" xfId="5315"/>
    <cellStyle name="Normal 12 3 3 2" xfId="5316"/>
    <cellStyle name="Normal 12 3 3 3" xfId="5317"/>
    <cellStyle name="Normal 12 3 4" xfId="5318"/>
    <cellStyle name="Normal 12 3 4 2" xfId="5319"/>
    <cellStyle name="Normal 12 3 4 3" xfId="5320"/>
    <cellStyle name="Normal 12 3 5" xfId="5321"/>
    <cellStyle name="Normal 12 3 6" xfId="5322"/>
    <cellStyle name="Normal 13" xfId="340"/>
    <cellStyle name="Normal 13 2" xfId="5323"/>
    <cellStyle name="Normal 13 3" xfId="5324"/>
    <cellStyle name="Normal 13 3 2" xfId="5325"/>
    <cellStyle name="Normal 13 3 2 2" xfId="5326"/>
    <cellStyle name="Normal 13 3 2 2 2" xfId="5327"/>
    <cellStyle name="Normal 13 3 2 2 3" xfId="5328"/>
    <cellStyle name="Normal 13 3 2 3" xfId="5329"/>
    <cellStyle name="Normal 13 3 2 4" xfId="5330"/>
    <cellStyle name="Normal 13 3 3" xfId="5331"/>
    <cellStyle name="Normal 13 3 3 2" xfId="5332"/>
    <cellStyle name="Normal 13 3 3 3" xfId="5333"/>
    <cellStyle name="Normal 13 3 4" xfId="5334"/>
    <cellStyle name="Normal 13 3 4 2" xfId="5335"/>
    <cellStyle name="Normal 13 3 4 3" xfId="5336"/>
    <cellStyle name="Normal 13 3 5" xfId="5337"/>
    <cellStyle name="Normal 13 3 6" xfId="5338"/>
    <cellStyle name="Normal 14" xfId="341"/>
    <cellStyle name="Normal 14 2" xfId="5339"/>
    <cellStyle name="Normal 14 2 2" xfId="5340"/>
    <cellStyle name="Normal 14 2 2 2" xfId="5341"/>
    <cellStyle name="Normal 14 2 2 2 2" xfId="5342"/>
    <cellStyle name="Normal 14 2 2 2 3" xfId="5343"/>
    <cellStyle name="Normal 14 2 2 3" xfId="5344"/>
    <cellStyle name="Normal 14 2 2 4" xfId="5345"/>
    <cellStyle name="Normal 14 2 3" xfId="5346"/>
    <cellStyle name="Normal 14 2 3 2" xfId="5347"/>
    <cellStyle name="Normal 14 2 3 3" xfId="5348"/>
    <cellStyle name="Normal 14 2 4" xfId="5349"/>
    <cellStyle name="Normal 14 2 4 2" xfId="5350"/>
    <cellStyle name="Normal 14 2 4 3" xfId="5351"/>
    <cellStyle name="Normal 14 2 5" xfId="5352"/>
    <cellStyle name="Normal 14 2 6" xfId="5353"/>
    <cellStyle name="Normal 14 3" xfId="5354"/>
    <cellStyle name="Normal 15" xfId="342"/>
    <cellStyle name="Normal 15 2" xfId="5355"/>
    <cellStyle name="Normal 15 2 2" xfId="5356"/>
    <cellStyle name="Normal 15 2 2 2" xfId="5357"/>
    <cellStyle name="Normal 15 2 2 2 2" xfId="5358"/>
    <cellStyle name="Normal 15 2 2 2 3" xfId="5359"/>
    <cellStyle name="Normal 15 2 2 3" xfId="5360"/>
    <cellStyle name="Normal 15 2 2 4" xfId="5361"/>
    <cellStyle name="Normal 15 2 3" xfId="5362"/>
    <cellStyle name="Normal 15 2 3 2" xfId="5363"/>
    <cellStyle name="Normal 15 2 3 3" xfId="5364"/>
    <cellStyle name="Normal 15 2 4" xfId="5365"/>
    <cellStyle name="Normal 15 2 4 2" xfId="5366"/>
    <cellStyle name="Normal 15 2 4 3" xfId="5367"/>
    <cellStyle name="Normal 15 2 5" xfId="5368"/>
    <cellStyle name="Normal 15 2 6" xfId="5369"/>
    <cellStyle name="Normal 16" xfId="343"/>
    <cellStyle name="Normal 16 2" xfId="580"/>
    <cellStyle name="Normal 16 3" xfId="5370"/>
    <cellStyle name="Normal 17" xfId="344"/>
    <cellStyle name="Normal 17 2" xfId="581"/>
    <cellStyle name="Normal 17 2 2" xfId="5371"/>
    <cellStyle name="Normal 17 2 2 2" xfId="5372"/>
    <cellStyle name="Normal 17 2 2 2 2" xfId="5373"/>
    <cellStyle name="Normal 17 2 2 2 3" xfId="5374"/>
    <cellStyle name="Normal 17 2 2 3" xfId="5375"/>
    <cellStyle name="Normal 17 2 2 4" xfId="5376"/>
    <cellStyle name="Normal 17 2 3" xfId="5377"/>
    <cellStyle name="Normal 17 2 3 2" xfId="5378"/>
    <cellStyle name="Normal 17 2 3 3" xfId="5379"/>
    <cellStyle name="Normal 17 2 4" xfId="5380"/>
    <cellStyle name="Normal 17 2 4 2" xfId="5381"/>
    <cellStyle name="Normal 17 2 4 3" xfId="5382"/>
    <cellStyle name="Normal 17 2 5" xfId="5383"/>
    <cellStyle name="Normal 17 2 6" xfId="5384"/>
    <cellStyle name="Normal 17 3" xfId="5385"/>
    <cellStyle name="Normal 17 3 2" xfId="5386"/>
    <cellStyle name="Normal 17 3 2 2" xfId="5387"/>
    <cellStyle name="Normal 17 3 2 3" xfId="5388"/>
    <cellStyle name="Normal 17 3 3" xfId="5389"/>
    <cellStyle name="Normal 17 3 4" xfId="5390"/>
    <cellStyle name="Normal 17 4" xfId="5391"/>
    <cellStyle name="Normal 17 4 2" xfId="5392"/>
    <cellStyle name="Normal 17 4 3" xfId="5393"/>
    <cellStyle name="Normal 17 5" xfId="5394"/>
    <cellStyle name="Normal 17 5 2" xfId="5395"/>
    <cellStyle name="Normal 17 5 3" xfId="5396"/>
    <cellStyle name="Normal 17 6" xfId="5397"/>
    <cellStyle name="Normal 17 7" xfId="5398"/>
    <cellStyle name="Normal 18" xfId="345"/>
    <cellStyle name="Normal 18 2" xfId="582"/>
    <cellStyle name="Normal 18 2 2" xfId="5399"/>
    <cellStyle name="Normal 18 2 2 2" xfId="5400"/>
    <cellStyle name="Normal 18 2 2 2 2" xfId="5401"/>
    <cellStyle name="Normal 18 2 2 2 3" xfId="5402"/>
    <cellStyle name="Normal 18 2 2 3" xfId="5403"/>
    <cellStyle name="Normal 18 2 2 4" xfId="5404"/>
    <cellStyle name="Normal 18 2 3" xfId="5405"/>
    <cellStyle name="Normal 18 2 3 2" xfId="5406"/>
    <cellStyle name="Normal 18 2 3 3" xfId="5407"/>
    <cellStyle name="Normal 18 2 4" xfId="5408"/>
    <cellStyle name="Normal 18 2 4 2" xfId="5409"/>
    <cellStyle name="Normal 18 2 4 3" xfId="5410"/>
    <cellStyle name="Normal 18 2 5" xfId="5411"/>
    <cellStyle name="Normal 18 2 6" xfId="5412"/>
    <cellStyle name="Normal 18 3" xfId="5413"/>
    <cellStyle name="Normal 18 3 2" xfId="5414"/>
    <cellStyle name="Normal 18 3 2 2" xfId="5415"/>
    <cellStyle name="Normal 18 3 2 3" xfId="5416"/>
    <cellStyle name="Normal 18 3 3" xfId="5417"/>
    <cellStyle name="Normal 18 3 4" xfId="5418"/>
    <cellStyle name="Normal 18 4" xfId="5419"/>
    <cellStyle name="Normal 18 4 2" xfId="5420"/>
    <cellStyle name="Normal 18 4 3" xfId="5421"/>
    <cellStyle name="Normal 18 5" xfId="5422"/>
    <cellStyle name="Normal 18 5 2" xfId="5423"/>
    <cellStyle name="Normal 18 5 3" xfId="5424"/>
    <cellStyle name="Normal 18 6" xfId="5425"/>
    <cellStyle name="Normal 18 7" xfId="5426"/>
    <cellStyle name="Normal 19" xfId="346"/>
    <cellStyle name="Normal 19 2" xfId="583"/>
    <cellStyle name="Normal 19 2 2" xfId="5427"/>
    <cellStyle name="Normal 19 2 2 2" xfId="5428"/>
    <cellStyle name="Normal 19 2 2 3" xfId="5429"/>
    <cellStyle name="Normal 19 2 3" xfId="5430"/>
    <cellStyle name="Normal 19 2 4" xfId="5431"/>
    <cellStyle name="Normal 19 3" xfId="5432"/>
    <cellStyle name="Normal 19 3 2" xfId="5433"/>
    <cellStyle name="Normal 19 3 3" xfId="5434"/>
    <cellStyle name="Normal 19 4" xfId="5435"/>
    <cellStyle name="Normal 19 4 2" xfId="5436"/>
    <cellStyle name="Normal 19 4 3" xfId="5437"/>
    <cellStyle name="Normal 19 5" xfId="5438"/>
    <cellStyle name="Normal 19 6" xfId="5439"/>
    <cellStyle name="Normal 2" xfId="347"/>
    <cellStyle name="Normal 2 10" xfId="5440"/>
    <cellStyle name="Normal 2 10 2" xfId="5441"/>
    <cellStyle name="Normal 2 10 2 2" xfId="5442"/>
    <cellStyle name="Normal 2 10 2 3" xfId="5443"/>
    <cellStyle name="Normal 2 10 3" xfId="5444"/>
    <cellStyle name="Normal 2 10 3 2" xfId="5445"/>
    <cellStyle name="Normal 2 10 3 3" xfId="5446"/>
    <cellStyle name="Normal 2 10 4" xfId="5447"/>
    <cellStyle name="Normal 2 10 5" xfId="5448"/>
    <cellStyle name="Normal 2 11" xfId="5449"/>
    <cellStyle name="Normal 2 11 2" xfId="5450"/>
    <cellStyle name="Normal 2 11 2 2" xfId="5451"/>
    <cellStyle name="Normal 2 11 2 3" xfId="5452"/>
    <cellStyle name="Normal 2 11 3" xfId="5453"/>
    <cellStyle name="Normal 2 11 4" xfId="5454"/>
    <cellStyle name="Normal 2 12" xfId="5455"/>
    <cellStyle name="Normal 2 12 2" xfId="5456"/>
    <cellStyle name="Normal 2 12 3" xfId="5457"/>
    <cellStyle name="Normal 2 13" xfId="5458"/>
    <cellStyle name="Normal 2 13 2" xfId="5459"/>
    <cellStyle name="Normal 2 13 3" xfId="5460"/>
    <cellStyle name="Normal 2 14" xfId="5461"/>
    <cellStyle name="Normal 2 15" xfId="5462"/>
    <cellStyle name="Normal 2 16" xfId="5463"/>
    <cellStyle name="Normal 2 2" xfId="348"/>
    <cellStyle name="Normal 2 2 2" xfId="349"/>
    <cellStyle name="Normal 2 2 2 2" xfId="585"/>
    <cellStyle name="Normal 2 2 2_NOL Analysis(For Ann Kellog and  Pete Winne)" xfId="507"/>
    <cellStyle name="Normal 2 2 3" xfId="350"/>
    <cellStyle name="Normal 2 2 3 2" xfId="586"/>
    <cellStyle name="Normal 2 2 4" xfId="5464"/>
    <cellStyle name="Normal 2 2 4 2" xfId="5465"/>
    <cellStyle name="Normal 2 2 4 2 2" xfId="5466"/>
    <cellStyle name="Normal 2 2 4 2 3" xfId="5467"/>
    <cellStyle name="Normal 2 2 4 3" xfId="5468"/>
    <cellStyle name="Normal 2 2 4 4" xfId="5469"/>
    <cellStyle name="Normal 2 2 5" xfId="5470"/>
    <cellStyle name="Normal 2 2 5 2" xfId="5471"/>
    <cellStyle name="Normal 2 2 5 3" xfId="5472"/>
    <cellStyle name="Normal 2 3" xfId="351"/>
    <cellStyle name="Normal 2 3 2" xfId="587"/>
    <cellStyle name="Normal 2 4" xfId="352"/>
    <cellStyle name="Normal 2 4 2" xfId="588"/>
    <cellStyle name="Normal 2 5" xfId="353"/>
    <cellStyle name="Normal 2 5 2" xfId="589"/>
    <cellStyle name="Normal 2 6" xfId="354"/>
    <cellStyle name="Normal 2 7" xfId="355"/>
    <cellStyle name="Normal 2 7 2" xfId="356"/>
    <cellStyle name="Normal 2 8" xfId="584"/>
    <cellStyle name="Normal 2 8 2" xfId="5473"/>
    <cellStyle name="Normal 2 8 2 2" xfId="5474"/>
    <cellStyle name="Normal 2 8 2 2 2" xfId="5475"/>
    <cellStyle name="Normal 2 8 2 2 2 2" xfId="5476"/>
    <cellStyle name="Normal 2 8 2 2 2 3" xfId="5477"/>
    <cellStyle name="Normal 2 8 2 2 3" xfId="5478"/>
    <cellStyle name="Normal 2 8 2 2 4" xfId="5479"/>
    <cellStyle name="Normal 2 8 2 3" xfId="5480"/>
    <cellStyle name="Normal 2 8 2 3 2" xfId="5481"/>
    <cellStyle name="Normal 2 8 2 3 3" xfId="5482"/>
    <cellStyle name="Normal 2 8 2 4" xfId="5483"/>
    <cellStyle name="Normal 2 8 2 4 2" xfId="5484"/>
    <cellStyle name="Normal 2 8 2 4 3" xfId="5485"/>
    <cellStyle name="Normal 2 8 2 5" xfId="5486"/>
    <cellStyle name="Normal 2 8 2 6" xfId="5487"/>
    <cellStyle name="Normal 2 8 3" xfId="5488"/>
    <cellStyle name="Normal 2 8 3 2" xfId="5489"/>
    <cellStyle name="Normal 2 8 3 2 2" xfId="5490"/>
    <cellStyle name="Normal 2 8 3 2 3" xfId="5491"/>
    <cellStyle name="Normal 2 8 3 3" xfId="5492"/>
    <cellStyle name="Normal 2 8 3 4" xfId="5493"/>
    <cellStyle name="Normal 2 8 4" xfId="5494"/>
    <cellStyle name="Normal 2 8 4 2" xfId="5495"/>
    <cellStyle name="Normal 2 8 4 3" xfId="5496"/>
    <cellStyle name="Normal 2 8 5" xfId="5497"/>
    <cellStyle name="Normal 2 8 5 2" xfId="5498"/>
    <cellStyle name="Normal 2 8 5 3" xfId="5499"/>
    <cellStyle name="Normal 2 8 6" xfId="5500"/>
    <cellStyle name="Normal 2 8 7" xfId="5501"/>
    <cellStyle name="Normal 2 9" xfId="5502"/>
    <cellStyle name="Normal 2 9 2" xfId="5503"/>
    <cellStyle name="Normal 2 9 2 2" xfId="5504"/>
    <cellStyle name="Normal 2 9 2 2 2" xfId="5505"/>
    <cellStyle name="Normal 2 9 2 2 3" xfId="5506"/>
    <cellStyle name="Normal 2 9 2 3" xfId="5507"/>
    <cellStyle name="Normal 2 9 2 4" xfId="5508"/>
    <cellStyle name="Normal 2 9 3" xfId="5509"/>
    <cellStyle name="Normal 2 9 3 2" xfId="5510"/>
    <cellStyle name="Normal 2 9 3 3" xfId="5511"/>
    <cellStyle name="Normal 2 9 4" xfId="5512"/>
    <cellStyle name="Normal 2 9 4 2" xfId="5513"/>
    <cellStyle name="Normal 2 9 4 3" xfId="5514"/>
    <cellStyle name="Normal 2 9 5" xfId="5515"/>
    <cellStyle name="Normal 2 9 6" xfId="5516"/>
    <cellStyle name="Normal 2_3.05 Allocation Method 2010 GTR WF" xfId="357"/>
    <cellStyle name="Normal 20" xfId="515"/>
    <cellStyle name="Normal 20 2" xfId="607"/>
    <cellStyle name="Normal 20 2 2" xfId="5517"/>
    <cellStyle name="Normal 20 2 2 2" xfId="5518"/>
    <cellStyle name="Normal 20 2 2 3" xfId="5519"/>
    <cellStyle name="Normal 20 2 3" xfId="5520"/>
    <cellStyle name="Normal 20 2 4" xfId="5521"/>
    <cellStyle name="Normal 20 3" xfId="5522"/>
    <cellStyle name="Normal 20 3 2" xfId="5523"/>
    <cellStyle name="Normal 20 3 3" xfId="5524"/>
    <cellStyle name="Normal 20 4" xfId="5525"/>
    <cellStyle name="Normal 20 4 2" xfId="5526"/>
    <cellStyle name="Normal 20 4 3" xfId="5527"/>
    <cellStyle name="Normal 20 5" xfId="5528"/>
    <cellStyle name="Normal 20 6" xfId="5529"/>
    <cellStyle name="Normal 21" xfId="516"/>
    <cellStyle name="Normal 21 2" xfId="609"/>
    <cellStyle name="Normal 21 2 2" xfId="5530"/>
    <cellStyle name="Normal 21 2 2 2" xfId="5531"/>
    <cellStyle name="Normal 21 2 2 3" xfId="5532"/>
    <cellStyle name="Normal 21 2 3" xfId="5533"/>
    <cellStyle name="Normal 21 2 4" xfId="5534"/>
    <cellStyle name="Normal 21 3" xfId="668"/>
    <cellStyle name="Normal 21 3 2" xfId="5535"/>
    <cellStyle name="Normal 21 3 3" xfId="5536"/>
    <cellStyle name="Normal 21 4" xfId="5537"/>
    <cellStyle name="Normal 21 4 2" xfId="5538"/>
    <cellStyle name="Normal 21 4 3" xfId="5539"/>
    <cellStyle name="Normal 21 5" xfId="5540"/>
    <cellStyle name="Normal 21 6" xfId="5541"/>
    <cellStyle name="Normal 22" xfId="517"/>
    <cellStyle name="Normal 22 2" xfId="610"/>
    <cellStyle name="Normal 22 2 2" xfId="5542"/>
    <cellStyle name="Normal 22 2 2 2" xfId="5543"/>
    <cellStyle name="Normal 22 2 2 3" xfId="5544"/>
    <cellStyle name="Normal 22 2 3" xfId="5545"/>
    <cellStyle name="Normal 22 2 4" xfId="5546"/>
    <cellStyle name="Normal 22 3" xfId="5547"/>
    <cellStyle name="Normal 22 3 2" xfId="5548"/>
    <cellStyle name="Normal 22 3 3" xfId="5549"/>
    <cellStyle name="Normal 22 4" xfId="5550"/>
    <cellStyle name="Normal 22 4 2" xfId="5551"/>
    <cellStyle name="Normal 22 4 3" xfId="5552"/>
    <cellStyle name="Normal 22 5" xfId="5553"/>
    <cellStyle name="Normal 22 6" xfId="5554"/>
    <cellStyle name="Normal 23" xfId="519"/>
    <cellStyle name="Normal 23 2" xfId="612"/>
    <cellStyle name="Normal 23 2 2" xfId="5555"/>
    <cellStyle name="Normal 23 2 2 2" xfId="5556"/>
    <cellStyle name="Normal 23 2 2 3" xfId="5557"/>
    <cellStyle name="Normal 23 2 3" xfId="5558"/>
    <cellStyle name="Normal 23 2 4" xfId="5559"/>
    <cellStyle name="Normal 23 3" xfId="5560"/>
    <cellStyle name="Normal 23 3 2" xfId="5561"/>
    <cellStyle name="Normal 23 3 3" xfId="5562"/>
    <cellStyle name="Normal 23 4" xfId="5563"/>
    <cellStyle name="Normal 23 4 2" xfId="5564"/>
    <cellStyle name="Normal 23 4 3" xfId="5565"/>
    <cellStyle name="Normal 23 5" xfId="5566"/>
    <cellStyle name="Normal 23 6" xfId="5567"/>
    <cellStyle name="Normal 24" xfId="532"/>
    <cellStyle name="Normal 24 2" xfId="5568"/>
    <cellStyle name="Normal 24 2 2" xfId="5569"/>
    <cellStyle name="Normal 24 2 2 2" xfId="5570"/>
    <cellStyle name="Normal 24 2 2 3" xfId="5571"/>
    <cellStyle name="Normal 24 2 3" xfId="5572"/>
    <cellStyle name="Normal 24 2 4" xfId="5573"/>
    <cellStyle name="Normal 24 3" xfId="5574"/>
    <cellStyle name="Normal 24 3 2" xfId="5575"/>
    <cellStyle name="Normal 24 3 3" xfId="5576"/>
    <cellStyle name="Normal 24 4" xfId="5577"/>
    <cellStyle name="Normal 24 4 2" xfId="5578"/>
    <cellStyle name="Normal 24 4 3" xfId="5579"/>
    <cellStyle name="Normal 24 5" xfId="5580"/>
    <cellStyle name="Normal 24 6" xfId="5581"/>
    <cellStyle name="Normal 25" xfId="533"/>
    <cellStyle name="Normal 25 2" xfId="5582"/>
    <cellStyle name="Normal 25 2 2" xfId="5583"/>
    <cellStyle name="Normal 25 2 2 2" xfId="5584"/>
    <cellStyle name="Normal 25 2 2 3" xfId="5585"/>
    <cellStyle name="Normal 25 2 3" xfId="5586"/>
    <cellStyle name="Normal 25 2 4" xfId="5587"/>
    <cellStyle name="Normal 25 3" xfId="5588"/>
    <cellStyle name="Normal 25 3 2" xfId="5589"/>
    <cellStyle name="Normal 25 3 3" xfId="5590"/>
    <cellStyle name="Normal 25 4" xfId="5591"/>
    <cellStyle name="Normal 25 4 2" xfId="5592"/>
    <cellStyle name="Normal 25 4 3" xfId="5593"/>
    <cellStyle name="Normal 25 5" xfId="5594"/>
    <cellStyle name="Normal 25 6" xfId="5595"/>
    <cellStyle name="Normal 26" xfId="549"/>
    <cellStyle name="Normal 26 2" xfId="633"/>
    <cellStyle name="Normal 26 2 2" xfId="5596"/>
    <cellStyle name="Normal 26 2 2 2" xfId="5597"/>
    <cellStyle name="Normal 26 2 2 3" xfId="5598"/>
    <cellStyle name="Normal 26 2 3" xfId="5599"/>
    <cellStyle name="Normal 26 2 4" xfId="5600"/>
    <cellStyle name="Normal 26 3" xfId="5601"/>
    <cellStyle name="Normal 26 3 2" xfId="5602"/>
    <cellStyle name="Normal 26 3 3" xfId="5603"/>
    <cellStyle name="Normal 26 4" xfId="5604"/>
    <cellStyle name="Normal 26 4 2" xfId="5605"/>
    <cellStyle name="Normal 26 4 3" xfId="5606"/>
    <cellStyle name="Normal 26 5" xfId="5607"/>
    <cellStyle name="Normal 26 6" xfId="5608"/>
    <cellStyle name="Normal 27" xfId="600"/>
    <cellStyle name="Normal 27 2" xfId="634"/>
    <cellStyle name="Normal 27 2 2" xfId="5609"/>
    <cellStyle name="Normal 27 2 2 2" xfId="5610"/>
    <cellStyle name="Normal 27 2 2 3" xfId="5611"/>
    <cellStyle name="Normal 27 2 3" xfId="5612"/>
    <cellStyle name="Normal 27 2 4" xfId="5613"/>
    <cellStyle name="Normal 27 3" xfId="5614"/>
    <cellStyle name="Normal 27 3 2" xfId="5615"/>
    <cellStyle name="Normal 27 3 3" xfId="5616"/>
    <cellStyle name="Normal 27 4" xfId="5617"/>
    <cellStyle name="Normal 27 4 2" xfId="5618"/>
    <cellStyle name="Normal 27 4 3" xfId="5619"/>
    <cellStyle name="Normal 27 5" xfId="5620"/>
    <cellStyle name="Normal 27 6" xfId="5621"/>
    <cellStyle name="Normal 28" xfId="535"/>
    <cellStyle name="Normal 28 2" xfId="5622"/>
    <cellStyle name="Normal 28 2 2" xfId="5623"/>
    <cellStyle name="Normal 28 2 2 2" xfId="5624"/>
    <cellStyle name="Normal 28 2 2 3" xfId="5625"/>
    <cellStyle name="Normal 28 2 3" xfId="5626"/>
    <cellStyle name="Normal 28 2 4" xfId="5627"/>
    <cellStyle name="Normal 28 3" xfId="5628"/>
    <cellStyle name="Normal 28 3 2" xfId="5629"/>
    <cellStyle name="Normal 28 3 3" xfId="5630"/>
    <cellStyle name="Normal 28 4" xfId="5631"/>
    <cellStyle name="Normal 28 4 2" xfId="5632"/>
    <cellStyle name="Normal 28 4 3" xfId="5633"/>
    <cellStyle name="Normal 28 5" xfId="5634"/>
    <cellStyle name="Normal 28 6" xfId="5635"/>
    <cellStyle name="Normal 29" xfId="599"/>
    <cellStyle name="Normal 29 2" xfId="5636"/>
    <cellStyle name="Normal 29 2 2" xfId="5637"/>
    <cellStyle name="Normal 29 2 2 2" xfId="5638"/>
    <cellStyle name="Normal 29 2 2 3" xfId="5639"/>
    <cellStyle name="Normal 29 2 3" xfId="5640"/>
    <cellStyle name="Normal 29 2 4" xfId="5641"/>
    <cellStyle name="Normal 29 3" xfId="5642"/>
    <cellStyle name="Normal 29 3 2" xfId="5643"/>
    <cellStyle name="Normal 29 3 3" xfId="5644"/>
    <cellStyle name="Normal 29 4" xfId="5645"/>
    <cellStyle name="Normal 29 4 2" xfId="5646"/>
    <cellStyle name="Normal 29 4 3" xfId="5647"/>
    <cellStyle name="Normal 29 5" xfId="5648"/>
    <cellStyle name="Normal 29 6" xfId="5649"/>
    <cellStyle name="Normal 3" xfId="510"/>
    <cellStyle name="Normal 3 2" xfId="358"/>
    <cellStyle name="Normal 3 3" xfId="359"/>
    <cellStyle name="Normal 3 4" xfId="360"/>
    <cellStyle name="Normal 3 5" xfId="361"/>
    <cellStyle name="Normal 3 6" xfId="362"/>
    <cellStyle name="Normal 3 6 2" xfId="590"/>
    <cellStyle name="Normal 3 7" xfId="602"/>
    <cellStyle name="Normal 3 7 2" xfId="5650"/>
    <cellStyle name="Normal 3 7 2 2" xfId="5651"/>
    <cellStyle name="Normal 3 7 2 2 2" xfId="5652"/>
    <cellStyle name="Normal 3 7 2 2 3" xfId="5653"/>
    <cellStyle name="Normal 3 7 2 3" xfId="5654"/>
    <cellStyle name="Normal 3 7 2 4" xfId="5655"/>
    <cellStyle name="Normal 3 7 3" xfId="5656"/>
    <cellStyle name="Normal 3 7 3 2" xfId="5657"/>
    <cellStyle name="Normal 3 7 3 3" xfId="5658"/>
    <cellStyle name="Normal 3 7 4" xfId="5659"/>
    <cellStyle name="Normal 3 7 4 2" xfId="5660"/>
    <cellStyle name="Normal 3 7 4 3" xfId="5661"/>
    <cellStyle name="Normal 3 7 5" xfId="5662"/>
    <cellStyle name="Normal 3 7 6" xfId="5663"/>
    <cellStyle name="Normal 3_Net Classified Plant" xfId="5664"/>
    <cellStyle name="Normal 30" xfId="598"/>
    <cellStyle name="Normal 30 2" xfId="5665"/>
    <cellStyle name="Normal 30 2 2" xfId="5666"/>
    <cellStyle name="Normal 30 2 2 2" xfId="5667"/>
    <cellStyle name="Normal 30 2 2 3" xfId="5668"/>
    <cellStyle name="Normal 30 2 3" xfId="5669"/>
    <cellStyle name="Normal 30 2 4" xfId="5670"/>
    <cellStyle name="Normal 30 3" xfId="5671"/>
    <cellStyle name="Normal 30 3 2" xfId="5672"/>
    <cellStyle name="Normal 30 3 3" xfId="5673"/>
    <cellStyle name="Normal 30 4" xfId="5674"/>
    <cellStyle name="Normal 30 4 2" xfId="5675"/>
    <cellStyle name="Normal 30 4 3" xfId="5676"/>
    <cellStyle name="Normal 30 5" xfId="5677"/>
    <cellStyle name="Normal 30 6" xfId="5678"/>
    <cellStyle name="Normal 31" xfId="628"/>
    <cellStyle name="Normal 31 2" xfId="5679"/>
    <cellStyle name="Normal 31 2 2" xfId="5680"/>
    <cellStyle name="Normal 31 2 2 2" xfId="5681"/>
    <cellStyle name="Normal 31 2 2 3" xfId="5682"/>
    <cellStyle name="Normal 31 2 3" xfId="5683"/>
    <cellStyle name="Normal 31 2 4" xfId="5684"/>
    <cellStyle name="Normal 31 3" xfId="5685"/>
    <cellStyle name="Normal 31 3 2" xfId="5686"/>
    <cellStyle name="Normal 31 3 3" xfId="5687"/>
    <cellStyle name="Normal 31 4" xfId="5688"/>
    <cellStyle name="Normal 31 4 2" xfId="5689"/>
    <cellStyle name="Normal 31 4 3" xfId="5690"/>
    <cellStyle name="Normal 31 5" xfId="5691"/>
    <cellStyle name="Normal 31 6" xfId="5692"/>
    <cellStyle name="Normal 32" xfId="632"/>
    <cellStyle name="Normal 32 2" xfId="5693"/>
    <cellStyle name="Normal 32 2 2" xfId="5694"/>
    <cellStyle name="Normal 32 2 2 2" xfId="5695"/>
    <cellStyle name="Normal 32 2 2 2 2" xfId="5696"/>
    <cellStyle name="Normal 32 2 2 2 3" xfId="5697"/>
    <cellStyle name="Normal 32 2 2 3" xfId="5698"/>
    <cellStyle name="Normal 32 2 2 4" xfId="5699"/>
    <cellStyle name="Normal 32 2 3" xfId="5700"/>
    <cellStyle name="Normal 32 2 3 2" xfId="5701"/>
    <cellStyle name="Normal 32 2 3 3" xfId="5702"/>
    <cellStyle name="Normal 32 2 4" xfId="5703"/>
    <cellStyle name="Normal 32 2 4 2" xfId="5704"/>
    <cellStyle name="Normal 32 2 4 3" xfId="5705"/>
    <cellStyle name="Normal 32 2 5" xfId="5706"/>
    <cellStyle name="Normal 32 2 6" xfId="5707"/>
    <cellStyle name="Normal 32 3" xfId="5708"/>
    <cellStyle name="Normal 32 3 2" xfId="5709"/>
    <cellStyle name="Normal 32 3 2 2" xfId="5710"/>
    <cellStyle name="Normal 32 3 2 3" xfId="5711"/>
    <cellStyle name="Normal 32 3 3" xfId="5712"/>
    <cellStyle name="Normal 32 3 4" xfId="5713"/>
    <cellStyle name="Normal 32 4" xfId="5714"/>
    <cellStyle name="Normal 32 4 2" xfId="5715"/>
    <cellStyle name="Normal 32 4 3" xfId="5716"/>
    <cellStyle name="Normal 32 5" xfId="5717"/>
    <cellStyle name="Normal 32 5 2" xfId="5718"/>
    <cellStyle name="Normal 32 5 3" xfId="5719"/>
    <cellStyle name="Normal 32 6" xfId="5720"/>
    <cellStyle name="Normal 32 7" xfId="5721"/>
    <cellStyle name="Normal 33" xfId="550"/>
    <cellStyle name="Normal 33 2" xfId="5722"/>
    <cellStyle name="Normal 33 2 2" xfId="5723"/>
    <cellStyle name="Normal 33 2 2 2" xfId="5724"/>
    <cellStyle name="Normal 33 2 2 3" xfId="5725"/>
    <cellStyle name="Normal 33 2 3" xfId="5726"/>
    <cellStyle name="Normal 33 2 4" xfId="5727"/>
    <cellStyle name="Normal 33 3" xfId="5728"/>
    <cellStyle name="Normal 33 3 2" xfId="5729"/>
    <cellStyle name="Normal 33 3 3" xfId="5730"/>
    <cellStyle name="Normal 33 4" xfId="5731"/>
    <cellStyle name="Normal 33 4 2" xfId="5732"/>
    <cellStyle name="Normal 33 4 3" xfId="5733"/>
    <cellStyle name="Normal 33 5" xfId="5734"/>
    <cellStyle name="Normal 33 6" xfId="5735"/>
    <cellStyle name="Normal 33 7" xfId="6562"/>
    <cellStyle name="Normal 34" xfId="551"/>
    <cellStyle name="Normal 34 2" xfId="5736"/>
    <cellStyle name="Normal 34 2 2" xfId="5737"/>
    <cellStyle name="Normal 34 2 2 2" xfId="5738"/>
    <cellStyle name="Normal 34 2 2 3" xfId="5739"/>
    <cellStyle name="Normal 34 2 3" xfId="5740"/>
    <cellStyle name="Normal 34 2 4" xfId="5741"/>
    <cellStyle name="Normal 34 3" xfId="5742"/>
    <cellStyle name="Normal 34 3 2" xfId="5743"/>
    <cellStyle name="Normal 34 3 3" xfId="5744"/>
    <cellStyle name="Normal 34 4" xfId="5745"/>
    <cellStyle name="Normal 34 4 2" xfId="5746"/>
    <cellStyle name="Normal 34 4 3" xfId="5747"/>
    <cellStyle name="Normal 34 5" xfId="5748"/>
    <cellStyle name="Normal 34 6" xfId="5749"/>
    <cellStyle name="Normal 34 7" xfId="6563"/>
    <cellStyle name="Normal 35" xfId="548"/>
    <cellStyle name="Normal 35 2" xfId="5750"/>
    <cellStyle name="Normal 35 2 2" xfId="5751"/>
    <cellStyle name="Normal 35 2 2 2" xfId="5752"/>
    <cellStyle name="Normal 35 2 2 3" xfId="5753"/>
    <cellStyle name="Normal 35 2 3" xfId="5754"/>
    <cellStyle name="Normal 35 2 4" xfId="5755"/>
    <cellStyle name="Normal 35 3" xfId="5756"/>
    <cellStyle name="Normal 35 3 2" xfId="5757"/>
    <cellStyle name="Normal 35 3 3" xfId="5758"/>
    <cellStyle name="Normal 35 4" xfId="5759"/>
    <cellStyle name="Normal 35 4 2" xfId="5760"/>
    <cellStyle name="Normal 35 4 3" xfId="5761"/>
    <cellStyle name="Normal 35 5" xfId="5762"/>
    <cellStyle name="Normal 35 6" xfId="5763"/>
    <cellStyle name="Normal 36" xfId="595"/>
    <cellStyle name="Normal 36 2" xfId="5764"/>
    <cellStyle name="Normal 36 2 2" xfId="5765"/>
    <cellStyle name="Normal 36 2 2 2" xfId="5766"/>
    <cellStyle name="Normal 36 2 2 3" xfId="5767"/>
    <cellStyle name="Normal 36 2 3" xfId="5768"/>
    <cellStyle name="Normal 36 2 4" xfId="5769"/>
    <cellStyle name="Normal 36 3" xfId="5770"/>
    <cellStyle name="Normal 36 3 2" xfId="5771"/>
    <cellStyle name="Normal 36 3 3" xfId="5772"/>
    <cellStyle name="Normal 36 4" xfId="5773"/>
    <cellStyle name="Normal 36 4 2" xfId="5774"/>
    <cellStyle name="Normal 36 4 3" xfId="5775"/>
    <cellStyle name="Normal 36 5" xfId="5776"/>
    <cellStyle name="Normal 36 6" xfId="5777"/>
    <cellStyle name="Normal 37" xfId="596"/>
    <cellStyle name="Normal 37 2" xfId="5778"/>
    <cellStyle name="Normal 37 2 2" xfId="5779"/>
    <cellStyle name="Normal 37 2 2 2" xfId="5780"/>
    <cellStyle name="Normal 37 2 2 3" xfId="5781"/>
    <cellStyle name="Normal 37 2 3" xfId="5782"/>
    <cellStyle name="Normal 37 2 4" xfId="5783"/>
    <cellStyle name="Normal 37 3" xfId="5784"/>
    <cellStyle name="Normal 37 3 2" xfId="5785"/>
    <cellStyle name="Normal 37 3 3" xfId="5786"/>
    <cellStyle name="Normal 37 4" xfId="5787"/>
    <cellStyle name="Normal 37 4 2" xfId="5788"/>
    <cellStyle name="Normal 37 4 3" xfId="5789"/>
    <cellStyle name="Normal 37 5" xfId="5790"/>
    <cellStyle name="Normal 37 6" xfId="5791"/>
    <cellStyle name="Normal 38" xfId="635"/>
    <cellStyle name="Normal 38 2" xfId="5792"/>
    <cellStyle name="Normal 38 2 2" xfId="5793"/>
    <cellStyle name="Normal 38 2 2 2" xfId="5794"/>
    <cellStyle name="Normal 38 2 2 3" xfId="5795"/>
    <cellStyle name="Normal 38 2 3" xfId="5796"/>
    <cellStyle name="Normal 38 2 4" xfId="5797"/>
    <cellStyle name="Normal 38 3" xfId="5798"/>
    <cellStyle name="Normal 38 3 2" xfId="5799"/>
    <cellStyle name="Normal 38 3 3" xfId="5800"/>
    <cellStyle name="Normal 38 4" xfId="5801"/>
    <cellStyle name="Normal 38 4 2" xfId="5802"/>
    <cellStyle name="Normal 38 4 3" xfId="5803"/>
    <cellStyle name="Normal 38 5" xfId="5804"/>
    <cellStyle name="Normal 38 6" xfId="5805"/>
    <cellStyle name="Normal 39" xfId="636"/>
    <cellStyle name="Normal 39 2" xfId="5806"/>
    <cellStyle name="Normal 39 2 2" xfId="5807"/>
    <cellStyle name="Normal 39 2 2 2" xfId="5808"/>
    <cellStyle name="Normal 39 2 2 3" xfId="5809"/>
    <cellStyle name="Normal 39 2 3" xfId="5810"/>
    <cellStyle name="Normal 39 2 4" xfId="5811"/>
    <cellStyle name="Normal 39 3" xfId="5812"/>
    <cellStyle name="Normal 39 3 2" xfId="5813"/>
    <cellStyle name="Normal 39 3 3" xfId="5814"/>
    <cellStyle name="Normal 39 4" xfId="5815"/>
    <cellStyle name="Normal 39 4 2" xfId="5816"/>
    <cellStyle name="Normal 39 4 3" xfId="5817"/>
    <cellStyle name="Normal 39 5" xfId="5818"/>
    <cellStyle name="Normal 39 6" xfId="5819"/>
    <cellStyle name="Normal 4" xfId="363"/>
    <cellStyle name="Normal 4 2" xfId="364"/>
    <cellStyle name="Normal 4 3" xfId="5820"/>
    <cellStyle name="Normal 4 4" xfId="5821"/>
    <cellStyle name="Normal 4 4 2" xfId="5822"/>
    <cellStyle name="Normal 4 4 2 2" xfId="5823"/>
    <cellStyle name="Normal 4 4 2 2 2" xfId="5824"/>
    <cellStyle name="Normal 4 4 2 2 3" xfId="5825"/>
    <cellStyle name="Normal 4 4 2 3" xfId="5826"/>
    <cellStyle name="Normal 4 4 2 4" xfId="5827"/>
    <cellStyle name="Normal 4 4 3" xfId="5828"/>
    <cellStyle name="Normal 4 4 3 2" xfId="5829"/>
    <cellStyle name="Normal 4 4 3 3" xfId="5830"/>
    <cellStyle name="Normal 4 4 4" xfId="5831"/>
    <cellStyle name="Normal 4 4 4 2" xfId="5832"/>
    <cellStyle name="Normal 4 4 4 3" xfId="5833"/>
    <cellStyle name="Normal 4 4 5" xfId="5834"/>
    <cellStyle name="Normal 4 4 6" xfId="5835"/>
    <cellStyle name="Normal 4 5" xfId="5836"/>
    <cellStyle name="Normal 4 5 2" xfId="5837"/>
    <cellStyle name="Normal 4 5 2 2" xfId="5838"/>
    <cellStyle name="Normal 4 5 2 2 2" xfId="5839"/>
    <cellStyle name="Normal 4 5 2 2 3" xfId="5840"/>
    <cellStyle name="Normal 4 5 2 3" xfId="5841"/>
    <cellStyle name="Normal 4 5 2 4" xfId="5842"/>
    <cellStyle name="Normal 4 5 3" xfId="5843"/>
    <cellStyle name="Normal 4 5 3 2" xfId="5844"/>
    <cellStyle name="Normal 4 5 3 3" xfId="5845"/>
    <cellStyle name="Normal 4 5 4" xfId="5846"/>
    <cellStyle name="Normal 4 5 4 2" xfId="5847"/>
    <cellStyle name="Normal 4 5 4 3" xfId="5848"/>
    <cellStyle name="Normal 4 5 5" xfId="5849"/>
    <cellStyle name="Normal 4 5 6" xfId="5850"/>
    <cellStyle name="Normal 4 6" xfId="5851"/>
    <cellStyle name="Normal 4 7" xfId="5852"/>
    <cellStyle name="Normal 4 7 2" xfId="5853"/>
    <cellStyle name="Normal 4 7 2 2" xfId="5854"/>
    <cellStyle name="Normal 4 7 2 2 2" xfId="5855"/>
    <cellStyle name="Normal 4 7 2 2 3" xfId="5856"/>
    <cellStyle name="Normal 4 7 2 3" xfId="5857"/>
    <cellStyle name="Normal 4 7 2 4" xfId="5858"/>
    <cellStyle name="Normal 4 7 3" xfId="5859"/>
    <cellStyle name="Normal 4 7 3 2" xfId="5860"/>
    <cellStyle name="Normal 4 7 3 3" xfId="5861"/>
    <cellStyle name="Normal 4 7 4" xfId="5862"/>
    <cellStyle name="Normal 4 7 4 2" xfId="5863"/>
    <cellStyle name="Normal 4 7 4 3" xfId="5864"/>
    <cellStyle name="Normal 4 7 5" xfId="5865"/>
    <cellStyle name="Normal 4 7 6" xfId="5866"/>
    <cellStyle name="Normal 4_3.05 Allocation Method 2010 GTR WF" xfId="365"/>
    <cellStyle name="Normal 40" xfId="640"/>
    <cellStyle name="Normal 40 2" xfId="5867"/>
    <cellStyle name="Normal 40 2 2" xfId="5868"/>
    <cellStyle name="Normal 40 2 2 2" xfId="5869"/>
    <cellStyle name="Normal 40 2 2 3" xfId="5870"/>
    <cellStyle name="Normal 40 2 3" xfId="5871"/>
    <cellStyle name="Normal 40 2 4" xfId="5872"/>
    <cellStyle name="Normal 40 3" xfId="5873"/>
    <cellStyle name="Normal 40 3 2" xfId="5874"/>
    <cellStyle name="Normal 40 3 3" xfId="5875"/>
    <cellStyle name="Normal 40 4" xfId="5876"/>
    <cellStyle name="Normal 40 4 2" xfId="5877"/>
    <cellStyle name="Normal 40 4 3" xfId="5878"/>
    <cellStyle name="Normal 40 5" xfId="5879"/>
    <cellStyle name="Normal 40 6" xfId="5880"/>
    <cellStyle name="Normal 41" xfId="641"/>
    <cellStyle name="Normal 42" xfId="642"/>
    <cellStyle name="Normal 42 2" xfId="5881"/>
    <cellStyle name="Normal 42 2 2" xfId="5882"/>
    <cellStyle name="Normal 42 2 2 2" xfId="5883"/>
    <cellStyle name="Normal 42 2 2 3" xfId="5884"/>
    <cellStyle name="Normal 42 2 3" xfId="5885"/>
    <cellStyle name="Normal 42 2 4" xfId="5886"/>
    <cellStyle name="Normal 42 3" xfId="5887"/>
    <cellStyle name="Normal 42 3 2" xfId="5888"/>
    <cellStyle name="Normal 42 3 3" xfId="5889"/>
    <cellStyle name="Normal 42 4" xfId="5890"/>
    <cellStyle name="Normal 42 4 2" xfId="5891"/>
    <cellStyle name="Normal 42 4 3" xfId="5892"/>
    <cellStyle name="Normal 42 5" xfId="5893"/>
    <cellStyle name="Normal 42 6" xfId="5894"/>
    <cellStyle name="Normal 43" xfId="643"/>
    <cellStyle name="Normal 43 2" xfId="5895"/>
    <cellStyle name="Normal 44" xfId="646"/>
    <cellStyle name="Normal 44 2" xfId="5896"/>
    <cellStyle name="Normal 44 2 2" xfId="5897"/>
    <cellStyle name="Normal 44 2 2 2" xfId="5898"/>
    <cellStyle name="Normal 44 2 2 3" xfId="5899"/>
    <cellStyle name="Normal 44 2 3" xfId="5900"/>
    <cellStyle name="Normal 44 2 4" xfId="5901"/>
    <cellStyle name="Normal 44 3" xfId="5902"/>
    <cellStyle name="Normal 44 3 2" xfId="5903"/>
    <cellStyle name="Normal 44 3 3" xfId="5904"/>
    <cellStyle name="Normal 44 4" xfId="5905"/>
    <cellStyle name="Normal 44 4 2" xfId="5906"/>
    <cellStyle name="Normal 44 4 3" xfId="5907"/>
    <cellStyle name="Normal 44 5" xfId="5908"/>
    <cellStyle name="Normal 44 6" xfId="5909"/>
    <cellStyle name="Normal 45" xfId="647"/>
    <cellStyle name="Normal 45 2" xfId="5910"/>
    <cellStyle name="Normal 46" xfId="648"/>
    <cellStyle name="Normal 46 2" xfId="5911"/>
    <cellStyle name="Normal 46 2 2" xfId="5912"/>
    <cellStyle name="Normal 46 2 2 2" xfId="5913"/>
    <cellStyle name="Normal 46 2 2 3" xfId="5914"/>
    <cellStyle name="Normal 46 2 3" xfId="5915"/>
    <cellStyle name="Normal 46 2 4" xfId="5916"/>
    <cellStyle name="Normal 46 3" xfId="5917"/>
    <cellStyle name="Normal 46 3 2" xfId="5918"/>
    <cellStyle name="Normal 46 3 3" xfId="5919"/>
    <cellStyle name="Normal 46 4" xfId="5920"/>
    <cellStyle name="Normal 46 4 2" xfId="5921"/>
    <cellStyle name="Normal 46 4 3" xfId="5922"/>
    <cellStyle name="Normal 46 5" xfId="5923"/>
    <cellStyle name="Normal 46 6" xfId="5924"/>
    <cellStyle name="Normal 47" xfId="649"/>
    <cellStyle name="Normal 47 2" xfId="5925"/>
    <cellStyle name="Normal 48" xfId="651"/>
    <cellStyle name="Normal 48 2" xfId="5926"/>
    <cellStyle name="Normal 48 2 2" xfId="5927"/>
    <cellStyle name="Normal 48 2 3" xfId="5928"/>
    <cellStyle name="Normal 48 3" xfId="5929"/>
    <cellStyle name="Normal 48 4" xfId="5930"/>
    <cellStyle name="Normal 48 5" xfId="5931"/>
    <cellStyle name="Normal 49" xfId="653"/>
    <cellStyle name="Normal 49 2" xfId="5932"/>
    <cellStyle name="Normal 5" xfId="366"/>
    <cellStyle name="Normal 5 10" xfId="5933"/>
    <cellStyle name="Normal 5 11" xfId="5934"/>
    <cellStyle name="Normal 5 12" xfId="5935"/>
    <cellStyle name="Normal 5 2" xfId="5936"/>
    <cellStyle name="Normal 5 2 2" xfId="5937"/>
    <cellStyle name="Normal 5 2 2 2" xfId="5938"/>
    <cellStyle name="Normal 5 2 2 2 2" xfId="5939"/>
    <cellStyle name="Normal 5 2 2 2 3" xfId="5940"/>
    <cellStyle name="Normal 5 2 2 3" xfId="5941"/>
    <cellStyle name="Normal 5 2 2 4" xfId="5942"/>
    <cellStyle name="Normal 5 2 3" xfId="5943"/>
    <cellStyle name="Normal 5 2 3 2" xfId="5944"/>
    <cellStyle name="Normal 5 2 3 3" xfId="5945"/>
    <cellStyle name="Normal 5 2 4" xfId="5946"/>
    <cellStyle name="Normal 5 2 4 2" xfId="5947"/>
    <cellStyle name="Normal 5 2 4 3" xfId="5948"/>
    <cellStyle name="Normal 5 2 5" xfId="5949"/>
    <cellStyle name="Normal 5 2 6" xfId="5950"/>
    <cellStyle name="Normal 5 3" xfId="5951"/>
    <cellStyle name="Normal 5 3 2" xfId="5952"/>
    <cellStyle name="Normal 5 3 2 2" xfId="5953"/>
    <cellStyle name="Normal 5 3 2 2 2" xfId="5954"/>
    <cellStyle name="Normal 5 3 2 2 3" xfId="5955"/>
    <cellStyle name="Normal 5 3 2 3" xfId="5956"/>
    <cellStyle name="Normal 5 3 2 4" xfId="5957"/>
    <cellStyle name="Normal 5 3 3" xfId="5958"/>
    <cellStyle name="Normal 5 3 3 2" xfId="5959"/>
    <cellStyle name="Normal 5 3 3 3" xfId="5960"/>
    <cellStyle name="Normal 5 3 4" xfId="5961"/>
    <cellStyle name="Normal 5 3 4 2" xfId="5962"/>
    <cellStyle name="Normal 5 3 4 3" xfId="5963"/>
    <cellStyle name="Normal 5 3 5" xfId="5964"/>
    <cellStyle name="Normal 5 3 6" xfId="5965"/>
    <cellStyle name="Normal 5 4" xfId="5966"/>
    <cellStyle name="Normal 5 4 2" xfId="5967"/>
    <cellStyle name="Normal 5 4 2 2" xfId="5968"/>
    <cellStyle name="Normal 5 4 2 2 2" xfId="5969"/>
    <cellStyle name="Normal 5 4 2 2 3" xfId="5970"/>
    <cellStyle name="Normal 5 4 2 3" xfId="5971"/>
    <cellStyle name="Normal 5 4 2 4" xfId="5972"/>
    <cellStyle name="Normal 5 4 3" xfId="5973"/>
    <cellStyle name="Normal 5 4 3 2" xfId="5974"/>
    <cellStyle name="Normal 5 4 3 3" xfId="5975"/>
    <cellStyle name="Normal 5 4 4" xfId="5976"/>
    <cellStyle name="Normal 5 4 4 2" xfId="5977"/>
    <cellStyle name="Normal 5 4 4 3" xfId="5978"/>
    <cellStyle name="Normal 5 4 5" xfId="5979"/>
    <cellStyle name="Normal 5 4 6" xfId="5980"/>
    <cellStyle name="Normal 5 5" xfId="5981"/>
    <cellStyle name="Normal 5 5 2" xfId="5982"/>
    <cellStyle name="Normal 5 5 2 2" xfId="5983"/>
    <cellStyle name="Normal 5 5 2 2 2" xfId="5984"/>
    <cellStyle name="Normal 5 5 2 2 3" xfId="5985"/>
    <cellStyle name="Normal 5 5 2 3" xfId="5986"/>
    <cellStyle name="Normal 5 5 2 4" xfId="5987"/>
    <cellStyle name="Normal 5 5 3" xfId="5988"/>
    <cellStyle name="Normal 5 5 3 2" xfId="5989"/>
    <cellStyle name="Normal 5 5 3 3" xfId="5990"/>
    <cellStyle name="Normal 5 5 4" xfId="5991"/>
    <cellStyle name="Normal 5 5 4 2" xfId="5992"/>
    <cellStyle name="Normal 5 5 4 3" xfId="5993"/>
    <cellStyle name="Normal 5 5 5" xfId="5994"/>
    <cellStyle name="Normal 5 5 6" xfId="5995"/>
    <cellStyle name="Normal 5 6" xfId="5996"/>
    <cellStyle name="Normal 5 6 2" xfId="5997"/>
    <cellStyle name="Normal 5 6 2 2" xfId="5998"/>
    <cellStyle name="Normal 5 6 2 2 2" xfId="5999"/>
    <cellStyle name="Normal 5 6 2 2 3" xfId="6000"/>
    <cellStyle name="Normal 5 6 2 3" xfId="6001"/>
    <cellStyle name="Normal 5 6 2 4" xfId="6002"/>
    <cellStyle name="Normal 5 6 3" xfId="6003"/>
    <cellStyle name="Normal 5 6 3 2" xfId="6004"/>
    <cellStyle name="Normal 5 6 3 3" xfId="6005"/>
    <cellStyle name="Normal 5 6 4" xfId="6006"/>
    <cellStyle name="Normal 5 6 4 2" xfId="6007"/>
    <cellStyle name="Normal 5 6 4 3" xfId="6008"/>
    <cellStyle name="Normal 5 6 5" xfId="6009"/>
    <cellStyle name="Normal 5 6 6" xfId="6010"/>
    <cellStyle name="Normal 5 7" xfId="6011"/>
    <cellStyle name="Normal 5 7 2" xfId="6012"/>
    <cellStyle name="Normal 5 7 2 2" xfId="6013"/>
    <cellStyle name="Normal 5 7 2 3" xfId="6014"/>
    <cellStyle name="Normal 5 7 3" xfId="6015"/>
    <cellStyle name="Normal 5 7 4" xfId="6016"/>
    <cellStyle name="Normal 5 8" xfId="6017"/>
    <cellStyle name="Normal 5 8 2" xfId="6018"/>
    <cellStyle name="Normal 5 8 3" xfId="6019"/>
    <cellStyle name="Normal 5 9" xfId="6020"/>
    <cellStyle name="Normal 5 9 2" xfId="6021"/>
    <cellStyle name="Normal 5 9 3" xfId="6022"/>
    <cellStyle name="Normal 50" xfId="654"/>
    <cellStyle name="Normal 50 2" xfId="6023"/>
    <cellStyle name="Normal 50 2 2" xfId="6024"/>
    <cellStyle name="Normal 50 2 3" xfId="6025"/>
    <cellStyle name="Normal 50 2 4" xfId="6559"/>
    <cellStyle name="Normal 51" xfId="655"/>
    <cellStyle name="Normal 51 2" xfId="656"/>
    <cellStyle name="Normal 51 2 2" xfId="6026"/>
    <cellStyle name="Normal 51 2 3" xfId="6027"/>
    <cellStyle name="Normal 52" xfId="657"/>
    <cellStyle name="Normal 52 2" xfId="667"/>
    <cellStyle name="Normal 53" xfId="658"/>
    <cellStyle name="Normal 53 2" xfId="6028"/>
    <cellStyle name="Normal 53 3" xfId="6029"/>
    <cellStyle name="Normal 54" xfId="659"/>
    <cellStyle name="Normal 54 2" xfId="669"/>
    <cellStyle name="Normal 54 3" xfId="6030"/>
    <cellStyle name="Normal 55" xfId="661"/>
    <cellStyle name="Normal 55 2" xfId="670"/>
    <cellStyle name="Normal 56" xfId="662"/>
    <cellStyle name="Normal 56 2" xfId="671"/>
    <cellStyle name="Normal 57" xfId="663"/>
    <cellStyle name="Normal 57 2" xfId="672"/>
    <cellStyle name="Normal 58" xfId="664"/>
    <cellStyle name="Normal 59" xfId="665"/>
    <cellStyle name="Normal 6" xfId="511"/>
    <cellStyle name="Normal 6 2" xfId="367"/>
    <cellStyle name="Normal 6 3" xfId="368"/>
    <cellStyle name="Normal 6 3 2" xfId="6031"/>
    <cellStyle name="Normal 6 3 2 2" xfId="6032"/>
    <cellStyle name="Normal 6 3 2 2 2" xfId="6033"/>
    <cellStyle name="Normal 6 3 2 2 3" xfId="6034"/>
    <cellStyle name="Normal 6 3 2 3" xfId="6035"/>
    <cellStyle name="Normal 6 3 2 4" xfId="6036"/>
    <cellStyle name="Normal 6 3 3" xfId="6037"/>
    <cellStyle name="Normal 6 3 3 2" xfId="6038"/>
    <cellStyle name="Normal 6 3 3 3" xfId="6039"/>
    <cellStyle name="Normal 6 3 4" xfId="6040"/>
    <cellStyle name="Normal 6 3 4 2" xfId="6041"/>
    <cellStyle name="Normal 6 3 4 3" xfId="6042"/>
    <cellStyle name="Normal 6 3 5" xfId="6043"/>
    <cellStyle name="Normal 6 3 6" xfId="6044"/>
    <cellStyle name="Normal 6 4" xfId="603"/>
    <cellStyle name="Normal 60" xfId="666"/>
    <cellStyle name="Normal 61" xfId="6045"/>
    <cellStyle name="Normal 62" xfId="6046"/>
    <cellStyle name="Normal 62 2" xfId="6047"/>
    <cellStyle name="Normal 63" xfId="6048"/>
    <cellStyle name="Normal 63 2" xfId="6049"/>
    <cellStyle name="Normal 64" xfId="6050"/>
    <cellStyle name="Normal 64 2" xfId="6051"/>
    <cellStyle name="Normal 65" xfId="6052"/>
    <cellStyle name="Normal 66" xfId="6053"/>
    <cellStyle name="Normal 67" xfId="6054"/>
    <cellStyle name="Normal 68" xfId="6055"/>
    <cellStyle name="Normal 69" xfId="6537"/>
    <cellStyle name="Normal 69 2" xfId="6558"/>
    <cellStyle name="Normal 7" xfId="512"/>
    <cellStyle name="Normal 7 2" xfId="369"/>
    <cellStyle name="Normal 7 3" xfId="604"/>
    <cellStyle name="Normal 7 3 2" xfId="6056"/>
    <cellStyle name="Normal 7 3 2 2" xfId="6057"/>
    <cellStyle name="Normal 7 3 2 2 2" xfId="6058"/>
    <cellStyle name="Normal 7 3 2 2 3" xfId="6059"/>
    <cellStyle name="Normal 7 3 2 3" xfId="6060"/>
    <cellStyle name="Normal 7 3 2 4" xfId="6061"/>
    <cellStyle name="Normal 7 3 3" xfId="6062"/>
    <cellStyle name="Normal 7 3 3 2" xfId="6063"/>
    <cellStyle name="Normal 7 3 3 3" xfId="6064"/>
    <cellStyle name="Normal 7 3 4" xfId="6065"/>
    <cellStyle name="Normal 7 3 4 2" xfId="6066"/>
    <cellStyle name="Normal 7 3 4 3" xfId="6067"/>
    <cellStyle name="Normal 7 3 5" xfId="6068"/>
    <cellStyle name="Normal 7 3 6" xfId="6069"/>
    <cellStyle name="Normal 70" xfId="6541"/>
    <cellStyle name="Normal 70 2" xfId="6557"/>
    <cellStyle name="Normal 71" xfId="6543"/>
    <cellStyle name="Normal 71 2" xfId="6545"/>
    <cellStyle name="Normal 71 3" xfId="6561"/>
    <cellStyle name="Normal 72" xfId="6547"/>
    <cellStyle name="Normal 73" xfId="6549"/>
    <cellStyle name="Normal 73 2" xfId="6551"/>
    <cellStyle name="Normal 73 2 2" xfId="6553"/>
    <cellStyle name="Normal 74" xfId="6556"/>
    <cellStyle name="Normal 75" xfId="6564"/>
    <cellStyle name="Normal 8" xfId="513"/>
    <cellStyle name="Normal 8 2" xfId="605"/>
    <cellStyle name="Normal 8 3" xfId="6070"/>
    <cellStyle name="Normal 8 3 2" xfId="6071"/>
    <cellStyle name="Normal 8 3 2 2" xfId="6072"/>
    <cellStyle name="Normal 8 3 2 2 2" xfId="6073"/>
    <cellStyle name="Normal 8 3 2 2 3" xfId="6074"/>
    <cellStyle name="Normal 8 3 2 3" xfId="6075"/>
    <cellStyle name="Normal 8 3 2 4" xfId="6076"/>
    <cellStyle name="Normal 8 3 3" xfId="6077"/>
    <cellStyle name="Normal 8 3 3 2" xfId="6078"/>
    <cellStyle name="Normal 8 3 3 3" xfId="6079"/>
    <cellStyle name="Normal 8 3 4" xfId="6080"/>
    <cellStyle name="Normal 8 3 4 2" xfId="6081"/>
    <cellStyle name="Normal 8 3 4 3" xfId="6082"/>
    <cellStyle name="Normal 8 3 5" xfId="6083"/>
    <cellStyle name="Normal 8 3 6" xfId="6084"/>
    <cellStyle name="Normal 8 4" xfId="6560"/>
    <cellStyle name="Normal 9" xfId="370"/>
    <cellStyle name="Normal 9 2" xfId="371"/>
    <cellStyle name="Normal 9 2 2" xfId="592"/>
    <cellStyle name="Normal 9 3" xfId="591"/>
    <cellStyle name="Normal 9 3 2" xfId="6085"/>
    <cellStyle name="Normal 9 3 2 2" xfId="6086"/>
    <cellStyle name="Normal 9 3 2 2 2" xfId="6087"/>
    <cellStyle name="Normal 9 3 2 2 3" xfId="6088"/>
    <cellStyle name="Normal 9 3 2 3" xfId="6089"/>
    <cellStyle name="Normal 9 3 2 4" xfId="6090"/>
    <cellStyle name="Normal 9 3 3" xfId="6091"/>
    <cellStyle name="Normal 9 3 3 2" xfId="6092"/>
    <cellStyle name="Normal 9 3 3 3" xfId="6093"/>
    <cellStyle name="Normal 9 3 4" xfId="6094"/>
    <cellStyle name="Normal 9 3 4 2" xfId="6095"/>
    <cellStyle name="Normal 9 3 4 3" xfId="6096"/>
    <cellStyle name="Normal 9 3 5" xfId="6097"/>
    <cellStyle name="Normal 9 3 6" xfId="6098"/>
    <cellStyle name="Normal 9_NOL Analysis(For Ann Kellog and  Pete Winne)" xfId="509"/>
    <cellStyle name="Normal_Sheet1" xfId="372"/>
    <cellStyle name="Normal_Sheet3" xfId="373"/>
    <cellStyle name="Note 10" xfId="374"/>
    <cellStyle name="Note 10 2" xfId="375"/>
    <cellStyle name="Note 10 3" xfId="6099"/>
    <cellStyle name="Note 10 3 2" xfId="6100"/>
    <cellStyle name="Note 10 3 2 2" xfId="6101"/>
    <cellStyle name="Note 10 3 2 2 2" xfId="6102"/>
    <cellStyle name="Note 10 3 2 2 3" xfId="6103"/>
    <cellStyle name="Note 10 3 2 3" xfId="6104"/>
    <cellStyle name="Note 10 3 2 4" xfId="6105"/>
    <cellStyle name="Note 10 3 3" xfId="6106"/>
    <cellStyle name="Note 10 3 3 2" xfId="6107"/>
    <cellStyle name="Note 10 3 3 3" xfId="6108"/>
    <cellStyle name="Note 10 3 4" xfId="6109"/>
    <cellStyle name="Note 10 3 4 2" xfId="6110"/>
    <cellStyle name="Note 10 3 4 3" xfId="6111"/>
    <cellStyle name="Note 10 3 5" xfId="6112"/>
    <cellStyle name="Note 10 3 6" xfId="6113"/>
    <cellStyle name="Note 11" xfId="376"/>
    <cellStyle name="Note 11 2" xfId="377"/>
    <cellStyle name="Note 11 3" xfId="6114"/>
    <cellStyle name="Note 11 3 2" xfId="6115"/>
    <cellStyle name="Note 11 3 2 2" xfId="6116"/>
    <cellStyle name="Note 11 3 2 2 2" xfId="6117"/>
    <cellStyle name="Note 11 3 2 2 3" xfId="6118"/>
    <cellStyle name="Note 11 3 2 3" xfId="6119"/>
    <cellStyle name="Note 11 3 2 4" xfId="6120"/>
    <cellStyle name="Note 11 3 3" xfId="6121"/>
    <cellStyle name="Note 11 3 3 2" xfId="6122"/>
    <cellStyle name="Note 11 3 3 3" xfId="6123"/>
    <cellStyle name="Note 11 3 4" xfId="6124"/>
    <cellStyle name="Note 11 3 4 2" xfId="6125"/>
    <cellStyle name="Note 11 3 4 3" xfId="6126"/>
    <cellStyle name="Note 11 3 5" xfId="6127"/>
    <cellStyle name="Note 11 3 6" xfId="6128"/>
    <cellStyle name="Note 12" xfId="378"/>
    <cellStyle name="Note 12 2" xfId="379"/>
    <cellStyle name="Note 12 3" xfId="6129"/>
    <cellStyle name="Note 12 3 2" xfId="6130"/>
    <cellStyle name="Note 12 3 2 2" xfId="6131"/>
    <cellStyle name="Note 12 3 2 2 2" xfId="6132"/>
    <cellStyle name="Note 12 3 2 2 3" xfId="6133"/>
    <cellStyle name="Note 12 3 2 3" xfId="6134"/>
    <cellStyle name="Note 12 3 2 4" xfId="6135"/>
    <cellStyle name="Note 12 3 3" xfId="6136"/>
    <cellStyle name="Note 12 3 3 2" xfId="6137"/>
    <cellStyle name="Note 12 3 3 3" xfId="6138"/>
    <cellStyle name="Note 12 3 4" xfId="6139"/>
    <cellStyle name="Note 12 3 4 2" xfId="6140"/>
    <cellStyle name="Note 12 3 4 3" xfId="6141"/>
    <cellStyle name="Note 12 3 5" xfId="6142"/>
    <cellStyle name="Note 12 3 6" xfId="6143"/>
    <cellStyle name="Note 13" xfId="518"/>
    <cellStyle name="Note 13 2" xfId="611"/>
    <cellStyle name="Note 13 2 2" xfId="6144"/>
    <cellStyle name="Note 13 2 2 2" xfId="6145"/>
    <cellStyle name="Note 13 2 2 2 2" xfId="6146"/>
    <cellStyle name="Note 13 2 2 2 3" xfId="6147"/>
    <cellStyle name="Note 13 2 2 3" xfId="6148"/>
    <cellStyle name="Note 13 2 2 4" xfId="6149"/>
    <cellStyle name="Note 13 2 3" xfId="6150"/>
    <cellStyle name="Note 13 2 3 2" xfId="6151"/>
    <cellStyle name="Note 13 2 3 3" xfId="6152"/>
    <cellStyle name="Note 13 2 4" xfId="6153"/>
    <cellStyle name="Note 13 2 4 2" xfId="6154"/>
    <cellStyle name="Note 13 2 4 3" xfId="6155"/>
    <cellStyle name="Note 13 2 5" xfId="6156"/>
    <cellStyle name="Note 13 2 6" xfId="6157"/>
    <cellStyle name="Note 13 3" xfId="6158"/>
    <cellStyle name="Note 13 3 2" xfId="6159"/>
    <cellStyle name="Note 13 3 2 2" xfId="6160"/>
    <cellStyle name="Note 13 3 2 3" xfId="6161"/>
    <cellStyle name="Note 13 3 3" xfId="6162"/>
    <cellStyle name="Note 13 3 4" xfId="6163"/>
    <cellStyle name="Note 13 4" xfId="6164"/>
    <cellStyle name="Note 13 4 2" xfId="6165"/>
    <cellStyle name="Note 13 4 3" xfId="6166"/>
    <cellStyle name="Note 13 5" xfId="6167"/>
    <cellStyle name="Note 13 5 2" xfId="6168"/>
    <cellStyle name="Note 13 5 3" xfId="6169"/>
    <cellStyle name="Note 13 6" xfId="6170"/>
    <cellStyle name="Note 13 7" xfId="6171"/>
    <cellStyle name="Note 14" xfId="534"/>
    <cellStyle name="Note 14 2" xfId="6172"/>
    <cellStyle name="Note 14 2 2" xfId="6173"/>
    <cellStyle name="Note 14 2 2 2" xfId="6174"/>
    <cellStyle name="Note 14 2 2 3" xfId="6175"/>
    <cellStyle name="Note 14 2 3" xfId="6176"/>
    <cellStyle name="Note 14 2 4" xfId="6177"/>
    <cellStyle name="Note 14 3" xfId="6178"/>
    <cellStyle name="Note 14 3 2" xfId="6179"/>
    <cellStyle name="Note 14 3 3" xfId="6180"/>
    <cellStyle name="Note 14 4" xfId="6181"/>
    <cellStyle name="Note 14 4 2" xfId="6182"/>
    <cellStyle name="Note 14 4 3" xfId="6183"/>
    <cellStyle name="Note 14 5" xfId="6184"/>
    <cellStyle name="Note 14 6" xfId="6185"/>
    <cellStyle name="Note 15" xfId="6186"/>
    <cellStyle name="Note 15 2" xfId="6187"/>
    <cellStyle name="Note 15 2 2" xfId="6188"/>
    <cellStyle name="Note 15 2 2 2" xfId="6189"/>
    <cellStyle name="Note 15 2 2 3" xfId="6190"/>
    <cellStyle name="Note 15 2 3" xfId="6191"/>
    <cellStyle name="Note 15 2 4" xfId="6192"/>
    <cellStyle name="Note 15 3" xfId="6193"/>
    <cellStyle name="Note 15 3 2" xfId="6194"/>
    <cellStyle name="Note 15 3 3" xfId="6195"/>
    <cellStyle name="Note 15 4" xfId="6196"/>
    <cellStyle name="Note 15 4 2" xfId="6197"/>
    <cellStyle name="Note 15 4 3" xfId="6198"/>
    <cellStyle name="Note 15 5" xfId="6199"/>
    <cellStyle name="Note 15 6" xfId="6200"/>
    <cellStyle name="Note 16" xfId="6201"/>
    <cellStyle name="Note 16 2" xfId="6202"/>
    <cellStyle name="Note 16 2 2" xfId="6203"/>
    <cellStyle name="Note 16 2 2 2" xfId="6204"/>
    <cellStyle name="Note 16 2 2 3" xfId="6205"/>
    <cellStyle name="Note 16 2 3" xfId="6206"/>
    <cellStyle name="Note 16 2 4" xfId="6207"/>
    <cellStyle name="Note 16 3" xfId="6208"/>
    <cellStyle name="Note 16 3 2" xfId="6209"/>
    <cellStyle name="Note 16 3 3" xfId="6210"/>
    <cellStyle name="Note 16 4" xfId="6211"/>
    <cellStyle name="Note 16 4 2" xfId="6212"/>
    <cellStyle name="Note 16 4 3" xfId="6213"/>
    <cellStyle name="Note 16 5" xfId="6214"/>
    <cellStyle name="Note 16 6" xfId="6215"/>
    <cellStyle name="Note 17" xfId="6216"/>
    <cellStyle name="Note 17 2" xfId="6217"/>
    <cellStyle name="Note 17 2 2" xfId="6218"/>
    <cellStyle name="Note 17 2 2 2" xfId="6219"/>
    <cellStyle name="Note 17 2 2 3" xfId="6220"/>
    <cellStyle name="Note 17 2 3" xfId="6221"/>
    <cellStyle name="Note 17 2 4" xfId="6222"/>
    <cellStyle name="Note 17 3" xfId="6223"/>
    <cellStyle name="Note 17 3 2" xfId="6224"/>
    <cellStyle name="Note 17 3 3" xfId="6225"/>
    <cellStyle name="Note 17 4" xfId="6226"/>
    <cellStyle name="Note 17 4 2" xfId="6227"/>
    <cellStyle name="Note 17 4 3" xfId="6228"/>
    <cellStyle name="Note 17 5" xfId="6229"/>
    <cellStyle name="Note 17 6" xfId="6230"/>
    <cellStyle name="Note 18" xfId="6231"/>
    <cellStyle name="Note 18 2" xfId="6232"/>
    <cellStyle name="Note 18 2 2" xfId="6233"/>
    <cellStyle name="Note 18 2 2 2" xfId="6234"/>
    <cellStyle name="Note 18 2 2 3" xfId="6235"/>
    <cellStyle name="Note 18 2 3" xfId="6236"/>
    <cellStyle name="Note 18 2 4" xfId="6237"/>
    <cellStyle name="Note 18 3" xfId="6238"/>
    <cellStyle name="Note 18 3 2" xfId="6239"/>
    <cellStyle name="Note 18 3 3" xfId="6240"/>
    <cellStyle name="Note 18 4" xfId="6241"/>
    <cellStyle name="Note 18 4 2" xfId="6242"/>
    <cellStyle name="Note 18 4 3" xfId="6243"/>
    <cellStyle name="Note 18 5" xfId="6244"/>
    <cellStyle name="Note 18 6" xfId="6245"/>
    <cellStyle name="Note 19" xfId="6246"/>
    <cellStyle name="Note 19 2" xfId="6247"/>
    <cellStyle name="Note 19 2 2" xfId="6248"/>
    <cellStyle name="Note 19 2 2 2" xfId="6249"/>
    <cellStyle name="Note 19 2 2 3" xfId="6250"/>
    <cellStyle name="Note 19 2 3" xfId="6251"/>
    <cellStyle name="Note 19 2 4" xfId="6252"/>
    <cellStyle name="Note 19 3" xfId="6253"/>
    <cellStyle name="Note 19 3 2" xfId="6254"/>
    <cellStyle name="Note 19 3 3" xfId="6255"/>
    <cellStyle name="Note 19 4" xfId="6256"/>
    <cellStyle name="Note 19 4 2" xfId="6257"/>
    <cellStyle name="Note 19 4 3" xfId="6258"/>
    <cellStyle name="Note 19 5" xfId="6259"/>
    <cellStyle name="Note 19 6" xfId="6260"/>
    <cellStyle name="Note 2" xfId="380"/>
    <cellStyle name="Note 2 2" xfId="381"/>
    <cellStyle name="Note 2 2 2" xfId="6261"/>
    <cellStyle name="Note 2 3" xfId="6262"/>
    <cellStyle name="Note 2 3 2" xfId="6263"/>
    <cellStyle name="Note 2 3 2 2" xfId="6264"/>
    <cellStyle name="Note 2 3 2 2 2" xfId="6265"/>
    <cellStyle name="Note 2 3 2 2 3" xfId="6266"/>
    <cellStyle name="Note 2 3 2 3" xfId="6267"/>
    <cellStyle name="Note 2 3 2 4" xfId="6268"/>
    <cellStyle name="Note 2 3 3" xfId="6269"/>
    <cellStyle name="Note 2 3 3 2" xfId="6270"/>
    <cellStyle name="Note 2 3 3 3" xfId="6271"/>
    <cellStyle name="Note 2 3 4" xfId="6272"/>
    <cellStyle name="Note 2 3 4 2" xfId="6273"/>
    <cellStyle name="Note 2 3 4 3" xfId="6274"/>
    <cellStyle name="Note 2 3 5" xfId="6275"/>
    <cellStyle name="Note 2 3 6" xfId="6276"/>
    <cellStyle name="Note 20" xfId="6277"/>
    <cellStyle name="Note 20 2" xfId="6278"/>
    <cellStyle name="Note 20 2 2" xfId="6279"/>
    <cellStyle name="Note 20 2 2 2" xfId="6280"/>
    <cellStyle name="Note 20 2 2 3" xfId="6281"/>
    <cellStyle name="Note 20 2 3" xfId="6282"/>
    <cellStyle name="Note 20 2 4" xfId="6283"/>
    <cellStyle name="Note 20 3" xfId="6284"/>
    <cellStyle name="Note 20 3 2" xfId="6285"/>
    <cellStyle name="Note 20 3 3" xfId="6286"/>
    <cellStyle name="Note 20 4" xfId="6287"/>
    <cellStyle name="Note 20 4 2" xfId="6288"/>
    <cellStyle name="Note 20 4 3" xfId="6289"/>
    <cellStyle name="Note 20 5" xfId="6290"/>
    <cellStyle name="Note 20 6" xfId="6291"/>
    <cellStyle name="Note 21" xfId="6292"/>
    <cellStyle name="Note 22" xfId="6293"/>
    <cellStyle name="Note 22 2" xfId="6294"/>
    <cellStyle name="Note 22 2 2" xfId="6295"/>
    <cellStyle name="Note 22 2 2 2" xfId="6296"/>
    <cellStyle name="Note 22 2 2 3" xfId="6297"/>
    <cellStyle name="Note 22 2 3" xfId="6298"/>
    <cellStyle name="Note 22 2 4" xfId="6299"/>
    <cellStyle name="Note 22 3" xfId="6300"/>
    <cellStyle name="Note 22 3 2" xfId="6301"/>
    <cellStyle name="Note 22 3 3" xfId="6302"/>
    <cellStyle name="Note 22 4" xfId="6303"/>
    <cellStyle name="Note 22 4 2" xfId="6304"/>
    <cellStyle name="Note 22 4 3" xfId="6305"/>
    <cellStyle name="Note 22 5" xfId="6306"/>
    <cellStyle name="Note 22 6" xfId="6307"/>
    <cellStyle name="Note 23" xfId="6308"/>
    <cellStyle name="Note 23 2" xfId="6309"/>
    <cellStyle name="Note 23 2 2" xfId="6310"/>
    <cellStyle name="Note 23 2 3" xfId="6311"/>
    <cellStyle name="Note 23 3" xfId="6312"/>
    <cellStyle name="Note 23 4" xfId="6313"/>
    <cellStyle name="Note 3" xfId="382"/>
    <cellStyle name="Note 3 2" xfId="383"/>
    <cellStyle name="Note 3 3" xfId="6314"/>
    <cellStyle name="Note 3 3 2" xfId="6315"/>
    <cellStyle name="Note 3 3 2 2" xfId="6316"/>
    <cellStyle name="Note 3 3 2 2 2" xfId="6317"/>
    <cellStyle name="Note 3 3 2 2 3" xfId="6318"/>
    <cellStyle name="Note 3 3 2 3" xfId="6319"/>
    <cellStyle name="Note 3 3 2 4" xfId="6320"/>
    <cellStyle name="Note 3 3 3" xfId="6321"/>
    <cellStyle name="Note 3 3 3 2" xfId="6322"/>
    <cellStyle name="Note 3 3 3 3" xfId="6323"/>
    <cellStyle name="Note 3 3 4" xfId="6324"/>
    <cellStyle name="Note 3 3 4 2" xfId="6325"/>
    <cellStyle name="Note 3 3 4 3" xfId="6326"/>
    <cellStyle name="Note 3 3 5" xfId="6327"/>
    <cellStyle name="Note 3 3 6" xfId="6328"/>
    <cellStyle name="Note 4" xfId="384"/>
    <cellStyle name="Note 4 2" xfId="385"/>
    <cellStyle name="Note 4 3" xfId="6329"/>
    <cellStyle name="Note 4 3 2" xfId="6330"/>
    <cellStyle name="Note 4 3 2 2" xfId="6331"/>
    <cellStyle name="Note 4 3 2 2 2" xfId="6332"/>
    <cellStyle name="Note 4 3 2 2 3" xfId="6333"/>
    <cellStyle name="Note 4 3 2 3" xfId="6334"/>
    <cellStyle name="Note 4 3 2 4" xfId="6335"/>
    <cellStyle name="Note 4 3 3" xfId="6336"/>
    <cellStyle name="Note 4 3 3 2" xfId="6337"/>
    <cellStyle name="Note 4 3 3 3" xfId="6338"/>
    <cellStyle name="Note 4 3 4" xfId="6339"/>
    <cellStyle name="Note 4 3 4 2" xfId="6340"/>
    <cellStyle name="Note 4 3 4 3" xfId="6341"/>
    <cellStyle name="Note 4 3 5" xfId="6342"/>
    <cellStyle name="Note 4 3 6" xfId="6343"/>
    <cellStyle name="Note 5" xfId="386"/>
    <cellStyle name="Note 5 2" xfId="387"/>
    <cellStyle name="Note 5 3" xfId="6344"/>
    <cellStyle name="Note 5 3 2" xfId="6345"/>
    <cellStyle name="Note 5 3 2 2" xfId="6346"/>
    <cellStyle name="Note 5 3 2 2 2" xfId="6347"/>
    <cellStyle name="Note 5 3 2 2 3" xfId="6348"/>
    <cellStyle name="Note 5 3 2 3" xfId="6349"/>
    <cellStyle name="Note 5 3 2 4" xfId="6350"/>
    <cellStyle name="Note 5 3 3" xfId="6351"/>
    <cellStyle name="Note 5 3 3 2" xfId="6352"/>
    <cellStyle name="Note 5 3 3 3" xfId="6353"/>
    <cellStyle name="Note 5 3 4" xfId="6354"/>
    <cellStyle name="Note 5 3 4 2" xfId="6355"/>
    <cellStyle name="Note 5 3 4 3" xfId="6356"/>
    <cellStyle name="Note 5 3 5" xfId="6357"/>
    <cellStyle name="Note 5 3 6" xfId="6358"/>
    <cellStyle name="Note 6" xfId="388"/>
    <cellStyle name="Note 6 2" xfId="389"/>
    <cellStyle name="Note 6 3" xfId="6359"/>
    <cellStyle name="Note 6 3 2" xfId="6360"/>
    <cellStyle name="Note 6 3 2 2" xfId="6361"/>
    <cellStyle name="Note 6 3 2 2 2" xfId="6362"/>
    <cellStyle name="Note 6 3 2 2 3" xfId="6363"/>
    <cellStyle name="Note 6 3 2 3" xfId="6364"/>
    <cellStyle name="Note 6 3 2 4" xfId="6365"/>
    <cellStyle name="Note 6 3 3" xfId="6366"/>
    <cellStyle name="Note 6 3 3 2" xfId="6367"/>
    <cellStyle name="Note 6 3 3 3" xfId="6368"/>
    <cellStyle name="Note 6 3 4" xfId="6369"/>
    <cellStyle name="Note 6 3 4 2" xfId="6370"/>
    <cellStyle name="Note 6 3 4 3" xfId="6371"/>
    <cellStyle name="Note 6 3 5" xfId="6372"/>
    <cellStyle name="Note 6 3 6" xfId="6373"/>
    <cellStyle name="Note 7" xfId="390"/>
    <cellStyle name="Note 7 2" xfId="391"/>
    <cellStyle name="Note 7 3" xfId="6374"/>
    <cellStyle name="Note 7 3 2" xfId="6375"/>
    <cellStyle name="Note 7 3 2 2" xfId="6376"/>
    <cellStyle name="Note 7 3 2 2 2" xfId="6377"/>
    <cellStyle name="Note 7 3 2 2 3" xfId="6378"/>
    <cellStyle name="Note 7 3 2 3" xfId="6379"/>
    <cellStyle name="Note 7 3 2 4" xfId="6380"/>
    <cellStyle name="Note 7 3 3" xfId="6381"/>
    <cellStyle name="Note 7 3 3 2" xfId="6382"/>
    <cellStyle name="Note 7 3 3 3" xfId="6383"/>
    <cellStyle name="Note 7 3 4" xfId="6384"/>
    <cellStyle name="Note 7 3 4 2" xfId="6385"/>
    <cellStyle name="Note 7 3 4 3" xfId="6386"/>
    <cellStyle name="Note 7 3 5" xfId="6387"/>
    <cellStyle name="Note 7 3 6" xfId="6388"/>
    <cellStyle name="Note 8" xfId="392"/>
    <cellStyle name="Note 8 2" xfId="393"/>
    <cellStyle name="Note 8 3" xfId="6389"/>
    <cellStyle name="Note 8 3 2" xfId="6390"/>
    <cellStyle name="Note 8 3 2 2" xfId="6391"/>
    <cellStyle name="Note 8 3 2 2 2" xfId="6392"/>
    <cellStyle name="Note 8 3 2 2 3" xfId="6393"/>
    <cellStyle name="Note 8 3 2 3" xfId="6394"/>
    <cellStyle name="Note 8 3 2 4" xfId="6395"/>
    <cellStyle name="Note 8 3 3" xfId="6396"/>
    <cellStyle name="Note 8 3 3 2" xfId="6397"/>
    <cellStyle name="Note 8 3 3 3" xfId="6398"/>
    <cellStyle name="Note 8 3 4" xfId="6399"/>
    <cellStyle name="Note 8 3 4 2" xfId="6400"/>
    <cellStyle name="Note 8 3 4 3" xfId="6401"/>
    <cellStyle name="Note 8 3 5" xfId="6402"/>
    <cellStyle name="Note 8 3 6" xfId="6403"/>
    <cellStyle name="Note 9" xfId="394"/>
    <cellStyle name="Note 9 2" xfId="395"/>
    <cellStyle name="Note 9 3" xfId="6404"/>
    <cellStyle name="Note 9 3 2" xfId="6405"/>
    <cellStyle name="Note 9 3 2 2" xfId="6406"/>
    <cellStyle name="Note 9 3 2 2 2" xfId="6407"/>
    <cellStyle name="Note 9 3 2 2 3" xfId="6408"/>
    <cellStyle name="Note 9 3 2 3" xfId="6409"/>
    <cellStyle name="Note 9 3 2 4" xfId="6410"/>
    <cellStyle name="Note 9 3 3" xfId="6411"/>
    <cellStyle name="Note 9 3 3 2" xfId="6412"/>
    <cellStyle name="Note 9 3 3 3" xfId="6413"/>
    <cellStyle name="Note 9 3 4" xfId="6414"/>
    <cellStyle name="Note 9 3 4 2" xfId="6415"/>
    <cellStyle name="Note 9 3 4 3" xfId="6416"/>
    <cellStyle name="Note 9 3 5" xfId="6417"/>
    <cellStyle name="Note 9 3 6" xfId="6418"/>
    <cellStyle name="Output" xfId="396" builtinId="21" customBuiltin="1"/>
    <cellStyle name="Output 10" xfId="6419"/>
    <cellStyle name="Output 11" xfId="6420"/>
    <cellStyle name="Output 2" xfId="6421"/>
    <cellStyle name="Output 2 2" xfId="6422"/>
    <cellStyle name="Output 3" xfId="6423"/>
    <cellStyle name="Output 4" xfId="6424"/>
    <cellStyle name="Output 5" xfId="6425"/>
    <cellStyle name="Output 6" xfId="6426"/>
    <cellStyle name="Output 7" xfId="6427"/>
    <cellStyle name="Output 8" xfId="6428"/>
    <cellStyle name="Output 9" xfId="6429"/>
    <cellStyle name="Percen - Style1" xfId="397"/>
    <cellStyle name="Percen - Style2" xfId="398"/>
    <cellStyle name="Percen - Style3" xfId="399"/>
    <cellStyle name="Percent" xfId="400" builtinId="5"/>
    <cellStyle name="Percent (0)" xfId="401"/>
    <cellStyle name="Percent [2]" xfId="402"/>
    <cellStyle name="Percent 10" xfId="403"/>
    <cellStyle name="Percent 11" xfId="404"/>
    <cellStyle name="Percent 12" xfId="405"/>
    <cellStyle name="Percent 13" xfId="406"/>
    <cellStyle name="Percent 14" xfId="407"/>
    <cellStyle name="Percent 15" xfId="408"/>
    <cellStyle name="Percent 16" xfId="409"/>
    <cellStyle name="Percent 17" xfId="593"/>
    <cellStyle name="Percent 18" xfId="626"/>
    <cellStyle name="Percent 19" xfId="629"/>
    <cellStyle name="Percent 2" xfId="410"/>
    <cellStyle name="Percent 2 2" xfId="411"/>
    <cellStyle name="Percent 2 2 2 2" xfId="6538"/>
    <cellStyle name="Percent 2 3" xfId="594"/>
    <cellStyle name="Percent 2 4" xfId="650"/>
    <cellStyle name="Percent 20" xfId="631"/>
    <cellStyle name="Percent 21" xfId="639"/>
    <cellStyle name="Percent 22" xfId="644"/>
    <cellStyle name="Percent 22 2" xfId="6540"/>
    <cellStyle name="Percent 3" xfId="412"/>
    <cellStyle name="Percent 3 2" xfId="413"/>
    <cellStyle name="Percent 4" xfId="414"/>
    <cellStyle name="Percent 4 2" xfId="415"/>
    <cellStyle name="Percent 4 3" xfId="416"/>
    <cellStyle name="Percent 5" xfId="417"/>
    <cellStyle name="Percent 6" xfId="418"/>
    <cellStyle name="Percent 7" xfId="419"/>
    <cellStyle name="Percent 8" xfId="420"/>
    <cellStyle name="Percent 9" xfId="421"/>
    <cellStyle name="Processing" xfId="422"/>
    <cellStyle name="PSChar" xfId="423"/>
    <cellStyle name="PSDate" xfId="424"/>
    <cellStyle name="PSDec" xfId="425"/>
    <cellStyle name="PSHeading" xfId="426"/>
    <cellStyle name="PSInt" xfId="427"/>
    <cellStyle name="PSSpacer" xfId="428"/>
    <cellStyle name="purple - Style8" xfId="429"/>
    <cellStyle name="RED" xfId="430"/>
    <cellStyle name="Red - Style7" xfId="431"/>
    <cellStyle name="RED_04 07E Wild Horse Wind Expansion (C) (2)" xfId="432"/>
    <cellStyle name="Report" xfId="433"/>
    <cellStyle name="Report Bar" xfId="434"/>
    <cellStyle name="Report Heading" xfId="435"/>
    <cellStyle name="Report Percent" xfId="436"/>
    <cellStyle name="Report Unit Cost" xfId="437"/>
    <cellStyle name="Reports" xfId="438"/>
    <cellStyle name="Reports Total" xfId="439"/>
    <cellStyle name="Reports Unit Cost Total" xfId="440"/>
    <cellStyle name="Reports_Book9" xfId="441"/>
    <cellStyle name="RevList" xfId="442"/>
    <cellStyle name="round100" xfId="443"/>
    <cellStyle name="SAPBEXaggData" xfId="444"/>
    <cellStyle name="SAPBEXaggData 2" xfId="6430"/>
    <cellStyle name="SAPBEXaggData 3" xfId="6431"/>
    <cellStyle name="SAPBEXaggDataEmph" xfId="445"/>
    <cellStyle name="SAPBEXaggDataEmph 2" xfId="6432"/>
    <cellStyle name="SAPBEXaggDataEmph 3" xfId="6433"/>
    <cellStyle name="SAPBEXaggItem" xfId="446"/>
    <cellStyle name="SAPBEXaggItem 2" xfId="6434"/>
    <cellStyle name="SAPBEXaggItem 3" xfId="6435"/>
    <cellStyle name="SAPBEXaggItemX" xfId="447"/>
    <cellStyle name="SAPBEXaggItemX 2" xfId="6436"/>
    <cellStyle name="SAPBEXaggItemX 3" xfId="6437"/>
    <cellStyle name="SAPBEXchaText" xfId="448"/>
    <cellStyle name="SAPBEXchaText 2" xfId="449"/>
    <cellStyle name="SAPBEXchaText 3" xfId="6438"/>
    <cellStyle name="SAPBEXchaText 4" xfId="6439"/>
    <cellStyle name="SAPBEXexcBad7" xfId="450"/>
    <cellStyle name="SAPBEXexcBad7 2" xfId="6440"/>
    <cellStyle name="SAPBEXexcBad7 3" xfId="6441"/>
    <cellStyle name="SAPBEXexcBad8" xfId="451"/>
    <cellStyle name="SAPBEXexcBad8 2" xfId="6442"/>
    <cellStyle name="SAPBEXexcBad8 3" xfId="6443"/>
    <cellStyle name="SAPBEXexcBad9" xfId="452"/>
    <cellStyle name="SAPBEXexcBad9 2" xfId="6444"/>
    <cellStyle name="SAPBEXexcBad9 3" xfId="6445"/>
    <cellStyle name="SAPBEXexcCritical4" xfId="453"/>
    <cellStyle name="SAPBEXexcCritical4 2" xfId="6446"/>
    <cellStyle name="SAPBEXexcCritical4 3" xfId="6447"/>
    <cellStyle name="SAPBEXexcCritical5" xfId="454"/>
    <cellStyle name="SAPBEXexcCritical5 2" xfId="6448"/>
    <cellStyle name="SAPBEXexcCritical5 3" xfId="6449"/>
    <cellStyle name="SAPBEXexcCritical6" xfId="455"/>
    <cellStyle name="SAPBEXexcCritical6 2" xfId="6450"/>
    <cellStyle name="SAPBEXexcCritical6 3" xfId="6451"/>
    <cellStyle name="SAPBEXexcGood1" xfId="456"/>
    <cellStyle name="SAPBEXexcGood1 2" xfId="6452"/>
    <cellStyle name="SAPBEXexcGood1 3" xfId="6453"/>
    <cellStyle name="SAPBEXexcGood2" xfId="457"/>
    <cellStyle name="SAPBEXexcGood2 2" xfId="6454"/>
    <cellStyle name="SAPBEXexcGood2 3" xfId="6455"/>
    <cellStyle name="SAPBEXexcGood3" xfId="458"/>
    <cellStyle name="SAPBEXexcGood3 2" xfId="6456"/>
    <cellStyle name="SAPBEXexcGood3 3" xfId="6457"/>
    <cellStyle name="SAPBEXfilterDrill" xfId="459"/>
    <cellStyle name="SAPBEXfilterDrill 2" xfId="6458"/>
    <cellStyle name="SAPBEXfilterDrill 3" xfId="6459"/>
    <cellStyle name="SAPBEXfilterItem" xfId="460"/>
    <cellStyle name="SAPBEXfilterItem 2" xfId="6460"/>
    <cellStyle name="SAPBEXfilterItem 3" xfId="6461"/>
    <cellStyle name="SAPBEXfilterText" xfId="461"/>
    <cellStyle name="SAPBEXformats" xfId="462"/>
    <cellStyle name="SAPBEXformats 2" xfId="6462"/>
    <cellStyle name="SAPBEXformats 3" xfId="6463"/>
    <cellStyle name="SAPBEXheaderItem" xfId="463"/>
    <cellStyle name="SAPBEXheaderItem 2" xfId="6464"/>
    <cellStyle name="SAPBEXheaderItem 3" xfId="6465"/>
    <cellStyle name="SAPBEXheaderText" xfId="464"/>
    <cellStyle name="SAPBEXheaderText 2" xfId="6466"/>
    <cellStyle name="SAPBEXheaderText 3" xfId="6467"/>
    <cellStyle name="SAPBEXHLevel0" xfId="465"/>
    <cellStyle name="SAPBEXHLevel0 2" xfId="6468"/>
    <cellStyle name="SAPBEXHLevel0 3" xfId="6469"/>
    <cellStyle name="SAPBEXHLevel0X" xfId="466"/>
    <cellStyle name="SAPBEXHLevel0X 2" xfId="6470"/>
    <cellStyle name="SAPBEXHLevel0X 3" xfId="6471"/>
    <cellStyle name="SAPBEXHLevel1" xfId="467"/>
    <cellStyle name="SAPBEXHLevel1 2" xfId="6472"/>
    <cellStyle name="SAPBEXHLevel1 3" xfId="6473"/>
    <cellStyle name="SAPBEXHLevel1X" xfId="468"/>
    <cellStyle name="SAPBEXHLevel1X 2" xfId="6474"/>
    <cellStyle name="SAPBEXHLevel1X 3" xfId="6475"/>
    <cellStyle name="SAPBEXHLevel2" xfId="469"/>
    <cellStyle name="SAPBEXHLevel2 2" xfId="6476"/>
    <cellStyle name="SAPBEXHLevel2 3" xfId="6477"/>
    <cellStyle name="SAPBEXHLevel2X" xfId="470"/>
    <cellStyle name="SAPBEXHLevel2X 2" xfId="6478"/>
    <cellStyle name="SAPBEXHLevel2X 3" xfId="6479"/>
    <cellStyle name="SAPBEXHLevel3" xfId="471"/>
    <cellStyle name="SAPBEXHLevel3 2" xfId="6480"/>
    <cellStyle name="SAPBEXHLevel3 3" xfId="6481"/>
    <cellStyle name="SAPBEXHLevel3X" xfId="472"/>
    <cellStyle name="SAPBEXHLevel3X 2" xfId="6482"/>
    <cellStyle name="SAPBEXHLevel3X 3" xfId="6483"/>
    <cellStyle name="SAPBEXinputData" xfId="473"/>
    <cellStyle name="SAPBEXresData" xfId="474"/>
    <cellStyle name="SAPBEXresData 2" xfId="6484"/>
    <cellStyle name="SAPBEXresData 3" xfId="6485"/>
    <cellStyle name="SAPBEXresDataEmph" xfId="475"/>
    <cellStyle name="SAPBEXresDataEmph 2" xfId="6486"/>
    <cellStyle name="SAPBEXresDataEmph 3" xfId="6487"/>
    <cellStyle name="SAPBEXresItem" xfId="476"/>
    <cellStyle name="SAPBEXresItem 2" xfId="6488"/>
    <cellStyle name="SAPBEXresItem 3" xfId="6489"/>
    <cellStyle name="SAPBEXresItemX" xfId="477"/>
    <cellStyle name="SAPBEXresItemX 2" xfId="6490"/>
    <cellStyle name="SAPBEXresItemX 3" xfId="6491"/>
    <cellStyle name="SAPBEXstdData" xfId="478"/>
    <cellStyle name="SAPBEXstdData 2" xfId="6492"/>
    <cellStyle name="SAPBEXstdData 3" xfId="6493"/>
    <cellStyle name="SAPBEXstdDataEmph" xfId="479"/>
    <cellStyle name="SAPBEXstdDataEmph 2" xfId="6494"/>
    <cellStyle name="SAPBEXstdDataEmph 3" xfId="6495"/>
    <cellStyle name="SAPBEXstdItem" xfId="480"/>
    <cellStyle name="SAPBEXstdItem 2" xfId="6496"/>
    <cellStyle name="SAPBEXstdItem 3" xfId="6497"/>
    <cellStyle name="SAPBEXstdItemX" xfId="481"/>
    <cellStyle name="SAPBEXstdItemX 2" xfId="6498"/>
    <cellStyle name="SAPBEXstdItemX 3" xfId="6499"/>
    <cellStyle name="SAPBEXtitle" xfId="482"/>
    <cellStyle name="SAPBEXtitle 2" xfId="6500"/>
    <cellStyle name="SAPBEXtitle 3" xfId="6501"/>
    <cellStyle name="SAPBEXundefined" xfId="483"/>
    <cellStyle name="SAPBEXundefined 2" xfId="6502"/>
    <cellStyle name="SAPBEXundefined 3" xfId="6503"/>
    <cellStyle name="shade" xfId="484"/>
    <cellStyle name="Sheet Title" xfId="6504"/>
    <cellStyle name="StmtTtl1" xfId="485"/>
    <cellStyle name="StmtTtl1 2" xfId="486"/>
    <cellStyle name="StmtTtl1 3" xfId="487"/>
    <cellStyle name="StmtTtl1 4" xfId="488"/>
    <cellStyle name="StmtTtl2" xfId="489"/>
    <cellStyle name="STYL1 - Style1" xfId="490"/>
    <cellStyle name="Style 1" xfId="491"/>
    <cellStyle name="Style 1 2" xfId="492"/>
    <cellStyle name="Style 1 3" xfId="493"/>
    <cellStyle name="Style 1 4" xfId="494"/>
    <cellStyle name="Style 1_3.01 Income Statement" xfId="495"/>
    <cellStyle name="Subtotal" xfId="496"/>
    <cellStyle name="Sub-total" xfId="497"/>
    <cellStyle name="taples Plaza" xfId="498"/>
    <cellStyle name="Test" xfId="6505"/>
    <cellStyle name="Tickmark" xfId="499"/>
    <cellStyle name="Title" xfId="500" builtinId="15" customBuiltin="1"/>
    <cellStyle name="Title 10" xfId="6506"/>
    <cellStyle name="Title 2" xfId="6507"/>
    <cellStyle name="Title 2 2" xfId="6508"/>
    <cellStyle name="Title 3" xfId="6509"/>
    <cellStyle name="Title 4" xfId="6510"/>
    <cellStyle name="Title 5" xfId="6511"/>
    <cellStyle name="Title 6" xfId="6512"/>
    <cellStyle name="Title 7" xfId="6513"/>
    <cellStyle name="Title 8" xfId="6514"/>
    <cellStyle name="Title 9" xfId="6515"/>
    <cellStyle name="Title: Major" xfId="501"/>
    <cellStyle name="Title: Minor" xfId="502"/>
    <cellStyle name="Title: Worksheet" xfId="503"/>
    <cellStyle name="Total" xfId="504" builtinId="25" customBuiltin="1"/>
    <cellStyle name="Total 10" xfId="6516"/>
    <cellStyle name="Total 11" xfId="6517"/>
    <cellStyle name="Total 2" xfId="6518"/>
    <cellStyle name="Total 2 2" xfId="6519"/>
    <cellStyle name="Total 3" xfId="6520"/>
    <cellStyle name="Total 4" xfId="6521"/>
    <cellStyle name="Total 5" xfId="6522"/>
    <cellStyle name="Total 6" xfId="6523"/>
    <cellStyle name="Total 7" xfId="6524"/>
    <cellStyle name="Total 8" xfId="6525"/>
    <cellStyle name="Total 9" xfId="6526"/>
    <cellStyle name="Total4 - Style4" xfId="505"/>
    <cellStyle name="Warning Text" xfId="506" builtinId="11" customBuiltin="1"/>
    <cellStyle name="Warning Text 10" xfId="6527"/>
    <cellStyle name="Warning Text 2" xfId="6528"/>
    <cellStyle name="Warning Text 2 2" xfId="6529"/>
    <cellStyle name="Warning Text 3" xfId="6530"/>
    <cellStyle name="Warning Text 4" xfId="6531"/>
    <cellStyle name="Warning Text 5" xfId="6532"/>
    <cellStyle name="Warning Text 6" xfId="6533"/>
    <cellStyle name="Warning Text 7" xfId="6534"/>
    <cellStyle name="Warning Text 8" xfId="6535"/>
    <cellStyle name="Warning Text 9" xfId="6536"/>
  </cellStyles>
  <dxfs count="14">
    <dxf>
      <font>
        <b/>
        <i val="0"/>
      </font>
      <fill>
        <patternFill>
          <bgColor rgb="FF92D050"/>
        </patternFill>
      </fill>
    </dxf>
    <dxf>
      <font>
        <b/>
        <i val="0"/>
      </font>
      <fill>
        <patternFill>
          <bgColor theme="5" tint="0.59996337778862885"/>
        </patternFill>
      </fill>
    </dxf>
    <dxf>
      <font>
        <b/>
        <i val="0"/>
      </font>
      <fill>
        <patternFill>
          <bgColor rgb="FF92D050"/>
        </patternFill>
      </fill>
    </dxf>
    <dxf>
      <font>
        <b/>
        <i val="0"/>
      </font>
      <fill>
        <patternFill>
          <bgColor theme="5" tint="0.59996337778862885"/>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s>
  <tableStyles count="0" defaultTableStyle="TableStyleMedium9" defaultPivotStyle="PivotStyleLight16"/>
  <colors>
    <mruColors>
      <color rgb="FFFFFF00"/>
      <color rgb="FF0000CC"/>
      <color rgb="FF66FFCC"/>
      <color rgb="FF00FF00"/>
      <color rgb="FF9966FF"/>
      <color rgb="FFCCFFFF"/>
      <color rgb="FFFF9933"/>
      <color rgb="FFA50021"/>
      <color rgb="FFCCCCFF"/>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0</xdr:colOff>
      <xdr:row>3</xdr:row>
      <xdr:rowOff>66675</xdr:rowOff>
    </xdr:from>
    <xdr:to>
      <xdr:col>11</xdr:col>
      <xdr:colOff>0</xdr:colOff>
      <xdr:row>3</xdr:row>
      <xdr:rowOff>66675</xdr:rowOff>
    </xdr:to>
    <xdr:sp macro="" textlink="">
      <xdr:nvSpPr>
        <xdr:cNvPr id="115640" name="Line 1"/>
        <xdr:cNvSpPr>
          <a:spLocks noChangeShapeType="1"/>
        </xdr:cNvSpPr>
      </xdr:nvSpPr>
      <xdr:spPr bwMode="auto">
        <a:xfrm flipH="1">
          <a:off x="8715375" y="5524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xdr:row>
      <xdr:rowOff>66675</xdr:rowOff>
    </xdr:from>
    <xdr:to>
      <xdr:col>11</xdr:col>
      <xdr:colOff>0</xdr:colOff>
      <xdr:row>3</xdr:row>
      <xdr:rowOff>66675</xdr:rowOff>
    </xdr:to>
    <xdr:sp macro="" textlink="">
      <xdr:nvSpPr>
        <xdr:cNvPr id="2" name="Line 1"/>
        <xdr:cNvSpPr>
          <a:spLocks noChangeShapeType="1"/>
        </xdr:cNvSpPr>
      </xdr:nvSpPr>
      <xdr:spPr bwMode="auto">
        <a:xfrm flipH="1">
          <a:off x="8715375" y="55245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5%20Allocation%20Method%20CBR%20Dec%2020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E &amp; G RB"/>
      <sheetName val="2018 Dec IS "/>
      <sheetName val="SAP DL Downld"/>
      <sheetName val="12ME Dec 18 ZRW_DLF1"/>
      <sheetName val="Meter count Updated"/>
      <sheetName val="Electric"/>
      <sheetName val="Gas"/>
      <sheetName val="Combined-2018"/>
      <sheetName val="Elect. Customer Counts Pg 10a  "/>
      <sheetName val="Gas Customer Counts Pg 10b"/>
      <sheetName val="Allocations"/>
      <sheetName val="DLReconBBS"/>
      <sheetName val="2018 March IS "/>
      <sheetName val="FERC.P354,5"/>
      <sheetName val="2017 GRC WC Det Format"/>
      <sheetName val="SAP DL DownldJAMES"/>
      <sheetName val="2"/>
    </sheetNames>
    <sheetDataSet>
      <sheetData sheetId="0">
        <row r="8">
          <cell r="E8">
            <v>1149789</v>
          </cell>
          <cell r="F8">
            <v>830781</v>
          </cell>
        </row>
        <row r="11">
          <cell r="E11">
            <v>772668</v>
          </cell>
          <cell r="F11">
            <v>469328</v>
          </cell>
        </row>
        <row r="15">
          <cell r="E15">
            <v>3916270559</v>
          </cell>
          <cell r="F15">
            <v>3720008877</v>
          </cell>
        </row>
        <row r="16">
          <cell r="E16">
            <v>1565101205</v>
          </cell>
          <cell r="F16">
            <v>0</v>
          </cell>
        </row>
        <row r="17">
          <cell r="E17">
            <v>224862862</v>
          </cell>
          <cell r="F17">
            <v>24731375</v>
          </cell>
        </row>
        <row r="22">
          <cell r="E22">
            <v>1149789</v>
          </cell>
          <cell r="F22">
            <v>830781</v>
          </cell>
        </row>
        <row r="25">
          <cell r="E25">
            <v>56281744.650000006</v>
          </cell>
          <cell r="F25">
            <v>25481886.959999997</v>
          </cell>
        </row>
        <row r="28">
          <cell r="E28">
            <v>75531971.569999978</v>
          </cell>
          <cell r="F28">
            <v>37654794.339999989</v>
          </cell>
        </row>
        <row r="31">
          <cell r="E31">
            <v>5784306431.4349995</v>
          </cell>
          <cell r="F31">
            <v>2345099323.4824991</v>
          </cell>
        </row>
        <row r="38">
          <cell r="E38">
            <v>60929518.730000004</v>
          </cell>
          <cell r="F38">
            <v>27189215.729999997</v>
          </cell>
        </row>
        <row r="43">
          <cell r="F43">
            <v>138030104.47000003</v>
          </cell>
        </row>
        <row r="44">
          <cell r="F44">
            <v>1443800.98</v>
          </cell>
        </row>
        <row r="45">
          <cell r="F45">
            <v>136602134.34999999</v>
          </cell>
        </row>
      </sheetData>
      <sheetData sheetId="1"/>
      <sheetData sheetId="2"/>
      <sheetData sheetId="3"/>
      <sheetData sheetId="4"/>
      <sheetData sheetId="5"/>
      <sheetData sheetId="6"/>
      <sheetData sheetId="7"/>
      <sheetData sheetId="8"/>
      <sheetData sheetId="9"/>
      <sheetData sheetId="10"/>
      <sheetData sheetId="11">
        <row r="78">
          <cell r="BA78">
            <v>0.49997132880489842</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7.bin"/><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9.bin"/><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36"/>
  <sheetViews>
    <sheetView tabSelected="1" workbookViewId="0">
      <selection activeCell="A3" sqref="A3:E3"/>
    </sheetView>
  </sheetViews>
  <sheetFormatPr defaultRowHeight="12.75"/>
  <cols>
    <col min="1" max="1" width="4.7109375" customWidth="1"/>
    <col min="2" max="2" width="41.28515625" bestFit="1" customWidth="1"/>
    <col min="3" max="3" width="19.28515625" customWidth="1"/>
    <col min="4" max="4" width="0.7109375" style="4" customWidth="1"/>
    <col min="5" max="5" width="19.28515625" customWidth="1"/>
    <col min="6" max="6" width="3.85546875" bestFit="1" customWidth="1"/>
    <col min="7" max="8" width="18.42578125" bestFit="1" customWidth="1"/>
    <col min="9" max="9" width="0.7109375" customWidth="1"/>
    <col min="10" max="10" width="19.28515625" customWidth="1"/>
    <col min="11" max="11" width="1.5703125" customWidth="1"/>
    <col min="12" max="12" width="14.140625" bestFit="1" customWidth="1"/>
  </cols>
  <sheetData>
    <row r="1" spans="1:6" ht="20.25">
      <c r="C1" s="188"/>
      <c r="D1" s="196"/>
      <c r="E1" s="189"/>
    </row>
    <row r="2" spans="1:6">
      <c r="A2" s="605" t="s">
        <v>1373</v>
      </c>
      <c r="B2" s="605"/>
      <c r="C2" s="605"/>
      <c r="D2" s="605"/>
      <c r="E2" s="605"/>
    </row>
    <row r="3" spans="1:6">
      <c r="A3" s="605" t="s">
        <v>1580</v>
      </c>
      <c r="B3" s="605"/>
      <c r="C3" s="605"/>
      <c r="D3" s="605"/>
      <c r="E3" s="605"/>
    </row>
    <row r="4" spans="1:6">
      <c r="A4" s="42"/>
    </row>
    <row r="5" spans="1:6">
      <c r="A5" s="42"/>
      <c r="C5" s="187"/>
      <c r="D5" s="197"/>
      <c r="E5" s="187"/>
    </row>
    <row r="6" spans="1:6">
      <c r="C6" s="217" t="s">
        <v>1660</v>
      </c>
      <c r="D6" s="499"/>
      <c r="E6" s="217" t="s">
        <v>1661</v>
      </c>
      <c r="F6" s="4"/>
    </row>
    <row r="7" spans="1:6" ht="38.25">
      <c r="A7" s="511" t="s">
        <v>1374</v>
      </c>
      <c r="B7" s="160" t="s">
        <v>460</v>
      </c>
      <c r="C7" s="190" t="s">
        <v>1381</v>
      </c>
      <c r="D7" s="500"/>
      <c r="E7" s="190" t="s">
        <v>1381</v>
      </c>
      <c r="F7" s="4"/>
    </row>
    <row r="8" spans="1:6">
      <c r="C8" s="4"/>
      <c r="D8" s="501"/>
      <c r="E8" s="4"/>
      <c r="F8" s="4"/>
    </row>
    <row r="9" spans="1:6">
      <c r="A9" s="161">
        <v>1</v>
      </c>
      <c r="B9" s="470" t="s">
        <v>461</v>
      </c>
      <c r="C9" s="4"/>
      <c r="D9" s="501"/>
      <c r="E9" s="4"/>
      <c r="F9" s="4"/>
    </row>
    <row r="10" spans="1:6">
      <c r="A10" s="161">
        <f>A9+1</f>
        <v>2</v>
      </c>
      <c r="C10" s="4"/>
      <c r="D10" s="501"/>
      <c r="E10" s="4"/>
    </row>
    <row r="11" spans="1:6">
      <c r="A11" s="161">
        <f t="shared" ref="A11:A36" si="0">A10+1</f>
        <v>3</v>
      </c>
      <c r="B11" s="42" t="s">
        <v>614</v>
      </c>
      <c r="C11" s="472">
        <f>-'2017 GRC WC Det Format'!AH1399</f>
        <v>7800065571.5887508</v>
      </c>
      <c r="D11" s="502"/>
      <c r="E11" s="68">
        <f>-'2017 GRC WC Det Format'!AR1399</f>
        <v>8099533528.6400003</v>
      </c>
    </row>
    <row r="12" spans="1:6">
      <c r="A12" s="161">
        <f t="shared" si="0"/>
        <v>4</v>
      </c>
      <c r="C12" s="4"/>
      <c r="D12" s="501"/>
      <c r="E12" s="4"/>
    </row>
    <row r="13" spans="1:6">
      <c r="A13" s="161">
        <f t="shared" si="0"/>
        <v>5</v>
      </c>
      <c r="B13" s="471" t="s">
        <v>1646</v>
      </c>
      <c r="C13" s="4"/>
      <c r="D13" s="501"/>
      <c r="E13" s="4"/>
    </row>
    <row r="14" spans="1:6">
      <c r="A14" s="161">
        <f t="shared" si="0"/>
        <v>6</v>
      </c>
      <c r="C14" s="4"/>
      <c r="D14" s="501"/>
      <c r="E14" s="4"/>
    </row>
    <row r="15" spans="1:6">
      <c r="A15" s="161">
        <f t="shared" si="0"/>
        <v>7</v>
      </c>
      <c r="B15" t="s">
        <v>1375</v>
      </c>
      <c r="C15" s="41">
        <f>'2017 GRC WC Det Format'!AI1399</f>
        <v>5063475301.3470755</v>
      </c>
      <c r="D15" s="503"/>
      <c r="E15" s="41">
        <f>'2017 GRC WC Det Format'!AS1399</f>
        <v>5254221532.4507446</v>
      </c>
    </row>
    <row r="16" spans="1:6">
      <c r="A16" s="161">
        <f t="shared" si="0"/>
        <v>8</v>
      </c>
      <c r="C16" s="4"/>
      <c r="D16" s="501"/>
      <c r="E16" s="4"/>
    </row>
    <row r="17" spans="1:6">
      <c r="A17" s="161">
        <f t="shared" si="0"/>
        <v>9</v>
      </c>
      <c r="B17" t="s">
        <v>1376</v>
      </c>
      <c r="C17" s="41">
        <f>'2017 GRC WC Det Format'!AJ1399</f>
        <v>1896820343.2129271</v>
      </c>
      <c r="D17" s="503"/>
      <c r="E17" s="192">
        <f>'2017 GRC WC Det Format'!AT1399</f>
        <v>2048362005.829257</v>
      </c>
      <c r="F17" s="295"/>
    </row>
    <row r="18" spans="1:6">
      <c r="A18" s="161">
        <f t="shared" si="0"/>
        <v>10</v>
      </c>
      <c r="C18" s="193"/>
      <c r="D18" s="504"/>
      <c r="E18" s="4"/>
      <c r="F18" s="295"/>
    </row>
    <row r="19" spans="1:6">
      <c r="A19" s="161">
        <f t="shared" si="0"/>
        <v>11</v>
      </c>
      <c r="B19" s="42" t="s">
        <v>1658</v>
      </c>
      <c r="C19" s="68">
        <f>C15+C17</f>
        <v>6960295644.5600023</v>
      </c>
      <c r="D19" s="505"/>
      <c r="E19" s="68">
        <f>E15+E17</f>
        <v>7302583538.2800016</v>
      </c>
      <c r="F19" s="295" t="s">
        <v>1350</v>
      </c>
    </row>
    <row r="20" spans="1:6">
      <c r="A20" s="161">
        <f t="shared" si="0"/>
        <v>12</v>
      </c>
      <c r="C20" s="4"/>
      <c r="D20" s="501"/>
      <c r="E20" s="4"/>
      <c r="F20" s="295"/>
    </row>
    <row r="21" spans="1:6">
      <c r="A21" s="161">
        <f t="shared" si="0"/>
        <v>13</v>
      </c>
      <c r="B21" s="42" t="s">
        <v>1377</v>
      </c>
      <c r="C21" s="68">
        <f>'2017 GRC WC Det Format'!AK1399</f>
        <v>622180615.9970839</v>
      </c>
      <c r="D21" s="505"/>
      <c r="E21" s="496">
        <f>'2017 GRC WC Det Format'!AU1399</f>
        <v>590577885.8499999</v>
      </c>
      <c r="F21" s="295" t="s">
        <v>1351</v>
      </c>
    </row>
    <row r="22" spans="1:6">
      <c r="A22" s="161">
        <f t="shared" si="0"/>
        <v>14</v>
      </c>
      <c r="C22" s="193"/>
      <c r="D22" s="504"/>
      <c r="E22" s="4"/>
      <c r="F22" s="295"/>
    </row>
    <row r="23" spans="1:6">
      <c r="A23" s="161">
        <f t="shared" si="0"/>
        <v>15</v>
      </c>
      <c r="B23" s="6" t="s">
        <v>1659</v>
      </c>
      <c r="C23" s="92">
        <f>C19+C21</f>
        <v>7582476260.557086</v>
      </c>
      <c r="D23" s="503"/>
      <c r="E23" s="498">
        <f>E19+E21</f>
        <v>7893161424.1300011</v>
      </c>
      <c r="F23" s="295"/>
    </row>
    <row r="24" spans="1:6">
      <c r="A24" s="161">
        <f t="shared" si="0"/>
        <v>16</v>
      </c>
      <c r="C24" s="193"/>
      <c r="D24" s="504"/>
      <c r="E24" s="4"/>
      <c r="F24" s="295"/>
    </row>
    <row r="25" spans="1:6" ht="13.5" thickBot="1">
      <c r="A25" s="161">
        <f t="shared" si="0"/>
        <v>17</v>
      </c>
      <c r="B25" s="63" t="s">
        <v>1378</v>
      </c>
      <c r="C25" s="497">
        <f>C11-C23</f>
        <v>217589311.03166485</v>
      </c>
      <c r="D25" s="506"/>
      <c r="E25" s="497">
        <f>E11-E23</f>
        <v>206372104.50999928</v>
      </c>
      <c r="F25" s="295" t="s">
        <v>1352</v>
      </c>
    </row>
    <row r="26" spans="1:6" ht="13.5" thickTop="1">
      <c r="A26" s="161">
        <f t="shared" si="0"/>
        <v>18</v>
      </c>
      <c r="B26" s="491"/>
      <c r="C26" s="223"/>
      <c r="D26" s="222"/>
      <c r="E26" s="223"/>
      <c r="F26" s="295"/>
    </row>
    <row r="27" spans="1:6">
      <c r="A27" s="161">
        <f t="shared" si="0"/>
        <v>19</v>
      </c>
      <c r="B27" t="s">
        <v>125</v>
      </c>
    </row>
    <row r="28" spans="1:6">
      <c r="A28" s="161">
        <f t="shared" si="0"/>
        <v>20</v>
      </c>
      <c r="B28" s="473" t="s">
        <v>1371</v>
      </c>
      <c r="C28" s="474"/>
      <c r="D28" s="474"/>
      <c r="E28" s="475"/>
    </row>
    <row r="29" spans="1:6">
      <c r="A29" s="161">
        <f t="shared" si="0"/>
        <v>21</v>
      </c>
      <c r="B29" s="476" t="s">
        <v>306</v>
      </c>
      <c r="C29" s="477">
        <f>C25*C30</f>
        <v>145303204.96710864</v>
      </c>
      <c r="D29" s="507"/>
      <c r="E29" s="478">
        <f>E25*E30</f>
        <v>137375215.95577019</v>
      </c>
    </row>
    <row r="30" spans="1:6">
      <c r="A30" s="161">
        <f t="shared" si="0"/>
        <v>22</v>
      </c>
      <c r="B30" s="493" t="s">
        <v>1656</v>
      </c>
      <c r="C30" s="494">
        <f>C15/C23</f>
        <v>0.66778650237080472</v>
      </c>
      <c r="D30" s="508"/>
      <c r="E30" s="495">
        <f>E15/E23</f>
        <v>0.66566756336544508</v>
      </c>
    </row>
    <row r="31" spans="1:6">
      <c r="A31" s="161">
        <f t="shared" si="0"/>
        <v>23</v>
      </c>
      <c r="B31" s="476" t="s">
        <v>305</v>
      </c>
      <c r="C31" s="477">
        <f>C25*C32</f>
        <v>54431800.041036151</v>
      </c>
      <c r="D31" s="507"/>
      <c r="E31" s="478">
        <f>E25*E32</f>
        <v>53555825.761906378</v>
      </c>
    </row>
    <row r="32" spans="1:6">
      <c r="A32" s="161">
        <f t="shared" si="0"/>
        <v>24</v>
      </c>
      <c r="B32" s="493" t="s">
        <v>1655</v>
      </c>
      <c r="C32" s="494">
        <f>C17/C23</f>
        <v>0.2501584282010752</v>
      </c>
      <c r="D32" s="508"/>
      <c r="E32" s="495">
        <f>E17/E23</f>
        <v>0.25951097358369701</v>
      </c>
    </row>
    <row r="33" spans="1:5">
      <c r="A33" s="161">
        <f t="shared" si="0"/>
        <v>25</v>
      </c>
      <c r="B33" s="476" t="s">
        <v>1205</v>
      </c>
      <c r="C33" s="477">
        <f>C25*C34</f>
        <v>17854306.023520071</v>
      </c>
      <c r="D33" s="507"/>
      <c r="E33" s="478">
        <f>E25*E34</f>
        <v>15441062.792322699</v>
      </c>
    </row>
    <row r="34" spans="1:5">
      <c r="A34" s="161">
        <f t="shared" si="0"/>
        <v>26</v>
      </c>
      <c r="B34" s="493" t="s">
        <v>1657</v>
      </c>
      <c r="C34" s="479">
        <f>C21/C23</f>
        <v>8.2055069428120062E-2</v>
      </c>
      <c r="D34" s="507"/>
      <c r="E34" s="480">
        <f>E21/E23</f>
        <v>7.482146305085792E-2</v>
      </c>
    </row>
    <row r="35" spans="1:5" ht="13.5" thickBot="1">
      <c r="A35" s="161">
        <f t="shared" si="0"/>
        <v>27</v>
      </c>
      <c r="B35" s="476" t="s">
        <v>415</v>
      </c>
      <c r="C35" s="481">
        <f>C29+C31+C33</f>
        <v>217589311.03166488</v>
      </c>
      <c r="D35" s="509"/>
      <c r="E35" s="482">
        <f>E29+E31+E33</f>
        <v>206372104.50999928</v>
      </c>
    </row>
    <row r="36" spans="1:5" ht="13.5" thickTop="1">
      <c r="A36" s="161">
        <f t="shared" si="0"/>
        <v>28</v>
      </c>
      <c r="B36" s="483"/>
      <c r="C36" s="484"/>
      <c r="D36" s="510"/>
      <c r="E36" s="485"/>
    </row>
  </sheetData>
  <mergeCells count="2">
    <mergeCell ref="A2:E2"/>
    <mergeCell ref="A3:E3"/>
  </mergeCells>
  <pageMargins left="0.45" right="0.45" top="0.5" bottom="0.5" header="0.3" footer="0.3"/>
  <pageSetup scale="85" orientation="landscape"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
  <sheetViews>
    <sheetView workbookViewId="0"/>
  </sheetViews>
  <sheetFormatPr defaultRowHeight="12.75"/>
  <sheetData/>
  <phoneticPr fontId="74" type="noConversion"/>
  <pageMargins left="0.7" right="0.7" top="0.75" bottom="0.75" header="0.3" footer="0.3"/>
  <customProperties>
    <customPr name="_pios_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
  <sheetViews>
    <sheetView workbookViewId="0"/>
  </sheetViews>
  <sheetFormatPr defaultRowHeight="12.75"/>
  <sheetData/>
  <phoneticPr fontId="74" type="noConversion"/>
  <pageMargins left="0.7" right="0.7" top="0.75" bottom="0.75" header="0.3" footer="0.3"/>
  <customProperties>
    <customPr name="_pios_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
  <sheetViews>
    <sheetView workbookViewId="0"/>
  </sheetViews>
  <sheetFormatPr defaultRowHeight="12.75"/>
  <sheetData/>
  <phoneticPr fontId="74" type="noConversion"/>
  <pageMargins left="0.7" right="0.7" top="0.75" bottom="0.75" header="0.3" footer="0.3"/>
  <customProperties>
    <customPr name="_pios_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G47"/>
  <sheetViews>
    <sheetView zoomScale="90" zoomScaleNormal="90" workbookViewId="0">
      <pane xSplit="4" ySplit="6" topLeftCell="E7" activePane="bottomRight" state="frozen"/>
      <selection activeCell="A3" sqref="A3:E3"/>
      <selection pane="topRight" activeCell="A3" sqref="A3:E3"/>
      <selection pane="bottomLeft" activeCell="A3" sqref="A3:E3"/>
      <selection pane="bottomRight" activeCell="A3" sqref="A3:E3"/>
    </sheetView>
  </sheetViews>
  <sheetFormatPr defaultColWidth="7.28515625" defaultRowHeight="15" customHeight="1"/>
  <cols>
    <col min="1" max="1" width="4.7109375" style="250" customWidth="1"/>
    <col min="2" max="2" width="1.5703125" style="250" customWidth="1"/>
    <col min="3" max="3" width="45" style="250" bestFit="1" customWidth="1"/>
    <col min="4" max="4" width="9.85546875" style="251" bestFit="1" customWidth="1"/>
    <col min="5" max="5" width="14.7109375" style="250" bestFit="1" customWidth="1"/>
    <col min="6" max="6" width="14.5703125" style="250" bestFit="1" customWidth="1"/>
    <col min="7" max="7" width="14.28515625" style="250" bestFit="1" customWidth="1"/>
    <col min="8" max="16384" width="7.28515625" style="250"/>
  </cols>
  <sheetData>
    <row r="1" spans="1:7" ht="15" customHeight="1">
      <c r="G1" s="252"/>
    </row>
    <row r="2" spans="1:7" ht="14.25" customHeight="1">
      <c r="A2" s="253" t="s">
        <v>1519</v>
      </c>
      <c r="B2" s="253"/>
      <c r="C2" s="253"/>
      <c r="D2" s="253"/>
      <c r="E2" s="253"/>
      <c r="F2" s="253"/>
      <c r="G2" s="253"/>
    </row>
    <row r="3" spans="1:7" ht="15" customHeight="1">
      <c r="A3" s="253" t="s">
        <v>1704</v>
      </c>
      <c r="B3" s="253"/>
      <c r="C3" s="253"/>
      <c r="D3" s="253"/>
      <c r="E3" s="253"/>
      <c r="F3" s="253"/>
      <c r="G3" s="253"/>
    </row>
    <row r="4" spans="1:7" ht="15" customHeight="1">
      <c r="A4" s="253" t="s">
        <v>1520</v>
      </c>
      <c r="B4" s="253"/>
      <c r="C4" s="253"/>
      <c r="D4" s="253"/>
      <c r="E4" s="253"/>
      <c r="F4" s="253"/>
      <c r="G4" s="253"/>
    </row>
    <row r="5" spans="1:7" s="254" customFormat="1" ht="15" customHeight="1">
      <c r="C5" s="577"/>
      <c r="D5" s="577"/>
    </row>
    <row r="6" spans="1:7" s="254" customFormat="1" ht="15" customHeight="1">
      <c r="A6" s="578" t="s">
        <v>1521</v>
      </c>
      <c r="B6" s="578"/>
      <c r="C6" s="578" t="s">
        <v>460</v>
      </c>
      <c r="D6" s="578"/>
      <c r="E6" s="578" t="s">
        <v>306</v>
      </c>
      <c r="F6" s="578" t="s">
        <v>305</v>
      </c>
      <c r="G6" s="578" t="s">
        <v>544</v>
      </c>
    </row>
    <row r="7" spans="1:7" s="254" customFormat="1" ht="29.25" customHeight="1">
      <c r="D7" s="579"/>
    </row>
    <row r="8" spans="1:7" s="254" customFormat="1" ht="15" customHeight="1">
      <c r="A8" s="580">
        <v>1</v>
      </c>
      <c r="B8" s="580" t="s">
        <v>1522</v>
      </c>
      <c r="C8" s="581" t="s">
        <v>1523</v>
      </c>
      <c r="D8" s="582">
        <v>43465</v>
      </c>
      <c r="E8" s="583">
        <f>[2]Lead!E8</f>
        <v>1149789</v>
      </c>
      <c r="F8" s="583">
        <f>[2]Lead!F8</f>
        <v>830781</v>
      </c>
      <c r="G8" s="583">
        <f>SUM(E8:F8)</f>
        <v>1980570</v>
      </c>
    </row>
    <row r="9" spans="1:7" s="254" customFormat="1" ht="18.95" customHeight="1" thickBot="1">
      <c r="B9" s="577"/>
      <c r="C9" s="584" t="s">
        <v>1524</v>
      </c>
      <c r="D9" s="577"/>
      <c r="E9" s="585">
        <f>ROUND(+E8/G8,4)</f>
        <v>0.58050000000000002</v>
      </c>
      <c r="F9" s="585">
        <f>ROUND(+F8/G8,4)</f>
        <v>0.41949999999999998</v>
      </c>
      <c r="G9" s="586">
        <f>SUM(E9:F9)</f>
        <v>1</v>
      </c>
    </row>
    <row r="10" spans="1:7" s="254" customFormat="1" ht="15" customHeight="1" thickTop="1">
      <c r="A10" s="577"/>
      <c r="B10" s="577"/>
      <c r="D10" s="582"/>
    </row>
    <row r="11" spans="1:7" s="254" customFormat="1" ht="15" customHeight="1">
      <c r="A11" s="580">
        <v>2</v>
      </c>
      <c r="B11" s="580" t="s">
        <v>1522</v>
      </c>
      <c r="C11" s="581" t="s">
        <v>1525</v>
      </c>
      <c r="D11" s="582">
        <f>D8</f>
        <v>43465</v>
      </c>
      <c r="E11" s="583">
        <f>[2]Lead!$E$11</f>
        <v>772668</v>
      </c>
      <c r="F11" s="583">
        <f>[2]Lead!$F$11</f>
        <v>469328</v>
      </c>
      <c r="G11" s="587">
        <f>SUM(E11:F11)</f>
        <v>1241996</v>
      </c>
    </row>
    <row r="12" spans="1:7" s="254" customFormat="1" ht="18.95" customHeight="1" thickBot="1">
      <c r="B12" s="577"/>
      <c r="C12" s="584" t="s">
        <v>1524</v>
      </c>
      <c r="D12" s="579"/>
      <c r="E12" s="585">
        <f>ROUND(+E11/G11,4)</f>
        <v>0.62209999999999999</v>
      </c>
      <c r="F12" s="585">
        <f>ROUND(+F11/G11,4)</f>
        <v>0.37790000000000001</v>
      </c>
      <c r="G12" s="586">
        <f>SUM(E12:F12)</f>
        <v>1</v>
      </c>
    </row>
    <row r="13" spans="1:7" s="254" customFormat="1" ht="15" customHeight="1" thickTop="1">
      <c r="A13" s="577"/>
      <c r="B13" s="577"/>
      <c r="D13" s="579"/>
    </row>
    <row r="14" spans="1:7" s="254" customFormat="1" ht="15" customHeight="1">
      <c r="A14" s="580">
        <v>3</v>
      </c>
      <c r="B14" s="580" t="s">
        <v>1522</v>
      </c>
      <c r="C14" s="581" t="s">
        <v>1526</v>
      </c>
      <c r="D14" s="579"/>
    </row>
    <row r="15" spans="1:7" s="254" customFormat="1" ht="15" customHeight="1">
      <c r="A15" s="577"/>
      <c r="B15" s="577"/>
      <c r="C15" s="588" t="s">
        <v>1527</v>
      </c>
      <c r="D15" s="582">
        <f>D11</f>
        <v>43465</v>
      </c>
      <c r="E15" s="583">
        <f>[2]Lead!$E$15</f>
        <v>3916270559</v>
      </c>
      <c r="F15" s="583">
        <f>[2]Lead!$F$15</f>
        <v>3720008877</v>
      </c>
      <c r="G15" s="583">
        <f>SUM(E15:F15)</f>
        <v>7636279436</v>
      </c>
    </row>
    <row r="16" spans="1:7" s="254" customFormat="1" ht="15" customHeight="1">
      <c r="A16" s="577"/>
      <c r="B16" s="577"/>
      <c r="C16" s="588" t="s">
        <v>1528</v>
      </c>
      <c r="D16" s="582">
        <f>D15</f>
        <v>43465</v>
      </c>
      <c r="E16" s="583">
        <f>[2]Lead!E16</f>
        <v>1565101205</v>
      </c>
      <c r="F16" s="583">
        <f>[2]Lead!F16</f>
        <v>0</v>
      </c>
      <c r="G16" s="589">
        <f>SUM(E16:F16)</f>
        <v>1565101205</v>
      </c>
    </row>
    <row r="17" spans="1:7" s="254" customFormat="1" ht="15" customHeight="1">
      <c r="A17" s="577"/>
      <c r="B17" s="577"/>
      <c r="C17" s="588" t="s">
        <v>1529</v>
      </c>
      <c r="D17" s="582">
        <f>D16</f>
        <v>43465</v>
      </c>
      <c r="E17" s="583">
        <f>[2]Lead!E17</f>
        <v>224862862</v>
      </c>
      <c r="F17" s="583">
        <f>[2]Lead!F17</f>
        <v>24731375</v>
      </c>
      <c r="G17" s="589">
        <f>SUM(E17:F17)</f>
        <v>249594237</v>
      </c>
    </row>
    <row r="18" spans="1:7" s="254" customFormat="1" ht="15" customHeight="1">
      <c r="A18" s="577"/>
      <c r="B18" s="577"/>
      <c r="C18" s="588" t="s">
        <v>544</v>
      </c>
      <c r="D18" s="590"/>
      <c r="E18" s="591">
        <f>SUM(E15:E17)</f>
        <v>5706234626</v>
      </c>
      <c r="F18" s="591">
        <f t="shared" ref="F18:G18" si="0">SUM(F15:F17)</f>
        <v>3744740252</v>
      </c>
      <c r="G18" s="591">
        <f t="shared" si="0"/>
        <v>9450974878</v>
      </c>
    </row>
    <row r="19" spans="1:7" s="254" customFormat="1" ht="18.95" customHeight="1" thickBot="1">
      <c r="B19" s="577"/>
      <c r="C19" s="584" t="s">
        <v>1524</v>
      </c>
      <c r="D19" s="579"/>
      <c r="E19" s="585">
        <f>ROUND(+E18/G18,4)</f>
        <v>0.6038</v>
      </c>
      <c r="F19" s="585">
        <f>ROUND(+F18/G18,4)</f>
        <v>0.3962</v>
      </c>
      <c r="G19" s="586">
        <f>SUM(E19:F19)</f>
        <v>1</v>
      </c>
    </row>
    <row r="20" spans="1:7" s="254" customFormat="1" ht="15" customHeight="1" thickTop="1">
      <c r="A20" s="577"/>
      <c r="B20" s="577"/>
      <c r="D20" s="579"/>
    </row>
    <row r="21" spans="1:7" s="254" customFormat="1" ht="15" customHeight="1">
      <c r="A21" s="580">
        <v>4</v>
      </c>
      <c r="B21" s="580" t="s">
        <v>1522</v>
      </c>
      <c r="C21" s="581" t="s">
        <v>1530</v>
      </c>
      <c r="D21" s="579" t="s">
        <v>0</v>
      </c>
    </row>
    <row r="22" spans="1:7" s="254" customFormat="1" ht="15" customHeight="1">
      <c r="A22" s="577"/>
      <c r="B22" s="577"/>
      <c r="C22" s="588" t="s">
        <v>1531</v>
      </c>
      <c r="D22" s="582">
        <f>D17</f>
        <v>43465</v>
      </c>
      <c r="E22" s="583">
        <f>[2]Lead!E22</f>
        <v>1149789</v>
      </c>
      <c r="F22" s="583">
        <f>[2]Lead!F22</f>
        <v>830781</v>
      </c>
      <c r="G22" s="592">
        <f>SUM(E22:F22)</f>
        <v>1980570</v>
      </c>
    </row>
    <row r="23" spans="1:7" s="254" customFormat="1" ht="15" customHeight="1">
      <c r="A23" s="577"/>
      <c r="B23" s="577"/>
      <c r="C23" s="584" t="s">
        <v>1532</v>
      </c>
      <c r="D23" s="577"/>
      <c r="E23" s="593">
        <f>+E22/G22</f>
        <v>0.58053439161453524</v>
      </c>
      <c r="F23" s="593">
        <f>+F22/G22</f>
        <v>0.41946560838546482</v>
      </c>
      <c r="G23" s="594">
        <f>SUM(E23:F23)</f>
        <v>1</v>
      </c>
    </row>
    <row r="24" spans="1:7" s="254" customFormat="1" ht="15" customHeight="1">
      <c r="A24" s="577"/>
      <c r="B24" s="577"/>
      <c r="D24" s="579"/>
    </row>
    <row r="25" spans="1:7" s="254" customFormat="1" ht="15" customHeight="1">
      <c r="A25" s="577"/>
      <c r="B25" s="577"/>
      <c r="C25" s="254" t="s">
        <v>1533</v>
      </c>
      <c r="D25" s="582">
        <f>D22</f>
        <v>43465</v>
      </c>
      <c r="E25" s="583">
        <f>[2]Lead!E25</f>
        <v>56281744.650000006</v>
      </c>
      <c r="F25" s="583">
        <f>[2]Lead!F25</f>
        <v>25481886.959999997</v>
      </c>
      <c r="G25" s="595">
        <f>SUM(E25:F25)</f>
        <v>81763631.609999999</v>
      </c>
    </row>
    <row r="26" spans="1:7" s="254" customFormat="1" ht="15" customHeight="1">
      <c r="A26" s="577"/>
      <c r="B26" s="577"/>
      <c r="C26" s="584" t="s">
        <v>1532</v>
      </c>
      <c r="D26" s="579"/>
      <c r="E26" s="593">
        <f>+E25/G25</f>
        <v>0.68834692811169773</v>
      </c>
      <c r="F26" s="593">
        <f>+F25/G25</f>
        <v>0.31165307188830232</v>
      </c>
      <c r="G26" s="594">
        <f>SUM(E26:F26)</f>
        <v>1</v>
      </c>
    </row>
    <row r="27" spans="1:7" s="254" customFormat="1" ht="15" customHeight="1">
      <c r="A27" s="577"/>
      <c r="B27" s="577"/>
      <c r="D27" s="579"/>
    </row>
    <row r="28" spans="1:7" s="254" customFormat="1" ht="15" customHeight="1">
      <c r="A28" s="577"/>
      <c r="B28" s="577"/>
      <c r="C28" s="254" t="s">
        <v>1534</v>
      </c>
      <c r="D28" s="582">
        <f>D25</f>
        <v>43465</v>
      </c>
      <c r="E28" s="583">
        <f>[2]Lead!E28</f>
        <v>75531971.569999978</v>
      </c>
      <c r="F28" s="583">
        <f>[2]Lead!F28</f>
        <v>37654794.339999989</v>
      </c>
      <c r="G28" s="596">
        <f>SUM(E28:F28)</f>
        <v>113186765.90999997</v>
      </c>
    </row>
    <row r="29" spans="1:7" s="254" customFormat="1" ht="15" customHeight="1">
      <c r="A29" s="577"/>
      <c r="B29" s="577"/>
      <c r="C29" s="584" t="s">
        <v>1532</v>
      </c>
      <c r="D29" s="597"/>
      <c r="E29" s="593">
        <f>+E28/G28</f>
        <v>0.66732158095283811</v>
      </c>
      <c r="F29" s="593">
        <f>+F28/G28</f>
        <v>0.33267841904716189</v>
      </c>
      <c r="G29" s="594">
        <f>SUM(E29:F29)</f>
        <v>1</v>
      </c>
    </row>
    <row r="30" spans="1:7" s="254" customFormat="1" ht="15" customHeight="1">
      <c r="A30" s="577"/>
      <c r="B30" s="577"/>
      <c r="D30" s="579"/>
    </row>
    <row r="31" spans="1:7" s="254" customFormat="1" ht="15" customHeight="1">
      <c r="A31" s="577"/>
      <c r="B31" s="577"/>
      <c r="C31" s="254" t="s">
        <v>1535</v>
      </c>
      <c r="D31" s="582">
        <f>D28</f>
        <v>43465</v>
      </c>
      <c r="E31" s="583">
        <f>[2]Lead!E31</f>
        <v>5784306431.4349995</v>
      </c>
      <c r="F31" s="583">
        <f>[2]Lead!F31</f>
        <v>2345099323.4824991</v>
      </c>
      <c r="G31" s="592">
        <f>SUM(E31:F31)</f>
        <v>8129405754.9174986</v>
      </c>
    </row>
    <row r="32" spans="1:7" s="254" customFormat="1" ht="15" customHeight="1">
      <c r="A32" s="577"/>
      <c r="B32" s="577"/>
      <c r="C32" s="584" t="s">
        <v>1532</v>
      </c>
      <c r="D32" s="579"/>
      <c r="E32" s="593">
        <f>+E31/G31</f>
        <v>0.71152881352195485</v>
      </c>
      <c r="F32" s="593">
        <f>+F31/G31</f>
        <v>0.28847118647804515</v>
      </c>
      <c r="G32" s="594">
        <f>SUM(E32:F32)</f>
        <v>1</v>
      </c>
    </row>
    <row r="33" spans="1:7" s="254" customFormat="1" ht="15" customHeight="1">
      <c r="A33" s="577"/>
      <c r="D33" s="579"/>
      <c r="E33" s="598"/>
      <c r="F33" s="598"/>
      <c r="G33" s="598"/>
    </row>
    <row r="34" spans="1:7" s="254" customFormat="1" ht="15" customHeight="1">
      <c r="A34" s="577"/>
      <c r="C34" s="254" t="s">
        <v>1536</v>
      </c>
      <c r="D34" s="579"/>
      <c r="E34" s="599">
        <f>+E32+E29+E26+E23</f>
        <v>2.6477317142010257</v>
      </c>
      <c r="F34" s="599">
        <f>+F32+F29+F26+F23</f>
        <v>1.3522682857989743</v>
      </c>
      <c r="G34" s="599">
        <f>+G32+G29+G26+G23</f>
        <v>4</v>
      </c>
    </row>
    <row r="35" spans="1:7" s="254" customFormat="1" ht="18.95" customHeight="1" thickBot="1">
      <c r="C35" s="254" t="s">
        <v>1524</v>
      </c>
      <c r="D35" s="579"/>
      <c r="E35" s="585">
        <f>ROUND(+E34/4,4)</f>
        <v>0.66190000000000004</v>
      </c>
      <c r="F35" s="585">
        <f>ROUND(+F34/4,4)</f>
        <v>0.33810000000000001</v>
      </c>
      <c r="G35" s="586">
        <f>+G34/4</f>
        <v>1</v>
      </c>
    </row>
    <row r="36" spans="1:7" s="254" customFormat="1" ht="15" customHeight="1" thickTop="1">
      <c r="D36" s="579"/>
    </row>
    <row r="37" spans="1:7" s="254" customFormat="1" ht="15" customHeight="1">
      <c r="A37" s="580">
        <v>5</v>
      </c>
      <c r="B37" s="580" t="s">
        <v>1522</v>
      </c>
      <c r="C37" s="581" t="s">
        <v>1537</v>
      </c>
      <c r="D37" s="579"/>
    </row>
    <row r="38" spans="1:7" s="254" customFormat="1" ht="15" customHeight="1">
      <c r="C38" s="584" t="s">
        <v>1538</v>
      </c>
      <c r="D38" s="582">
        <f>D31</f>
        <v>43465</v>
      </c>
      <c r="E38" s="583">
        <f>[2]Lead!E38</f>
        <v>60929518.730000004</v>
      </c>
      <c r="F38" s="583">
        <f>[2]Lead!F38</f>
        <v>27189215.729999997</v>
      </c>
      <c r="G38" s="592">
        <f>SUM(E38:F38)</f>
        <v>88118734.460000008</v>
      </c>
    </row>
    <row r="39" spans="1:7" s="254" customFormat="1" ht="15" customHeight="1">
      <c r="C39" s="254" t="s">
        <v>544</v>
      </c>
      <c r="D39" s="579"/>
      <c r="E39" s="600">
        <f>SUM(E38:E38)</f>
        <v>60929518.730000004</v>
      </c>
      <c r="F39" s="600">
        <f>SUM(F38:F38)</f>
        <v>27189215.729999997</v>
      </c>
      <c r="G39" s="600">
        <f>SUM(G38:G38)</f>
        <v>88118734.460000008</v>
      </c>
    </row>
    <row r="40" spans="1:7" s="254" customFormat="1" ht="18.95" customHeight="1" thickBot="1">
      <c r="C40" s="254" t="s">
        <v>1524</v>
      </c>
      <c r="D40" s="579"/>
      <c r="E40" s="585">
        <f>ROUND(+E39/G39,4)</f>
        <v>0.69140000000000001</v>
      </c>
      <c r="F40" s="585">
        <f>ROUND(+F39/G39,4)</f>
        <v>0.30859999999999999</v>
      </c>
      <c r="G40" s="601">
        <f>SUM(E40:F40)</f>
        <v>1</v>
      </c>
    </row>
    <row r="41" spans="1:7" s="254" customFormat="1" ht="15" customHeight="1" thickTop="1">
      <c r="D41" s="577"/>
      <c r="E41" s="250"/>
      <c r="F41" s="250"/>
      <c r="G41" s="250"/>
    </row>
    <row r="42" spans="1:7" s="254" customFormat="1" ht="15" customHeight="1">
      <c r="A42" s="580">
        <v>6</v>
      </c>
      <c r="C42" s="581" t="s">
        <v>1539</v>
      </c>
      <c r="D42" s="582">
        <f>D38</f>
        <v>43465</v>
      </c>
      <c r="F42" s="251" t="s">
        <v>1540</v>
      </c>
      <c r="G42" s="250"/>
    </row>
    <row r="43" spans="1:7" ht="15" customHeight="1">
      <c r="C43" s="250" t="s">
        <v>1541</v>
      </c>
      <c r="F43" s="583">
        <f>[2]Lead!F43</f>
        <v>138030104.47000003</v>
      </c>
      <c r="G43" s="602">
        <v>0.51027486634521357</v>
      </c>
    </row>
    <row r="44" spans="1:7" ht="15" customHeight="1">
      <c r="C44" s="250" t="s">
        <v>1205</v>
      </c>
      <c r="F44" s="583">
        <f>[2]Lead!F44</f>
        <v>1443800.98</v>
      </c>
      <c r="G44" s="602">
        <v>5.7039964407933682E-3</v>
      </c>
    </row>
    <row r="45" spans="1:7" ht="15" customHeight="1">
      <c r="C45" s="250" t="s">
        <v>31</v>
      </c>
      <c r="F45" s="583">
        <f>[2]Lead!F45</f>
        <v>136602134.34999999</v>
      </c>
      <c r="G45" s="602">
        <v>0.48402113721399298</v>
      </c>
    </row>
    <row r="46" spans="1:7" ht="15" customHeight="1" thickBot="1">
      <c r="C46" s="250" t="s">
        <v>1542</v>
      </c>
      <c r="F46" s="603">
        <f>SUM(F43:F45)</f>
        <v>276076039.80000001</v>
      </c>
      <c r="G46" s="604">
        <f>SUM(G43:G45)</f>
        <v>0.99999999999999989</v>
      </c>
    </row>
    <row r="47" spans="1:7" ht="15" customHeight="1" thickTop="1"/>
  </sheetData>
  <pageMargins left="0.5" right="0.41" top="0.75" bottom="0.5" header="0.5" footer="0.25"/>
  <pageSetup scale="94" orientation="portrait" r:id="rId1"/>
  <headerFooter alignWithMargins="0">
    <oddFooter xml:space="preserve">&amp;C
</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EP4223"/>
  <sheetViews>
    <sheetView zoomScale="89" zoomScaleNormal="89" workbookViewId="0">
      <pane xSplit="4" ySplit="8" topLeftCell="E1355" activePane="bottomRight" state="frozen"/>
      <selection activeCell="A3" sqref="A3:E3"/>
      <selection pane="topRight" activeCell="A3" sqref="A3:E3"/>
      <selection pane="bottomLeft" activeCell="A3" sqref="A3:E3"/>
      <selection pane="bottomRight" activeCell="A3" sqref="A3:E3"/>
    </sheetView>
  </sheetViews>
  <sheetFormatPr defaultColWidth="9.140625" defaultRowHeight="12.75" outlineLevelRow="1" outlineLevelCol="1"/>
  <cols>
    <col min="1" max="1" width="8.7109375" style="83" customWidth="1"/>
    <col min="2" max="2" width="34" style="83" customWidth="1" outlineLevel="1"/>
    <col min="3" max="3" width="41.7109375" style="23" customWidth="1"/>
    <col min="4" max="4" width="12.42578125" style="23" customWidth="1" outlineLevel="1"/>
    <col min="5" max="5" width="3.7109375" style="23" customWidth="1" outlineLevel="1"/>
    <col min="6" max="6" width="10.7109375" style="23" customWidth="1" outlineLevel="1"/>
    <col min="7" max="7" width="1.85546875" style="23" customWidth="1" outlineLevel="1"/>
    <col min="8" max="8" width="14.140625" style="23" customWidth="1" outlineLevel="1"/>
    <col min="9" max="9" width="12.42578125" style="23" customWidth="1" outlineLevel="1"/>
    <col min="10" max="10" width="12.85546875" style="23" customWidth="1" outlineLevel="1"/>
    <col min="11" max="11" width="12.7109375" style="23" customWidth="1" outlineLevel="1"/>
    <col min="12" max="12" width="11.7109375" style="23" customWidth="1" outlineLevel="1"/>
    <col min="13" max="13" width="11.5703125" style="23" customWidth="1" outlineLevel="1"/>
    <col min="14" max="14" width="10.85546875" style="23" customWidth="1" outlineLevel="1"/>
    <col min="15" max="15" width="2.28515625" style="23" customWidth="1"/>
    <col min="16" max="17" width="17.7109375" style="23" customWidth="1" outlineLevel="1"/>
    <col min="18" max="18" width="17.7109375" style="23" customWidth="1" outlineLevel="1" collapsed="1"/>
    <col min="19" max="21" width="17.7109375" style="23" customWidth="1" outlineLevel="1"/>
    <col min="22" max="23" width="18.42578125" style="23" customWidth="1" outlineLevel="1"/>
    <col min="24" max="24" width="16.42578125" style="23" customWidth="1" outlineLevel="1"/>
    <col min="25" max="25" width="16.28515625" style="23" customWidth="1" outlineLevel="1"/>
    <col min="26" max="27" width="16" style="23" customWidth="1"/>
    <col min="28" max="28" width="17.5703125" style="23" customWidth="1"/>
    <col min="29" max="29" width="16" style="23" customWidth="1"/>
    <col min="30" max="30" width="2.28515625" style="23" customWidth="1"/>
    <col min="31" max="31" width="18.42578125" style="23" customWidth="1" outlineLevel="1"/>
    <col min="32" max="33" width="9.85546875" style="83" customWidth="1" outlineLevel="1"/>
    <col min="34" max="34" width="20.5703125" style="218" customWidth="1" outlineLevel="1"/>
    <col min="35" max="35" width="13.85546875" style="218" customWidth="1" outlineLevel="1"/>
    <col min="36" max="36" width="15.5703125" style="218" bestFit="1" customWidth="1" outlineLevel="1"/>
    <col min="37" max="37" width="13" style="218" customWidth="1" outlineLevel="1"/>
    <col min="38" max="38" width="14.28515625" style="218" customWidth="1" outlineLevel="1"/>
    <col min="39" max="39" width="12.5703125" style="218" customWidth="1" outlineLevel="1"/>
    <col min="40" max="40" width="13.140625" style="218" customWidth="1" outlineLevel="1"/>
    <col min="41" max="41" width="13.5703125" style="218" customWidth="1" outlineLevel="1"/>
    <col min="42" max="42" width="0.7109375" style="92" customWidth="1"/>
    <col min="43" max="43" width="13.7109375" style="92" customWidth="1" outlineLevel="1"/>
    <col min="44" max="44" width="21.7109375" style="23" customWidth="1" outlineLevel="1"/>
    <col min="45" max="45" width="14.28515625" style="23" customWidth="1" outlineLevel="1"/>
    <col min="46" max="46" width="14.42578125" style="23" customWidth="1" outlineLevel="1"/>
    <col min="47" max="47" width="13.5703125" style="23" customWidth="1" outlineLevel="1"/>
    <col min="48" max="48" width="16" style="23" customWidth="1" outlineLevel="1"/>
    <col min="49" max="49" width="13.85546875" style="23" customWidth="1" outlineLevel="1"/>
    <col min="50" max="50" width="13" style="23" customWidth="1" outlineLevel="1"/>
    <col min="51" max="51" width="14" style="23" customWidth="1" outlineLevel="1"/>
    <col min="52" max="52" width="19.42578125" style="23" bestFit="1" customWidth="1"/>
    <col min="53" max="53" width="12.7109375" bestFit="1" customWidth="1"/>
    <col min="54" max="54" width="9.140625" style="23"/>
    <col min="55" max="57" width="9.140625" customWidth="1"/>
    <col min="58" max="58" width="10.140625" customWidth="1"/>
    <col min="59" max="59" width="9.140625" customWidth="1"/>
    <col min="60" max="60" width="9.85546875" customWidth="1"/>
    <col min="61" max="65" width="9.140625" customWidth="1"/>
    <col min="66" max="66" width="10.140625" customWidth="1"/>
    <col min="67" max="67" width="9.140625" customWidth="1"/>
    <col min="68" max="68" width="9.85546875" customWidth="1"/>
    <col min="69" max="72" width="9.140625" customWidth="1"/>
    <col min="88" max="16384" width="9.140625" style="23"/>
  </cols>
  <sheetData>
    <row r="1" spans="1:87">
      <c r="A1" s="75" t="s">
        <v>235</v>
      </c>
      <c r="B1" s="75"/>
      <c r="C1" s="73"/>
      <c r="D1" s="73"/>
      <c r="E1" s="73"/>
      <c r="F1" s="73"/>
      <c r="G1" s="73"/>
      <c r="H1" s="73"/>
      <c r="I1" s="73"/>
      <c r="J1" s="73"/>
      <c r="K1" s="73"/>
      <c r="L1" s="73"/>
      <c r="M1" s="73"/>
      <c r="N1" s="73"/>
      <c r="O1" s="63"/>
      <c r="P1" s="63" t="s">
        <v>1380</v>
      </c>
      <c r="S1" s="63"/>
      <c r="T1" s="63"/>
      <c r="U1" s="63"/>
      <c r="V1" s="17"/>
      <c r="W1" s="17"/>
      <c r="X1" s="17"/>
      <c r="Y1" s="17"/>
      <c r="Z1" s="17"/>
      <c r="AA1" s="17"/>
      <c r="AB1" s="17"/>
      <c r="AC1" s="17"/>
      <c r="AD1" s="17"/>
      <c r="AE1" s="17"/>
      <c r="AH1" s="92" t="s">
        <v>125</v>
      </c>
      <c r="AI1" s="68"/>
      <c r="AJ1" s="92"/>
      <c r="AK1" s="92"/>
      <c r="AL1" s="92"/>
      <c r="AM1" s="63"/>
      <c r="AN1" s="23"/>
      <c r="AO1" s="92"/>
    </row>
    <row r="2" spans="1:87">
      <c r="A2" s="75" t="s">
        <v>1349</v>
      </c>
      <c r="B2" s="75"/>
      <c r="O2" s="242"/>
      <c r="P2" s="242"/>
      <c r="Q2" s="242"/>
      <c r="R2" s="242"/>
      <c r="S2" s="242"/>
      <c r="T2" s="242"/>
      <c r="U2" s="242"/>
      <c r="V2" s="242"/>
      <c r="W2" s="242"/>
      <c r="X2" s="242"/>
      <c r="Y2" s="242"/>
      <c r="Z2" s="242"/>
      <c r="AA2" s="242"/>
      <c r="AB2" s="242"/>
      <c r="AC2" s="242"/>
      <c r="AD2" s="242"/>
      <c r="AE2" s="242"/>
      <c r="AH2" s="92"/>
      <c r="AI2" s="68"/>
      <c r="AJ2" s="92"/>
      <c r="AK2" s="92"/>
      <c r="AL2" s="92"/>
      <c r="AM2" s="92"/>
      <c r="AN2" s="92"/>
      <c r="AO2" s="92"/>
    </row>
    <row r="3" spans="1:87">
      <c r="A3" s="512">
        <v>43435</v>
      </c>
      <c r="B3" s="76"/>
      <c r="C3" s="521" t="s">
        <v>1707</v>
      </c>
      <c r="E3" s="183"/>
      <c r="F3" s="183"/>
      <c r="G3" s="183"/>
      <c r="H3" s="183"/>
      <c r="I3" s="183"/>
      <c r="J3" s="183"/>
      <c r="K3" s="183"/>
      <c r="L3" s="183"/>
      <c r="M3" s="183"/>
      <c r="N3" s="183"/>
      <c r="O3" s="93"/>
      <c r="P3" s="93"/>
      <c r="Q3" s="93"/>
      <c r="R3" s="93"/>
      <c r="S3" s="94"/>
      <c r="T3" s="94"/>
      <c r="U3" s="94"/>
      <c r="V3" s="90"/>
      <c r="W3" s="90"/>
      <c r="X3" s="90"/>
      <c r="Y3" s="90"/>
      <c r="Z3" s="90"/>
      <c r="AA3" s="90"/>
      <c r="AB3" s="90"/>
      <c r="AC3" s="90"/>
      <c r="AD3" s="90"/>
      <c r="AE3" s="90"/>
      <c r="AH3" s="92"/>
      <c r="AI3" s="68"/>
      <c r="AJ3" s="243"/>
      <c r="AK3" s="92"/>
      <c r="AL3" s="92"/>
      <c r="AM3" s="68"/>
      <c r="AN3" s="92"/>
      <c r="AO3" s="92"/>
    </row>
    <row r="4" spans="1:87">
      <c r="A4" s="76"/>
      <c r="B4" s="76"/>
      <c r="C4" s="363" t="s">
        <v>1577</v>
      </c>
      <c r="E4" s="183"/>
      <c r="F4" s="183" t="s">
        <v>1579</v>
      </c>
      <c r="G4" s="183"/>
      <c r="H4" s="183"/>
      <c r="I4" s="183"/>
      <c r="J4" s="183"/>
      <c r="K4"/>
      <c r="L4"/>
      <c r="M4"/>
      <c r="N4"/>
      <c r="O4" s="93"/>
      <c r="P4" s="93"/>
      <c r="Q4" s="93"/>
      <c r="R4" s="93"/>
      <c r="S4" s="94"/>
      <c r="T4" s="94"/>
      <c r="U4" s="94"/>
      <c r="V4" s="90"/>
      <c r="W4" s="90"/>
      <c r="X4" s="90"/>
      <c r="Y4" s="90"/>
      <c r="Z4" s="90"/>
      <c r="AA4" s="90"/>
      <c r="AB4" s="90"/>
      <c r="AC4" s="90"/>
      <c r="AD4" s="90"/>
      <c r="AE4" s="90"/>
      <c r="AH4" s="92"/>
      <c r="AI4"/>
      <c r="AJ4"/>
      <c r="AK4" s="92"/>
      <c r="AL4" s="92"/>
      <c r="AM4" s="92"/>
      <c r="AN4" s="92"/>
      <c r="AO4" s="92"/>
      <c r="AS4"/>
      <c r="AT4"/>
      <c r="AU4"/>
    </row>
    <row r="5" spans="1:87">
      <c r="A5" s="95" t="s">
        <v>1350</v>
      </c>
      <c r="B5" s="95"/>
      <c r="C5" s="95" t="s">
        <v>1351</v>
      </c>
      <c r="E5" s="95"/>
      <c r="F5" s="95"/>
      <c r="G5" s="95"/>
      <c r="H5" s="95"/>
      <c r="I5" s="95"/>
      <c r="J5" s="95"/>
      <c r="K5" s="95"/>
      <c r="L5" s="95"/>
      <c r="M5" s="95"/>
      <c r="N5" s="95"/>
      <c r="O5" s="95"/>
      <c r="P5" s="95" t="s">
        <v>1350</v>
      </c>
      <c r="Q5" s="95" t="s">
        <v>1350</v>
      </c>
      <c r="R5" s="95" t="s">
        <v>1350</v>
      </c>
      <c r="S5" s="95" t="s">
        <v>1350</v>
      </c>
      <c r="T5" s="95" t="s">
        <v>1350</v>
      </c>
      <c r="U5" s="95" t="s">
        <v>1350</v>
      </c>
      <c r="V5" s="95" t="s">
        <v>1350</v>
      </c>
      <c r="W5" s="95" t="s">
        <v>1350</v>
      </c>
      <c r="X5" s="95" t="s">
        <v>1350</v>
      </c>
      <c r="Y5" s="95" t="s">
        <v>1350</v>
      </c>
      <c r="Z5" s="95" t="s">
        <v>1350</v>
      </c>
      <c r="AA5" s="95" t="s">
        <v>1350</v>
      </c>
      <c r="AB5" s="95" t="s">
        <v>1350</v>
      </c>
      <c r="AC5" s="76" t="s">
        <v>1506</v>
      </c>
      <c r="AD5" s="95"/>
      <c r="AE5" s="95" t="s">
        <v>1352</v>
      </c>
      <c r="AF5" s="95" t="s">
        <v>1350</v>
      </c>
      <c r="AG5" s="95" t="s">
        <v>1350</v>
      </c>
      <c r="AH5" s="95" t="s">
        <v>1353</v>
      </c>
      <c r="AI5" s="95" t="s">
        <v>1354</v>
      </c>
      <c r="AJ5" s="95" t="s">
        <v>1355</v>
      </c>
      <c r="AK5" s="95" t="s">
        <v>1356</v>
      </c>
      <c r="AL5" s="95" t="s">
        <v>1357</v>
      </c>
      <c r="AM5" s="95" t="s">
        <v>1358</v>
      </c>
      <c r="AN5" s="95" t="s">
        <v>1359</v>
      </c>
      <c r="AO5" s="95" t="s">
        <v>1451</v>
      </c>
      <c r="AP5" s="95"/>
    </row>
    <row r="6" spans="1:87" ht="13.5" thickBot="1">
      <c r="A6" s="95"/>
      <c r="B6" s="95"/>
      <c r="C6" s="95"/>
      <c r="D6" s="95"/>
      <c r="E6" s="574" t="s">
        <v>1709</v>
      </c>
      <c r="F6" s="95"/>
      <c r="G6" s="95"/>
      <c r="H6" s="95"/>
      <c r="I6" s="95"/>
      <c r="J6" s="95"/>
      <c r="K6" s="95"/>
      <c r="L6" s="95"/>
      <c r="M6" s="95"/>
      <c r="N6" s="95"/>
      <c r="O6" s="95"/>
      <c r="P6" s="95"/>
      <c r="Q6" s="95"/>
      <c r="R6" s="95"/>
      <c r="S6" s="95"/>
      <c r="T6" s="95"/>
      <c r="U6" s="95"/>
      <c r="V6" s="95"/>
      <c r="W6" s="95"/>
      <c r="X6" s="95"/>
      <c r="Y6" s="95"/>
      <c r="Z6" s="95"/>
      <c r="AA6" s="95"/>
      <c r="AB6" s="95"/>
      <c r="AC6" s="76" t="s">
        <v>1507</v>
      </c>
      <c r="AD6" s="95"/>
      <c r="AE6" s="95"/>
      <c r="AF6" s="95"/>
      <c r="AG6" s="95"/>
      <c r="AH6" s="607" t="s">
        <v>1517</v>
      </c>
      <c r="AI6" s="607"/>
      <c r="AJ6" s="607"/>
      <c r="AK6" s="607"/>
      <c r="AL6" s="607"/>
      <c r="AM6" s="607"/>
      <c r="AN6" s="607"/>
      <c r="AO6" s="607"/>
      <c r="AP6" s="492"/>
      <c r="AQ6" s="606" t="s">
        <v>1518</v>
      </c>
      <c r="AR6" s="606"/>
      <c r="AS6" s="606"/>
      <c r="AT6" s="606"/>
      <c r="AU6" s="606"/>
      <c r="AV6" s="606"/>
      <c r="AW6" s="606"/>
      <c r="AX6" s="606"/>
      <c r="AY6" s="606"/>
    </row>
    <row r="7" spans="1:87" ht="16.5" customHeight="1" thickBot="1">
      <c r="A7" s="185" t="str">
        <f>IF((ROUND(AE1397-SUM(AH1397,AL1397,AO1397),0))=0,"OK","ERROR")</f>
        <v>OK</v>
      </c>
      <c r="B7" s="199"/>
      <c r="C7" s="77" t="s">
        <v>1379</v>
      </c>
      <c r="F7" s="77"/>
      <c r="H7" s="464" t="s">
        <v>1497</v>
      </c>
      <c r="I7" s="464" t="s">
        <v>1188</v>
      </c>
      <c r="J7" s="464" t="s">
        <v>1189</v>
      </c>
      <c r="K7" s="464" t="s">
        <v>217</v>
      </c>
      <c r="L7" s="464" t="s">
        <v>1498</v>
      </c>
      <c r="M7" s="464" t="s">
        <v>1498</v>
      </c>
      <c r="N7" s="464" t="s">
        <v>1498</v>
      </c>
      <c r="O7" s="90"/>
      <c r="P7" s="90"/>
      <c r="Q7" s="90"/>
      <c r="R7" s="90"/>
      <c r="S7" s="90"/>
      <c r="T7" s="90"/>
      <c r="U7" s="90"/>
      <c r="V7" s="90"/>
      <c r="W7" s="90"/>
      <c r="X7" s="90"/>
      <c r="Y7" s="90"/>
      <c r="Z7" s="90"/>
      <c r="AA7" s="90"/>
      <c r="AB7" s="90"/>
      <c r="AC7" s="76" t="s">
        <v>1508</v>
      </c>
      <c r="AD7" s="90"/>
      <c r="AE7" s="90"/>
      <c r="AF7" s="163" t="s">
        <v>677</v>
      </c>
      <c r="AG7" s="163" t="s">
        <v>118</v>
      </c>
      <c r="AH7" s="68"/>
      <c r="AI7" s="616" t="s">
        <v>32</v>
      </c>
      <c r="AJ7" s="617"/>
      <c r="AK7" s="617"/>
      <c r="AL7" s="618"/>
      <c r="AM7" s="610" t="s">
        <v>612</v>
      </c>
      <c r="AN7" s="611"/>
      <c r="AO7" s="612"/>
      <c r="AP7" s="238"/>
      <c r="AR7" s="68"/>
      <c r="AS7" s="232" t="s">
        <v>32</v>
      </c>
      <c r="AT7" s="233"/>
      <c r="AU7" s="234"/>
      <c r="AV7" s="68"/>
      <c r="AW7" s="613" t="s">
        <v>612</v>
      </c>
      <c r="AX7" s="614"/>
      <c r="AY7" s="615"/>
    </row>
    <row r="8" spans="1:87" ht="37.9" customHeight="1" thickBot="1">
      <c r="A8" s="225" t="s">
        <v>665</v>
      </c>
      <c r="B8" s="226" t="s">
        <v>1505</v>
      </c>
      <c r="C8" s="227" t="s">
        <v>192</v>
      </c>
      <c r="D8" s="228" t="s">
        <v>1197</v>
      </c>
      <c r="E8" s="573" t="s">
        <v>1708</v>
      </c>
      <c r="F8" s="229" t="s">
        <v>1499</v>
      </c>
      <c r="G8" s="228"/>
      <c r="H8" s="229" t="s">
        <v>461</v>
      </c>
      <c r="I8" s="229" t="s">
        <v>50</v>
      </c>
      <c r="J8" s="229" t="s">
        <v>49</v>
      </c>
      <c r="K8" s="229" t="s">
        <v>1496</v>
      </c>
      <c r="L8" s="229" t="s">
        <v>1360</v>
      </c>
      <c r="M8" s="229" t="s">
        <v>1361</v>
      </c>
      <c r="N8" s="229" t="s">
        <v>612</v>
      </c>
      <c r="O8" s="230"/>
      <c r="P8" s="230">
        <v>43070</v>
      </c>
      <c r="Q8" s="230">
        <v>43101</v>
      </c>
      <c r="R8" s="230">
        <v>43132</v>
      </c>
      <c r="S8" s="230">
        <v>43160</v>
      </c>
      <c r="T8" s="230">
        <v>43191</v>
      </c>
      <c r="U8" s="230">
        <v>43221</v>
      </c>
      <c r="V8" s="230">
        <v>43252</v>
      </c>
      <c r="W8" s="230">
        <v>43282</v>
      </c>
      <c r="X8" s="230">
        <v>43313</v>
      </c>
      <c r="Y8" s="230">
        <v>43344</v>
      </c>
      <c r="Z8" s="230">
        <v>43374</v>
      </c>
      <c r="AA8" s="230">
        <v>43405</v>
      </c>
      <c r="AB8" s="230">
        <v>43435</v>
      </c>
      <c r="AC8" s="230"/>
      <c r="AD8" s="230"/>
      <c r="AE8" s="230" t="s">
        <v>1674</v>
      </c>
      <c r="AF8" s="231" t="s">
        <v>416</v>
      </c>
      <c r="AG8" s="231" t="s">
        <v>416</v>
      </c>
      <c r="AH8" s="235" t="s">
        <v>461</v>
      </c>
      <c r="AI8" s="236" t="s">
        <v>1363</v>
      </c>
      <c r="AJ8" s="236" t="s">
        <v>1364</v>
      </c>
      <c r="AK8" s="236" t="s">
        <v>1365</v>
      </c>
      <c r="AL8" s="236" t="s">
        <v>1362</v>
      </c>
      <c r="AM8" s="236" t="s">
        <v>1360</v>
      </c>
      <c r="AN8" s="236" t="s">
        <v>1361</v>
      </c>
      <c r="AO8" s="237" t="s">
        <v>415</v>
      </c>
      <c r="AP8" s="239"/>
      <c r="AQ8" s="235" t="s">
        <v>1576</v>
      </c>
      <c r="AR8" s="236" t="s">
        <v>461</v>
      </c>
      <c r="AS8" s="236" t="s">
        <v>1363</v>
      </c>
      <c r="AT8" s="236" t="s">
        <v>1364</v>
      </c>
      <c r="AU8" s="256" t="s">
        <v>1365</v>
      </c>
      <c r="AV8" s="259" t="s">
        <v>1362</v>
      </c>
      <c r="AW8" s="257" t="s">
        <v>1360</v>
      </c>
      <c r="AX8" s="256" t="s">
        <v>1361</v>
      </c>
      <c r="AY8" s="513" t="s">
        <v>415</v>
      </c>
      <c r="AZ8" s="515" t="s">
        <v>30</v>
      </c>
    </row>
    <row r="9" spans="1:87" s="11" customFormat="1" ht="12" customHeight="1">
      <c r="A9" s="167">
        <v>10100501</v>
      </c>
      <c r="B9" s="200" t="str">
        <f t="shared" ref="B9:B78" si="0">TEXT(A9,"##")</f>
        <v>10100501</v>
      </c>
      <c r="C9" s="96" t="s">
        <v>319</v>
      </c>
      <c r="D9" s="115" t="str">
        <f t="shared" ref="D9:D78" si="1">IF(CONCATENATE(H9,I9,J9,K9,N9)= "ERBGRB","CRB",CONCATENATE(H9,I9,J9,K9,N9))</f>
        <v>ERB</v>
      </c>
      <c r="E9" s="115"/>
      <c r="F9" s="96"/>
      <c r="G9" s="115"/>
      <c r="H9" s="184" t="str">
        <f t="shared" ref="H9:H24" si="2">IF(VALUE(AH9),H$7,IF(ISBLANK(AH9),"",H$7))</f>
        <v/>
      </c>
      <c r="I9" s="184" t="str">
        <f t="shared" ref="I9:I24" si="3">IF(VALUE(AI9),I$7,IF(ISBLANK(AI9),"",I$7))</f>
        <v>ERB</v>
      </c>
      <c r="J9" s="184" t="str">
        <f t="shared" ref="J9:J24" si="4">IF(VALUE(AJ9),J$7,IF(ISBLANK(AJ9),"",J$7))</f>
        <v/>
      </c>
      <c r="K9" s="184" t="str">
        <f t="shared" ref="K9:K24" si="5">IF(VALUE(AK9),K$7,IF(ISBLANK(AK9),"",K$7))</f>
        <v/>
      </c>
      <c r="L9" s="184" t="str">
        <f t="shared" ref="L9:M9" si="6">IF(VALUE(AM9),"W/C",IF(ISBLANK(AM9),"NO","W/C"))</f>
        <v>NO</v>
      </c>
      <c r="M9" s="184" t="str">
        <f t="shared" si="6"/>
        <v>NO</v>
      </c>
      <c r="N9" s="184" t="str">
        <f t="shared" ref="N9" si="7">IF(OR(CONCATENATE(L9,M9)="NOW/C",CONCATENATE(L9,M9)="W/CNO"),"W/C","")</f>
        <v/>
      </c>
      <c r="O9"/>
      <c r="P9" s="97">
        <v>9651323076.8700008</v>
      </c>
      <c r="Q9" s="97">
        <v>9705001448.9899998</v>
      </c>
      <c r="R9" s="97">
        <v>9717909620.9500008</v>
      </c>
      <c r="S9" s="97">
        <v>9766534298.6499996</v>
      </c>
      <c r="T9" s="97">
        <v>9778612659.0300007</v>
      </c>
      <c r="U9" s="97">
        <v>9801854658.4899998</v>
      </c>
      <c r="V9" s="97">
        <v>9806892592.2099991</v>
      </c>
      <c r="W9" s="97">
        <v>9828415589.4300003</v>
      </c>
      <c r="X9" s="97">
        <v>9860129372.6700001</v>
      </c>
      <c r="Y9" s="97">
        <v>9878031676.0200005</v>
      </c>
      <c r="Z9" s="97">
        <v>9899049983</v>
      </c>
      <c r="AA9" s="97">
        <v>9918066675.8899994</v>
      </c>
      <c r="AB9" s="97">
        <v>9928005795.2299995</v>
      </c>
      <c r="AC9" s="97"/>
      <c r="AD9" s="97"/>
      <c r="AE9" s="97">
        <f t="shared" ref="AE9:AE73" si="8">(P9+AB9+SUM(Q9:AA9)*2)/24</f>
        <v>9812513584.2816677</v>
      </c>
      <c r="AF9" s="100">
        <v>4</v>
      </c>
      <c r="AG9" s="100"/>
      <c r="AH9" s="102"/>
      <c r="AI9" s="102">
        <f>AE9</f>
        <v>9812513584.2816677</v>
      </c>
      <c r="AJ9" s="102"/>
      <c r="AK9" s="103"/>
      <c r="AL9" s="102">
        <f>SUM(AI9:AK9)</f>
        <v>9812513584.2816677</v>
      </c>
      <c r="AM9" s="101"/>
      <c r="AN9" s="102"/>
      <c r="AO9" s="264">
        <f>AM9+AN9</f>
        <v>0</v>
      </c>
      <c r="AP9" s="240"/>
      <c r="AQ9" s="87">
        <f t="shared" ref="AQ9:AQ73" si="9">AB9</f>
        <v>9928005795.2299995</v>
      </c>
      <c r="AR9" s="102"/>
      <c r="AS9" s="102">
        <f>AQ9</f>
        <v>9928005795.2299995</v>
      </c>
      <c r="AT9" s="102"/>
      <c r="AU9" s="102"/>
      <c r="AV9" s="260">
        <f>SUM(AS9:AU9)</f>
        <v>9928005795.2299995</v>
      </c>
      <c r="AW9" s="102"/>
      <c r="AX9" s="102"/>
      <c r="AY9" s="101">
        <f>AW9+AX9</f>
        <v>0</v>
      </c>
      <c r="AZ9" s="516"/>
      <c r="BA9"/>
      <c r="BC9"/>
      <c r="BD9"/>
      <c r="BE9"/>
      <c r="BF9"/>
      <c r="BG9"/>
      <c r="BH9"/>
      <c r="BI9"/>
      <c r="BJ9"/>
      <c r="BK9"/>
      <c r="BL9"/>
      <c r="BM9"/>
      <c r="BN9"/>
      <c r="BO9"/>
      <c r="BP9"/>
      <c r="BQ9"/>
      <c r="BR9"/>
      <c r="BS9"/>
      <c r="BT9"/>
      <c r="BU9"/>
      <c r="BV9"/>
      <c r="BW9"/>
      <c r="BX9"/>
      <c r="BY9"/>
      <c r="BZ9"/>
      <c r="CA9"/>
      <c r="CB9"/>
      <c r="CC9"/>
      <c r="CD9"/>
      <c r="CE9"/>
      <c r="CF9"/>
      <c r="CG9"/>
      <c r="CH9"/>
      <c r="CI9"/>
    </row>
    <row r="10" spans="1:87" s="11" customFormat="1" ht="12" customHeight="1">
      <c r="A10" s="167">
        <v>10100502</v>
      </c>
      <c r="B10" s="200" t="str">
        <f t="shared" si="0"/>
        <v>10100502</v>
      </c>
      <c r="C10" s="96" t="s">
        <v>320</v>
      </c>
      <c r="D10" s="115" t="str">
        <f t="shared" si="1"/>
        <v>GRB</v>
      </c>
      <c r="E10" s="115"/>
      <c r="F10" s="96"/>
      <c r="G10" s="115"/>
      <c r="H10" s="184" t="str">
        <f t="shared" si="2"/>
        <v/>
      </c>
      <c r="I10" s="184" t="str">
        <f t="shared" si="3"/>
        <v/>
      </c>
      <c r="J10" s="184" t="str">
        <f t="shared" si="4"/>
        <v>GRB</v>
      </c>
      <c r="K10" s="184" t="str">
        <f t="shared" si="5"/>
        <v/>
      </c>
      <c r="L10" s="184" t="str">
        <f t="shared" ref="L10:L80" si="10">IF(VALUE(AM10),"W/C",IF(ISBLANK(AM10),"NO","W/C"))</f>
        <v>NO</v>
      </c>
      <c r="M10" s="184" t="str">
        <f t="shared" ref="M10:M80" si="11">IF(VALUE(AN10),"W/C",IF(ISBLANK(AN10),"NO","W/C"))</f>
        <v>NO</v>
      </c>
      <c r="N10" s="184" t="str">
        <f t="shared" ref="N10:N80" si="12">IF(OR(CONCATENATE(L10,M10)="NOW/C",CONCATENATE(L10,M10)="W/CNO"),"W/C","")</f>
        <v/>
      </c>
      <c r="O10"/>
      <c r="P10" s="97">
        <v>3652033530.6500001</v>
      </c>
      <c r="Q10" s="97">
        <v>3671549605.0799999</v>
      </c>
      <c r="R10" s="97">
        <v>3685806149.27</v>
      </c>
      <c r="S10" s="97">
        <v>3700424342.6900001</v>
      </c>
      <c r="T10" s="97">
        <v>3715353243.6399999</v>
      </c>
      <c r="U10" s="97">
        <v>3725173947.6199999</v>
      </c>
      <c r="V10" s="97">
        <v>3743562413.7399998</v>
      </c>
      <c r="W10" s="97">
        <v>3765534687.1799998</v>
      </c>
      <c r="X10" s="97">
        <v>3784761578.5700002</v>
      </c>
      <c r="Y10" s="97">
        <v>3802871637.77</v>
      </c>
      <c r="Z10" s="97">
        <v>3861971645.5999999</v>
      </c>
      <c r="AA10" s="97">
        <v>3875597806.0900002</v>
      </c>
      <c r="AB10" s="97">
        <v>3902756307.27</v>
      </c>
      <c r="AC10" s="97"/>
      <c r="AD10" s="97"/>
      <c r="AE10" s="97">
        <f t="shared" si="8"/>
        <v>3759166831.3508334</v>
      </c>
      <c r="AF10" s="105"/>
      <c r="AG10" s="105">
        <v>1</v>
      </c>
      <c r="AH10" s="102"/>
      <c r="AI10" s="102"/>
      <c r="AJ10" s="102">
        <f>AE10</f>
        <v>3759166831.3508334</v>
      </c>
      <c r="AK10" s="103"/>
      <c r="AL10" s="102">
        <f t="shared" ref="AL10:AL80" si="13">SUM(AI10:AK10)</f>
        <v>3759166831.3508334</v>
      </c>
      <c r="AM10" s="101"/>
      <c r="AN10" s="102"/>
      <c r="AO10" s="264">
        <f t="shared" ref="AO10:AO80" si="14">AM10+AN10</f>
        <v>0</v>
      </c>
      <c r="AP10" s="240"/>
      <c r="AQ10" s="87">
        <f t="shared" si="9"/>
        <v>3902756307.27</v>
      </c>
      <c r="AR10" s="102"/>
      <c r="AS10" s="102"/>
      <c r="AT10" s="102">
        <f>AQ10</f>
        <v>3902756307.27</v>
      </c>
      <c r="AU10" s="102"/>
      <c r="AV10" s="260">
        <f t="shared" ref="AV10:AV80" si="15">SUM(AS10:AU10)</f>
        <v>3902756307.27</v>
      </c>
      <c r="AW10" s="102"/>
      <c r="AX10" s="102"/>
      <c r="AY10" s="101">
        <f t="shared" ref="AY10:AY80" si="16">AW10+AX10</f>
        <v>0</v>
      </c>
      <c r="AZ10" s="516"/>
      <c r="BA10"/>
      <c r="BC10"/>
      <c r="BD10"/>
      <c r="BE10"/>
      <c r="BF10"/>
      <c r="BG10"/>
      <c r="BH10"/>
      <c r="BI10"/>
      <c r="BJ10"/>
      <c r="BK10"/>
      <c r="BL10"/>
      <c r="BM10"/>
      <c r="BN10"/>
      <c r="BO10"/>
      <c r="BP10"/>
      <c r="BQ10"/>
      <c r="BR10"/>
      <c r="BS10"/>
      <c r="BT10"/>
      <c r="BU10"/>
      <c r="BV10"/>
      <c r="BW10"/>
      <c r="BX10"/>
      <c r="BY10"/>
      <c r="BZ10"/>
      <c r="CA10"/>
      <c r="CB10"/>
      <c r="CC10"/>
      <c r="CD10"/>
      <c r="CE10"/>
      <c r="CF10"/>
      <c r="CG10"/>
      <c r="CH10"/>
      <c r="CI10"/>
    </row>
    <row r="11" spans="1:87" s="11" customFormat="1" ht="12" customHeight="1">
      <c r="A11" s="167">
        <v>10100503</v>
      </c>
      <c r="B11" s="200" t="str">
        <f t="shared" si="0"/>
        <v>10100503</v>
      </c>
      <c r="C11" s="96" t="s">
        <v>321</v>
      </c>
      <c r="D11" s="115" t="str">
        <f t="shared" si="1"/>
        <v>CRB</v>
      </c>
      <c r="E11" s="115"/>
      <c r="F11" s="96"/>
      <c r="G11" s="115"/>
      <c r="H11" s="184" t="str">
        <f t="shared" si="2"/>
        <v/>
      </c>
      <c r="I11" s="184" t="str">
        <f t="shared" si="3"/>
        <v>ERB</v>
      </c>
      <c r="J11" s="184" t="str">
        <f t="shared" si="4"/>
        <v>GRB</v>
      </c>
      <c r="K11" s="184" t="str">
        <f t="shared" si="5"/>
        <v/>
      </c>
      <c r="L11" s="184" t="str">
        <f t="shared" si="10"/>
        <v>NO</v>
      </c>
      <c r="M11" s="184" t="str">
        <f t="shared" si="11"/>
        <v>NO</v>
      </c>
      <c r="N11" s="184" t="str">
        <f t="shared" si="12"/>
        <v/>
      </c>
      <c r="O11"/>
      <c r="P11" s="97">
        <v>670048472.54999995</v>
      </c>
      <c r="Q11" s="97">
        <v>670415218.41999996</v>
      </c>
      <c r="R11" s="97">
        <v>669728127.50999999</v>
      </c>
      <c r="S11" s="97">
        <v>670843023.72000003</v>
      </c>
      <c r="T11" s="97">
        <v>708293164.78999996</v>
      </c>
      <c r="U11" s="97">
        <v>727852416.08000004</v>
      </c>
      <c r="V11" s="97">
        <v>753619888.62</v>
      </c>
      <c r="W11" s="97">
        <v>750037408.10000002</v>
      </c>
      <c r="X11" s="97">
        <v>759917388.38</v>
      </c>
      <c r="Y11" s="97">
        <v>825204921.07000005</v>
      </c>
      <c r="Z11" s="97">
        <v>876766575.49000001</v>
      </c>
      <c r="AA11" s="97">
        <v>887275673.77999997</v>
      </c>
      <c r="AB11" s="97">
        <v>932726218.33000004</v>
      </c>
      <c r="AC11" s="97"/>
      <c r="AD11" s="97"/>
      <c r="AE11" s="97">
        <f t="shared" si="8"/>
        <v>758445095.94999993</v>
      </c>
      <c r="AF11" s="105">
        <v>5</v>
      </c>
      <c r="AG11" s="104" t="s">
        <v>458</v>
      </c>
      <c r="AH11" s="102"/>
      <c r="AI11" s="102">
        <f>AE11*C1408</f>
        <v>502014809.009305</v>
      </c>
      <c r="AJ11" s="102">
        <f>AE11*C1409</f>
        <v>256430286.94069499</v>
      </c>
      <c r="AK11" s="103"/>
      <c r="AL11" s="102">
        <f t="shared" si="13"/>
        <v>758445095.95000005</v>
      </c>
      <c r="AM11" s="101"/>
      <c r="AN11" s="102"/>
      <c r="AO11" s="264">
        <f t="shared" si="14"/>
        <v>0</v>
      </c>
      <c r="AP11" s="240"/>
      <c r="AQ11" s="87">
        <f t="shared" si="9"/>
        <v>932726218.33000004</v>
      </c>
      <c r="AR11" s="102"/>
      <c r="AS11" s="102">
        <f>AQ11*C1408</f>
        <v>617371483.9126271</v>
      </c>
      <c r="AT11" s="102">
        <f>AQ11*C1409</f>
        <v>315354734.417373</v>
      </c>
      <c r="AU11" s="102"/>
      <c r="AV11" s="260">
        <f t="shared" si="15"/>
        <v>932726218.33000016</v>
      </c>
      <c r="AW11" s="102"/>
      <c r="AX11" s="102"/>
      <c r="AY11" s="101">
        <f t="shared" si="16"/>
        <v>0</v>
      </c>
      <c r="AZ11" s="516"/>
      <c r="BA11"/>
      <c r="BC11"/>
      <c r="BD11"/>
      <c r="BE11"/>
      <c r="BF11"/>
      <c r="BG11"/>
      <c r="BH11"/>
      <c r="BI11"/>
      <c r="BJ11"/>
      <c r="BK11"/>
      <c r="BL11"/>
      <c r="BM11"/>
      <c r="BN11"/>
      <c r="BO11"/>
      <c r="BP11"/>
      <c r="BQ11"/>
      <c r="BR11"/>
      <c r="BS11"/>
      <c r="BT11"/>
      <c r="BU11"/>
      <c r="BV11"/>
      <c r="BW11"/>
      <c r="BX11"/>
      <c r="BY11"/>
      <c r="BZ11"/>
      <c r="CA11"/>
      <c r="CB11"/>
      <c r="CC11"/>
      <c r="CD11"/>
      <c r="CE11"/>
      <c r="CF11"/>
      <c r="CG11"/>
      <c r="CH11"/>
      <c r="CI11"/>
    </row>
    <row r="12" spans="1:87" s="11" customFormat="1" ht="12" customHeight="1">
      <c r="A12" s="167">
        <v>10100601</v>
      </c>
      <c r="B12" s="200" t="str">
        <f t="shared" si="0"/>
        <v>10100601</v>
      </c>
      <c r="C12" s="96" t="s">
        <v>1037</v>
      </c>
      <c r="D12" s="115" t="str">
        <f t="shared" si="1"/>
        <v>ERB</v>
      </c>
      <c r="E12" s="115"/>
      <c r="F12" s="96"/>
      <c r="G12" s="115"/>
      <c r="H12" s="184" t="str">
        <f t="shared" si="2"/>
        <v/>
      </c>
      <c r="I12" s="184" t="str">
        <f t="shared" si="3"/>
        <v>ERB</v>
      </c>
      <c r="J12" s="184" t="str">
        <f t="shared" si="4"/>
        <v/>
      </c>
      <c r="K12" s="184" t="str">
        <f t="shared" si="5"/>
        <v/>
      </c>
      <c r="L12" s="184" t="str">
        <f t="shared" si="10"/>
        <v>NO</v>
      </c>
      <c r="M12" s="184" t="str">
        <f t="shared" si="11"/>
        <v>NO</v>
      </c>
      <c r="N12" s="184" t="str">
        <f t="shared" si="12"/>
        <v/>
      </c>
      <c r="O12"/>
      <c r="P12" s="97">
        <v>-787464</v>
      </c>
      <c r="Q12" s="97">
        <v>0</v>
      </c>
      <c r="R12" s="97">
        <v>0</v>
      </c>
      <c r="S12" s="97">
        <v>0</v>
      </c>
      <c r="T12" s="97">
        <v>1512.42</v>
      </c>
      <c r="U12" s="97">
        <v>49238.21</v>
      </c>
      <c r="V12" s="97">
        <v>3505450.89</v>
      </c>
      <c r="W12" s="97">
        <v>0</v>
      </c>
      <c r="X12" s="97">
        <v>157950.18</v>
      </c>
      <c r="Y12" s="97">
        <v>157950.18</v>
      </c>
      <c r="Z12" s="97">
        <v>0</v>
      </c>
      <c r="AA12" s="97">
        <v>0</v>
      </c>
      <c r="AB12" s="97">
        <v>27828584</v>
      </c>
      <c r="AC12" s="97"/>
      <c r="AD12" s="97"/>
      <c r="AE12" s="97">
        <f t="shared" si="8"/>
        <v>1449388.49</v>
      </c>
      <c r="AF12" s="105" t="s">
        <v>672</v>
      </c>
      <c r="AG12" s="104"/>
      <c r="AH12" s="102"/>
      <c r="AI12" s="102">
        <f>AE12</f>
        <v>1449388.49</v>
      </c>
      <c r="AJ12" s="102"/>
      <c r="AK12" s="103"/>
      <c r="AL12" s="102">
        <f t="shared" si="13"/>
        <v>1449388.49</v>
      </c>
      <c r="AM12" s="101"/>
      <c r="AN12" s="102"/>
      <c r="AO12" s="264">
        <f t="shared" si="14"/>
        <v>0</v>
      </c>
      <c r="AP12" s="240"/>
      <c r="AQ12" s="87">
        <f t="shared" si="9"/>
        <v>27828584</v>
      </c>
      <c r="AR12" s="102"/>
      <c r="AS12" s="102">
        <f>AQ12</f>
        <v>27828584</v>
      </c>
      <c r="AT12" s="102"/>
      <c r="AU12" s="102"/>
      <c r="AV12" s="260">
        <f t="shared" si="15"/>
        <v>27828584</v>
      </c>
      <c r="AW12" s="102"/>
      <c r="AX12" s="102"/>
      <c r="AY12" s="101">
        <f t="shared" si="16"/>
        <v>0</v>
      </c>
      <c r="AZ12" s="516"/>
      <c r="BA12"/>
      <c r="BC12"/>
      <c r="BD12"/>
      <c r="BE12"/>
      <c r="BF12"/>
      <c r="BG12"/>
      <c r="BH12"/>
      <c r="BI12"/>
      <c r="BJ12"/>
      <c r="BK12"/>
      <c r="BL12"/>
      <c r="BM12"/>
      <c r="BN12"/>
      <c r="BO12"/>
      <c r="BP12"/>
      <c r="BQ12"/>
      <c r="BR12"/>
      <c r="BS12"/>
      <c r="BT12"/>
      <c r="BU12"/>
      <c r="BV12"/>
      <c r="BW12"/>
      <c r="BX12"/>
      <c r="BY12"/>
      <c r="BZ12"/>
      <c r="CA12"/>
      <c r="CB12"/>
      <c r="CC12"/>
      <c r="CD12"/>
      <c r="CE12"/>
      <c r="CF12"/>
      <c r="CG12"/>
      <c r="CH12"/>
      <c r="CI12"/>
    </row>
    <row r="13" spans="1:87" s="11" customFormat="1" ht="12" customHeight="1">
      <c r="A13" s="167">
        <v>10100602</v>
      </c>
      <c r="B13" s="200" t="str">
        <f t="shared" si="0"/>
        <v>10100602</v>
      </c>
      <c r="C13" s="96" t="s">
        <v>1031</v>
      </c>
      <c r="D13" s="115" t="str">
        <f t="shared" si="1"/>
        <v>GRB</v>
      </c>
      <c r="E13" s="115"/>
      <c r="F13" s="96"/>
      <c r="G13" s="115"/>
      <c r="H13" s="184" t="str">
        <f t="shared" si="2"/>
        <v/>
      </c>
      <c r="I13" s="184" t="str">
        <f t="shared" si="3"/>
        <v/>
      </c>
      <c r="J13" s="184" t="str">
        <f t="shared" si="4"/>
        <v>GRB</v>
      </c>
      <c r="K13" s="184" t="str">
        <f t="shared" si="5"/>
        <v/>
      </c>
      <c r="L13" s="184" t="str">
        <f t="shared" si="10"/>
        <v>NO</v>
      </c>
      <c r="M13" s="184" t="str">
        <f t="shared" si="11"/>
        <v>NO</v>
      </c>
      <c r="N13" s="184" t="str">
        <f t="shared" si="12"/>
        <v/>
      </c>
      <c r="O13"/>
      <c r="P13" s="97">
        <v>-3448517.43</v>
      </c>
      <c r="Q13" s="97">
        <v>0</v>
      </c>
      <c r="R13" s="97">
        <v>0</v>
      </c>
      <c r="S13" s="97">
        <v>0</v>
      </c>
      <c r="T13" s="97">
        <v>192196.05</v>
      </c>
      <c r="U13" s="97">
        <v>534354.74</v>
      </c>
      <c r="V13" s="97">
        <v>5382871.5899999999</v>
      </c>
      <c r="W13" s="97">
        <v>0</v>
      </c>
      <c r="X13" s="97">
        <v>0</v>
      </c>
      <c r="Y13" s="97">
        <v>0</v>
      </c>
      <c r="Z13" s="97">
        <v>0</v>
      </c>
      <c r="AA13" s="97">
        <v>0</v>
      </c>
      <c r="AB13" s="97">
        <v>3916497.74</v>
      </c>
      <c r="AC13" s="97"/>
      <c r="AD13" s="97"/>
      <c r="AE13" s="97">
        <f t="shared" si="8"/>
        <v>528617.71125000005</v>
      </c>
      <c r="AF13" s="105"/>
      <c r="AG13" s="104" t="s">
        <v>220</v>
      </c>
      <c r="AH13" s="102"/>
      <c r="AI13" s="102"/>
      <c r="AJ13" s="102">
        <f>AE13</f>
        <v>528617.71125000005</v>
      </c>
      <c r="AK13" s="103"/>
      <c r="AL13" s="102">
        <f t="shared" si="13"/>
        <v>528617.71125000005</v>
      </c>
      <c r="AM13" s="101"/>
      <c r="AN13" s="102"/>
      <c r="AO13" s="264">
        <f t="shared" si="14"/>
        <v>0</v>
      </c>
      <c r="AP13" s="240"/>
      <c r="AQ13" s="87">
        <f t="shared" si="9"/>
        <v>3916497.74</v>
      </c>
      <c r="AR13" s="102"/>
      <c r="AS13" s="102"/>
      <c r="AT13" s="102">
        <f>AQ13</f>
        <v>3916497.74</v>
      </c>
      <c r="AU13" s="102"/>
      <c r="AV13" s="260">
        <f t="shared" si="15"/>
        <v>3916497.74</v>
      </c>
      <c r="AW13" s="102"/>
      <c r="AX13" s="102"/>
      <c r="AY13" s="101">
        <f t="shared" si="16"/>
        <v>0</v>
      </c>
      <c r="AZ13" s="516"/>
      <c r="BA13"/>
      <c r="BC13"/>
      <c r="BD13"/>
      <c r="BE13"/>
      <c r="BF13"/>
      <c r="BG13"/>
      <c r="BH13"/>
      <c r="BI13"/>
      <c r="BJ13"/>
      <c r="BK13"/>
      <c r="BL13"/>
      <c r="BM13"/>
      <c r="BN13"/>
      <c r="BO13"/>
      <c r="BP13"/>
      <c r="BQ13"/>
      <c r="BR13"/>
      <c r="BS13"/>
      <c r="BT13"/>
      <c r="BU13"/>
      <c r="BV13"/>
      <c r="BW13"/>
      <c r="BX13"/>
      <c r="BY13"/>
      <c r="BZ13"/>
      <c r="CA13"/>
      <c r="CB13"/>
      <c r="CC13"/>
      <c r="CD13"/>
      <c r="CE13"/>
      <c r="CF13"/>
      <c r="CG13"/>
      <c r="CH13"/>
      <c r="CI13"/>
    </row>
    <row r="14" spans="1:87" s="11" customFormat="1" ht="12" customHeight="1">
      <c r="A14" s="522" t="s">
        <v>1675</v>
      </c>
      <c r="B14" s="523"/>
      <c r="C14" s="524" t="s">
        <v>1662</v>
      </c>
      <c r="D14" s="525" t="str">
        <f t="shared" ref="D14" si="17">IF(CONCATENATE(H14,I14,J14,K14,N14)= "ERBGRB","CRB",CONCATENATE(H14,I14,J14,K14,N14))</f>
        <v>CRB</v>
      </c>
      <c r="E14" s="525"/>
      <c r="F14" s="526">
        <v>43435</v>
      </c>
      <c r="G14" s="525"/>
      <c r="H14" s="527" t="str">
        <f t="shared" ref="H14" si="18">IF(VALUE(AH14),H$7,IF(ISBLANK(AH14),"",H$7))</f>
        <v/>
      </c>
      <c r="I14" s="527" t="str">
        <f t="shared" ref="I14" si="19">IF(VALUE(AI14),I$7,IF(ISBLANK(AI14),"",I$7))</f>
        <v>ERB</v>
      </c>
      <c r="J14" s="527" t="str">
        <f t="shared" ref="J14" si="20">IF(VALUE(AJ14),J$7,IF(ISBLANK(AJ14),"",J$7))</f>
        <v>GRB</v>
      </c>
      <c r="K14" s="527" t="str">
        <f t="shared" ref="K14" si="21">IF(VALUE(AK14),K$7,IF(ISBLANK(AK14),"",K$7))</f>
        <v/>
      </c>
      <c r="L14" s="527" t="str">
        <f t="shared" ref="L14" si="22">IF(VALUE(AM14),"W/C",IF(ISBLANK(AM14),"NO","W/C"))</f>
        <v>NO</v>
      </c>
      <c r="M14" s="527" t="str">
        <f t="shared" ref="M14" si="23">IF(VALUE(AN14),"W/C",IF(ISBLANK(AN14),"NO","W/C"))</f>
        <v>NO</v>
      </c>
      <c r="N14" s="527" t="str">
        <f t="shared" ref="N14" si="24">IF(OR(CONCATENATE(L14,M14)="NOW/C",CONCATENATE(L14,M14)="W/CNO"),"W/C","")</f>
        <v/>
      </c>
      <c r="O14" s="528"/>
      <c r="P14" s="529"/>
      <c r="Q14" s="529"/>
      <c r="R14" s="529"/>
      <c r="S14" s="529"/>
      <c r="T14" s="529"/>
      <c r="U14" s="529"/>
      <c r="V14" s="529"/>
      <c r="W14" s="529"/>
      <c r="X14" s="529"/>
      <c r="Y14" s="529"/>
      <c r="Z14" s="529"/>
      <c r="AA14" s="529"/>
      <c r="AB14" s="529">
        <v>17124090.309999999</v>
      </c>
      <c r="AC14" s="529"/>
      <c r="AD14" s="529"/>
      <c r="AE14" s="529">
        <f t="shared" ref="AE14" si="25">(P14+AB14+SUM(Q14:AA14)*2)/24</f>
        <v>713503.76291666657</v>
      </c>
      <c r="AF14" s="530">
        <v>5</v>
      </c>
      <c r="AG14" s="531" t="s">
        <v>458</v>
      </c>
      <c r="AH14" s="532"/>
      <c r="AI14" s="532">
        <f>AE14*C1408</f>
        <v>472268.14067454165</v>
      </c>
      <c r="AJ14" s="532">
        <f>AE14*C1409</f>
        <v>241235.62224212498</v>
      </c>
      <c r="AK14" s="533"/>
      <c r="AL14" s="532">
        <f t="shared" ref="AL14" si="26">SUM(AI14:AK14)</f>
        <v>713503.76291666669</v>
      </c>
      <c r="AM14" s="534"/>
      <c r="AN14" s="532"/>
      <c r="AO14" s="535">
        <f t="shared" si="14"/>
        <v>0</v>
      </c>
      <c r="AP14" s="532"/>
      <c r="AQ14" s="536">
        <f t="shared" si="9"/>
        <v>17124090.309999999</v>
      </c>
      <c r="AR14" s="532"/>
      <c r="AS14" s="532">
        <f>AQ14*C1408</f>
        <v>11334435.376188999</v>
      </c>
      <c r="AT14" s="532">
        <f>AQ14*C1409</f>
        <v>5789654.9338109996</v>
      </c>
      <c r="AU14" s="532"/>
      <c r="AV14" s="537">
        <f t="shared" si="15"/>
        <v>17124090.309999999</v>
      </c>
      <c r="AW14" s="532"/>
      <c r="AX14" s="532"/>
      <c r="AY14" s="534">
        <f t="shared" ref="AY14" si="27">AW14+AX14</f>
        <v>0</v>
      </c>
      <c r="AZ14" s="538"/>
      <c r="BA14"/>
      <c r="BC14"/>
      <c r="BD14"/>
      <c r="BE14"/>
      <c r="BF14"/>
      <c r="BG14"/>
      <c r="BH14"/>
      <c r="BI14"/>
      <c r="BJ14"/>
      <c r="BK14"/>
      <c r="BL14"/>
      <c r="BM14"/>
      <c r="BN14"/>
      <c r="BO14"/>
      <c r="BP14"/>
      <c r="BQ14"/>
      <c r="BR14"/>
      <c r="BS14"/>
      <c r="BT14"/>
      <c r="BU14"/>
      <c r="BV14"/>
      <c r="BW14"/>
      <c r="BX14"/>
      <c r="BY14"/>
      <c r="BZ14"/>
      <c r="CA14"/>
      <c r="CB14"/>
      <c r="CC14"/>
      <c r="CD14"/>
      <c r="CE14"/>
      <c r="CF14"/>
      <c r="CG14"/>
      <c r="CH14"/>
      <c r="CI14"/>
    </row>
    <row r="15" spans="1:87" s="11" customFormat="1" ht="12" customHeight="1">
      <c r="A15" s="350">
        <v>10100651</v>
      </c>
      <c r="B15" s="351" t="str">
        <f t="shared" si="0"/>
        <v>10100651</v>
      </c>
      <c r="C15" s="352" t="s">
        <v>1284</v>
      </c>
      <c r="D15" s="353" t="str">
        <f t="shared" si="1"/>
        <v>ERB</v>
      </c>
      <c r="E15" s="353"/>
      <c r="F15" s="352"/>
      <c r="G15" s="353"/>
      <c r="H15" s="354" t="str">
        <f t="shared" si="2"/>
        <v/>
      </c>
      <c r="I15" s="354" t="str">
        <f t="shared" si="3"/>
        <v>ERB</v>
      </c>
      <c r="J15" s="354" t="str">
        <f t="shared" si="4"/>
        <v/>
      </c>
      <c r="K15" s="354" t="str">
        <f t="shared" si="5"/>
        <v/>
      </c>
      <c r="L15" s="354" t="str">
        <f t="shared" si="10"/>
        <v>NO</v>
      </c>
      <c r="M15" s="354" t="str">
        <f t="shared" si="11"/>
        <v>NO</v>
      </c>
      <c r="N15" s="354" t="str">
        <f t="shared" si="12"/>
        <v/>
      </c>
      <c r="O15"/>
      <c r="P15" s="355">
        <v>127626846.77</v>
      </c>
      <c r="Q15" s="355">
        <v>127626846.77</v>
      </c>
      <c r="R15" s="355">
        <v>127626846.77</v>
      </c>
      <c r="S15" s="355">
        <v>127834725.66</v>
      </c>
      <c r="T15" s="355">
        <v>127834725.66</v>
      </c>
      <c r="U15" s="355">
        <v>127834725.66</v>
      </c>
      <c r="V15" s="355">
        <v>129151734.53</v>
      </c>
      <c r="W15" s="355">
        <v>129151734.53</v>
      </c>
      <c r="X15" s="355">
        <v>129151734.53</v>
      </c>
      <c r="Y15" s="520">
        <v>129893896.86</v>
      </c>
      <c r="Z15" s="355">
        <v>129893896.86</v>
      </c>
      <c r="AA15" s="355">
        <v>129893896.86</v>
      </c>
      <c r="AB15" s="355">
        <v>130713036.95999999</v>
      </c>
      <c r="AC15" s="355"/>
      <c r="AD15" s="355"/>
      <c r="AE15" s="355">
        <f t="shared" si="8"/>
        <v>128755392.21291663</v>
      </c>
      <c r="AF15" s="406" t="s">
        <v>672</v>
      </c>
      <c r="AG15" s="356"/>
      <c r="AH15" s="357"/>
      <c r="AI15" s="357">
        <f>AE15</f>
        <v>128755392.21291663</v>
      </c>
      <c r="AJ15" s="357"/>
      <c r="AK15" s="358"/>
      <c r="AL15" s="357">
        <f t="shared" si="13"/>
        <v>128755392.21291663</v>
      </c>
      <c r="AM15" s="359"/>
      <c r="AN15" s="357"/>
      <c r="AO15" s="360">
        <f t="shared" si="14"/>
        <v>0</v>
      </c>
      <c r="AP15" s="240"/>
      <c r="AQ15" s="361">
        <f t="shared" si="9"/>
        <v>130713036.95999999</v>
      </c>
      <c r="AR15" s="357"/>
      <c r="AS15" s="357">
        <f>AQ15</f>
        <v>130713036.95999999</v>
      </c>
      <c r="AT15" s="357"/>
      <c r="AU15" s="357"/>
      <c r="AV15" s="362">
        <f t="shared" si="15"/>
        <v>130713036.95999999</v>
      </c>
      <c r="AW15" s="357"/>
      <c r="AX15" s="357"/>
      <c r="AY15" s="359">
        <f t="shared" si="16"/>
        <v>0</v>
      </c>
      <c r="AZ15" s="516"/>
      <c r="BA15"/>
      <c r="BC15"/>
      <c r="BD15"/>
      <c r="BE15"/>
      <c r="BF15"/>
      <c r="BG15"/>
      <c r="BH15"/>
      <c r="BI15"/>
      <c r="BJ15"/>
      <c r="BK15"/>
      <c r="BL15"/>
      <c r="BM15"/>
      <c r="BN15"/>
      <c r="BO15"/>
      <c r="BP15"/>
      <c r="BQ15"/>
      <c r="BR15"/>
      <c r="BS15"/>
      <c r="BT15"/>
      <c r="BU15"/>
      <c r="BV15"/>
      <c r="BW15"/>
      <c r="BX15"/>
      <c r="BY15"/>
      <c r="BZ15"/>
      <c r="CA15"/>
      <c r="CB15"/>
      <c r="CC15"/>
      <c r="CD15"/>
      <c r="CE15"/>
      <c r="CF15"/>
      <c r="CG15"/>
      <c r="CH15"/>
      <c r="CI15"/>
    </row>
    <row r="16" spans="1:87" s="11" customFormat="1" ht="12" customHeight="1">
      <c r="A16" s="350">
        <v>10100661</v>
      </c>
      <c r="B16" s="351" t="str">
        <f t="shared" si="0"/>
        <v>10100661</v>
      </c>
      <c r="C16" s="352" t="s">
        <v>1285</v>
      </c>
      <c r="D16" s="353" t="str">
        <f t="shared" si="1"/>
        <v>ERB</v>
      </c>
      <c r="E16" s="353"/>
      <c r="F16" s="352"/>
      <c r="G16" s="353"/>
      <c r="H16" s="354" t="str">
        <f t="shared" si="2"/>
        <v/>
      </c>
      <c r="I16" s="354" t="str">
        <f t="shared" si="3"/>
        <v>ERB</v>
      </c>
      <c r="J16" s="354" t="str">
        <f t="shared" si="4"/>
        <v/>
      </c>
      <c r="K16" s="354" t="str">
        <f t="shared" si="5"/>
        <v/>
      </c>
      <c r="L16" s="354" t="str">
        <f t="shared" si="10"/>
        <v>NO</v>
      </c>
      <c r="M16" s="354" t="str">
        <f t="shared" si="11"/>
        <v>NO</v>
      </c>
      <c r="N16" s="354" t="str">
        <f t="shared" si="12"/>
        <v/>
      </c>
      <c r="O16"/>
      <c r="P16" s="355">
        <v>-127626846.77</v>
      </c>
      <c r="Q16" s="355">
        <v>-127626846.77</v>
      </c>
      <c r="R16" s="355">
        <v>-127626846.77</v>
      </c>
      <c r="S16" s="355">
        <v>-127834725.66</v>
      </c>
      <c r="T16" s="355">
        <v>-127834725.66</v>
      </c>
      <c r="U16" s="355">
        <v>-127834725.66</v>
      </c>
      <c r="V16" s="355">
        <v>-129151734.53</v>
      </c>
      <c r="W16" s="355">
        <v>-129151734.53</v>
      </c>
      <c r="X16" s="355">
        <v>-129151734.53</v>
      </c>
      <c r="Y16" s="355">
        <v>-129893896.86</v>
      </c>
      <c r="Z16" s="355">
        <v>-129893896.86</v>
      </c>
      <c r="AA16" s="355">
        <v>-129893896.86</v>
      </c>
      <c r="AB16" s="355">
        <v>-130713036.95999999</v>
      </c>
      <c r="AC16" s="355"/>
      <c r="AD16" s="355"/>
      <c r="AE16" s="355">
        <f t="shared" si="8"/>
        <v>-128755392.21291663</v>
      </c>
      <c r="AF16" s="406" t="s">
        <v>672</v>
      </c>
      <c r="AG16" s="356"/>
      <c r="AH16" s="357"/>
      <c r="AI16" s="357">
        <f>AE16</f>
        <v>-128755392.21291663</v>
      </c>
      <c r="AJ16" s="357"/>
      <c r="AK16" s="358"/>
      <c r="AL16" s="357">
        <f t="shared" si="13"/>
        <v>-128755392.21291663</v>
      </c>
      <c r="AM16" s="359"/>
      <c r="AN16" s="357"/>
      <c r="AO16" s="360">
        <f t="shared" si="14"/>
        <v>0</v>
      </c>
      <c r="AP16" s="240"/>
      <c r="AQ16" s="361">
        <f t="shared" si="9"/>
        <v>-130713036.95999999</v>
      </c>
      <c r="AR16" s="357"/>
      <c r="AS16" s="357">
        <f>AQ16</f>
        <v>-130713036.95999999</v>
      </c>
      <c r="AT16" s="357"/>
      <c r="AU16" s="357"/>
      <c r="AV16" s="362">
        <f t="shared" si="15"/>
        <v>-130713036.95999999</v>
      </c>
      <c r="AW16" s="357"/>
      <c r="AX16" s="357"/>
      <c r="AY16" s="359">
        <f t="shared" si="16"/>
        <v>0</v>
      </c>
      <c r="AZ16" s="516"/>
      <c r="BA16"/>
      <c r="BC16"/>
      <c r="BD16"/>
      <c r="BE16"/>
      <c r="BF16"/>
      <c r="BG16"/>
      <c r="BH16"/>
      <c r="BI16"/>
      <c r="BJ16"/>
      <c r="BK16"/>
      <c r="BL16"/>
      <c r="BM16"/>
      <c r="BN16"/>
      <c r="BO16"/>
      <c r="BP16"/>
      <c r="BQ16"/>
      <c r="BR16"/>
      <c r="BS16"/>
      <c r="BT16"/>
      <c r="BU16"/>
      <c r="BV16"/>
      <c r="BW16"/>
      <c r="BX16"/>
      <c r="BY16"/>
      <c r="BZ16"/>
      <c r="CA16"/>
      <c r="CB16"/>
      <c r="CC16"/>
      <c r="CD16"/>
      <c r="CE16"/>
      <c r="CF16"/>
      <c r="CG16"/>
      <c r="CH16"/>
      <c r="CI16"/>
    </row>
    <row r="17" spans="1:87" s="11" customFormat="1" ht="12" customHeight="1">
      <c r="A17" s="168">
        <v>10110013</v>
      </c>
      <c r="B17" s="111" t="str">
        <f t="shared" si="0"/>
        <v>10110013</v>
      </c>
      <c r="C17" s="96" t="s">
        <v>762</v>
      </c>
      <c r="D17" s="115" t="str">
        <f t="shared" si="1"/>
        <v>Non-Op</v>
      </c>
      <c r="E17" s="115"/>
      <c r="F17" s="96"/>
      <c r="G17" s="115"/>
      <c r="H17" s="184" t="str">
        <f t="shared" si="2"/>
        <v/>
      </c>
      <c r="I17" s="184" t="str">
        <f t="shared" si="3"/>
        <v/>
      </c>
      <c r="J17" s="184" t="str">
        <f t="shared" si="4"/>
        <v/>
      </c>
      <c r="K17" s="184" t="str">
        <f t="shared" si="5"/>
        <v>Non-Op</v>
      </c>
      <c r="L17" s="184" t="str">
        <f t="shared" si="10"/>
        <v>NO</v>
      </c>
      <c r="M17" s="184" t="str">
        <f t="shared" si="11"/>
        <v>NO</v>
      </c>
      <c r="N17" s="184" t="str">
        <f t="shared" si="12"/>
        <v/>
      </c>
      <c r="O17"/>
      <c r="P17" s="97">
        <v>0</v>
      </c>
      <c r="Q17" s="97">
        <v>0</v>
      </c>
      <c r="R17" s="97">
        <v>0</v>
      </c>
      <c r="S17" s="97">
        <v>0</v>
      </c>
      <c r="T17" s="97">
        <v>0</v>
      </c>
      <c r="U17" s="97">
        <v>0</v>
      </c>
      <c r="V17" s="97">
        <v>0</v>
      </c>
      <c r="W17" s="97">
        <v>0</v>
      </c>
      <c r="X17" s="97">
        <v>0</v>
      </c>
      <c r="Y17" s="97">
        <v>0</v>
      </c>
      <c r="Z17" s="97">
        <v>0</v>
      </c>
      <c r="AA17" s="97">
        <v>0</v>
      </c>
      <c r="AB17" s="97">
        <v>0</v>
      </c>
      <c r="AC17" s="97"/>
      <c r="AD17" s="97"/>
      <c r="AE17" s="97">
        <f t="shared" si="8"/>
        <v>0</v>
      </c>
      <c r="AF17" s="105"/>
      <c r="AG17" s="104"/>
      <c r="AH17" s="102"/>
      <c r="AI17" s="102"/>
      <c r="AJ17" s="102"/>
      <c r="AK17" s="103">
        <f>AE17</f>
        <v>0</v>
      </c>
      <c r="AL17" s="102">
        <f t="shared" si="13"/>
        <v>0</v>
      </c>
      <c r="AM17" s="101"/>
      <c r="AN17" s="102"/>
      <c r="AO17" s="264">
        <f t="shared" si="14"/>
        <v>0</v>
      </c>
      <c r="AP17" s="240"/>
      <c r="AQ17" s="87">
        <f t="shared" si="9"/>
        <v>0</v>
      </c>
      <c r="AR17" s="102"/>
      <c r="AS17" s="102"/>
      <c r="AT17" s="102"/>
      <c r="AU17" s="102">
        <f>AQ17</f>
        <v>0</v>
      </c>
      <c r="AV17" s="260">
        <f t="shared" si="15"/>
        <v>0</v>
      </c>
      <c r="AW17" s="102"/>
      <c r="AX17" s="102"/>
      <c r="AY17" s="101">
        <f t="shared" si="16"/>
        <v>0</v>
      </c>
      <c r="AZ17" s="516" t="s">
        <v>1684</v>
      </c>
      <c r="BA17"/>
      <c r="BC17"/>
      <c r="BD17"/>
      <c r="BE17"/>
      <c r="BF17"/>
      <c r="BG17"/>
      <c r="BH17"/>
      <c r="BI17"/>
      <c r="BJ17"/>
      <c r="BK17"/>
      <c r="BL17"/>
      <c r="BM17"/>
      <c r="BN17"/>
      <c r="BO17"/>
      <c r="BP17"/>
      <c r="BQ17"/>
      <c r="BR17"/>
      <c r="BS17"/>
      <c r="BT17"/>
      <c r="BU17"/>
      <c r="BV17"/>
      <c r="BW17"/>
      <c r="BX17"/>
      <c r="BY17"/>
      <c r="BZ17"/>
      <c r="CA17"/>
      <c r="CB17"/>
      <c r="CC17"/>
      <c r="CD17"/>
      <c r="CE17"/>
      <c r="CF17"/>
      <c r="CG17"/>
      <c r="CH17"/>
      <c r="CI17"/>
    </row>
    <row r="18" spans="1:87" s="11" customFormat="1" ht="12" customHeight="1">
      <c r="A18" s="364">
        <v>10110023</v>
      </c>
      <c r="B18" s="365" t="str">
        <f t="shared" si="0"/>
        <v>10110023</v>
      </c>
      <c r="C18" s="352" t="s">
        <v>1292</v>
      </c>
      <c r="D18" s="353" t="str">
        <f t="shared" si="1"/>
        <v>Non-Op</v>
      </c>
      <c r="E18" s="353"/>
      <c r="F18" s="438">
        <v>42752</v>
      </c>
      <c r="G18" s="353"/>
      <c r="H18" s="354" t="str">
        <f t="shared" si="2"/>
        <v/>
      </c>
      <c r="I18" s="354" t="str">
        <f t="shared" si="3"/>
        <v/>
      </c>
      <c r="J18" s="354" t="str">
        <f t="shared" si="4"/>
        <v/>
      </c>
      <c r="K18" s="354" t="str">
        <f t="shared" si="5"/>
        <v>Non-Op</v>
      </c>
      <c r="L18" s="354" t="str">
        <f t="shared" si="10"/>
        <v>NO</v>
      </c>
      <c r="M18" s="354" t="str">
        <f t="shared" si="11"/>
        <v>NO</v>
      </c>
      <c r="N18" s="354" t="str">
        <f t="shared" si="12"/>
        <v/>
      </c>
      <c r="O18"/>
      <c r="P18" s="355">
        <v>1129251.6000000001</v>
      </c>
      <c r="Q18" s="355">
        <v>1086807.01</v>
      </c>
      <c r="R18" s="355">
        <v>1454287.4</v>
      </c>
      <c r="S18" s="355">
        <v>1387106.61</v>
      </c>
      <c r="T18" s="355">
        <v>1336288.33</v>
      </c>
      <c r="U18" s="355">
        <v>1285470.07</v>
      </c>
      <c r="V18" s="355">
        <v>1234651.79</v>
      </c>
      <c r="W18" s="355">
        <v>1183833.53</v>
      </c>
      <c r="X18" s="355">
        <v>1133015.25</v>
      </c>
      <c r="Y18" s="355">
        <v>1493504.46</v>
      </c>
      <c r="Z18" s="355">
        <v>1442686.18</v>
      </c>
      <c r="AA18" s="355">
        <v>1374177.28</v>
      </c>
      <c r="AB18" s="355">
        <v>1314513.67</v>
      </c>
      <c r="AC18" s="355"/>
      <c r="AD18" s="355"/>
      <c r="AE18" s="355">
        <f t="shared" si="8"/>
        <v>1302809.2120833332</v>
      </c>
      <c r="AF18" s="406"/>
      <c r="AG18" s="356"/>
      <c r="AH18" s="357"/>
      <c r="AI18" s="357"/>
      <c r="AJ18" s="357"/>
      <c r="AK18" s="358">
        <f>AE18</f>
        <v>1302809.2120833332</v>
      </c>
      <c r="AL18" s="357">
        <f t="shared" si="13"/>
        <v>1302809.2120833332</v>
      </c>
      <c r="AM18" s="359"/>
      <c r="AN18" s="357"/>
      <c r="AO18" s="360">
        <f t="shared" si="14"/>
        <v>0</v>
      </c>
      <c r="AP18" s="240"/>
      <c r="AQ18" s="361">
        <f t="shared" si="9"/>
        <v>1314513.67</v>
      </c>
      <c r="AR18" s="357"/>
      <c r="AS18" s="357"/>
      <c r="AT18" s="357"/>
      <c r="AU18" s="357">
        <f>AQ18</f>
        <v>1314513.67</v>
      </c>
      <c r="AV18" s="362">
        <f t="shared" si="15"/>
        <v>1314513.67</v>
      </c>
      <c r="AW18" s="357"/>
      <c r="AX18" s="357"/>
      <c r="AY18" s="359">
        <f t="shared" si="16"/>
        <v>0</v>
      </c>
      <c r="AZ18" s="516" t="s">
        <v>1684</v>
      </c>
      <c r="BA18"/>
      <c r="BC18"/>
      <c r="BD18"/>
      <c r="BE18"/>
      <c r="BF18"/>
      <c r="BG18"/>
      <c r="BH18"/>
      <c r="BI18"/>
      <c r="BJ18"/>
      <c r="BK18"/>
      <c r="BL18"/>
      <c r="BM18"/>
      <c r="BN18"/>
      <c r="BO18"/>
      <c r="BP18"/>
      <c r="BQ18"/>
      <c r="BR18"/>
      <c r="BS18"/>
      <c r="BT18"/>
      <c r="BU18"/>
      <c r="BV18"/>
      <c r="BW18"/>
      <c r="BX18"/>
      <c r="BY18"/>
      <c r="BZ18"/>
      <c r="CA18"/>
      <c r="CB18"/>
      <c r="CC18"/>
      <c r="CD18"/>
      <c r="CE18"/>
      <c r="CF18"/>
      <c r="CG18"/>
      <c r="CH18"/>
      <c r="CI18"/>
    </row>
    <row r="19" spans="1:87" s="11" customFormat="1" ht="12" customHeight="1">
      <c r="A19" s="167">
        <v>10500501</v>
      </c>
      <c r="B19" s="200" t="str">
        <f t="shared" si="0"/>
        <v>10500501</v>
      </c>
      <c r="C19" s="96" t="s">
        <v>322</v>
      </c>
      <c r="D19" s="115" t="str">
        <f t="shared" si="1"/>
        <v>ERB</v>
      </c>
      <c r="E19" s="115"/>
      <c r="F19" s="96"/>
      <c r="G19" s="115"/>
      <c r="H19" s="184" t="str">
        <f t="shared" si="2"/>
        <v/>
      </c>
      <c r="I19" s="184" t="str">
        <f t="shared" si="3"/>
        <v>ERB</v>
      </c>
      <c r="J19" s="184" t="str">
        <f t="shared" si="4"/>
        <v/>
      </c>
      <c r="K19" s="184" t="str">
        <f t="shared" si="5"/>
        <v/>
      </c>
      <c r="L19" s="184" t="str">
        <f t="shared" si="10"/>
        <v>NO</v>
      </c>
      <c r="M19" s="184" t="str">
        <f t="shared" si="11"/>
        <v>NO</v>
      </c>
      <c r="N19" s="184" t="str">
        <f t="shared" si="12"/>
        <v/>
      </c>
      <c r="O19"/>
      <c r="P19" s="97">
        <v>52143356.590000004</v>
      </c>
      <c r="Q19" s="97">
        <v>49283072.200000003</v>
      </c>
      <c r="R19" s="97">
        <v>49283072.200000003</v>
      </c>
      <c r="S19" s="97">
        <v>49283195.740000002</v>
      </c>
      <c r="T19" s="97">
        <v>49293847.079999998</v>
      </c>
      <c r="U19" s="97">
        <v>49293982.979999997</v>
      </c>
      <c r="V19" s="97">
        <v>49293982.979999997</v>
      </c>
      <c r="W19" s="97">
        <v>49283479.899999999</v>
      </c>
      <c r="X19" s="97">
        <v>49285257.229999997</v>
      </c>
      <c r="Y19" s="97">
        <v>49285257.229999997</v>
      </c>
      <c r="Z19" s="97">
        <v>49285438.079999998</v>
      </c>
      <c r="AA19" s="97">
        <v>49285438.079999998</v>
      </c>
      <c r="AB19" s="97">
        <v>38572647</v>
      </c>
      <c r="AC19" s="97"/>
      <c r="AD19" s="97"/>
      <c r="AE19" s="97">
        <f t="shared" si="8"/>
        <v>48959502.124583334</v>
      </c>
      <c r="AF19" s="105">
        <v>14</v>
      </c>
      <c r="AG19" s="104"/>
      <c r="AH19" s="102"/>
      <c r="AI19" s="102">
        <f>AE19</f>
        <v>48959502.124583334</v>
      </c>
      <c r="AJ19" s="102"/>
      <c r="AK19" s="103"/>
      <c r="AL19" s="102">
        <f t="shared" si="13"/>
        <v>48959502.124583334</v>
      </c>
      <c r="AM19" s="101"/>
      <c r="AN19" s="102"/>
      <c r="AO19" s="264">
        <f t="shared" si="14"/>
        <v>0</v>
      </c>
      <c r="AP19" s="240"/>
      <c r="AQ19" s="87">
        <f t="shared" si="9"/>
        <v>38572647</v>
      </c>
      <c r="AR19" s="102"/>
      <c r="AS19" s="102">
        <f>AQ19</f>
        <v>38572647</v>
      </c>
      <c r="AT19" s="102"/>
      <c r="AU19" s="102"/>
      <c r="AV19" s="260">
        <f t="shared" si="15"/>
        <v>38572647</v>
      </c>
      <c r="AW19" s="102"/>
      <c r="AX19" s="102"/>
      <c r="AY19" s="101">
        <f t="shared" si="16"/>
        <v>0</v>
      </c>
      <c r="AZ19" s="516"/>
      <c r="BA19"/>
      <c r="BC19"/>
      <c r="BD19"/>
      <c r="BE19"/>
      <c r="BF19"/>
      <c r="BG19"/>
      <c r="BH19"/>
      <c r="BI19"/>
      <c r="BJ19"/>
      <c r="BK19"/>
      <c r="BL19"/>
      <c r="BM19"/>
      <c r="BN19"/>
      <c r="BO19"/>
      <c r="BP19"/>
      <c r="BQ19"/>
      <c r="BR19"/>
      <c r="BS19"/>
      <c r="BT19"/>
      <c r="BU19"/>
      <c r="BV19"/>
      <c r="BW19"/>
      <c r="BX19"/>
      <c r="BY19"/>
      <c r="BZ19"/>
      <c r="CA19"/>
      <c r="CB19"/>
      <c r="CC19"/>
      <c r="CD19"/>
      <c r="CE19"/>
      <c r="CF19"/>
      <c r="CG19"/>
      <c r="CH19"/>
      <c r="CI19"/>
    </row>
    <row r="20" spans="1:87" s="11" customFormat="1" ht="12" customHeight="1">
      <c r="A20" s="167">
        <v>10500502</v>
      </c>
      <c r="B20" s="200" t="str">
        <f t="shared" si="0"/>
        <v>10500502</v>
      </c>
      <c r="C20" s="96" t="s">
        <v>323</v>
      </c>
      <c r="D20" s="115" t="str">
        <f t="shared" si="1"/>
        <v>GRB</v>
      </c>
      <c r="E20" s="115"/>
      <c r="F20" s="96"/>
      <c r="G20" s="115"/>
      <c r="H20" s="184" t="str">
        <f t="shared" si="2"/>
        <v/>
      </c>
      <c r="I20" s="184" t="str">
        <f t="shared" si="3"/>
        <v/>
      </c>
      <c r="J20" s="184" t="str">
        <f t="shared" si="4"/>
        <v>GRB</v>
      </c>
      <c r="K20" s="184" t="str">
        <f t="shared" si="5"/>
        <v/>
      </c>
      <c r="L20" s="184" t="str">
        <f t="shared" si="10"/>
        <v>NO</v>
      </c>
      <c r="M20" s="184" t="str">
        <f t="shared" si="11"/>
        <v>NO</v>
      </c>
      <c r="N20" s="184" t="str">
        <f t="shared" si="12"/>
        <v/>
      </c>
      <c r="O20"/>
      <c r="P20" s="97">
        <v>1436911.3</v>
      </c>
      <c r="Q20" s="97">
        <v>611314.14</v>
      </c>
      <c r="R20" s="97">
        <v>611314.14</v>
      </c>
      <c r="S20" s="97">
        <v>611314.14</v>
      </c>
      <c r="T20" s="97">
        <v>611314.14</v>
      </c>
      <c r="U20" s="97">
        <v>611314.14</v>
      </c>
      <c r="V20" s="97">
        <v>611314.14</v>
      </c>
      <c r="W20" s="97">
        <v>611314.14</v>
      </c>
      <c r="X20" s="97">
        <v>611314.14</v>
      </c>
      <c r="Y20" s="97">
        <v>611314.14</v>
      </c>
      <c r="Z20" s="97">
        <v>611314.14</v>
      </c>
      <c r="AA20" s="97">
        <v>611314.14</v>
      </c>
      <c r="AB20" s="97">
        <v>611314.14</v>
      </c>
      <c r="AC20" s="97"/>
      <c r="AD20" s="97"/>
      <c r="AE20" s="97">
        <f t="shared" si="8"/>
        <v>645714.02166666661</v>
      </c>
      <c r="AF20" s="105"/>
      <c r="AG20" s="105">
        <v>1</v>
      </c>
      <c r="AH20" s="102"/>
      <c r="AI20" s="102"/>
      <c r="AJ20" s="102">
        <f>AE20</f>
        <v>645714.02166666661</v>
      </c>
      <c r="AK20" s="103"/>
      <c r="AL20" s="102">
        <f t="shared" si="13"/>
        <v>645714.02166666661</v>
      </c>
      <c r="AM20" s="101"/>
      <c r="AN20" s="102"/>
      <c r="AO20" s="264">
        <f t="shared" si="14"/>
        <v>0</v>
      </c>
      <c r="AP20" s="240"/>
      <c r="AQ20" s="87">
        <f t="shared" si="9"/>
        <v>611314.14</v>
      </c>
      <c r="AR20" s="102"/>
      <c r="AS20" s="102"/>
      <c r="AT20" s="102">
        <f>AQ20</f>
        <v>611314.14</v>
      </c>
      <c r="AU20" s="102"/>
      <c r="AV20" s="260">
        <f t="shared" si="15"/>
        <v>611314.14</v>
      </c>
      <c r="AW20" s="102"/>
      <c r="AX20" s="102"/>
      <c r="AY20" s="101">
        <f t="shared" si="16"/>
        <v>0</v>
      </c>
      <c r="AZ20" s="516"/>
      <c r="BA20"/>
      <c r="BC20"/>
      <c r="BD20"/>
      <c r="BE20"/>
      <c r="BF20"/>
      <c r="BG20"/>
      <c r="BH20"/>
      <c r="BI20"/>
      <c r="BJ20"/>
      <c r="BK20"/>
      <c r="BL20"/>
      <c r="BM20"/>
      <c r="BN20"/>
      <c r="BO20"/>
      <c r="BP20"/>
      <c r="BQ20"/>
      <c r="BR20"/>
      <c r="BS20"/>
      <c r="BT20"/>
      <c r="BU20"/>
      <c r="BV20"/>
      <c r="BW20"/>
      <c r="BX20"/>
      <c r="BY20"/>
      <c r="BZ20"/>
      <c r="CA20"/>
      <c r="CB20"/>
      <c r="CC20"/>
      <c r="CD20"/>
      <c r="CE20"/>
      <c r="CF20"/>
      <c r="CG20"/>
      <c r="CH20"/>
      <c r="CI20"/>
    </row>
    <row r="21" spans="1:87" s="11" customFormat="1" ht="12" customHeight="1">
      <c r="A21" s="486">
        <v>10500503</v>
      </c>
      <c r="B21" s="487" t="str">
        <f t="shared" si="0"/>
        <v>10500503</v>
      </c>
      <c r="C21" s="96" t="s">
        <v>399</v>
      </c>
      <c r="D21" s="115" t="str">
        <f t="shared" si="1"/>
        <v>CRB</v>
      </c>
      <c r="E21" s="574" t="s">
        <v>1709</v>
      </c>
      <c r="F21" s="96"/>
      <c r="G21" s="115"/>
      <c r="H21" s="184" t="str">
        <f t="shared" si="2"/>
        <v/>
      </c>
      <c r="I21" s="184" t="str">
        <f t="shared" si="3"/>
        <v>ERB</v>
      </c>
      <c r="J21" s="184" t="str">
        <f t="shared" si="4"/>
        <v>GRB</v>
      </c>
      <c r="K21" s="184" t="str">
        <f t="shared" si="5"/>
        <v/>
      </c>
      <c r="L21" s="184" t="str">
        <f t="shared" si="10"/>
        <v>NO</v>
      </c>
      <c r="M21" s="184" t="str">
        <f t="shared" si="11"/>
        <v>NO</v>
      </c>
      <c r="N21" s="184" t="str">
        <f t="shared" si="12"/>
        <v/>
      </c>
      <c r="O21" s="4"/>
      <c r="P21" s="97">
        <v>0</v>
      </c>
      <c r="Q21" s="97">
        <v>227.16</v>
      </c>
      <c r="R21" s="97">
        <v>0</v>
      </c>
      <c r="S21" s="97">
        <v>0</v>
      </c>
      <c r="T21" s="97">
        <v>0</v>
      </c>
      <c r="U21" s="97">
        <v>0</v>
      </c>
      <c r="V21" s="97">
        <v>0</v>
      </c>
      <c r="W21" s="97">
        <v>0</v>
      </c>
      <c r="X21" s="97">
        <v>0</v>
      </c>
      <c r="Y21" s="97">
        <v>0</v>
      </c>
      <c r="Z21" s="97">
        <v>0</v>
      </c>
      <c r="AA21" s="97">
        <v>0</v>
      </c>
      <c r="AB21" s="97">
        <v>352116.26</v>
      </c>
      <c r="AC21" s="97"/>
      <c r="AD21" s="97"/>
      <c r="AE21" s="97">
        <f t="shared" si="8"/>
        <v>14690.440833333334</v>
      </c>
      <c r="AF21" s="105" t="s">
        <v>670</v>
      </c>
      <c r="AG21" s="104" t="s">
        <v>458</v>
      </c>
      <c r="AH21" s="102"/>
      <c r="AI21" s="102">
        <f>AE21*C1408</f>
        <v>9723.6027875833352</v>
      </c>
      <c r="AJ21" s="102">
        <f>AE21*C1409</f>
        <v>4966.8380457500007</v>
      </c>
      <c r="AK21" s="103"/>
      <c r="AL21" s="102">
        <f t="shared" si="13"/>
        <v>14690.440833333336</v>
      </c>
      <c r="AM21" s="101"/>
      <c r="AN21" s="102"/>
      <c r="AO21" s="264">
        <f t="shared" si="14"/>
        <v>0</v>
      </c>
      <c r="AP21" s="240"/>
      <c r="AQ21" s="87">
        <f t="shared" si="9"/>
        <v>352116.26</v>
      </c>
      <c r="AR21" s="102"/>
      <c r="AS21" s="102">
        <f>AQ21*C1408</f>
        <v>233065.75249400001</v>
      </c>
      <c r="AT21" s="102">
        <f>AQ21*C1409</f>
        <v>119050.50750600001</v>
      </c>
      <c r="AU21" s="102"/>
      <c r="AV21" s="260">
        <f t="shared" si="15"/>
        <v>352116.26</v>
      </c>
      <c r="AW21" s="102"/>
      <c r="AX21" s="102"/>
      <c r="AY21" s="101">
        <f t="shared" si="16"/>
        <v>0</v>
      </c>
      <c r="AZ21" s="516"/>
      <c r="BA21"/>
      <c r="BC21"/>
      <c r="BD21"/>
      <c r="BE21"/>
      <c r="BF21"/>
      <c r="BG21"/>
      <c r="BH21"/>
      <c r="BI21"/>
      <c r="BJ21"/>
      <c r="BK21"/>
      <c r="BL21"/>
      <c r="BM21"/>
      <c r="BN21"/>
      <c r="BO21"/>
      <c r="BP21"/>
      <c r="BQ21"/>
      <c r="BR21"/>
      <c r="BS21"/>
      <c r="BT21"/>
      <c r="BU21"/>
      <c r="BV21"/>
      <c r="BW21"/>
      <c r="BX21"/>
      <c r="BY21"/>
      <c r="BZ21"/>
      <c r="CA21"/>
      <c r="CB21"/>
      <c r="CC21"/>
      <c r="CD21"/>
      <c r="CE21"/>
      <c r="CF21"/>
      <c r="CG21"/>
      <c r="CH21"/>
      <c r="CI21"/>
    </row>
    <row r="22" spans="1:87" s="11" customFormat="1" ht="12" customHeight="1">
      <c r="A22" s="167">
        <v>10600501</v>
      </c>
      <c r="B22" s="200" t="str">
        <f t="shared" si="0"/>
        <v>10600501</v>
      </c>
      <c r="C22" s="96" t="s">
        <v>324</v>
      </c>
      <c r="D22" s="115" t="str">
        <f t="shared" si="1"/>
        <v>ERB</v>
      </c>
      <c r="E22" s="115"/>
      <c r="F22" s="96"/>
      <c r="G22" s="115"/>
      <c r="H22" s="184" t="str">
        <f t="shared" si="2"/>
        <v/>
      </c>
      <c r="I22" s="184" t="str">
        <f t="shared" si="3"/>
        <v>ERB</v>
      </c>
      <c r="J22" s="184" t="str">
        <f t="shared" si="4"/>
        <v/>
      </c>
      <c r="K22" s="184" t="str">
        <f t="shared" si="5"/>
        <v/>
      </c>
      <c r="L22" s="184" t="str">
        <f t="shared" si="10"/>
        <v>NO</v>
      </c>
      <c r="M22" s="184" t="str">
        <f t="shared" si="11"/>
        <v>NO</v>
      </c>
      <c r="N22" s="184" t="str">
        <f t="shared" si="12"/>
        <v/>
      </c>
      <c r="O22"/>
      <c r="P22" s="97">
        <v>146752173.47</v>
      </c>
      <c r="Q22" s="97">
        <v>111600198.09</v>
      </c>
      <c r="R22" s="97">
        <v>115323659.25</v>
      </c>
      <c r="S22" s="97">
        <v>91525009.939999998</v>
      </c>
      <c r="T22" s="97">
        <v>90465540.459999993</v>
      </c>
      <c r="U22" s="97">
        <v>77366280.069999993</v>
      </c>
      <c r="V22" s="97">
        <v>81790151.019999996</v>
      </c>
      <c r="W22" s="97">
        <v>78811237.379999995</v>
      </c>
      <c r="X22" s="97">
        <v>60929654.289999999</v>
      </c>
      <c r="Y22" s="97">
        <v>61022167.159999996</v>
      </c>
      <c r="Z22" s="97">
        <v>93304394.269999996</v>
      </c>
      <c r="AA22" s="97">
        <v>101869909.43000001</v>
      </c>
      <c r="AB22" s="97">
        <v>148449856.16</v>
      </c>
      <c r="AC22" s="97"/>
      <c r="AD22" s="97"/>
      <c r="AE22" s="97">
        <f t="shared" si="8"/>
        <v>92634101.347916663</v>
      </c>
      <c r="AF22" s="105" t="s">
        <v>221</v>
      </c>
      <c r="AG22" s="104"/>
      <c r="AH22" s="102"/>
      <c r="AI22" s="102">
        <f>AE22</f>
        <v>92634101.347916663</v>
      </c>
      <c r="AJ22" s="102"/>
      <c r="AK22" s="103"/>
      <c r="AL22" s="102">
        <f t="shared" si="13"/>
        <v>92634101.347916663</v>
      </c>
      <c r="AM22" s="101"/>
      <c r="AN22" s="102"/>
      <c r="AO22" s="264">
        <f t="shared" si="14"/>
        <v>0</v>
      </c>
      <c r="AP22" s="240"/>
      <c r="AQ22" s="87">
        <f t="shared" si="9"/>
        <v>148449856.16</v>
      </c>
      <c r="AR22" s="102"/>
      <c r="AS22" s="102">
        <f>AQ22</f>
        <v>148449856.16</v>
      </c>
      <c r="AT22" s="102"/>
      <c r="AU22" s="102"/>
      <c r="AV22" s="260">
        <f t="shared" si="15"/>
        <v>148449856.16</v>
      </c>
      <c r="AW22" s="102"/>
      <c r="AX22" s="102"/>
      <c r="AY22" s="101">
        <f t="shared" si="16"/>
        <v>0</v>
      </c>
      <c r="AZ22" s="516"/>
      <c r="BA22"/>
      <c r="BC22"/>
      <c r="BD22"/>
      <c r="BE22"/>
      <c r="BF22"/>
      <c r="BG22"/>
      <c r="BH22"/>
      <c r="BI22"/>
      <c r="BJ22"/>
      <c r="BK22"/>
      <c r="BL22"/>
      <c r="BM22"/>
      <c r="BN22"/>
      <c r="BO22"/>
      <c r="BP22"/>
      <c r="BQ22"/>
      <c r="BR22"/>
      <c r="BS22"/>
      <c r="BT22"/>
      <c r="BU22"/>
      <c r="BV22"/>
      <c r="BW22"/>
      <c r="BX22"/>
      <c r="BY22"/>
      <c r="BZ22"/>
      <c r="CA22"/>
      <c r="CB22"/>
      <c r="CC22"/>
      <c r="CD22"/>
      <c r="CE22"/>
      <c r="CF22"/>
      <c r="CG22"/>
      <c r="CH22"/>
      <c r="CI22"/>
    </row>
    <row r="23" spans="1:87" s="11" customFormat="1" ht="12" customHeight="1">
      <c r="A23" s="167">
        <v>10600502</v>
      </c>
      <c r="B23" s="200" t="str">
        <f t="shared" si="0"/>
        <v>10600502</v>
      </c>
      <c r="C23" s="96" t="s">
        <v>325</v>
      </c>
      <c r="D23" s="115" t="str">
        <f t="shared" si="1"/>
        <v>GRB</v>
      </c>
      <c r="E23" s="115"/>
      <c r="F23" s="96"/>
      <c r="G23" s="115"/>
      <c r="H23" s="184" t="str">
        <f t="shared" si="2"/>
        <v/>
      </c>
      <c r="I23" s="184" t="str">
        <f t="shared" si="3"/>
        <v/>
      </c>
      <c r="J23" s="184" t="str">
        <f t="shared" si="4"/>
        <v>GRB</v>
      </c>
      <c r="K23" s="184" t="str">
        <f t="shared" si="5"/>
        <v/>
      </c>
      <c r="L23" s="184" t="str">
        <f t="shared" si="10"/>
        <v>NO</v>
      </c>
      <c r="M23" s="184" t="str">
        <f t="shared" si="11"/>
        <v>NO</v>
      </c>
      <c r="N23" s="184" t="str">
        <f t="shared" si="12"/>
        <v/>
      </c>
      <c r="O23"/>
      <c r="P23" s="97">
        <v>91940790.370000005</v>
      </c>
      <c r="Q23" s="97">
        <v>83409897.390000001</v>
      </c>
      <c r="R23" s="97">
        <v>78757653.489999995</v>
      </c>
      <c r="S23" s="97">
        <v>81640280.980000004</v>
      </c>
      <c r="T23" s="97">
        <v>82703345.159999996</v>
      </c>
      <c r="U23" s="97">
        <v>88362927.700000003</v>
      </c>
      <c r="V23" s="97">
        <v>90639752.420000002</v>
      </c>
      <c r="W23" s="97">
        <v>89080361.099999994</v>
      </c>
      <c r="X23" s="97">
        <v>88231495.079999998</v>
      </c>
      <c r="Y23" s="97">
        <v>93116145.859999999</v>
      </c>
      <c r="Z23" s="97">
        <v>63826532.920000002</v>
      </c>
      <c r="AA23" s="97">
        <v>65642764.619999997</v>
      </c>
      <c r="AB23" s="97">
        <v>70378983.010000005</v>
      </c>
      <c r="AC23" s="97"/>
      <c r="AD23" s="97"/>
      <c r="AE23" s="97">
        <f t="shared" si="8"/>
        <v>82214253.617500007</v>
      </c>
      <c r="AF23" s="105"/>
      <c r="AG23" s="105">
        <v>1</v>
      </c>
      <c r="AH23" s="102"/>
      <c r="AI23" s="102"/>
      <c r="AJ23" s="102">
        <f>AE23</f>
        <v>82214253.617500007</v>
      </c>
      <c r="AK23" s="103"/>
      <c r="AL23" s="102">
        <f t="shared" si="13"/>
        <v>82214253.617500007</v>
      </c>
      <c r="AM23" s="101"/>
      <c r="AN23" s="102"/>
      <c r="AO23" s="264">
        <f t="shared" si="14"/>
        <v>0</v>
      </c>
      <c r="AP23" s="240"/>
      <c r="AQ23" s="87">
        <f t="shared" si="9"/>
        <v>70378983.010000005</v>
      </c>
      <c r="AR23" s="102"/>
      <c r="AS23" s="102"/>
      <c r="AT23" s="102">
        <f>AQ23</f>
        <v>70378983.010000005</v>
      </c>
      <c r="AU23" s="102"/>
      <c r="AV23" s="260">
        <f t="shared" si="15"/>
        <v>70378983.010000005</v>
      </c>
      <c r="AW23" s="102"/>
      <c r="AX23" s="102"/>
      <c r="AY23" s="101">
        <f t="shared" si="16"/>
        <v>0</v>
      </c>
      <c r="AZ23" s="516"/>
      <c r="BA23"/>
      <c r="BC23"/>
      <c r="BD23"/>
      <c r="BE23"/>
      <c r="BF23"/>
      <c r="BG23"/>
      <c r="BH23"/>
      <c r="BI23"/>
      <c r="BJ23"/>
      <c r="BK23"/>
      <c r="BL23"/>
      <c r="BM23"/>
      <c r="BN23"/>
      <c r="BO23"/>
      <c r="BP23"/>
      <c r="BQ23"/>
      <c r="BR23"/>
      <c r="BS23"/>
      <c r="BT23"/>
      <c r="BU23"/>
      <c r="BV23"/>
      <c r="BW23"/>
      <c r="BX23"/>
      <c r="BY23"/>
      <c r="BZ23"/>
      <c r="CA23"/>
      <c r="CB23"/>
      <c r="CC23"/>
      <c r="CD23"/>
      <c r="CE23"/>
      <c r="CF23"/>
      <c r="CG23"/>
      <c r="CH23"/>
      <c r="CI23"/>
    </row>
    <row r="24" spans="1:87" s="11" customFormat="1" ht="12" customHeight="1">
      <c r="A24" s="167">
        <v>10600503</v>
      </c>
      <c r="B24" s="200" t="str">
        <f t="shared" si="0"/>
        <v>10600503</v>
      </c>
      <c r="C24" s="96" t="s">
        <v>385</v>
      </c>
      <c r="D24" s="115" t="str">
        <f>IF(CONCATENATE(H24,I24,J24,K24,N24)= "ERBGRB","CRB",CONCATENATE(H24,I24,J24,K24,N24))</f>
        <v>CRB</v>
      </c>
      <c r="E24" s="115"/>
      <c r="F24" s="96"/>
      <c r="G24" s="115"/>
      <c r="H24" s="184" t="str">
        <f t="shared" si="2"/>
        <v/>
      </c>
      <c r="I24" s="184" t="str">
        <f t="shared" si="3"/>
        <v>ERB</v>
      </c>
      <c r="J24" s="184" t="str">
        <f t="shared" si="4"/>
        <v>GRB</v>
      </c>
      <c r="K24" s="184" t="str">
        <f t="shared" si="5"/>
        <v/>
      </c>
      <c r="L24" s="184" t="str">
        <f t="shared" si="10"/>
        <v>NO</v>
      </c>
      <c r="M24" s="184" t="str">
        <f t="shared" si="11"/>
        <v>NO</v>
      </c>
      <c r="N24" s="184" t="str">
        <f t="shared" si="12"/>
        <v/>
      </c>
      <c r="O24"/>
      <c r="P24" s="97">
        <v>36320795.490000002</v>
      </c>
      <c r="Q24" s="97">
        <v>37817898.539999999</v>
      </c>
      <c r="R24" s="97">
        <v>41296959.93</v>
      </c>
      <c r="S24" s="97">
        <v>45911630.880000003</v>
      </c>
      <c r="T24" s="97">
        <v>8418097.8900000006</v>
      </c>
      <c r="U24" s="97">
        <v>8664549.2100000009</v>
      </c>
      <c r="V24" s="97">
        <v>7082990.4299999997</v>
      </c>
      <c r="W24" s="97">
        <v>7073675.21</v>
      </c>
      <c r="X24" s="97">
        <v>1455441.8</v>
      </c>
      <c r="Y24" s="97">
        <v>10494386.710000001</v>
      </c>
      <c r="Z24" s="97">
        <v>10693434.15</v>
      </c>
      <c r="AA24" s="97">
        <v>10934590.93</v>
      </c>
      <c r="AB24" s="97">
        <v>22184838.210000001</v>
      </c>
      <c r="AC24" s="97"/>
      <c r="AD24" s="97"/>
      <c r="AE24" s="97">
        <f t="shared" si="8"/>
        <v>18258039.377500001</v>
      </c>
      <c r="AF24" s="105" t="s">
        <v>222</v>
      </c>
      <c r="AG24" s="104" t="s">
        <v>458</v>
      </c>
      <c r="AH24" s="102"/>
      <c r="AI24" s="102">
        <f>AE24*C1408</f>
        <v>12084996.263967251</v>
      </c>
      <c r="AJ24" s="102">
        <f>AE24*C1409</f>
        <v>6173043.1135327509</v>
      </c>
      <c r="AK24" s="103"/>
      <c r="AL24" s="102">
        <f t="shared" si="13"/>
        <v>18258039.377500001</v>
      </c>
      <c r="AM24" s="101"/>
      <c r="AN24" s="102"/>
      <c r="AO24" s="264">
        <f t="shared" si="14"/>
        <v>0</v>
      </c>
      <c r="AP24" s="240"/>
      <c r="AQ24" s="87">
        <f t="shared" si="9"/>
        <v>22184838.210000001</v>
      </c>
      <c r="AR24" s="102"/>
      <c r="AS24" s="102">
        <f>AQ24*C1408</f>
        <v>14684144.411199002</v>
      </c>
      <c r="AT24" s="102">
        <f>AQ24*C1409</f>
        <v>7500693.7988010002</v>
      </c>
      <c r="AU24" s="102"/>
      <c r="AV24" s="260">
        <f t="shared" si="15"/>
        <v>22184838.210000001</v>
      </c>
      <c r="AW24" s="102"/>
      <c r="AX24" s="102"/>
      <c r="AY24" s="101">
        <f t="shared" si="16"/>
        <v>0</v>
      </c>
      <c r="AZ24" s="516"/>
      <c r="BA24"/>
      <c r="BC24"/>
      <c r="BD24"/>
      <c r="BE24"/>
      <c r="BF24"/>
      <c r="BG24"/>
      <c r="BH24"/>
      <c r="BI24"/>
      <c r="BJ24"/>
      <c r="BK24"/>
      <c r="BL24"/>
      <c r="BM24"/>
      <c r="BN24"/>
      <c r="BO24"/>
      <c r="BP24"/>
      <c r="BQ24"/>
      <c r="BR24"/>
      <c r="BS24"/>
      <c r="BT24"/>
      <c r="BU24"/>
      <c r="BV24"/>
      <c r="BW24"/>
      <c r="BX24"/>
      <c r="BY24"/>
      <c r="BZ24"/>
      <c r="CA24"/>
      <c r="CB24"/>
      <c r="CC24"/>
      <c r="CD24"/>
      <c r="CE24"/>
      <c r="CF24"/>
      <c r="CG24"/>
      <c r="CH24"/>
      <c r="CI24"/>
    </row>
    <row r="25" spans="1:87" s="11" customFormat="1" ht="12" customHeight="1">
      <c r="A25" s="167">
        <v>10600602</v>
      </c>
      <c r="B25" s="200" t="str">
        <f t="shared" si="0"/>
        <v>10600602</v>
      </c>
      <c r="C25" s="96" t="s">
        <v>1139</v>
      </c>
      <c r="D25" s="115" t="str">
        <f t="shared" si="1"/>
        <v>GRB</v>
      </c>
      <c r="E25" s="574" t="s">
        <v>1709</v>
      </c>
      <c r="F25" s="96"/>
      <c r="G25" s="115"/>
      <c r="H25" s="184"/>
      <c r="I25" s="184" t="str">
        <f t="shared" ref="I25:I56" si="28">IF(VALUE(AI25),I$7,IF(ISBLANK(AI25),"",I$7))</f>
        <v/>
      </c>
      <c r="J25" s="184" t="str">
        <f t="shared" ref="J25:J56" si="29">IF(VALUE(AJ25),J$7,IF(ISBLANK(AJ25),"",J$7))</f>
        <v>GRB</v>
      </c>
      <c r="K25" s="184" t="str">
        <f t="shared" ref="K25:K56" si="30">IF(VALUE(AK25),K$7,IF(ISBLANK(AK25),"",K$7))</f>
        <v/>
      </c>
      <c r="L25" s="184" t="str">
        <f t="shared" ref="L25" si="31">IF(VALUE(AM25),"W/C",IF(ISBLANK(AM25),"NO","W/C"))</f>
        <v>NO</v>
      </c>
      <c r="M25" s="184" t="str">
        <f t="shared" ref="M25" si="32">IF(VALUE(AN25),"W/C",IF(ISBLANK(AN25),"NO","W/C"))</f>
        <v>NO</v>
      </c>
      <c r="N25" s="184" t="str">
        <f t="shared" ref="N25" si="33">IF(OR(CONCATENATE(L25,M25)="NOW/C",CONCATENATE(L25,M25)="W/CNO"),"W/C","")</f>
        <v/>
      </c>
      <c r="O25" s="4"/>
      <c r="P25" s="97">
        <v>0</v>
      </c>
      <c r="Q25" s="97">
        <v>0</v>
      </c>
      <c r="R25" s="97">
        <v>0</v>
      </c>
      <c r="S25" s="97">
        <v>3123832.55</v>
      </c>
      <c r="T25" s="97">
        <v>0</v>
      </c>
      <c r="U25" s="97">
        <v>0</v>
      </c>
      <c r="V25" s="97">
        <v>0</v>
      </c>
      <c r="W25" s="97">
        <v>0</v>
      </c>
      <c r="X25" s="97">
        <v>0</v>
      </c>
      <c r="Y25" s="97">
        <v>0</v>
      </c>
      <c r="Z25" s="97">
        <v>0</v>
      </c>
      <c r="AA25" s="97">
        <v>0</v>
      </c>
      <c r="AB25" s="97">
        <v>-1156510.3500000001</v>
      </c>
      <c r="AC25" s="97"/>
      <c r="AD25" s="97"/>
      <c r="AE25" s="97">
        <f t="shared" si="8"/>
        <v>212131.44791666666</v>
      </c>
      <c r="AF25" s="105"/>
      <c r="AG25" s="104" t="s">
        <v>220</v>
      </c>
      <c r="AH25" s="102"/>
      <c r="AI25" s="102"/>
      <c r="AJ25" s="102">
        <f>AE25</f>
        <v>212131.44791666666</v>
      </c>
      <c r="AK25" s="103"/>
      <c r="AL25" s="102">
        <f t="shared" si="13"/>
        <v>212131.44791666666</v>
      </c>
      <c r="AM25" s="101"/>
      <c r="AN25" s="102"/>
      <c r="AO25" s="264"/>
      <c r="AP25" s="240"/>
      <c r="AQ25" s="87">
        <f t="shared" si="9"/>
        <v>-1156510.3500000001</v>
      </c>
      <c r="AR25" s="102"/>
      <c r="AS25" s="102"/>
      <c r="AT25" s="102">
        <f>AQ25</f>
        <v>-1156510.3500000001</v>
      </c>
      <c r="AU25" s="102"/>
      <c r="AV25" s="260">
        <f t="shared" ref="AV25" si="34">SUM(AS25:AU25)</f>
        <v>-1156510.3500000001</v>
      </c>
      <c r="AW25" s="102"/>
      <c r="AX25" s="102"/>
      <c r="AY25" s="101">
        <f t="shared" ref="AY25" si="35">AW25+AX25</f>
        <v>0</v>
      </c>
      <c r="AZ25" s="516"/>
      <c r="BA25"/>
      <c r="BC25"/>
      <c r="BD25"/>
      <c r="BE25"/>
      <c r="BF25"/>
      <c r="BG25"/>
      <c r="BH25"/>
      <c r="BI25"/>
      <c r="BJ25"/>
      <c r="BK25"/>
      <c r="BL25"/>
      <c r="BM25"/>
      <c r="BN25"/>
      <c r="BO25"/>
      <c r="BP25"/>
      <c r="BQ25"/>
      <c r="BR25"/>
      <c r="BS25"/>
      <c r="BT25"/>
      <c r="BU25"/>
      <c r="BV25"/>
      <c r="BW25"/>
      <c r="BX25"/>
      <c r="BY25"/>
      <c r="BZ25"/>
      <c r="CA25"/>
      <c r="CB25"/>
      <c r="CC25"/>
      <c r="CD25"/>
      <c r="CE25"/>
      <c r="CF25"/>
      <c r="CG25"/>
      <c r="CH25"/>
      <c r="CI25"/>
    </row>
    <row r="26" spans="1:87" s="11" customFormat="1" ht="12" customHeight="1">
      <c r="A26" s="167">
        <v>10600603</v>
      </c>
      <c r="B26" s="200" t="str">
        <f t="shared" si="0"/>
        <v>10600603</v>
      </c>
      <c r="C26" s="96" t="s">
        <v>1140</v>
      </c>
      <c r="D26" s="115" t="str">
        <f t="shared" si="1"/>
        <v>CRB</v>
      </c>
      <c r="E26" s="115"/>
      <c r="F26" s="96"/>
      <c r="G26" s="115"/>
      <c r="H26" s="184" t="str">
        <f t="shared" ref="H26:H57" si="36">IF(VALUE(AH26),H$7,IF(ISBLANK(AH26),"",H$7))</f>
        <v/>
      </c>
      <c r="I26" s="184" t="str">
        <f t="shared" si="28"/>
        <v>ERB</v>
      </c>
      <c r="J26" s="184" t="str">
        <f t="shared" si="29"/>
        <v>GRB</v>
      </c>
      <c r="K26" s="184" t="str">
        <f t="shared" si="30"/>
        <v/>
      </c>
      <c r="L26" s="184" t="str">
        <f t="shared" si="10"/>
        <v>NO</v>
      </c>
      <c r="M26" s="184" t="str">
        <f t="shared" si="11"/>
        <v>NO</v>
      </c>
      <c r="N26" s="184" t="str">
        <f t="shared" si="12"/>
        <v/>
      </c>
      <c r="O26"/>
      <c r="P26" s="97">
        <v>0</v>
      </c>
      <c r="Q26" s="97">
        <v>0</v>
      </c>
      <c r="R26" s="97">
        <v>0</v>
      </c>
      <c r="S26" s="97">
        <v>0</v>
      </c>
      <c r="T26" s="97">
        <v>0</v>
      </c>
      <c r="U26" s="97">
        <v>0</v>
      </c>
      <c r="V26" s="97">
        <v>0</v>
      </c>
      <c r="W26" s="97">
        <v>0</v>
      </c>
      <c r="X26" s="97">
        <v>0</v>
      </c>
      <c r="Y26" s="97">
        <v>0</v>
      </c>
      <c r="Z26" s="97">
        <v>0</v>
      </c>
      <c r="AA26" s="97">
        <v>0</v>
      </c>
      <c r="AB26" s="97">
        <v>0</v>
      </c>
      <c r="AC26" s="97"/>
      <c r="AD26" s="97"/>
      <c r="AE26" s="97">
        <f t="shared" si="8"/>
        <v>0</v>
      </c>
      <c r="AF26" s="105" t="s">
        <v>671</v>
      </c>
      <c r="AG26" s="104" t="s">
        <v>458</v>
      </c>
      <c r="AH26" s="102"/>
      <c r="AI26" s="102">
        <f>AE26*C1408</f>
        <v>0</v>
      </c>
      <c r="AJ26" s="102">
        <f>AE26*C1409</f>
        <v>0</v>
      </c>
      <c r="AK26" s="103"/>
      <c r="AL26" s="102">
        <f t="shared" si="13"/>
        <v>0</v>
      </c>
      <c r="AM26" s="101"/>
      <c r="AN26" s="102"/>
      <c r="AO26" s="264">
        <f t="shared" si="14"/>
        <v>0</v>
      </c>
      <c r="AP26" s="240"/>
      <c r="AQ26" s="87">
        <f t="shared" si="9"/>
        <v>0</v>
      </c>
      <c r="AR26" s="102"/>
      <c r="AS26" s="102">
        <f>AQ26*C1408</f>
        <v>0</v>
      </c>
      <c r="AT26" s="102">
        <f>AQ26*C1409</f>
        <v>0</v>
      </c>
      <c r="AU26" s="102"/>
      <c r="AV26" s="260">
        <f t="shared" si="15"/>
        <v>0</v>
      </c>
      <c r="AW26" s="102"/>
      <c r="AX26" s="102"/>
      <c r="AY26" s="101">
        <f t="shared" si="16"/>
        <v>0</v>
      </c>
      <c r="AZ26" s="516"/>
      <c r="BA26"/>
      <c r="BC26"/>
      <c r="BD26"/>
      <c r="BE26"/>
      <c r="BF26"/>
      <c r="BG26"/>
      <c r="BH26"/>
      <c r="BI26"/>
      <c r="BJ26"/>
      <c r="BK26"/>
      <c r="BL26"/>
      <c r="BM26"/>
      <c r="BN26"/>
      <c r="BO26"/>
      <c r="BP26"/>
      <c r="BQ26"/>
      <c r="BR26"/>
      <c r="BS26"/>
      <c r="BT26"/>
      <c r="BU26"/>
      <c r="BV26"/>
      <c r="BW26"/>
      <c r="BX26"/>
      <c r="BY26"/>
      <c r="BZ26"/>
      <c r="CA26"/>
      <c r="CB26"/>
      <c r="CC26"/>
      <c r="CD26"/>
      <c r="CE26"/>
      <c r="CF26"/>
      <c r="CG26"/>
      <c r="CH26"/>
      <c r="CI26"/>
    </row>
    <row r="27" spans="1:87" s="11" customFormat="1" ht="12" customHeight="1">
      <c r="A27" s="364">
        <v>10700011</v>
      </c>
      <c r="B27" s="365" t="str">
        <f t="shared" si="0"/>
        <v>10700011</v>
      </c>
      <c r="C27" s="352" t="s">
        <v>1293</v>
      </c>
      <c r="D27" s="353" t="str">
        <f t="shared" si="1"/>
        <v>Non-Op</v>
      </c>
      <c r="E27" s="353"/>
      <c r="F27" s="438">
        <v>42752</v>
      </c>
      <c r="G27" s="353"/>
      <c r="H27" s="354" t="str">
        <f t="shared" si="36"/>
        <v/>
      </c>
      <c r="I27" s="354" t="str">
        <f t="shared" si="28"/>
        <v/>
      </c>
      <c r="J27" s="354" t="str">
        <f t="shared" si="29"/>
        <v/>
      </c>
      <c r="K27" s="354" t="str">
        <f t="shared" si="30"/>
        <v>Non-Op</v>
      </c>
      <c r="L27" s="354" t="str">
        <f t="shared" si="10"/>
        <v>NO</v>
      </c>
      <c r="M27" s="354" t="str">
        <f t="shared" si="11"/>
        <v>NO</v>
      </c>
      <c r="N27" s="354" t="str">
        <f t="shared" si="12"/>
        <v/>
      </c>
      <c r="O27"/>
      <c r="P27" s="355">
        <v>-970695.8</v>
      </c>
      <c r="Q27" s="355">
        <v>-336970.2</v>
      </c>
      <c r="R27" s="355">
        <v>254993.09</v>
      </c>
      <c r="S27" s="355">
        <v>1182704.48</v>
      </c>
      <c r="T27" s="355">
        <v>1074108.76</v>
      </c>
      <c r="U27" s="355">
        <v>-62838.34</v>
      </c>
      <c r="V27" s="355">
        <v>1479557.73</v>
      </c>
      <c r="W27" s="355">
        <v>1282708.7</v>
      </c>
      <c r="X27" s="355">
        <v>1365199.79</v>
      </c>
      <c r="Y27" s="355">
        <v>486086</v>
      </c>
      <c r="Z27" s="355">
        <v>-2245030.06</v>
      </c>
      <c r="AA27" s="355">
        <v>-4040951.43</v>
      </c>
      <c r="AB27" s="355">
        <v>-3180437.99</v>
      </c>
      <c r="AC27" s="355"/>
      <c r="AD27" s="355"/>
      <c r="AE27" s="355">
        <f t="shared" si="8"/>
        <v>-136333.19791666674</v>
      </c>
      <c r="AF27" s="406"/>
      <c r="AG27" s="356"/>
      <c r="AH27" s="357"/>
      <c r="AI27" s="357"/>
      <c r="AJ27" s="357"/>
      <c r="AK27" s="358">
        <f t="shared" ref="AK27:AK37" si="37">AE27</f>
        <v>-136333.19791666674</v>
      </c>
      <c r="AL27" s="357">
        <f t="shared" si="13"/>
        <v>-136333.19791666674</v>
      </c>
      <c r="AM27" s="359"/>
      <c r="AN27" s="357"/>
      <c r="AO27" s="360">
        <f t="shared" si="14"/>
        <v>0</v>
      </c>
      <c r="AP27" s="240"/>
      <c r="AQ27" s="361">
        <f t="shared" si="9"/>
        <v>-3180437.99</v>
      </c>
      <c r="AR27" s="357"/>
      <c r="AS27" s="357"/>
      <c r="AT27" s="357"/>
      <c r="AU27" s="357">
        <f t="shared" ref="AU27:AU37" si="38">AQ27</f>
        <v>-3180437.99</v>
      </c>
      <c r="AV27" s="362">
        <f t="shared" si="15"/>
        <v>-3180437.99</v>
      </c>
      <c r="AW27" s="357"/>
      <c r="AX27" s="357"/>
      <c r="AY27" s="359">
        <f t="shared" si="16"/>
        <v>0</v>
      </c>
      <c r="AZ27" s="516" t="s">
        <v>1688</v>
      </c>
      <c r="BA27"/>
      <c r="BC27"/>
      <c r="BD27"/>
      <c r="BE27"/>
      <c r="BF27"/>
      <c r="BG27"/>
      <c r="BH27"/>
      <c r="BI27"/>
      <c r="BJ27"/>
      <c r="BK27"/>
      <c r="BL27"/>
      <c r="BM27"/>
      <c r="BN27"/>
      <c r="BO27"/>
      <c r="BP27"/>
      <c r="BQ27"/>
      <c r="BR27"/>
      <c r="BS27"/>
      <c r="BT27"/>
      <c r="BU27"/>
      <c r="BV27"/>
      <c r="BW27"/>
      <c r="BX27"/>
      <c r="BY27"/>
      <c r="BZ27"/>
      <c r="CA27"/>
      <c r="CB27"/>
      <c r="CC27"/>
      <c r="CD27"/>
      <c r="CE27"/>
      <c r="CF27"/>
      <c r="CG27"/>
      <c r="CH27"/>
      <c r="CI27"/>
    </row>
    <row r="28" spans="1:87" s="11" customFormat="1" ht="12" customHeight="1">
      <c r="A28" s="364">
        <v>10700012</v>
      </c>
      <c r="B28" s="365" t="str">
        <f t="shared" si="0"/>
        <v>10700012</v>
      </c>
      <c r="C28" s="352" t="s">
        <v>1294</v>
      </c>
      <c r="D28" s="353" t="str">
        <f t="shared" si="1"/>
        <v>Non-Op</v>
      </c>
      <c r="E28" s="353"/>
      <c r="F28" s="438">
        <v>42752</v>
      </c>
      <c r="G28" s="353"/>
      <c r="H28" s="354" t="str">
        <f t="shared" si="36"/>
        <v/>
      </c>
      <c r="I28" s="354" t="str">
        <f t="shared" si="28"/>
        <v/>
      </c>
      <c r="J28" s="354" t="str">
        <f t="shared" si="29"/>
        <v/>
      </c>
      <c r="K28" s="354" t="str">
        <f t="shared" si="30"/>
        <v>Non-Op</v>
      </c>
      <c r="L28" s="354" t="str">
        <f t="shared" si="10"/>
        <v>NO</v>
      </c>
      <c r="M28" s="354" t="str">
        <f t="shared" si="11"/>
        <v>NO</v>
      </c>
      <c r="N28" s="354" t="str">
        <f t="shared" si="12"/>
        <v/>
      </c>
      <c r="O28"/>
      <c r="P28" s="355">
        <v>667456.88</v>
      </c>
      <c r="Q28" s="355">
        <v>868308.04</v>
      </c>
      <c r="R28" s="355">
        <v>1229706.76</v>
      </c>
      <c r="S28" s="355">
        <v>1692502.31</v>
      </c>
      <c r="T28" s="355">
        <v>1565607.6</v>
      </c>
      <c r="U28" s="355">
        <v>1217693.49</v>
      </c>
      <c r="V28" s="355">
        <v>3223904.25</v>
      </c>
      <c r="W28" s="355">
        <v>2317086.52</v>
      </c>
      <c r="X28" s="355">
        <v>1379921.46</v>
      </c>
      <c r="Y28" s="355">
        <v>255424.64000000001</v>
      </c>
      <c r="Z28" s="355">
        <v>-650742.30000000005</v>
      </c>
      <c r="AA28" s="355">
        <v>-1353583.65</v>
      </c>
      <c r="AB28" s="355">
        <v>-2198236.4</v>
      </c>
      <c r="AC28" s="355"/>
      <c r="AD28" s="355"/>
      <c r="AE28" s="355">
        <f t="shared" si="8"/>
        <v>915036.61333333328</v>
      </c>
      <c r="AF28" s="406"/>
      <c r="AG28" s="356"/>
      <c r="AH28" s="357"/>
      <c r="AI28" s="357"/>
      <c r="AJ28" s="357"/>
      <c r="AK28" s="358">
        <f t="shared" si="37"/>
        <v>915036.61333333328</v>
      </c>
      <c r="AL28" s="357">
        <f t="shared" si="13"/>
        <v>915036.61333333328</v>
      </c>
      <c r="AM28" s="359"/>
      <c r="AN28" s="357"/>
      <c r="AO28" s="360">
        <f t="shared" si="14"/>
        <v>0</v>
      </c>
      <c r="AP28" s="240"/>
      <c r="AQ28" s="361">
        <f t="shared" si="9"/>
        <v>-2198236.4</v>
      </c>
      <c r="AR28" s="357"/>
      <c r="AS28" s="357"/>
      <c r="AT28" s="357"/>
      <c r="AU28" s="357">
        <f t="shared" si="38"/>
        <v>-2198236.4</v>
      </c>
      <c r="AV28" s="362">
        <f t="shared" si="15"/>
        <v>-2198236.4</v>
      </c>
      <c r="AW28" s="357"/>
      <c r="AX28" s="357"/>
      <c r="AY28" s="359">
        <f t="shared" si="16"/>
        <v>0</v>
      </c>
      <c r="AZ28" s="516" t="s">
        <v>1688</v>
      </c>
      <c r="BA28"/>
      <c r="BC28"/>
      <c r="BD28"/>
      <c r="BE28"/>
      <c r="BF28"/>
      <c r="BG28"/>
      <c r="BH28"/>
      <c r="BI28"/>
      <c r="BJ28"/>
      <c r="BK28"/>
      <c r="BL28"/>
      <c r="BM28"/>
      <c r="BN28"/>
      <c r="BO28"/>
      <c r="BP28"/>
      <c r="BQ28"/>
      <c r="BR28"/>
      <c r="BS28"/>
      <c r="BT28"/>
      <c r="BU28"/>
      <c r="BV28"/>
      <c r="BW28"/>
      <c r="BX28"/>
      <c r="BY28"/>
      <c r="BZ28"/>
      <c r="CA28"/>
      <c r="CB28"/>
      <c r="CC28"/>
      <c r="CD28"/>
      <c r="CE28"/>
      <c r="CF28"/>
      <c r="CG28"/>
      <c r="CH28"/>
      <c r="CI28"/>
    </row>
    <row r="29" spans="1:87" s="11" customFormat="1" ht="12" customHeight="1">
      <c r="A29" s="168">
        <v>10700013</v>
      </c>
      <c r="B29" s="111" t="str">
        <f t="shared" si="0"/>
        <v>10700013</v>
      </c>
      <c r="C29" s="96" t="s">
        <v>592</v>
      </c>
      <c r="D29" s="115" t="str">
        <f t="shared" si="1"/>
        <v>Non-Op</v>
      </c>
      <c r="E29" s="115"/>
      <c r="F29" s="96"/>
      <c r="G29" s="115"/>
      <c r="H29" s="184" t="str">
        <f t="shared" si="36"/>
        <v/>
      </c>
      <c r="I29" s="184" t="str">
        <f t="shared" si="28"/>
        <v/>
      </c>
      <c r="J29" s="184" t="str">
        <f t="shared" si="29"/>
        <v/>
      </c>
      <c r="K29" s="184" t="str">
        <f t="shared" si="30"/>
        <v>Non-Op</v>
      </c>
      <c r="L29" s="184" t="str">
        <f t="shared" si="10"/>
        <v>NO</v>
      </c>
      <c r="M29" s="184" t="str">
        <f t="shared" si="11"/>
        <v>NO</v>
      </c>
      <c r="N29" s="184" t="str">
        <f t="shared" si="12"/>
        <v/>
      </c>
      <c r="O29"/>
      <c r="P29" s="97">
        <v>-2152887.63</v>
      </c>
      <c r="Q29" s="97">
        <v>670288.81999999995</v>
      </c>
      <c r="R29" s="97">
        <v>2288057.34</v>
      </c>
      <c r="S29" s="97">
        <v>1614028.7</v>
      </c>
      <c r="T29" s="97">
        <v>2168688.92</v>
      </c>
      <c r="U29" s="97">
        <v>2738985.07</v>
      </c>
      <c r="V29" s="97">
        <v>2205291.9700000002</v>
      </c>
      <c r="W29" s="97">
        <v>2907062.59</v>
      </c>
      <c r="X29" s="97">
        <v>3814472.86</v>
      </c>
      <c r="Y29" s="97">
        <v>3913996.18</v>
      </c>
      <c r="Z29" s="97">
        <v>4070857.33</v>
      </c>
      <c r="AA29" s="97">
        <v>5854433.0499999998</v>
      </c>
      <c r="AB29" s="97">
        <v>6493408.8600000003</v>
      </c>
      <c r="AC29" s="97"/>
      <c r="AD29" s="97"/>
      <c r="AE29" s="97">
        <f t="shared" si="8"/>
        <v>2868035.2870833334</v>
      </c>
      <c r="AF29" s="105"/>
      <c r="AG29" s="104"/>
      <c r="AH29" s="102"/>
      <c r="AI29" s="102"/>
      <c r="AJ29" s="102"/>
      <c r="AK29" s="103">
        <f t="shared" si="37"/>
        <v>2868035.2870833334</v>
      </c>
      <c r="AL29" s="102">
        <f t="shared" si="13"/>
        <v>2868035.2870833334</v>
      </c>
      <c r="AM29" s="101"/>
      <c r="AN29" s="102"/>
      <c r="AO29" s="264">
        <f t="shared" si="14"/>
        <v>0</v>
      </c>
      <c r="AP29" s="240"/>
      <c r="AQ29" s="87">
        <f t="shared" si="9"/>
        <v>6493408.8600000003</v>
      </c>
      <c r="AR29" s="102"/>
      <c r="AS29" s="102"/>
      <c r="AT29" s="102"/>
      <c r="AU29" s="102">
        <f t="shared" si="38"/>
        <v>6493408.8600000003</v>
      </c>
      <c r="AV29" s="260">
        <f t="shared" si="15"/>
        <v>6493408.8600000003</v>
      </c>
      <c r="AW29" s="102"/>
      <c r="AX29" s="102"/>
      <c r="AY29" s="101">
        <f t="shared" si="16"/>
        <v>0</v>
      </c>
      <c r="AZ29" s="516" t="s">
        <v>1688</v>
      </c>
      <c r="BA29"/>
      <c r="BC29"/>
      <c r="BD29"/>
      <c r="BE29"/>
      <c r="BF29"/>
      <c r="BG29"/>
      <c r="BH29"/>
      <c r="BI29"/>
      <c r="BJ29"/>
      <c r="BK29"/>
      <c r="BL29"/>
      <c r="BM29"/>
      <c r="BN29"/>
      <c r="BO29"/>
      <c r="BP29"/>
      <c r="BQ29"/>
      <c r="BR29"/>
      <c r="BS29"/>
      <c r="BT29"/>
      <c r="BU29"/>
      <c r="BV29"/>
      <c r="BW29"/>
      <c r="BX29"/>
      <c r="BY29"/>
      <c r="BZ29"/>
      <c r="CA29"/>
      <c r="CB29"/>
      <c r="CC29"/>
      <c r="CD29"/>
      <c r="CE29"/>
      <c r="CF29"/>
      <c r="CG29"/>
      <c r="CH29"/>
      <c r="CI29"/>
    </row>
    <row r="30" spans="1:87" s="11" customFormat="1" ht="12" customHeight="1">
      <c r="A30" s="168">
        <v>10700023</v>
      </c>
      <c r="B30" s="111" t="str">
        <f t="shared" si="0"/>
        <v>10700023</v>
      </c>
      <c r="C30" s="96" t="s">
        <v>733</v>
      </c>
      <c r="D30" s="115" t="str">
        <f t="shared" si="1"/>
        <v>Non-Op</v>
      </c>
      <c r="E30" s="115"/>
      <c r="F30" s="96"/>
      <c r="G30" s="115"/>
      <c r="H30" s="184" t="str">
        <f t="shared" si="36"/>
        <v/>
      </c>
      <c r="I30" s="184" t="str">
        <f t="shared" si="28"/>
        <v/>
      </c>
      <c r="J30" s="184" t="str">
        <f t="shared" si="29"/>
        <v/>
      </c>
      <c r="K30" s="184" t="str">
        <f t="shared" si="30"/>
        <v>Non-Op</v>
      </c>
      <c r="L30" s="184" t="str">
        <f t="shared" si="10"/>
        <v>NO</v>
      </c>
      <c r="M30" s="184" t="str">
        <f t="shared" si="11"/>
        <v>NO</v>
      </c>
      <c r="N30" s="184" t="str">
        <f t="shared" si="12"/>
        <v/>
      </c>
      <c r="O30"/>
      <c r="P30" s="97">
        <v>0</v>
      </c>
      <c r="Q30" s="97">
        <v>0</v>
      </c>
      <c r="R30" s="97">
        <v>0</v>
      </c>
      <c r="S30" s="97">
        <v>0</v>
      </c>
      <c r="T30" s="97">
        <v>0</v>
      </c>
      <c r="U30" s="97">
        <v>0</v>
      </c>
      <c r="V30" s="97">
        <v>0</v>
      </c>
      <c r="W30" s="97">
        <v>0</v>
      </c>
      <c r="X30" s="97">
        <v>0</v>
      </c>
      <c r="Y30" s="97">
        <v>0</v>
      </c>
      <c r="Z30" s="97">
        <v>0</v>
      </c>
      <c r="AA30" s="97">
        <v>0</v>
      </c>
      <c r="AB30" s="97">
        <v>0</v>
      </c>
      <c r="AC30" s="97"/>
      <c r="AD30" s="97"/>
      <c r="AE30" s="97">
        <f t="shared" si="8"/>
        <v>0</v>
      </c>
      <c r="AF30" s="105"/>
      <c r="AG30" s="104"/>
      <c r="AH30" s="102"/>
      <c r="AI30" s="102"/>
      <c r="AJ30" s="102"/>
      <c r="AK30" s="103">
        <f t="shared" si="37"/>
        <v>0</v>
      </c>
      <c r="AL30" s="102">
        <f t="shared" si="13"/>
        <v>0</v>
      </c>
      <c r="AM30" s="101"/>
      <c r="AN30" s="102"/>
      <c r="AO30" s="264">
        <f t="shared" si="14"/>
        <v>0</v>
      </c>
      <c r="AP30" s="240"/>
      <c r="AQ30" s="87">
        <f t="shared" si="9"/>
        <v>0</v>
      </c>
      <c r="AR30" s="102"/>
      <c r="AS30" s="102"/>
      <c r="AT30" s="102"/>
      <c r="AU30" s="102">
        <f t="shared" si="38"/>
        <v>0</v>
      </c>
      <c r="AV30" s="260">
        <f t="shared" si="15"/>
        <v>0</v>
      </c>
      <c r="AW30" s="102"/>
      <c r="AX30" s="102"/>
      <c r="AY30" s="101">
        <f t="shared" si="16"/>
        <v>0</v>
      </c>
      <c r="AZ30" s="516" t="s">
        <v>1688</v>
      </c>
      <c r="BA30"/>
      <c r="BC30"/>
      <c r="BD30"/>
      <c r="BE30"/>
      <c r="BF30"/>
      <c r="BG30"/>
      <c r="BH30"/>
      <c r="BI30"/>
      <c r="BJ30"/>
      <c r="BK30"/>
      <c r="BL30"/>
      <c r="BM30"/>
      <c r="BN30"/>
      <c r="BO30"/>
      <c r="BP30"/>
      <c r="BQ30"/>
      <c r="BR30"/>
      <c r="BS30"/>
      <c r="BT30"/>
      <c r="BU30"/>
      <c r="BV30"/>
      <c r="BW30"/>
      <c r="BX30"/>
      <c r="BY30"/>
      <c r="BZ30"/>
      <c r="CA30"/>
      <c r="CB30"/>
      <c r="CC30"/>
      <c r="CD30"/>
      <c r="CE30"/>
      <c r="CF30"/>
      <c r="CG30"/>
      <c r="CH30"/>
      <c r="CI30"/>
    </row>
    <row r="31" spans="1:87" s="11" customFormat="1" ht="12" customHeight="1">
      <c r="A31" s="364">
        <v>10700051</v>
      </c>
      <c r="B31" s="365" t="str">
        <f t="shared" si="0"/>
        <v>10700051</v>
      </c>
      <c r="C31" s="352" t="s">
        <v>1293</v>
      </c>
      <c r="D31" s="353" t="str">
        <f t="shared" si="1"/>
        <v>Non-Op</v>
      </c>
      <c r="E31" s="353"/>
      <c r="F31" s="438">
        <v>42752</v>
      </c>
      <c r="G31" s="353"/>
      <c r="H31" s="354" t="str">
        <f t="shared" si="36"/>
        <v/>
      </c>
      <c r="I31" s="354" t="str">
        <f t="shared" si="28"/>
        <v/>
      </c>
      <c r="J31" s="354" t="str">
        <f t="shared" si="29"/>
        <v/>
      </c>
      <c r="K31" s="354" t="str">
        <f t="shared" si="30"/>
        <v>Non-Op</v>
      </c>
      <c r="L31" s="354" t="str">
        <f t="shared" si="10"/>
        <v>NO</v>
      </c>
      <c r="M31" s="354" t="str">
        <f t="shared" si="11"/>
        <v>NO</v>
      </c>
      <c r="N31" s="354" t="str">
        <f t="shared" si="12"/>
        <v/>
      </c>
      <c r="O31"/>
      <c r="P31" s="355">
        <v>596066.98</v>
      </c>
      <c r="Q31" s="355">
        <v>772364.86</v>
      </c>
      <c r="R31" s="355">
        <v>922691.84</v>
      </c>
      <c r="S31" s="355">
        <v>1259745.01</v>
      </c>
      <c r="T31" s="355">
        <v>1304679.6200000001</v>
      </c>
      <c r="U31" s="355">
        <v>1339189.33</v>
      </c>
      <c r="V31" s="355">
        <v>1549730.61</v>
      </c>
      <c r="W31" s="355">
        <v>1646411.23</v>
      </c>
      <c r="X31" s="355">
        <v>1725977.36</v>
      </c>
      <c r="Y31" s="355">
        <v>1529623.08</v>
      </c>
      <c r="Z31" s="355">
        <v>1094689.68</v>
      </c>
      <c r="AA31" s="355">
        <v>716828.04</v>
      </c>
      <c r="AB31" s="355">
        <v>716053.94</v>
      </c>
      <c r="AC31" s="355"/>
      <c r="AD31" s="355"/>
      <c r="AE31" s="355">
        <f t="shared" si="8"/>
        <v>1209832.5933333335</v>
      </c>
      <c r="AF31" s="406"/>
      <c r="AG31" s="356"/>
      <c r="AH31" s="357"/>
      <c r="AI31" s="357"/>
      <c r="AJ31" s="357"/>
      <c r="AK31" s="358">
        <f t="shared" si="37"/>
        <v>1209832.5933333335</v>
      </c>
      <c r="AL31" s="357">
        <f t="shared" si="13"/>
        <v>1209832.5933333335</v>
      </c>
      <c r="AM31" s="359"/>
      <c r="AN31" s="357"/>
      <c r="AO31" s="360">
        <f t="shared" si="14"/>
        <v>0</v>
      </c>
      <c r="AP31" s="240"/>
      <c r="AQ31" s="361">
        <f t="shared" si="9"/>
        <v>716053.94</v>
      </c>
      <c r="AR31" s="357"/>
      <c r="AS31" s="357"/>
      <c r="AT31" s="357"/>
      <c r="AU31" s="357">
        <f t="shared" si="38"/>
        <v>716053.94</v>
      </c>
      <c r="AV31" s="362">
        <f t="shared" si="15"/>
        <v>716053.94</v>
      </c>
      <c r="AW31" s="357"/>
      <c r="AX31" s="357"/>
      <c r="AY31" s="359">
        <f t="shared" si="16"/>
        <v>0</v>
      </c>
      <c r="AZ31" s="516" t="s">
        <v>1688</v>
      </c>
      <c r="BA31"/>
      <c r="BC31"/>
      <c r="BD31"/>
      <c r="BE31"/>
      <c r="BF31"/>
      <c r="BG31"/>
      <c r="BH31"/>
      <c r="BI31"/>
      <c r="BJ31"/>
      <c r="BK31"/>
      <c r="BL31"/>
      <c r="BM31"/>
      <c r="BN31"/>
      <c r="BO31"/>
      <c r="BP31"/>
      <c r="BQ31"/>
      <c r="BR31"/>
      <c r="BS31"/>
      <c r="BT31"/>
      <c r="BU31"/>
      <c r="BV31"/>
      <c r="BW31"/>
      <c r="BX31"/>
      <c r="BY31"/>
      <c r="BZ31"/>
      <c r="CA31"/>
      <c r="CB31"/>
      <c r="CC31"/>
      <c r="CD31"/>
      <c r="CE31"/>
      <c r="CF31"/>
      <c r="CG31"/>
      <c r="CH31"/>
      <c r="CI31"/>
    </row>
    <row r="32" spans="1:87" s="11" customFormat="1" ht="12" customHeight="1">
      <c r="A32" s="167">
        <v>10700501</v>
      </c>
      <c r="B32" s="200" t="str">
        <f t="shared" si="0"/>
        <v>10700501</v>
      </c>
      <c r="C32" s="96" t="s">
        <v>156</v>
      </c>
      <c r="D32" s="115" t="str">
        <f t="shared" si="1"/>
        <v>Non-Op</v>
      </c>
      <c r="E32" s="115"/>
      <c r="F32" s="96"/>
      <c r="G32" s="115"/>
      <c r="H32" s="184" t="str">
        <f t="shared" si="36"/>
        <v/>
      </c>
      <c r="I32" s="184" t="str">
        <f t="shared" si="28"/>
        <v/>
      </c>
      <c r="J32" s="184" t="str">
        <f t="shared" si="29"/>
        <v/>
      </c>
      <c r="K32" s="184" t="str">
        <f t="shared" si="30"/>
        <v>Non-Op</v>
      </c>
      <c r="L32" s="184" t="str">
        <f t="shared" si="10"/>
        <v>NO</v>
      </c>
      <c r="M32" s="184" t="str">
        <f t="shared" si="11"/>
        <v>NO</v>
      </c>
      <c r="N32" s="184" t="str">
        <f t="shared" si="12"/>
        <v/>
      </c>
      <c r="O32"/>
      <c r="P32" s="97">
        <v>228549819.11000001</v>
      </c>
      <c r="Q32" s="97">
        <v>228106690.38999999</v>
      </c>
      <c r="R32" s="97">
        <v>230326272.58000001</v>
      </c>
      <c r="S32" s="97">
        <v>243639616.56999999</v>
      </c>
      <c r="T32" s="97">
        <v>255304291.15000001</v>
      </c>
      <c r="U32" s="97">
        <v>273758108.74000001</v>
      </c>
      <c r="V32" s="97">
        <v>291115277.80000001</v>
      </c>
      <c r="W32" s="97">
        <v>304541841.60000002</v>
      </c>
      <c r="X32" s="97">
        <v>324464421.80000001</v>
      </c>
      <c r="Y32" s="97">
        <v>341853336.41000003</v>
      </c>
      <c r="Z32" s="97">
        <v>339388334.81999999</v>
      </c>
      <c r="AA32" s="97">
        <v>347802880.81</v>
      </c>
      <c r="AB32" s="97">
        <v>316401494.37</v>
      </c>
      <c r="AC32" s="97"/>
      <c r="AD32" s="97"/>
      <c r="AE32" s="97">
        <f t="shared" si="8"/>
        <v>287731394.11750001</v>
      </c>
      <c r="AF32" s="105"/>
      <c r="AG32" s="104"/>
      <c r="AH32" s="102"/>
      <c r="AI32" s="102"/>
      <c r="AJ32" s="102"/>
      <c r="AK32" s="103">
        <f t="shared" si="37"/>
        <v>287731394.11750001</v>
      </c>
      <c r="AL32" s="102">
        <f t="shared" si="13"/>
        <v>287731394.11750001</v>
      </c>
      <c r="AM32" s="101"/>
      <c r="AN32" s="102"/>
      <c r="AO32" s="264">
        <f t="shared" si="14"/>
        <v>0</v>
      </c>
      <c r="AP32" s="240"/>
      <c r="AQ32" s="87">
        <f t="shared" si="9"/>
        <v>316401494.37</v>
      </c>
      <c r="AR32" s="102"/>
      <c r="AS32" s="102"/>
      <c r="AT32" s="102"/>
      <c r="AU32" s="102">
        <f t="shared" si="38"/>
        <v>316401494.37</v>
      </c>
      <c r="AV32" s="260">
        <f t="shared" si="15"/>
        <v>316401494.37</v>
      </c>
      <c r="AW32" s="102"/>
      <c r="AX32" s="102"/>
      <c r="AY32" s="101">
        <f t="shared" si="16"/>
        <v>0</v>
      </c>
      <c r="AZ32" s="516" t="s">
        <v>1688</v>
      </c>
      <c r="BA32"/>
      <c r="BC32"/>
      <c r="BD32"/>
      <c r="BE32"/>
      <c r="BF32"/>
      <c r="BG32"/>
      <c r="BH32"/>
      <c r="BI32"/>
      <c r="BJ32"/>
      <c r="BK32"/>
      <c r="BL32"/>
      <c r="BM32"/>
      <c r="BN32"/>
      <c r="BO32"/>
      <c r="BP32"/>
      <c r="BQ32"/>
      <c r="BR32"/>
      <c r="BS32"/>
      <c r="BT32"/>
      <c r="BU32"/>
      <c r="BV32"/>
      <c r="BW32"/>
      <c r="BX32"/>
      <c r="BY32"/>
      <c r="BZ32"/>
      <c r="CA32"/>
      <c r="CB32"/>
      <c r="CC32"/>
      <c r="CD32"/>
      <c r="CE32"/>
      <c r="CF32"/>
      <c r="CG32"/>
      <c r="CH32"/>
      <c r="CI32"/>
    </row>
    <row r="33" spans="1:87" s="11" customFormat="1" ht="12" customHeight="1">
      <c r="A33" s="167">
        <v>10700502</v>
      </c>
      <c r="B33" s="200" t="str">
        <f t="shared" si="0"/>
        <v>10700502</v>
      </c>
      <c r="C33" s="96" t="s">
        <v>326</v>
      </c>
      <c r="D33" s="115" t="str">
        <f t="shared" si="1"/>
        <v>Non-Op</v>
      </c>
      <c r="E33" s="115"/>
      <c r="F33" s="96"/>
      <c r="G33" s="115"/>
      <c r="H33" s="184" t="str">
        <f t="shared" si="36"/>
        <v/>
      </c>
      <c r="I33" s="184" t="str">
        <f t="shared" si="28"/>
        <v/>
      </c>
      <c r="J33" s="184" t="str">
        <f t="shared" si="29"/>
        <v/>
      </c>
      <c r="K33" s="184" t="str">
        <f t="shared" si="30"/>
        <v>Non-Op</v>
      </c>
      <c r="L33" s="184" t="str">
        <f t="shared" si="10"/>
        <v>NO</v>
      </c>
      <c r="M33" s="184" t="str">
        <f t="shared" si="11"/>
        <v>NO</v>
      </c>
      <c r="N33" s="184" t="str">
        <f t="shared" si="12"/>
        <v/>
      </c>
      <c r="O33"/>
      <c r="P33" s="97">
        <v>122099701.43000001</v>
      </c>
      <c r="Q33" s="97">
        <v>123961713.81999999</v>
      </c>
      <c r="R33" s="97">
        <v>133021832.34999999</v>
      </c>
      <c r="S33" s="97">
        <v>143748875.75999999</v>
      </c>
      <c r="T33" s="97">
        <v>149951588.75</v>
      </c>
      <c r="U33" s="97">
        <v>154191935.97</v>
      </c>
      <c r="V33" s="97">
        <v>157242380.16999999</v>
      </c>
      <c r="W33" s="97">
        <v>164907801.18000001</v>
      </c>
      <c r="X33" s="97">
        <v>171031032.02000001</v>
      </c>
      <c r="Y33" s="97">
        <v>175183456.09999999</v>
      </c>
      <c r="Z33" s="97">
        <v>174201880.34999999</v>
      </c>
      <c r="AA33" s="97">
        <v>181350091.53</v>
      </c>
      <c r="AB33" s="97">
        <v>183610624.90000001</v>
      </c>
      <c r="AC33" s="97"/>
      <c r="AD33" s="97"/>
      <c r="AE33" s="97">
        <f t="shared" si="8"/>
        <v>156803979.26374999</v>
      </c>
      <c r="AF33" s="105"/>
      <c r="AG33" s="104"/>
      <c r="AH33" s="102"/>
      <c r="AI33" s="102"/>
      <c r="AJ33" s="102"/>
      <c r="AK33" s="103">
        <f t="shared" si="37"/>
        <v>156803979.26374999</v>
      </c>
      <c r="AL33" s="102">
        <f t="shared" si="13"/>
        <v>156803979.26374999</v>
      </c>
      <c r="AM33" s="101"/>
      <c r="AN33" s="102"/>
      <c r="AO33" s="264">
        <f t="shared" si="14"/>
        <v>0</v>
      </c>
      <c r="AP33" s="240"/>
      <c r="AQ33" s="87">
        <f t="shared" si="9"/>
        <v>183610624.90000001</v>
      </c>
      <c r="AR33" s="102"/>
      <c r="AS33" s="102"/>
      <c r="AT33" s="102"/>
      <c r="AU33" s="102">
        <f t="shared" si="38"/>
        <v>183610624.90000001</v>
      </c>
      <c r="AV33" s="260">
        <f t="shared" si="15"/>
        <v>183610624.90000001</v>
      </c>
      <c r="AW33" s="102"/>
      <c r="AX33" s="102"/>
      <c r="AY33" s="101">
        <f t="shared" si="16"/>
        <v>0</v>
      </c>
      <c r="AZ33" s="516" t="s">
        <v>1688</v>
      </c>
      <c r="BA33"/>
      <c r="BC33"/>
      <c r="BD33"/>
      <c r="BE33"/>
      <c r="BF33"/>
      <c r="BG33"/>
      <c r="BH33"/>
      <c r="BI33"/>
      <c r="BJ33"/>
      <c r="BK33"/>
      <c r="BL33"/>
      <c r="BM33"/>
      <c r="BN33"/>
      <c r="BO33"/>
      <c r="BP33"/>
      <c r="BQ33"/>
      <c r="BR33"/>
      <c r="BS33"/>
      <c r="BT33"/>
      <c r="BU33"/>
      <c r="BV33"/>
      <c r="BW33"/>
      <c r="BX33"/>
      <c r="BY33"/>
      <c r="BZ33"/>
      <c r="CA33"/>
      <c r="CB33"/>
      <c r="CC33"/>
      <c r="CD33"/>
      <c r="CE33"/>
      <c r="CF33"/>
      <c r="CG33"/>
      <c r="CH33"/>
      <c r="CI33"/>
    </row>
    <row r="34" spans="1:87" s="11" customFormat="1" ht="12" customHeight="1">
      <c r="A34" s="167">
        <v>10700503</v>
      </c>
      <c r="B34" s="200" t="str">
        <f t="shared" si="0"/>
        <v>10700503</v>
      </c>
      <c r="C34" s="96" t="s">
        <v>627</v>
      </c>
      <c r="D34" s="115" t="str">
        <f t="shared" si="1"/>
        <v>Non-Op</v>
      </c>
      <c r="E34" s="115"/>
      <c r="F34" s="96"/>
      <c r="G34" s="115"/>
      <c r="H34" s="184" t="str">
        <f t="shared" si="36"/>
        <v/>
      </c>
      <c r="I34" s="184" t="str">
        <f t="shared" si="28"/>
        <v/>
      </c>
      <c r="J34" s="184" t="str">
        <f t="shared" si="29"/>
        <v/>
      </c>
      <c r="K34" s="184" t="str">
        <f t="shared" si="30"/>
        <v>Non-Op</v>
      </c>
      <c r="L34" s="184" t="str">
        <f t="shared" si="10"/>
        <v>NO</v>
      </c>
      <c r="M34" s="184" t="str">
        <f t="shared" si="11"/>
        <v>NO</v>
      </c>
      <c r="N34" s="184" t="str">
        <f t="shared" si="12"/>
        <v/>
      </c>
      <c r="O34"/>
      <c r="P34" s="97">
        <v>137799008</v>
      </c>
      <c r="Q34" s="97">
        <v>146094054.71000001</v>
      </c>
      <c r="R34" s="97">
        <v>155734519.41</v>
      </c>
      <c r="S34" s="97">
        <v>172886608.56999999</v>
      </c>
      <c r="T34" s="97">
        <v>188293269.47999999</v>
      </c>
      <c r="U34" s="97">
        <v>174817618.58000001</v>
      </c>
      <c r="V34" s="97">
        <v>171563447.93000001</v>
      </c>
      <c r="W34" s="97">
        <v>186949701.03999999</v>
      </c>
      <c r="X34" s="97">
        <v>202377140.84</v>
      </c>
      <c r="Y34" s="97">
        <v>149987151.34999999</v>
      </c>
      <c r="Z34" s="97">
        <v>110181282.56</v>
      </c>
      <c r="AA34" s="97">
        <v>115059143.89</v>
      </c>
      <c r="AB34" s="97">
        <v>80236330.25</v>
      </c>
      <c r="AC34" s="97"/>
      <c r="AD34" s="97"/>
      <c r="AE34" s="97">
        <f t="shared" si="8"/>
        <v>156913467.29041666</v>
      </c>
      <c r="AF34" s="105"/>
      <c r="AG34" s="104"/>
      <c r="AH34" s="102"/>
      <c r="AI34" s="102"/>
      <c r="AJ34" s="102"/>
      <c r="AK34" s="103">
        <f t="shared" si="37"/>
        <v>156913467.29041666</v>
      </c>
      <c r="AL34" s="102">
        <f t="shared" si="13"/>
        <v>156913467.29041666</v>
      </c>
      <c r="AM34" s="101"/>
      <c r="AN34" s="102"/>
      <c r="AO34" s="264">
        <f t="shared" si="14"/>
        <v>0</v>
      </c>
      <c r="AP34" s="240"/>
      <c r="AQ34" s="87">
        <f t="shared" si="9"/>
        <v>80236330.25</v>
      </c>
      <c r="AR34" s="102"/>
      <c r="AS34" s="102"/>
      <c r="AT34" s="102"/>
      <c r="AU34" s="102">
        <f t="shared" si="38"/>
        <v>80236330.25</v>
      </c>
      <c r="AV34" s="260">
        <f t="shared" si="15"/>
        <v>80236330.25</v>
      </c>
      <c r="AW34" s="102"/>
      <c r="AX34" s="102"/>
      <c r="AY34" s="101">
        <f t="shared" si="16"/>
        <v>0</v>
      </c>
      <c r="AZ34" s="516" t="s">
        <v>1688</v>
      </c>
      <c r="BA34"/>
      <c r="BC34"/>
      <c r="BD34"/>
      <c r="BE34"/>
      <c r="BF34"/>
      <c r="BG34"/>
      <c r="BH34"/>
      <c r="BI34"/>
      <c r="BJ34"/>
      <c r="BK34"/>
      <c r="BL34"/>
      <c r="BM34"/>
      <c r="BN34"/>
      <c r="BO34"/>
      <c r="BP34"/>
      <c r="BQ34"/>
      <c r="BR34"/>
      <c r="BS34"/>
      <c r="BT34"/>
      <c r="BU34"/>
      <c r="BV34"/>
      <c r="BW34"/>
      <c r="BX34"/>
      <c r="BY34"/>
      <c r="BZ34"/>
      <c r="CA34"/>
      <c r="CB34"/>
      <c r="CC34"/>
      <c r="CD34"/>
      <c r="CE34"/>
      <c r="CF34"/>
      <c r="CG34"/>
      <c r="CH34"/>
      <c r="CI34"/>
    </row>
    <row r="35" spans="1:87" s="11" customFormat="1" ht="12" customHeight="1">
      <c r="A35" s="167">
        <v>10700601</v>
      </c>
      <c r="B35" s="200" t="str">
        <f t="shared" si="0"/>
        <v>10700601</v>
      </c>
      <c r="C35" s="96" t="s">
        <v>1014</v>
      </c>
      <c r="D35" s="115" t="str">
        <f t="shared" si="1"/>
        <v>Non-Op</v>
      </c>
      <c r="E35" s="115"/>
      <c r="F35" s="96"/>
      <c r="G35" s="115"/>
      <c r="H35" s="184" t="str">
        <f t="shared" si="36"/>
        <v/>
      </c>
      <c r="I35" s="184" t="str">
        <f t="shared" si="28"/>
        <v/>
      </c>
      <c r="J35" s="184" t="str">
        <f t="shared" si="29"/>
        <v/>
      </c>
      <c r="K35" s="184" t="str">
        <f t="shared" si="30"/>
        <v>Non-Op</v>
      </c>
      <c r="L35" s="184" t="str">
        <f t="shared" si="10"/>
        <v>NO</v>
      </c>
      <c r="M35" s="184" t="str">
        <f t="shared" si="11"/>
        <v>NO</v>
      </c>
      <c r="N35" s="184" t="str">
        <f t="shared" si="12"/>
        <v/>
      </c>
      <c r="O35"/>
      <c r="P35" s="97">
        <v>0</v>
      </c>
      <c r="Q35" s="97">
        <v>212500</v>
      </c>
      <c r="R35" s="97">
        <v>212500</v>
      </c>
      <c r="S35" s="97">
        <v>0</v>
      </c>
      <c r="T35" s="97">
        <v>212500</v>
      </c>
      <c r="U35" s="97">
        <v>212500</v>
      </c>
      <c r="V35" s="97">
        <v>0</v>
      </c>
      <c r="W35" s="97">
        <v>276250</v>
      </c>
      <c r="X35" s="97">
        <v>276250</v>
      </c>
      <c r="Y35" s="97">
        <v>2109017</v>
      </c>
      <c r="Z35" s="97">
        <v>340000</v>
      </c>
      <c r="AA35" s="97">
        <v>361250</v>
      </c>
      <c r="AB35" s="97">
        <v>-21641617.350000001</v>
      </c>
      <c r="AC35" s="97"/>
      <c r="AD35" s="97"/>
      <c r="AE35" s="97">
        <f t="shared" si="8"/>
        <v>-550670.1395833334</v>
      </c>
      <c r="AF35" s="105"/>
      <c r="AG35" s="104"/>
      <c r="AH35" s="102"/>
      <c r="AI35" s="102"/>
      <c r="AJ35" s="102"/>
      <c r="AK35" s="103">
        <f t="shared" si="37"/>
        <v>-550670.1395833334</v>
      </c>
      <c r="AL35" s="102">
        <f t="shared" si="13"/>
        <v>-550670.1395833334</v>
      </c>
      <c r="AM35" s="101"/>
      <c r="AN35" s="102"/>
      <c r="AO35" s="264">
        <f t="shared" si="14"/>
        <v>0</v>
      </c>
      <c r="AP35" s="240"/>
      <c r="AQ35" s="87">
        <f t="shared" si="9"/>
        <v>-21641617.350000001</v>
      </c>
      <c r="AR35" s="102"/>
      <c r="AS35" s="102"/>
      <c r="AT35" s="102"/>
      <c r="AU35" s="102">
        <f t="shared" si="38"/>
        <v>-21641617.350000001</v>
      </c>
      <c r="AV35" s="260">
        <f t="shared" si="15"/>
        <v>-21641617.350000001</v>
      </c>
      <c r="AW35" s="102"/>
      <c r="AX35" s="102"/>
      <c r="AY35" s="101">
        <f t="shared" si="16"/>
        <v>0</v>
      </c>
      <c r="AZ35" s="516" t="s">
        <v>1688</v>
      </c>
      <c r="BA35"/>
      <c r="BC35"/>
      <c r="BD35"/>
      <c r="BE35"/>
      <c r="BF35"/>
      <c r="BG35"/>
      <c r="BH35"/>
      <c r="BI35"/>
      <c r="BJ35"/>
      <c r="BK35"/>
      <c r="BL35"/>
      <c r="BM35"/>
      <c r="BN35"/>
      <c r="BO35"/>
      <c r="BP35"/>
      <c r="BQ35"/>
      <c r="BR35"/>
      <c r="BS35"/>
      <c r="BT35"/>
      <c r="BU35"/>
      <c r="BV35"/>
      <c r="BW35"/>
      <c r="BX35"/>
      <c r="BY35"/>
      <c r="BZ35"/>
      <c r="CA35"/>
      <c r="CB35"/>
      <c r="CC35"/>
      <c r="CD35"/>
      <c r="CE35"/>
      <c r="CF35"/>
      <c r="CG35"/>
      <c r="CH35"/>
      <c r="CI35"/>
    </row>
    <row r="36" spans="1:87" s="11" customFormat="1" ht="12" customHeight="1">
      <c r="A36" s="167">
        <v>10700602</v>
      </c>
      <c r="B36" s="200" t="str">
        <f t="shared" si="0"/>
        <v>10700602</v>
      </c>
      <c r="C36" s="96" t="s">
        <v>1015</v>
      </c>
      <c r="D36" s="115" t="str">
        <f t="shared" si="1"/>
        <v>Non-Op</v>
      </c>
      <c r="E36" s="115"/>
      <c r="F36" s="96"/>
      <c r="G36" s="115"/>
      <c r="H36" s="184" t="str">
        <f t="shared" si="36"/>
        <v/>
      </c>
      <c r="I36" s="184" t="str">
        <f t="shared" si="28"/>
        <v/>
      </c>
      <c r="J36" s="184" t="str">
        <f t="shared" si="29"/>
        <v/>
      </c>
      <c r="K36" s="184" t="str">
        <f t="shared" si="30"/>
        <v>Non-Op</v>
      </c>
      <c r="L36" s="184" t="str">
        <f t="shared" si="10"/>
        <v>NO</v>
      </c>
      <c r="M36" s="184" t="str">
        <f t="shared" si="11"/>
        <v>NO</v>
      </c>
      <c r="N36" s="184" t="str">
        <f t="shared" si="12"/>
        <v/>
      </c>
      <c r="O36"/>
      <c r="P36" s="97">
        <v>9348799.6400000006</v>
      </c>
      <c r="Q36" s="97">
        <v>9270250</v>
      </c>
      <c r="R36" s="97">
        <v>9303500</v>
      </c>
      <c r="S36" s="97">
        <v>9156250</v>
      </c>
      <c r="T36" s="97">
        <v>9251250</v>
      </c>
      <c r="U36" s="97">
        <v>9251250</v>
      </c>
      <c r="V36" s="97">
        <v>8942500</v>
      </c>
      <c r="W36" s="97">
        <v>9279750</v>
      </c>
      <c r="X36" s="97">
        <v>9289250</v>
      </c>
      <c r="Y36" s="97">
        <v>8942500</v>
      </c>
      <c r="Z36" s="97">
        <v>9370000</v>
      </c>
      <c r="AA36" s="97">
        <v>9346250</v>
      </c>
      <c r="AB36" s="97">
        <v>-2083997.74</v>
      </c>
      <c r="AC36" s="97"/>
      <c r="AD36" s="97"/>
      <c r="AE36" s="97">
        <f t="shared" si="8"/>
        <v>8752929.2458333336</v>
      </c>
      <c r="AF36" s="105"/>
      <c r="AG36" s="104"/>
      <c r="AH36" s="102"/>
      <c r="AI36" s="102"/>
      <c r="AJ36" s="102"/>
      <c r="AK36" s="103">
        <f t="shared" si="37"/>
        <v>8752929.2458333336</v>
      </c>
      <c r="AL36" s="102">
        <f t="shared" si="13"/>
        <v>8752929.2458333336</v>
      </c>
      <c r="AM36" s="101"/>
      <c r="AN36" s="102"/>
      <c r="AO36" s="264">
        <f t="shared" si="14"/>
        <v>0</v>
      </c>
      <c r="AP36" s="240"/>
      <c r="AQ36" s="87">
        <f t="shared" si="9"/>
        <v>-2083997.74</v>
      </c>
      <c r="AR36" s="102"/>
      <c r="AS36" s="102"/>
      <c r="AT36" s="102"/>
      <c r="AU36" s="102">
        <f t="shared" si="38"/>
        <v>-2083997.74</v>
      </c>
      <c r="AV36" s="260">
        <f t="shared" si="15"/>
        <v>-2083997.74</v>
      </c>
      <c r="AW36" s="102"/>
      <c r="AX36" s="102"/>
      <c r="AY36" s="101">
        <f t="shared" si="16"/>
        <v>0</v>
      </c>
      <c r="AZ36" s="516" t="s">
        <v>1688</v>
      </c>
      <c r="BA36"/>
      <c r="BC36"/>
      <c r="BD36"/>
      <c r="BE36"/>
      <c r="BF36"/>
      <c r="BG36"/>
      <c r="BH36"/>
      <c r="BI36"/>
      <c r="BJ36"/>
      <c r="BK36"/>
      <c r="BL36"/>
      <c r="BM36"/>
      <c r="BN36"/>
      <c r="BO36"/>
      <c r="BP36"/>
      <c r="BQ36"/>
      <c r="BR36"/>
      <c r="BS36"/>
      <c r="BT36"/>
      <c r="BU36"/>
      <c r="BV36"/>
      <c r="BW36"/>
      <c r="BX36"/>
      <c r="BY36"/>
      <c r="BZ36"/>
      <c r="CA36"/>
      <c r="CB36"/>
      <c r="CC36"/>
      <c r="CD36"/>
      <c r="CE36"/>
      <c r="CF36"/>
      <c r="CG36"/>
      <c r="CH36"/>
      <c r="CI36"/>
    </row>
    <row r="37" spans="1:87" s="11" customFormat="1" ht="12" customHeight="1">
      <c r="A37" s="167">
        <v>10700603</v>
      </c>
      <c r="B37" s="200" t="str">
        <f t="shared" si="0"/>
        <v>10700603</v>
      </c>
      <c r="C37" s="96" t="s">
        <v>1124</v>
      </c>
      <c r="D37" s="115" t="str">
        <f t="shared" si="1"/>
        <v>Non-Op</v>
      </c>
      <c r="E37" s="115"/>
      <c r="F37" s="96"/>
      <c r="G37" s="115"/>
      <c r="H37" s="184" t="str">
        <f t="shared" si="36"/>
        <v/>
      </c>
      <c r="I37" s="184" t="str">
        <f t="shared" si="28"/>
        <v/>
      </c>
      <c r="J37" s="184" t="str">
        <f t="shared" si="29"/>
        <v/>
      </c>
      <c r="K37" s="184" t="str">
        <f t="shared" si="30"/>
        <v>Non-Op</v>
      </c>
      <c r="L37" s="184" t="str">
        <f t="shared" si="10"/>
        <v>NO</v>
      </c>
      <c r="M37" s="184" t="str">
        <f t="shared" si="11"/>
        <v>NO</v>
      </c>
      <c r="N37" s="184" t="str">
        <f t="shared" si="12"/>
        <v/>
      </c>
      <c r="O37"/>
      <c r="P37" s="97">
        <v>0</v>
      </c>
      <c r="Q37" s="97">
        <v>0</v>
      </c>
      <c r="R37" s="97">
        <v>0</v>
      </c>
      <c r="S37" s="97">
        <v>0</v>
      </c>
      <c r="T37" s="97">
        <v>0</v>
      </c>
      <c r="U37" s="97">
        <v>0</v>
      </c>
      <c r="V37" s="97">
        <v>0</v>
      </c>
      <c r="W37" s="97">
        <v>0</v>
      </c>
      <c r="X37" s="97">
        <v>0</v>
      </c>
      <c r="Y37" s="97">
        <v>0</v>
      </c>
      <c r="Z37" s="97">
        <v>0</v>
      </c>
      <c r="AA37" s="97">
        <v>0</v>
      </c>
      <c r="AB37" s="97">
        <v>-7887203.0899999999</v>
      </c>
      <c r="AC37" s="97"/>
      <c r="AD37" s="97"/>
      <c r="AE37" s="97">
        <f t="shared" si="8"/>
        <v>-328633.46208333335</v>
      </c>
      <c r="AF37" s="105"/>
      <c r="AG37" s="104"/>
      <c r="AH37" s="102"/>
      <c r="AI37" s="102"/>
      <c r="AJ37" s="102"/>
      <c r="AK37" s="103">
        <f t="shared" si="37"/>
        <v>-328633.46208333335</v>
      </c>
      <c r="AL37" s="102">
        <f t="shared" si="13"/>
        <v>-328633.46208333335</v>
      </c>
      <c r="AM37" s="101"/>
      <c r="AN37" s="102"/>
      <c r="AO37" s="264">
        <f t="shared" si="14"/>
        <v>0</v>
      </c>
      <c r="AP37" s="240"/>
      <c r="AQ37" s="87">
        <f t="shared" si="9"/>
        <v>-7887203.0899999999</v>
      </c>
      <c r="AR37" s="102"/>
      <c r="AS37" s="102"/>
      <c r="AT37" s="102"/>
      <c r="AU37" s="102">
        <f t="shared" si="38"/>
        <v>-7887203.0899999999</v>
      </c>
      <c r="AV37" s="260">
        <f t="shared" si="15"/>
        <v>-7887203.0899999999</v>
      </c>
      <c r="AW37" s="102"/>
      <c r="AX37" s="102"/>
      <c r="AY37" s="101">
        <f t="shared" si="16"/>
        <v>0</v>
      </c>
      <c r="AZ37" s="516" t="s">
        <v>1688</v>
      </c>
      <c r="BA37"/>
      <c r="BC37"/>
      <c r="BD37"/>
      <c r="BE37"/>
      <c r="BF37"/>
      <c r="BG37"/>
      <c r="BH37"/>
      <c r="BI37"/>
      <c r="BJ37"/>
      <c r="BK37"/>
      <c r="BL37"/>
      <c r="BM37"/>
      <c r="BN37"/>
      <c r="BO37"/>
      <c r="BP37"/>
      <c r="BQ37"/>
      <c r="BR37"/>
      <c r="BS37"/>
      <c r="BT37"/>
      <c r="BU37"/>
      <c r="BV37"/>
      <c r="BW37"/>
      <c r="BX37"/>
      <c r="BY37"/>
      <c r="BZ37"/>
      <c r="CA37"/>
      <c r="CB37"/>
      <c r="CC37"/>
      <c r="CD37"/>
      <c r="CE37"/>
      <c r="CF37"/>
      <c r="CG37"/>
      <c r="CH37"/>
      <c r="CI37"/>
    </row>
    <row r="38" spans="1:87" s="11" customFormat="1" ht="12" customHeight="1">
      <c r="A38" s="168">
        <v>10800061</v>
      </c>
      <c r="B38" s="111" t="str">
        <f t="shared" si="0"/>
        <v>10800061</v>
      </c>
      <c r="C38" s="96" t="s">
        <v>66</v>
      </c>
      <c r="D38" s="115" t="str">
        <f t="shared" si="1"/>
        <v>ERB</v>
      </c>
      <c r="E38" s="115"/>
      <c r="F38" s="96"/>
      <c r="G38" s="115"/>
      <c r="H38" s="184" t="str">
        <f t="shared" si="36"/>
        <v/>
      </c>
      <c r="I38" s="184" t="str">
        <f t="shared" si="28"/>
        <v>ERB</v>
      </c>
      <c r="J38" s="184" t="str">
        <f t="shared" si="29"/>
        <v/>
      </c>
      <c r="K38" s="184" t="str">
        <f t="shared" si="30"/>
        <v/>
      </c>
      <c r="L38" s="184" t="str">
        <f t="shared" si="10"/>
        <v>NO</v>
      </c>
      <c r="M38" s="184" t="str">
        <f t="shared" si="11"/>
        <v>NO</v>
      </c>
      <c r="N38" s="184" t="str">
        <f t="shared" si="12"/>
        <v/>
      </c>
      <c r="O38"/>
      <c r="P38" s="97">
        <v>-70546231.530000001</v>
      </c>
      <c r="Q38" s="97">
        <v>-70546231.530000001</v>
      </c>
      <c r="R38" s="97">
        <v>-70546231.530000001</v>
      </c>
      <c r="S38" s="97">
        <v>-74961636.900000006</v>
      </c>
      <c r="T38" s="97">
        <v>-74961636.900000006</v>
      </c>
      <c r="U38" s="97">
        <v>-74961636.900000006</v>
      </c>
      <c r="V38" s="97">
        <v>-79076578.900000006</v>
      </c>
      <c r="W38" s="97">
        <v>-79076578.900000006</v>
      </c>
      <c r="X38" s="97">
        <v>-79076578.900000006</v>
      </c>
      <c r="Y38" s="97">
        <v>-83703543.900000006</v>
      </c>
      <c r="Z38" s="97">
        <v>-83703543.900000006</v>
      </c>
      <c r="AA38" s="97">
        <v>-83703543.900000006</v>
      </c>
      <c r="AB38" s="97">
        <v>-85161013.900000006</v>
      </c>
      <c r="AC38" s="97"/>
      <c r="AD38" s="97"/>
      <c r="AE38" s="97">
        <f t="shared" si="8"/>
        <v>-77680947.072916657</v>
      </c>
      <c r="AF38" s="105">
        <v>17</v>
      </c>
      <c r="AG38" s="104"/>
      <c r="AH38" s="102"/>
      <c r="AI38" s="102">
        <f>AE38</f>
        <v>-77680947.072916657</v>
      </c>
      <c r="AJ38" s="102"/>
      <c r="AK38" s="103"/>
      <c r="AL38" s="102">
        <f t="shared" si="13"/>
        <v>-77680947.072916657</v>
      </c>
      <c r="AM38" s="101"/>
      <c r="AN38" s="102"/>
      <c r="AO38" s="264">
        <f t="shared" si="14"/>
        <v>0</v>
      </c>
      <c r="AP38" s="240"/>
      <c r="AQ38" s="87">
        <f t="shared" si="9"/>
        <v>-85161013.900000006</v>
      </c>
      <c r="AR38" s="102"/>
      <c r="AS38" s="102">
        <f>AQ38</f>
        <v>-85161013.900000006</v>
      </c>
      <c r="AT38" s="102"/>
      <c r="AU38" s="102"/>
      <c r="AV38" s="260">
        <f t="shared" si="15"/>
        <v>-85161013.900000006</v>
      </c>
      <c r="AW38" s="102"/>
      <c r="AX38" s="102"/>
      <c r="AY38" s="101">
        <f t="shared" si="16"/>
        <v>0</v>
      </c>
      <c r="AZ38" s="516"/>
      <c r="BA38"/>
      <c r="BC38"/>
      <c r="BD38"/>
      <c r="BE38"/>
      <c r="BF38"/>
      <c r="BG38"/>
      <c r="BH38"/>
      <c r="BI38"/>
      <c r="BJ38"/>
      <c r="BK38"/>
      <c r="BL38"/>
      <c r="BM38"/>
      <c r="BN38"/>
      <c r="BO38"/>
      <c r="BP38"/>
      <c r="BQ38"/>
      <c r="BR38"/>
      <c r="BS38"/>
      <c r="BT38"/>
      <c r="BU38"/>
      <c r="BV38"/>
      <c r="BW38"/>
      <c r="BX38"/>
      <c r="BY38"/>
      <c r="BZ38"/>
      <c r="CA38"/>
      <c r="CB38"/>
      <c r="CC38"/>
      <c r="CD38"/>
      <c r="CE38"/>
      <c r="CF38"/>
      <c r="CG38"/>
      <c r="CH38"/>
      <c r="CI38"/>
    </row>
    <row r="39" spans="1:87" s="11" customFormat="1" ht="12" customHeight="1">
      <c r="A39" s="168">
        <v>10800062</v>
      </c>
      <c r="B39" s="111" t="str">
        <f t="shared" si="0"/>
        <v>10800062</v>
      </c>
      <c r="C39" s="96" t="s">
        <v>66</v>
      </c>
      <c r="D39" s="115" t="str">
        <f t="shared" si="1"/>
        <v>GRB</v>
      </c>
      <c r="E39" s="115"/>
      <c r="F39" s="96"/>
      <c r="G39" s="115"/>
      <c r="H39" s="184" t="str">
        <f t="shared" si="36"/>
        <v/>
      </c>
      <c r="I39" s="184" t="str">
        <f t="shared" si="28"/>
        <v/>
      </c>
      <c r="J39" s="184" t="str">
        <f t="shared" si="29"/>
        <v>GRB</v>
      </c>
      <c r="K39" s="184" t="str">
        <f t="shared" si="30"/>
        <v/>
      </c>
      <c r="L39" s="184" t="str">
        <f t="shared" si="10"/>
        <v>NO</v>
      </c>
      <c r="M39" s="184" t="str">
        <f t="shared" si="11"/>
        <v>NO</v>
      </c>
      <c r="N39" s="184" t="str">
        <f t="shared" si="12"/>
        <v/>
      </c>
      <c r="O39"/>
      <c r="P39" s="97">
        <v>-319032997.37</v>
      </c>
      <c r="Q39" s="97">
        <v>-319032997.37</v>
      </c>
      <c r="R39" s="97">
        <v>-319032997.37</v>
      </c>
      <c r="S39" s="97">
        <v>-323514061.88</v>
      </c>
      <c r="T39" s="97">
        <v>-323514061.88</v>
      </c>
      <c r="U39" s="97">
        <v>-323514061.88</v>
      </c>
      <c r="V39" s="97">
        <v>-328696020.88</v>
      </c>
      <c r="W39" s="97">
        <v>-328696020.88</v>
      </c>
      <c r="X39" s="97">
        <v>-328696020.88</v>
      </c>
      <c r="Y39" s="97">
        <v>-335183676.88</v>
      </c>
      <c r="Z39" s="97">
        <v>-335183676.88</v>
      </c>
      <c r="AA39" s="97">
        <v>-335183676.88</v>
      </c>
      <c r="AB39" s="97">
        <v>-339566246.88</v>
      </c>
      <c r="AC39" s="97"/>
      <c r="AD39" s="97"/>
      <c r="AE39" s="97">
        <f t="shared" si="8"/>
        <v>-327462241.31541675</v>
      </c>
      <c r="AF39" s="105"/>
      <c r="AG39" s="104">
        <v>5</v>
      </c>
      <c r="AH39" s="102"/>
      <c r="AI39" s="102"/>
      <c r="AJ39" s="102">
        <f>AE39</f>
        <v>-327462241.31541675</v>
      </c>
      <c r="AK39" s="103"/>
      <c r="AL39" s="102">
        <f t="shared" si="13"/>
        <v>-327462241.31541675</v>
      </c>
      <c r="AM39" s="101"/>
      <c r="AN39" s="102"/>
      <c r="AO39" s="264">
        <f t="shared" si="14"/>
        <v>0</v>
      </c>
      <c r="AP39" s="240"/>
      <c r="AQ39" s="87">
        <f t="shared" si="9"/>
        <v>-339566246.88</v>
      </c>
      <c r="AR39" s="102"/>
      <c r="AS39" s="102"/>
      <c r="AT39" s="102">
        <f>AQ39</f>
        <v>-339566246.88</v>
      </c>
      <c r="AU39" s="102"/>
      <c r="AV39" s="260">
        <f t="shared" si="15"/>
        <v>-339566246.88</v>
      </c>
      <c r="AW39" s="102"/>
      <c r="AX39" s="102"/>
      <c r="AY39" s="101">
        <f t="shared" si="16"/>
        <v>0</v>
      </c>
      <c r="AZ39" s="516"/>
      <c r="BA39"/>
      <c r="BC39"/>
      <c r="BD39"/>
      <c r="BE39"/>
      <c r="BF39"/>
      <c r="BG39"/>
      <c r="BH39"/>
      <c r="BI39"/>
      <c r="BJ39"/>
      <c r="BK39"/>
      <c r="BL39"/>
      <c r="BM39"/>
      <c r="BN39"/>
      <c r="BO39"/>
      <c r="BP39"/>
      <c r="BQ39"/>
      <c r="BR39"/>
      <c r="BS39"/>
      <c r="BT39"/>
      <c r="BU39"/>
      <c r="BV39"/>
      <c r="BW39"/>
      <c r="BX39"/>
      <c r="BY39"/>
      <c r="BZ39"/>
      <c r="CA39"/>
      <c r="CB39"/>
      <c r="CC39"/>
      <c r="CD39"/>
      <c r="CE39"/>
      <c r="CF39"/>
      <c r="CG39"/>
      <c r="CH39"/>
      <c r="CI39"/>
    </row>
    <row r="40" spans="1:87" s="11" customFormat="1" ht="12" customHeight="1">
      <c r="A40" s="168">
        <v>10800071</v>
      </c>
      <c r="B40" s="111" t="str">
        <f t="shared" si="0"/>
        <v>10800071</v>
      </c>
      <c r="C40" s="96" t="s">
        <v>409</v>
      </c>
      <c r="D40" s="115" t="str">
        <f t="shared" si="1"/>
        <v>ERB</v>
      </c>
      <c r="E40" s="115"/>
      <c r="F40" s="96"/>
      <c r="G40" s="115"/>
      <c r="H40" s="184" t="str">
        <f t="shared" si="36"/>
        <v/>
      </c>
      <c r="I40" s="184" t="str">
        <f t="shared" si="28"/>
        <v>ERB</v>
      </c>
      <c r="J40" s="184" t="str">
        <f t="shared" si="29"/>
        <v/>
      </c>
      <c r="K40" s="184" t="str">
        <f t="shared" si="30"/>
        <v/>
      </c>
      <c r="L40" s="184" t="str">
        <f t="shared" si="10"/>
        <v>NO</v>
      </c>
      <c r="M40" s="184" t="str">
        <f t="shared" si="11"/>
        <v>NO</v>
      </c>
      <c r="N40" s="184" t="str">
        <f t="shared" si="12"/>
        <v/>
      </c>
      <c r="O40"/>
      <c r="P40" s="97">
        <v>70546231.530000001</v>
      </c>
      <c r="Q40" s="97">
        <v>70546231.530000001</v>
      </c>
      <c r="R40" s="97">
        <v>70546231.530000001</v>
      </c>
      <c r="S40" s="97">
        <v>74961636.900000006</v>
      </c>
      <c r="T40" s="97">
        <v>74961636.900000006</v>
      </c>
      <c r="U40" s="97">
        <v>74961636.900000006</v>
      </c>
      <c r="V40" s="97">
        <v>79076578.900000006</v>
      </c>
      <c r="W40" s="97">
        <v>79076578.900000006</v>
      </c>
      <c r="X40" s="97">
        <v>79076578.900000006</v>
      </c>
      <c r="Y40" s="97">
        <v>83703543.900000006</v>
      </c>
      <c r="Z40" s="97">
        <v>83703543.900000006</v>
      </c>
      <c r="AA40" s="97">
        <v>83703543.900000006</v>
      </c>
      <c r="AB40" s="97">
        <v>85161013.900000006</v>
      </c>
      <c r="AC40" s="97"/>
      <c r="AD40" s="97"/>
      <c r="AE40" s="97">
        <f t="shared" si="8"/>
        <v>77680947.072916657</v>
      </c>
      <c r="AF40" s="105">
        <v>17</v>
      </c>
      <c r="AG40" s="104"/>
      <c r="AH40" s="102"/>
      <c r="AI40" s="102">
        <f>AE40</f>
        <v>77680947.072916657</v>
      </c>
      <c r="AJ40" s="102"/>
      <c r="AK40" s="103"/>
      <c r="AL40" s="102">
        <f t="shared" si="13"/>
        <v>77680947.072916657</v>
      </c>
      <c r="AM40" s="101"/>
      <c r="AN40" s="102"/>
      <c r="AO40" s="264">
        <f t="shared" si="14"/>
        <v>0</v>
      </c>
      <c r="AP40" s="240"/>
      <c r="AQ40" s="87">
        <f t="shared" si="9"/>
        <v>85161013.900000006</v>
      </c>
      <c r="AR40" s="102"/>
      <c r="AS40" s="102">
        <f>AQ40</f>
        <v>85161013.900000006</v>
      </c>
      <c r="AT40" s="102"/>
      <c r="AU40" s="102"/>
      <c r="AV40" s="260">
        <f t="shared" si="15"/>
        <v>85161013.900000006</v>
      </c>
      <c r="AW40" s="102"/>
      <c r="AX40" s="102"/>
      <c r="AY40" s="101">
        <f t="shared" si="16"/>
        <v>0</v>
      </c>
      <c r="AZ40" s="516"/>
      <c r="BA40"/>
      <c r="BC40"/>
      <c r="BD40"/>
      <c r="BE40"/>
      <c r="BF40"/>
      <c r="BG40"/>
      <c r="BH40"/>
      <c r="BI40"/>
      <c r="BJ40"/>
      <c r="BK40"/>
      <c r="BL40"/>
      <c r="BM40"/>
      <c r="BN40"/>
      <c r="BO40"/>
      <c r="BP40"/>
      <c r="BQ40"/>
      <c r="BR40"/>
      <c r="BS40"/>
      <c r="BT40"/>
      <c r="BU40"/>
      <c r="BV40"/>
      <c r="BW40"/>
      <c r="BX40"/>
      <c r="BY40"/>
      <c r="BZ40"/>
      <c r="CA40"/>
      <c r="CB40"/>
      <c r="CC40"/>
      <c r="CD40"/>
      <c r="CE40"/>
      <c r="CF40"/>
      <c r="CG40"/>
      <c r="CH40"/>
      <c r="CI40"/>
    </row>
    <row r="41" spans="1:87" s="11" customFormat="1" ht="12" customHeight="1">
      <c r="A41" s="168">
        <v>10800072</v>
      </c>
      <c r="B41" s="111" t="str">
        <f t="shared" si="0"/>
        <v>10800072</v>
      </c>
      <c r="C41" s="96" t="s">
        <v>409</v>
      </c>
      <c r="D41" s="115" t="str">
        <f t="shared" si="1"/>
        <v>GRB</v>
      </c>
      <c r="E41" s="115"/>
      <c r="F41" s="96"/>
      <c r="G41" s="115"/>
      <c r="H41" s="184" t="str">
        <f t="shared" si="36"/>
        <v/>
      </c>
      <c r="I41" s="184" t="str">
        <f t="shared" si="28"/>
        <v/>
      </c>
      <c r="J41" s="184" t="str">
        <f t="shared" si="29"/>
        <v>GRB</v>
      </c>
      <c r="K41" s="184" t="str">
        <f t="shared" si="30"/>
        <v/>
      </c>
      <c r="L41" s="184" t="str">
        <f t="shared" si="10"/>
        <v>NO</v>
      </c>
      <c r="M41" s="184" t="str">
        <f t="shared" si="11"/>
        <v>NO</v>
      </c>
      <c r="N41" s="184" t="str">
        <f t="shared" si="12"/>
        <v/>
      </c>
      <c r="O41"/>
      <c r="P41" s="97">
        <v>319032997.37</v>
      </c>
      <c r="Q41" s="97">
        <v>319032997.37</v>
      </c>
      <c r="R41" s="97">
        <v>319032997.37</v>
      </c>
      <c r="S41" s="97">
        <v>323514061.88</v>
      </c>
      <c r="T41" s="97">
        <v>323514061.88</v>
      </c>
      <c r="U41" s="97">
        <v>323514061.88</v>
      </c>
      <c r="V41" s="97">
        <v>328696020.88</v>
      </c>
      <c r="W41" s="97">
        <v>328696020.88</v>
      </c>
      <c r="X41" s="97">
        <v>328696020.88</v>
      </c>
      <c r="Y41" s="97">
        <v>335183676.88</v>
      </c>
      <c r="Z41" s="97">
        <v>335183676.88</v>
      </c>
      <c r="AA41" s="97">
        <v>335183676.88</v>
      </c>
      <c r="AB41" s="97">
        <v>339566246.88</v>
      </c>
      <c r="AC41" s="97"/>
      <c r="AD41" s="97"/>
      <c r="AE41" s="97">
        <f t="shared" si="8"/>
        <v>327462241.31541675</v>
      </c>
      <c r="AF41" s="105"/>
      <c r="AG41" s="104">
        <v>5</v>
      </c>
      <c r="AH41" s="102"/>
      <c r="AI41" s="102"/>
      <c r="AJ41" s="102">
        <f>AE41</f>
        <v>327462241.31541675</v>
      </c>
      <c r="AK41" s="103"/>
      <c r="AL41" s="102">
        <f t="shared" si="13"/>
        <v>327462241.31541675</v>
      </c>
      <c r="AM41" s="101"/>
      <c r="AN41" s="102"/>
      <c r="AO41" s="264">
        <f t="shared" si="14"/>
        <v>0</v>
      </c>
      <c r="AP41" s="240"/>
      <c r="AQ41" s="87">
        <f t="shared" si="9"/>
        <v>339566246.88</v>
      </c>
      <c r="AR41" s="102"/>
      <c r="AS41" s="102"/>
      <c r="AT41" s="102">
        <f>AQ41</f>
        <v>339566246.88</v>
      </c>
      <c r="AU41" s="102"/>
      <c r="AV41" s="260">
        <f t="shared" si="15"/>
        <v>339566246.88</v>
      </c>
      <c r="AW41" s="102"/>
      <c r="AX41" s="102"/>
      <c r="AY41" s="101">
        <f t="shared" si="16"/>
        <v>0</v>
      </c>
      <c r="AZ41" s="516"/>
      <c r="BA41"/>
      <c r="BC41"/>
      <c r="BD41"/>
      <c r="BE41"/>
      <c r="BF41"/>
      <c r="BG41"/>
      <c r="BH41"/>
      <c r="BI41"/>
      <c r="BJ41"/>
      <c r="BK41"/>
      <c r="BL41"/>
      <c r="BM41"/>
      <c r="BN41"/>
      <c r="BO41"/>
      <c r="BP41"/>
      <c r="BQ41"/>
      <c r="BR41"/>
      <c r="BS41"/>
      <c r="BT41"/>
      <c r="BU41"/>
      <c r="BV41"/>
      <c r="BW41"/>
      <c r="BX41"/>
      <c r="BY41"/>
      <c r="BZ41"/>
      <c r="CA41"/>
      <c r="CB41"/>
      <c r="CC41"/>
      <c r="CD41"/>
      <c r="CE41"/>
      <c r="CF41"/>
      <c r="CG41"/>
      <c r="CH41"/>
      <c r="CI41"/>
    </row>
    <row r="42" spans="1:87" s="11" customFormat="1" ht="12" customHeight="1">
      <c r="A42" s="168">
        <v>10800501</v>
      </c>
      <c r="B42" s="111" t="str">
        <f t="shared" si="0"/>
        <v>10800501</v>
      </c>
      <c r="C42" s="96" t="s">
        <v>204</v>
      </c>
      <c r="D42" s="115" t="str">
        <f t="shared" si="1"/>
        <v>ERB</v>
      </c>
      <c r="E42" s="115"/>
      <c r="F42" s="96"/>
      <c r="G42" s="115"/>
      <c r="H42" s="184" t="str">
        <f t="shared" si="36"/>
        <v/>
      </c>
      <c r="I42" s="184" t="str">
        <f t="shared" si="28"/>
        <v>ERB</v>
      </c>
      <c r="J42" s="184" t="str">
        <f t="shared" si="29"/>
        <v/>
      </c>
      <c r="K42" s="184" t="str">
        <f t="shared" si="30"/>
        <v/>
      </c>
      <c r="L42" s="184" t="str">
        <f t="shared" si="10"/>
        <v>NO</v>
      </c>
      <c r="M42" s="184" t="str">
        <f t="shared" si="11"/>
        <v>NO</v>
      </c>
      <c r="N42" s="184" t="str">
        <f t="shared" si="12"/>
        <v/>
      </c>
      <c r="O42"/>
      <c r="P42" s="97">
        <v>-3681042016.3499999</v>
      </c>
      <c r="Q42" s="97">
        <v>-3706433684.5500002</v>
      </c>
      <c r="R42" s="97">
        <v>-3731398573.6399999</v>
      </c>
      <c r="S42" s="97">
        <v>-3749814324.1300001</v>
      </c>
      <c r="T42" s="97">
        <v>-3772612575.6399999</v>
      </c>
      <c r="U42" s="97">
        <v>-3787157759.9400001</v>
      </c>
      <c r="V42" s="97">
        <v>-3810385983.0900002</v>
      </c>
      <c r="W42" s="97">
        <v>-3828088047.75</v>
      </c>
      <c r="X42" s="97">
        <v>-3850094129.6399999</v>
      </c>
      <c r="Y42" s="97">
        <v>-3874822053.23</v>
      </c>
      <c r="Z42" s="97">
        <v>-3893837204.4099998</v>
      </c>
      <c r="AA42" s="97">
        <v>-3914495612.6999998</v>
      </c>
      <c r="AB42" s="97">
        <v>-3929654431.0300002</v>
      </c>
      <c r="AC42" s="97"/>
      <c r="AD42" s="97"/>
      <c r="AE42" s="97">
        <f t="shared" si="8"/>
        <v>-3810374014.3674998</v>
      </c>
      <c r="AF42" s="105" t="s">
        <v>608</v>
      </c>
      <c r="AG42" s="104"/>
      <c r="AH42" s="102"/>
      <c r="AI42" s="102">
        <f>AE42</f>
        <v>-3810374014.3674998</v>
      </c>
      <c r="AJ42" s="102"/>
      <c r="AK42" s="103"/>
      <c r="AL42" s="102">
        <f t="shared" si="13"/>
        <v>-3810374014.3674998</v>
      </c>
      <c r="AM42" s="101"/>
      <c r="AN42" s="102"/>
      <c r="AO42" s="264">
        <f t="shared" si="14"/>
        <v>0</v>
      </c>
      <c r="AP42" s="240"/>
      <c r="AQ42" s="87">
        <f t="shared" si="9"/>
        <v>-3929654431.0300002</v>
      </c>
      <c r="AR42" s="102"/>
      <c r="AS42" s="102">
        <f>AQ42</f>
        <v>-3929654431.0300002</v>
      </c>
      <c r="AT42" s="102"/>
      <c r="AU42" s="102"/>
      <c r="AV42" s="260">
        <f t="shared" si="15"/>
        <v>-3929654431.0300002</v>
      </c>
      <c r="AW42" s="102"/>
      <c r="AX42" s="102"/>
      <c r="AY42" s="101">
        <f t="shared" si="16"/>
        <v>0</v>
      </c>
      <c r="AZ42" s="516"/>
      <c r="BA42"/>
      <c r="BC42"/>
      <c r="BD42"/>
      <c r="BE42"/>
      <c r="BF42"/>
      <c r="BG42"/>
      <c r="BH42"/>
      <c r="BI42"/>
      <c r="BJ42"/>
      <c r="BK42"/>
      <c r="BL42"/>
      <c r="BM42"/>
      <c r="BN42"/>
      <c r="BO42"/>
      <c r="BP42"/>
      <c r="BQ42"/>
      <c r="BR42"/>
      <c r="BS42"/>
      <c r="BT42"/>
      <c r="BU42"/>
      <c r="BV42"/>
      <c r="BW42"/>
      <c r="BX42"/>
      <c r="BY42"/>
      <c r="BZ42"/>
      <c r="CA42"/>
      <c r="CB42"/>
      <c r="CC42"/>
      <c r="CD42"/>
      <c r="CE42"/>
      <c r="CF42"/>
      <c r="CG42"/>
      <c r="CH42"/>
      <c r="CI42"/>
    </row>
    <row r="43" spans="1:87" s="11" customFormat="1" ht="12" customHeight="1">
      <c r="A43" s="168">
        <v>10800502</v>
      </c>
      <c r="B43" s="111" t="str">
        <f t="shared" si="0"/>
        <v>10800502</v>
      </c>
      <c r="C43" s="96" t="s">
        <v>205</v>
      </c>
      <c r="D43" s="115" t="str">
        <f t="shared" si="1"/>
        <v>GRB</v>
      </c>
      <c r="E43" s="115"/>
      <c r="F43" s="96"/>
      <c r="G43" s="115"/>
      <c r="H43" s="184" t="str">
        <f t="shared" si="36"/>
        <v/>
      </c>
      <c r="I43" s="184" t="str">
        <f t="shared" si="28"/>
        <v/>
      </c>
      <c r="J43" s="184" t="str">
        <f t="shared" si="29"/>
        <v>GRB</v>
      </c>
      <c r="K43" s="184" t="str">
        <f t="shared" si="30"/>
        <v/>
      </c>
      <c r="L43" s="184" t="str">
        <f t="shared" si="10"/>
        <v>NO</v>
      </c>
      <c r="M43" s="184" t="str">
        <f t="shared" si="11"/>
        <v>NO</v>
      </c>
      <c r="N43" s="184" t="str">
        <f t="shared" si="12"/>
        <v/>
      </c>
      <c r="O43"/>
      <c r="P43" s="97">
        <v>-1437510837.6099999</v>
      </c>
      <c r="Q43" s="97">
        <v>-1444450211.28</v>
      </c>
      <c r="R43" s="97">
        <v>-1452326620.8599999</v>
      </c>
      <c r="S43" s="97">
        <v>-1456803297.5799999</v>
      </c>
      <c r="T43" s="97">
        <v>-1464331560.5699999</v>
      </c>
      <c r="U43" s="97">
        <v>-1467929034.6700001</v>
      </c>
      <c r="V43" s="97">
        <v>-1475615229.5699999</v>
      </c>
      <c r="W43" s="97">
        <v>-1482520203.27</v>
      </c>
      <c r="X43" s="97">
        <v>-1491261315.1600001</v>
      </c>
      <c r="Y43" s="97">
        <v>-1499612636.8099999</v>
      </c>
      <c r="Z43" s="97">
        <v>-1505579861.6099999</v>
      </c>
      <c r="AA43" s="97">
        <v>-1513056950.72</v>
      </c>
      <c r="AB43" s="97">
        <v>-1520861907.5799999</v>
      </c>
      <c r="AC43" s="97"/>
      <c r="AD43" s="97"/>
      <c r="AE43" s="97">
        <f t="shared" si="8"/>
        <v>-1477722774.5579166</v>
      </c>
      <c r="AF43" s="105"/>
      <c r="AG43" s="104" t="s">
        <v>671</v>
      </c>
      <c r="AH43" s="102"/>
      <c r="AI43" s="102"/>
      <c r="AJ43" s="102">
        <f>AE43</f>
        <v>-1477722774.5579166</v>
      </c>
      <c r="AK43" s="103"/>
      <c r="AL43" s="102">
        <f t="shared" si="13"/>
        <v>-1477722774.5579166</v>
      </c>
      <c r="AM43" s="101"/>
      <c r="AN43" s="102"/>
      <c r="AO43" s="264">
        <f t="shared" si="14"/>
        <v>0</v>
      </c>
      <c r="AP43" s="240"/>
      <c r="AQ43" s="87">
        <f t="shared" si="9"/>
        <v>-1520861907.5799999</v>
      </c>
      <c r="AR43" s="102"/>
      <c r="AS43" s="102"/>
      <c r="AT43" s="102">
        <f>AQ43</f>
        <v>-1520861907.5799999</v>
      </c>
      <c r="AU43" s="102"/>
      <c r="AV43" s="260">
        <f t="shared" si="15"/>
        <v>-1520861907.5799999</v>
      </c>
      <c r="AW43" s="102"/>
      <c r="AX43" s="102"/>
      <c r="AY43" s="101">
        <f t="shared" si="16"/>
        <v>0</v>
      </c>
      <c r="AZ43" s="516"/>
      <c r="BA43"/>
      <c r="BC43"/>
      <c r="BD43"/>
      <c r="BE43"/>
      <c r="BF43"/>
      <c r="BG43"/>
      <c r="BH43"/>
      <c r="BI43"/>
      <c r="BJ43"/>
      <c r="BK43"/>
      <c r="BL43"/>
      <c r="BM43"/>
      <c r="BN43"/>
      <c r="BO43"/>
      <c r="BP43"/>
      <c r="BQ43"/>
      <c r="BR43"/>
      <c r="BS43"/>
      <c r="BT43"/>
      <c r="BU43"/>
      <c r="BV43"/>
      <c r="BW43"/>
      <c r="BX43"/>
      <c r="BY43"/>
      <c r="BZ43"/>
      <c r="CA43"/>
      <c r="CB43"/>
      <c r="CC43"/>
      <c r="CD43"/>
      <c r="CE43"/>
      <c r="CF43"/>
      <c r="CG43"/>
      <c r="CH43"/>
      <c r="CI43"/>
    </row>
    <row r="44" spans="1:87" s="11" customFormat="1" ht="12" customHeight="1">
      <c r="A44" s="168">
        <v>10800503</v>
      </c>
      <c r="B44" s="111" t="str">
        <f t="shared" si="0"/>
        <v>10800503</v>
      </c>
      <c r="C44" s="96" t="s">
        <v>389</v>
      </c>
      <c r="D44" s="115" t="str">
        <f t="shared" si="1"/>
        <v>CRB</v>
      </c>
      <c r="E44" s="115"/>
      <c r="F44" s="96"/>
      <c r="G44" s="115"/>
      <c r="H44" s="184" t="str">
        <f t="shared" si="36"/>
        <v/>
      </c>
      <c r="I44" s="184" t="str">
        <f t="shared" si="28"/>
        <v>ERB</v>
      </c>
      <c r="J44" s="184" t="str">
        <f t="shared" si="29"/>
        <v>GRB</v>
      </c>
      <c r="K44" s="184" t="str">
        <f t="shared" si="30"/>
        <v/>
      </c>
      <c r="L44" s="184" t="str">
        <f t="shared" si="10"/>
        <v>NO</v>
      </c>
      <c r="M44" s="184" t="str">
        <f t="shared" si="11"/>
        <v>NO</v>
      </c>
      <c r="N44" s="184" t="str">
        <f t="shared" si="12"/>
        <v/>
      </c>
      <c r="O44"/>
      <c r="P44" s="97">
        <v>-101835021.88</v>
      </c>
      <c r="Q44" s="97">
        <v>-103635470.56999999</v>
      </c>
      <c r="R44" s="97">
        <v>-106122851.36</v>
      </c>
      <c r="S44" s="97">
        <v>-108650844.66</v>
      </c>
      <c r="T44" s="97">
        <v>-111179310.62</v>
      </c>
      <c r="U44" s="97">
        <v>-107641820</v>
      </c>
      <c r="V44" s="97">
        <v>-108748412.91</v>
      </c>
      <c r="W44" s="97">
        <v>-108557794.97</v>
      </c>
      <c r="X44" s="97">
        <v>-110506095.05</v>
      </c>
      <c r="Y44" s="97">
        <v>-112840928.37</v>
      </c>
      <c r="Z44" s="97">
        <v>-114992035.51000001</v>
      </c>
      <c r="AA44" s="97">
        <v>-117077454.26000001</v>
      </c>
      <c r="AB44" s="97">
        <v>-118981538.26000001</v>
      </c>
      <c r="AC44" s="97"/>
      <c r="AD44" s="97"/>
      <c r="AE44" s="97">
        <f t="shared" si="8"/>
        <v>-110030108.19583333</v>
      </c>
      <c r="AF44" s="105">
        <v>18</v>
      </c>
      <c r="AG44" s="104" t="s">
        <v>459</v>
      </c>
      <c r="AH44" s="102"/>
      <c r="AI44" s="102">
        <f>AE44*C1408</f>
        <v>-72828928.61482209</v>
      </c>
      <c r="AJ44" s="102">
        <f>AE44*C1409</f>
        <v>-37201179.581011251</v>
      </c>
      <c r="AK44" s="103"/>
      <c r="AL44" s="102">
        <f t="shared" si="13"/>
        <v>-110030108.19583334</v>
      </c>
      <c r="AM44" s="101"/>
      <c r="AN44" s="102"/>
      <c r="AO44" s="264">
        <f t="shared" si="14"/>
        <v>0</v>
      </c>
      <c r="AP44" s="240"/>
      <c r="AQ44" s="87">
        <f t="shared" si="9"/>
        <v>-118981538.26000001</v>
      </c>
      <c r="AR44" s="102"/>
      <c r="AS44" s="102">
        <f>AQ44*C1408</f>
        <v>-78753880.17429401</v>
      </c>
      <c r="AT44" s="102">
        <f>AQ44*C1409</f>
        <v>-40227658.085706003</v>
      </c>
      <c r="AU44" s="102"/>
      <c r="AV44" s="260">
        <f t="shared" si="15"/>
        <v>-118981538.26000002</v>
      </c>
      <c r="AW44" s="102"/>
      <c r="AX44" s="102"/>
      <c r="AY44" s="101">
        <f t="shared" si="16"/>
        <v>0</v>
      </c>
      <c r="AZ44" s="516"/>
      <c r="BA44"/>
      <c r="BC44"/>
      <c r="BD44"/>
      <c r="BE44"/>
      <c r="BF44"/>
      <c r="BG44"/>
      <c r="BH44"/>
      <c r="BI44"/>
      <c r="BJ44"/>
      <c r="BK44"/>
      <c r="BL44"/>
      <c r="BM44"/>
      <c r="BN44"/>
      <c r="BO44"/>
      <c r="BP44"/>
      <c r="BQ44"/>
      <c r="BR44"/>
      <c r="BS44"/>
      <c r="BT44"/>
      <c r="BU44"/>
      <c r="BV44"/>
      <c r="BW44"/>
      <c r="BX44"/>
      <c r="BY44"/>
      <c r="BZ44"/>
      <c r="CA44"/>
      <c r="CB44"/>
      <c r="CC44"/>
      <c r="CD44"/>
      <c r="CE44"/>
      <c r="CF44"/>
      <c r="CG44"/>
      <c r="CH44"/>
      <c r="CI44"/>
    </row>
    <row r="45" spans="1:87" s="11" customFormat="1" ht="12" customHeight="1">
      <c r="A45" s="168">
        <v>10800541</v>
      </c>
      <c r="B45" s="111" t="str">
        <f t="shared" si="0"/>
        <v>10800541</v>
      </c>
      <c r="C45" s="96" t="s">
        <v>53</v>
      </c>
      <c r="D45" s="115" t="str">
        <f t="shared" si="1"/>
        <v>ERB</v>
      </c>
      <c r="E45" s="115"/>
      <c r="F45" s="96"/>
      <c r="G45" s="115"/>
      <c r="H45" s="184" t="str">
        <f t="shared" si="36"/>
        <v/>
      </c>
      <c r="I45" s="184" t="str">
        <f t="shared" si="28"/>
        <v>ERB</v>
      </c>
      <c r="J45" s="184" t="str">
        <f t="shared" si="29"/>
        <v/>
      </c>
      <c r="K45" s="184" t="str">
        <f t="shared" si="30"/>
        <v/>
      </c>
      <c r="L45" s="184" t="str">
        <f t="shared" si="10"/>
        <v>NO</v>
      </c>
      <c r="M45" s="184" t="str">
        <f t="shared" si="11"/>
        <v>NO</v>
      </c>
      <c r="N45" s="184" t="str">
        <f t="shared" si="12"/>
        <v/>
      </c>
      <c r="O45"/>
      <c r="P45" s="97">
        <v>11865027.640000001</v>
      </c>
      <c r="Q45" s="97">
        <v>13665289.52</v>
      </c>
      <c r="R45" s="97">
        <v>16041562.720000001</v>
      </c>
      <c r="S45" s="97">
        <v>11121101.91</v>
      </c>
      <c r="T45" s="97">
        <v>11531300.49</v>
      </c>
      <c r="U45" s="97">
        <v>10355251.630000001</v>
      </c>
      <c r="V45" s="97">
        <v>11618696.4</v>
      </c>
      <c r="W45" s="97">
        <v>11901231.93</v>
      </c>
      <c r="X45" s="97">
        <v>12700915.92</v>
      </c>
      <c r="Y45" s="97">
        <v>14576064.18</v>
      </c>
      <c r="Z45" s="97">
        <v>13680428.369999999</v>
      </c>
      <c r="AA45" s="97">
        <v>14161535.57</v>
      </c>
      <c r="AB45" s="97">
        <v>14725291.6</v>
      </c>
      <c r="AC45" s="97"/>
      <c r="AD45" s="97"/>
      <c r="AE45" s="97">
        <f t="shared" si="8"/>
        <v>12887378.188333334</v>
      </c>
      <c r="AF45" s="105" t="s">
        <v>608</v>
      </c>
      <c r="AG45" s="104"/>
      <c r="AH45" s="102"/>
      <c r="AI45" s="102">
        <f>AE45</f>
        <v>12887378.188333334</v>
      </c>
      <c r="AJ45" s="102"/>
      <c r="AK45" s="103"/>
      <c r="AL45" s="102">
        <f t="shared" si="13"/>
        <v>12887378.188333334</v>
      </c>
      <c r="AM45" s="101"/>
      <c r="AN45" s="102"/>
      <c r="AO45" s="264">
        <f t="shared" si="14"/>
        <v>0</v>
      </c>
      <c r="AP45" s="240"/>
      <c r="AQ45" s="87">
        <f t="shared" si="9"/>
        <v>14725291.6</v>
      </c>
      <c r="AR45" s="102"/>
      <c r="AS45" s="102">
        <f>AQ45</f>
        <v>14725291.6</v>
      </c>
      <c r="AT45" s="102"/>
      <c r="AU45" s="102"/>
      <c r="AV45" s="260">
        <f t="shared" si="15"/>
        <v>14725291.6</v>
      </c>
      <c r="AW45" s="102"/>
      <c r="AX45" s="102"/>
      <c r="AY45" s="101">
        <f t="shared" si="16"/>
        <v>0</v>
      </c>
      <c r="AZ45" s="516"/>
      <c r="BA45"/>
      <c r="BC45"/>
      <c r="BD45"/>
      <c r="BE45"/>
      <c r="BF45"/>
      <c r="BG45"/>
      <c r="BH45"/>
      <c r="BI45"/>
      <c r="BJ45"/>
      <c r="BK45"/>
      <c r="BL45"/>
      <c r="BM45"/>
      <c r="BN45"/>
      <c r="BO45"/>
      <c r="BP45"/>
      <c r="BQ45"/>
      <c r="BR45"/>
      <c r="BS45"/>
      <c r="BT45"/>
      <c r="BU45"/>
      <c r="BV45"/>
      <c r="BW45"/>
      <c r="BX45"/>
      <c r="BY45"/>
      <c r="BZ45"/>
      <c r="CA45"/>
      <c r="CB45"/>
      <c r="CC45"/>
      <c r="CD45"/>
      <c r="CE45"/>
      <c r="CF45"/>
      <c r="CG45"/>
      <c r="CH45"/>
      <c r="CI45"/>
    </row>
    <row r="46" spans="1:87" s="11" customFormat="1" ht="12" customHeight="1">
      <c r="A46" s="168">
        <v>10800543</v>
      </c>
      <c r="B46" s="111" t="str">
        <f t="shared" si="0"/>
        <v>10800543</v>
      </c>
      <c r="C46" s="96" t="s">
        <v>54</v>
      </c>
      <c r="D46" s="115" t="str">
        <f t="shared" si="1"/>
        <v>CRB</v>
      </c>
      <c r="E46" s="115"/>
      <c r="F46" s="96"/>
      <c r="G46" s="115"/>
      <c r="H46" s="184" t="str">
        <f t="shared" si="36"/>
        <v/>
      </c>
      <c r="I46" s="184" t="str">
        <f t="shared" si="28"/>
        <v>ERB</v>
      </c>
      <c r="J46" s="184" t="str">
        <f t="shared" si="29"/>
        <v>GRB</v>
      </c>
      <c r="K46" s="184" t="str">
        <f t="shared" si="30"/>
        <v/>
      </c>
      <c r="L46" s="184" t="str">
        <f t="shared" si="10"/>
        <v>NO</v>
      </c>
      <c r="M46" s="184" t="str">
        <f t="shared" si="11"/>
        <v>NO</v>
      </c>
      <c r="N46" s="184" t="str">
        <f t="shared" si="12"/>
        <v/>
      </c>
      <c r="O46"/>
      <c r="P46" s="97">
        <v>77238.67</v>
      </c>
      <c r="Q46" s="97">
        <v>83778.97</v>
      </c>
      <c r="R46" s="97">
        <v>105508.6</v>
      </c>
      <c r="S46" s="97">
        <v>29591.98</v>
      </c>
      <c r="T46" s="97">
        <v>33390.870000000003</v>
      </c>
      <c r="U46" s="97">
        <v>39915.35</v>
      </c>
      <c r="V46" s="97">
        <v>43875.19</v>
      </c>
      <c r="W46" s="97">
        <v>51371.16</v>
      </c>
      <c r="X46" s="97">
        <v>14447.14</v>
      </c>
      <c r="Y46" s="97">
        <v>159369.39000000001</v>
      </c>
      <c r="Z46" s="97">
        <v>53718.51</v>
      </c>
      <c r="AA46" s="97">
        <v>-26488.71</v>
      </c>
      <c r="AB46" s="97">
        <v>201429.96</v>
      </c>
      <c r="AC46" s="97"/>
      <c r="AD46" s="97"/>
      <c r="AE46" s="97">
        <f t="shared" si="8"/>
        <v>60651.063750000008</v>
      </c>
      <c r="AF46" s="105">
        <v>18</v>
      </c>
      <c r="AG46" s="104" t="s">
        <v>459</v>
      </c>
      <c r="AH46" s="102"/>
      <c r="AI46" s="102">
        <f>AE46*C1408</f>
        <v>40144.93909612501</v>
      </c>
      <c r="AJ46" s="102">
        <f>AE46*C1409</f>
        <v>20506.124653875002</v>
      </c>
      <c r="AK46" s="103"/>
      <c r="AL46" s="102">
        <f t="shared" si="13"/>
        <v>60651.063750000016</v>
      </c>
      <c r="AM46" s="101"/>
      <c r="AN46" s="102"/>
      <c r="AO46" s="264">
        <f t="shared" si="14"/>
        <v>0</v>
      </c>
      <c r="AP46" s="240"/>
      <c r="AQ46" s="87">
        <f t="shared" si="9"/>
        <v>201429.96</v>
      </c>
      <c r="AR46" s="102"/>
      <c r="AS46" s="102">
        <f>AQ46*C1408</f>
        <v>133326.49052399999</v>
      </c>
      <c r="AT46" s="102">
        <f>AQ46*C1409</f>
        <v>68103.469475999998</v>
      </c>
      <c r="AU46" s="102"/>
      <c r="AV46" s="260">
        <f t="shared" si="15"/>
        <v>201429.96</v>
      </c>
      <c r="AW46" s="102"/>
      <c r="AX46" s="102"/>
      <c r="AY46" s="101">
        <f t="shared" si="16"/>
        <v>0</v>
      </c>
      <c r="AZ46" s="516"/>
      <c r="BA46"/>
      <c r="BC46"/>
      <c r="BD46"/>
      <c r="BE46"/>
      <c r="BF46"/>
      <c r="BG46"/>
      <c r="BH46"/>
      <c r="BI46"/>
      <c r="BJ46"/>
      <c r="BK46"/>
      <c r="BL46"/>
      <c r="BM46"/>
      <c r="BN46"/>
      <c r="BO46"/>
      <c r="BP46"/>
      <c r="BQ46"/>
      <c r="BR46"/>
      <c r="BS46"/>
      <c r="BT46"/>
      <c r="BU46"/>
      <c r="BV46"/>
      <c r="BW46"/>
      <c r="BX46"/>
      <c r="BY46"/>
      <c r="BZ46"/>
      <c r="CA46"/>
      <c r="CB46"/>
      <c r="CC46"/>
      <c r="CD46"/>
      <c r="CE46"/>
      <c r="CF46"/>
      <c r="CG46"/>
      <c r="CH46"/>
      <c r="CI46"/>
    </row>
    <row r="47" spans="1:87" s="11" customFormat="1" ht="12" customHeight="1">
      <c r="A47" s="168">
        <v>10800552</v>
      </c>
      <c r="B47" s="111" t="str">
        <f t="shared" si="0"/>
        <v>10800552</v>
      </c>
      <c r="C47" s="96" t="s">
        <v>107</v>
      </c>
      <c r="D47" s="115" t="str">
        <f t="shared" si="1"/>
        <v>GRB</v>
      </c>
      <c r="E47" s="115"/>
      <c r="F47" s="96"/>
      <c r="G47" s="115"/>
      <c r="H47" s="184" t="str">
        <f t="shared" si="36"/>
        <v/>
      </c>
      <c r="I47" s="184" t="str">
        <f t="shared" si="28"/>
        <v/>
      </c>
      <c r="J47" s="184" t="str">
        <f t="shared" si="29"/>
        <v>GRB</v>
      </c>
      <c r="K47" s="184" t="str">
        <f t="shared" si="30"/>
        <v/>
      </c>
      <c r="L47" s="184" t="str">
        <f t="shared" si="10"/>
        <v>NO</v>
      </c>
      <c r="M47" s="184" t="str">
        <f t="shared" si="11"/>
        <v>NO</v>
      </c>
      <c r="N47" s="184" t="str">
        <f t="shared" si="12"/>
        <v/>
      </c>
      <c r="O47"/>
      <c r="P47" s="97">
        <v>4803445.21</v>
      </c>
      <c r="Q47" s="97">
        <v>5288856.75</v>
      </c>
      <c r="R47" s="97">
        <v>5967799.75</v>
      </c>
      <c r="S47" s="97">
        <v>3117540.67</v>
      </c>
      <c r="T47" s="97">
        <v>3321412.92</v>
      </c>
      <c r="U47" s="97">
        <v>3639531.08</v>
      </c>
      <c r="V47" s="97">
        <v>3983558.71</v>
      </c>
      <c r="W47" s="97">
        <v>4147654.96</v>
      </c>
      <c r="X47" s="97">
        <v>4005939.94</v>
      </c>
      <c r="Y47" s="97">
        <v>4966171.59</v>
      </c>
      <c r="Z47" s="97">
        <v>4329581.45</v>
      </c>
      <c r="AA47" s="97">
        <v>4401449.41</v>
      </c>
      <c r="AB47" s="97">
        <v>4690422.22</v>
      </c>
      <c r="AC47" s="97"/>
      <c r="AD47" s="97"/>
      <c r="AE47" s="97">
        <f t="shared" si="8"/>
        <v>4326369.2454166673</v>
      </c>
      <c r="AF47" s="105"/>
      <c r="AG47" s="104">
        <v>5</v>
      </c>
      <c r="AH47" s="102"/>
      <c r="AI47" s="102"/>
      <c r="AJ47" s="102">
        <f>AE47</f>
        <v>4326369.2454166673</v>
      </c>
      <c r="AK47" s="103"/>
      <c r="AL47" s="102">
        <f t="shared" si="13"/>
        <v>4326369.2454166673</v>
      </c>
      <c r="AM47" s="101"/>
      <c r="AN47" s="102"/>
      <c r="AO47" s="264">
        <f t="shared" si="14"/>
        <v>0</v>
      </c>
      <c r="AP47" s="240"/>
      <c r="AQ47" s="87">
        <f t="shared" si="9"/>
        <v>4690422.22</v>
      </c>
      <c r="AR47" s="102"/>
      <c r="AS47" s="102"/>
      <c r="AT47" s="102">
        <f>AQ47</f>
        <v>4690422.22</v>
      </c>
      <c r="AU47" s="102"/>
      <c r="AV47" s="260">
        <f t="shared" si="15"/>
        <v>4690422.22</v>
      </c>
      <c r="AW47" s="102"/>
      <c r="AX47" s="102"/>
      <c r="AY47" s="101">
        <f t="shared" si="16"/>
        <v>0</v>
      </c>
      <c r="AZ47" s="516"/>
      <c r="BA47"/>
      <c r="BC47"/>
      <c r="BD47"/>
      <c r="BE47"/>
      <c r="BF47"/>
      <c r="BG47"/>
      <c r="BH47"/>
      <c r="BI47"/>
      <c r="BJ47"/>
      <c r="BK47"/>
      <c r="BL47"/>
      <c r="BM47"/>
      <c r="BN47"/>
      <c r="BO47"/>
      <c r="BP47"/>
      <c r="BQ47"/>
      <c r="BR47"/>
      <c r="BS47"/>
      <c r="BT47"/>
      <c r="BU47"/>
      <c r="BV47"/>
      <c r="BW47"/>
      <c r="BX47"/>
      <c r="BY47"/>
      <c r="BZ47"/>
      <c r="CA47"/>
      <c r="CB47"/>
      <c r="CC47"/>
      <c r="CD47"/>
      <c r="CE47"/>
      <c r="CF47"/>
      <c r="CG47"/>
      <c r="CH47"/>
      <c r="CI47"/>
    </row>
    <row r="48" spans="1:87" s="11" customFormat="1" ht="12" customHeight="1">
      <c r="A48" s="168">
        <v>10800601</v>
      </c>
      <c r="B48" s="111" t="str">
        <f t="shared" si="0"/>
        <v>10800601</v>
      </c>
      <c r="C48" s="96" t="s">
        <v>1043</v>
      </c>
      <c r="D48" s="115" t="str">
        <f t="shared" si="1"/>
        <v>ERB</v>
      </c>
      <c r="E48" s="115"/>
      <c r="F48" s="96"/>
      <c r="G48" s="115"/>
      <c r="H48" s="184" t="str">
        <f t="shared" si="36"/>
        <v/>
      </c>
      <c r="I48" s="184" t="str">
        <f t="shared" si="28"/>
        <v>ERB</v>
      </c>
      <c r="J48" s="184" t="str">
        <f t="shared" si="29"/>
        <v/>
      </c>
      <c r="K48" s="184" t="str">
        <f t="shared" si="30"/>
        <v/>
      </c>
      <c r="L48" s="184" t="str">
        <f t="shared" si="10"/>
        <v>NO</v>
      </c>
      <c r="M48" s="184" t="str">
        <f t="shared" si="11"/>
        <v>NO</v>
      </c>
      <c r="N48" s="184" t="str">
        <f t="shared" si="12"/>
        <v/>
      </c>
      <c r="O48"/>
      <c r="P48" s="97">
        <v>0</v>
      </c>
      <c r="Q48" s="97">
        <v>0</v>
      </c>
      <c r="R48" s="97">
        <v>0</v>
      </c>
      <c r="S48" s="97">
        <v>0</v>
      </c>
      <c r="T48" s="97">
        <v>0</v>
      </c>
      <c r="U48" s="97">
        <v>0</v>
      </c>
      <c r="V48" s="97">
        <v>0</v>
      </c>
      <c r="W48" s="97">
        <v>4615.3900000000003</v>
      </c>
      <c r="X48" s="97">
        <v>0</v>
      </c>
      <c r="Y48" s="97">
        <v>0</v>
      </c>
      <c r="Z48" s="97">
        <v>-12036.45</v>
      </c>
      <c r="AA48" s="97">
        <v>-12036.45</v>
      </c>
      <c r="AB48" s="97">
        <v>-47351.1</v>
      </c>
      <c r="AC48" s="97"/>
      <c r="AD48" s="97"/>
      <c r="AE48" s="97">
        <f t="shared" si="8"/>
        <v>-3594.4216666666666</v>
      </c>
      <c r="AF48" s="105" t="s">
        <v>608</v>
      </c>
      <c r="AG48" s="104"/>
      <c r="AH48" s="102"/>
      <c r="AI48" s="102">
        <f>AE48</f>
        <v>-3594.4216666666666</v>
      </c>
      <c r="AJ48" s="102"/>
      <c r="AK48" s="103"/>
      <c r="AL48" s="102">
        <f t="shared" si="13"/>
        <v>-3594.4216666666666</v>
      </c>
      <c r="AM48" s="101"/>
      <c r="AN48" s="102"/>
      <c r="AO48" s="264">
        <f t="shared" si="14"/>
        <v>0</v>
      </c>
      <c r="AP48" s="240"/>
      <c r="AQ48" s="87">
        <f t="shared" si="9"/>
        <v>-47351.1</v>
      </c>
      <c r="AR48" s="102"/>
      <c r="AS48" s="102">
        <f>AQ48</f>
        <v>-47351.1</v>
      </c>
      <c r="AT48" s="102"/>
      <c r="AU48" s="102"/>
      <c r="AV48" s="260">
        <f t="shared" si="15"/>
        <v>-47351.1</v>
      </c>
      <c r="AW48" s="102"/>
      <c r="AX48" s="102"/>
      <c r="AY48" s="101">
        <f t="shared" si="16"/>
        <v>0</v>
      </c>
      <c r="AZ48" s="516"/>
      <c r="BA48"/>
      <c r="BC48"/>
      <c r="BD48"/>
      <c r="BE48"/>
      <c r="BF48"/>
      <c r="BG48"/>
      <c r="BH48"/>
      <c r="BI48"/>
      <c r="BJ48"/>
      <c r="BK48"/>
      <c r="BL48"/>
      <c r="BM48"/>
      <c r="BN48"/>
      <c r="BO48"/>
      <c r="BP48"/>
      <c r="BQ48"/>
      <c r="BR48"/>
      <c r="BS48"/>
      <c r="BT48"/>
      <c r="BU48"/>
      <c r="BV48"/>
      <c r="BW48"/>
      <c r="BX48"/>
      <c r="BY48"/>
      <c r="BZ48"/>
      <c r="CA48"/>
      <c r="CB48"/>
      <c r="CC48"/>
      <c r="CD48"/>
      <c r="CE48"/>
      <c r="CF48"/>
      <c r="CG48"/>
      <c r="CH48"/>
      <c r="CI48"/>
    </row>
    <row r="49" spans="1:87" s="11" customFormat="1" ht="12" customHeight="1">
      <c r="A49" s="168">
        <v>10800602</v>
      </c>
      <c r="B49" s="111" t="str">
        <f t="shared" si="0"/>
        <v>10800602</v>
      </c>
      <c r="C49" s="96" t="s">
        <v>1030</v>
      </c>
      <c r="D49" s="115" t="str">
        <f t="shared" si="1"/>
        <v>GRB</v>
      </c>
      <c r="E49" s="115"/>
      <c r="F49" s="96"/>
      <c r="G49" s="115"/>
      <c r="H49" s="184" t="str">
        <f t="shared" si="36"/>
        <v/>
      </c>
      <c r="I49" s="184" t="str">
        <f t="shared" si="28"/>
        <v/>
      </c>
      <c r="J49" s="184" t="str">
        <f t="shared" si="29"/>
        <v>GRB</v>
      </c>
      <c r="K49" s="184" t="str">
        <f t="shared" si="30"/>
        <v/>
      </c>
      <c r="L49" s="184" t="str">
        <f t="shared" si="10"/>
        <v>NO</v>
      </c>
      <c r="M49" s="184" t="str">
        <f t="shared" si="11"/>
        <v>NO</v>
      </c>
      <c r="N49" s="184" t="str">
        <f t="shared" si="12"/>
        <v/>
      </c>
      <c r="O49"/>
      <c r="P49" s="97">
        <v>0</v>
      </c>
      <c r="Q49" s="97">
        <v>0</v>
      </c>
      <c r="R49" s="97">
        <v>0</v>
      </c>
      <c r="S49" s="97">
        <v>0</v>
      </c>
      <c r="T49" s="97">
        <v>0</v>
      </c>
      <c r="U49" s="97">
        <v>13872.64</v>
      </c>
      <c r="V49" s="97">
        <v>0</v>
      </c>
      <c r="W49" s="97">
        <v>8232.02</v>
      </c>
      <c r="X49" s="97">
        <v>0</v>
      </c>
      <c r="Y49" s="97">
        <v>0</v>
      </c>
      <c r="Z49" s="97">
        <v>0</v>
      </c>
      <c r="AA49" s="97">
        <v>0</v>
      </c>
      <c r="AB49" s="97">
        <v>0</v>
      </c>
      <c r="AC49" s="97"/>
      <c r="AD49" s="97"/>
      <c r="AE49" s="97">
        <f t="shared" si="8"/>
        <v>1842.0550000000001</v>
      </c>
      <c r="AF49" s="105"/>
      <c r="AG49" s="104" t="s">
        <v>671</v>
      </c>
      <c r="AH49" s="102"/>
      <c r="AI49" s="102"/>
      <c r="AJ49" s="102">
        <f>AE49</f>
        <v>1842.0550000000001</v>
      </c>
      <c r="AK49" s="103"/>
      <c r="AL49" s="102">
        <f t="shared" si="13"/>
        <v>1842.0550000000001</v>
      </c>
      <c r="AM49" s="101"/>
      <c r="AN49" s="102"/>
      <c r="AO49" s="264">
        <f t="shared" si="14"/>
        <v>0</v>
      </c>
      <c r="AP49" s="240"/>
      <c r="AQ49" s="87">
        <f t="shared" si="9"/>
        <v>0</v>
      </c>
      <c r="AR49" s="102"/>
      <c r="AS49" s="102"/>
      <c r="AT49" s="102">
        <f>AQ49</f>
        <v>0</v>
      </c>
      <c r="AU49" s="102"/>
      <c r="AV49" s="260">
        <f t="shared" si="15"/>
        <v>0</v>
      </c>
      <c r="AW49" s="102"/>
      <c r="AX49" s="102"/>
      <c r="AY49" s="101">
        <f t="shared" si="16"/>
        <v>0</v>
      </c>
      <c r="AZ49" s="516"/>
      <c r="BA49"/>
      <c r="BC49"/>
      <c r="BD49"/>
      <c r="BE49"/>
      <c r="BF49"/>
      <c r="BG49"/>
      <c r="BH49"/>
      <c r="BI49"/>
      <c r="BJ49"/>
      <c r="BK49"/>
      <c r="BL49"/>
      <c r="BM49"/>
      <c r="BN49"/>
      <c r="BO49"/>
      <c r="BP49"/>
      <c r="BQ49"/>
      <c r="BR49"/>
      <c r="BS49"/>
      <c r="BT49"/>
      <c r="BU49"/>
      <c r="BV49"/>
      <c r="BW49"/>
      <c r="BX49"/>
      <c r="BY49"/>
      <c r="BZ49"/>
      <c r="CA49"/>
      <c r="CB49"/>
      <c r="CC49"/>
      <c r="CD49"/>
      <c r="CE49"/>
      <c r="CF49"/>
      <c r="CG49"/>
      <c r="CH49"/>
      <c r="CI49"/>
    </row>
    <row r="50" spans="1:87" s="11" customFormat="1" ht="12" customHeight="1">
      <c r="A50" s="539" t="s">
        <v>1608</v>
      </c>
      <c r="B50" s="540"/>
      <c r="C50" s="524" t="s">
        <v>1044</v>
      </c>
      <c r="D50" s="525" t="str">
        <f t="shared" si="1"/>
        <v>CRB</v>
      </c>
      <c r="E50" s="525"/>
      <c r="F50" s="541">
        <v>43282</v>
      </c>
      <c r="G50" s="525"/>
      <c r="H50" s="527" t="str">
        <f t="shared" si="36"/>
        <v/>
      </c>
      <c r="I50" s="527" t="str">
        <f t="shared" si="28"/>
        <v>ERB</v>
      </c>
      <c r="J50" s="527" t="str">
        <f t="shared" si="29"/>
        <v>GRB</v>
      </c>
      <c r="K50" s="527" t="str">
        <f t="shared" si="30"/>
        <v/>
      </c>
      <c r="L50" s="527" t="str">
        <f t="shared" ref="L50" si="39">IF(VALUE(AM50),"W/C",IF(ISBLANK(AM50),"NO","W/C"))</f>
        <v>NO</v>
      </c>
      <c r="M50" s="527" t="str">
        <f t="shared" ref="M50" si="40">IF(VALUE(AN50),"W/C",IF(ISBLANK(AN50),"NO","W/C"))</f>
        <v>NO</v>
      </c>
      <c r="N50" s="527" t="str">
        <f t="shared" ref="N50" si="41">IF(OR(CONCATENATE(L50,M50)="NOW/C",CONCATENATE(L50,M50)="W/CNO"),"W/C","")</f>
        <v/>
      </c>
      <c r="O50" s="528"/>
      <c r="P50" s="529"/>
      <c r="Q50" s="529"/>
      <c r="R50" s="529"/>
      <c r="S50" s="529"/>
      <c r="T50" s="529"/>
      <c r="U50" s="529"/>
      <c r="V50" s="529"/>
      <c r="W50" s="529">
        <v>132692.68</v>
      </c>
      <c r="X50" s="529">
        <v>0</v>
      </c>
      <c r="Y50" s="529">
        <v>0</v>
      </c>
      <c r="Z50" s="529">
        <v>0</v>
      </c>
      <c r="AA50" s="529">
        <v>0</v>
      </c>
      <c r="AB50" s="529">
        <v>0</v>
      </c>
      <c r="AC50" s="529"/>
      <c r="AD50" s="529"/>
      <c r="AE50" s="529">
        <f t="shared" si="8"/>
        <v>11057.723333333333</v>
      </c>
      <c r="AF50" s="530" t="s">
        <v>365</v>
      </c>
      <c r="AG50" s="531" t="s">
        <v>459</v>
      </c>
      <c r="AH50" s="532"/>
      <c r="AI50" s="532">
        <f>AE50*C1408</f>
        <v>7319.1070743333339</v>
      </c>
      <c r="AJ50" s="532">
        <f>AE50*C1409</f>
        <v>3738.6162590000004</v>
      </c>
      <c r="AK50" s="533"/>
      <c r="AL50" s="532">
        <f t="shared" ref="AL50" si="42">SUM(AI50:AK50)</f>
        <v>11057.723333333335</v>
      </c>
      <c r="AM50" s="534"/>
      <c r="AN50" s="532"/>
      <c r="AO50" s="535">
        <f t="shared" si="14"/>
        <v>0</v>
      </c>
      <c r="AP50" s="532"/>
      <c r="AQ50" s="536">
        <f t="shared" si="9"/>
        <v>0</v>
      </c>
      <c r="AR50" s="532"/>
      <c r="AS50" s="532">
        <f>AQ50*C1408</f>
        <v>0</v>
      </c>
      <c r="AT50" s="532">
        <f>AQ50*C1409</f>
        <v>0</v>
      </c>
      <c r="AU50" s="532"/>
      <c r="AV50" s="537">
        <f>SUM(AS50:AU50)</f>
        <v>0</v>
      </c>
      <c r="AW50" s="532"/>
      <c r="AX50" s="532"/>
      <c r="AY50" s="534">
        <f t="shared" ref="AY50" si="43">AW50+AX50</f>
        <v>0</v>
      </c>
      <c r="AZ50" s="538"/>
      <c r="BA50"/>
      <c r="BC50"/>
      <c r="BD50"/>
      <c r="BE50"/>
      <c r="BF50"/>
      <c r="BG50"/>
      <c r="BH50"/>
      <c r="BI50"/>
      <c r="BJ50"/>
      <c r="BK50"/>
      <c r="BL50"/>
      <c r="BM50"/>
      <c r="BN50"/>
      <c r="BO50"/>
      <c r="BP50"/>
      <c r="BQ50"/>
      <c r="BR50"/>
      <c r="BS50"/>
      <c r="BT50"/>
      <c r="BU50"/>
      <c r="BV50"/>
      <c r="BW50"/>
      <c r="BX50"/>
      <c r="BY50"/>
      <c r="BZ50"/>
      <c r="CA50"/>
      <c r="CB50"/>
      <c r="CC50"/>
      <c r="CD50"/>
      <c r="CE50"/>
      <c r="CF50"/>
      <c r="CG50"/>
      <c r="CH50"/>
      <c r="CI50"/>
    </row>
    <row r="51" spans="1:87" s="11" customFormat="1" ht="12" customHeight="1">
      <c r="A51" s="364">
        <v>10800611</v>
      </c>
      <c r="B51" s="365" t="str">
        <f t="shared" si="0"/>
        <v>10800611</v>
      </c>
      <c r="C51" s="352" t="s">
        <v>1388</v>
      </c>
      <c r="D51" s="353" t="str">
        <f t="shared" si="1"/>
        <v>ERB</v>
      </c>
      <c r="E51" s="353"/>
      <c r="F51" s="367">
        <v>43070</v>
      </c>
      <c r="G51" s="353"/>
      <c r="H51" s="354" t="str">
        <f t="shared" si="36"/>
        <v/>
      </c>
      <c r="I51" s="354" t="str">
        <f t="shared" si="28"/>
        <v>ERB</v>
      </c>
      <c r="J51" s="354" t="str">
        <f t="shared" si="29"/>
        <v/>
      </c>
      <c r="K51" s="354" t="str">
        <f t="shared" si="30"/>
        <v/>
      </c>
      <c r="L51" s="354" t="str">
        <f t="shared" si="10"/>
        <v>NO</v>
      </c>
      <c r="M51" s="354" t="str">
        <f t="shared" si="11"/>
        <v>NO</v>
      </c>
      <c r="N51" s="354" t="str">
        <f t="shared" si="12"/>
        <v/>
      </c>
      <c r="O51"/>
      <c r="P51" s="355">
        <v>-95934500</v>
      </c>
      <c r="Q51" s="355">
        <v>-95934500</v>
      </c>
      <c r="R51" s="355">
        <v>-95934500</v>
      </c>
      <c r="S51" s="355">
        <v>-95934500</v>
      </c>
      <c r="T51" s="355">
        <v>-95934500</v>
      </c>
      <c r="U51" s="355">
        <v>-95934500</v>
      </c>
      <c r="V51" s="355">
        <v>-95934500</v>
      </c>
      <c r="W51" s="355">
        <v>-95934500</v>
      </c>
      <c r="X51" s="355">
        <v>-95934500</v>
      </c>
      <c r="Y51" s="355">
        <v>-95934500</v>
      </c>
      <c r="Z51" s="355">
        <v>-95934500</v>
      </c>
      <c r="AA51" s="355">
        <v>-95934500</v>
      </c>
      <c r="AB51" s="355">
        <v>-95934500</v>
      </c>
      <c r="AC51" s="355"/>
      <c r="AD51" s="355"/>
      <c r="AE51" s="355">
        <f t="shared" si="8"/>
        <v>-95934500</v>
      </c>
      <c r="AF51" s="406" t="s">
        <v>1448</v>
      </c>
      <c r="AG51" s="356"/>
      <c r="AH51" s="357"/>
      <c r="AI51" s="357">
        <f>AE51</f>
        <v>-95934500</v>
      </c>
      <c r="AJ51" s="357"/>
      <c r="AK51" s="358"/>
      <c r="AL51" s="357">
        <f t="shared" si="13"/>
        <v>-95934500</v>
      </c>
      <c r="AM51" s="359"/>
      <c r="AN51" s="357"/>
      <c r="AO51" s="360">
        <f t="shared" si="14"/>
        <v>0</v>
      </c>
      <c r="AP51" s="240"/>
      <c r="AQ51" s="361">
        <f t="shared" si="9"/>
        <v>-95934500</v>
      </c>
      <c r="AR51" s="357"/>
      <c r="AS51" s="357">
        <f t="shared" ref="AS51:AS64" si="44">AQ51</f>
        <v>-95934500</v>
      </c>
      <c r="AT51" s="357"/>
      <c r="AU51" s="357"/>
      <c r="AV51" s="362">
        <f t="shared" si="15"/>
        <v>-95934500</v>
      </c>
      <c r="AW51" s="357"/>
      <c r="AX51" s="357"/>
      <c r="AY51" s="359">
        <f t="shared" si="16"/>
        <v>0</v>
      </c>
      <c r="AZ51" s="516"/>
      <c r="BA51"/>
      <c r="BC51"/>
      <c r="BD51"/>
      <c r="BE51"/>
      <c r="BF51"/>
      <c r="BG51"/>
      <c r="BH51"/>
      <c r="BI51"/>
      <c r="BJ51"/>
      <c r="BK51"/>
      <c r="BL51"/>
      <c r="BM51"/>
      <c r="BN51"/>
      <c r="BO51"/>
      <c r="BP51"/>
      <c r="BQ51"/>
      <c r="BR51"/>
      <c r="BS51"/>
      <c r="BT51"/>
      <c r="BU51"/>
      <c r="BV51"/>
      <c r="BW51"/>
      <c r="BX51"/>
      <c r="BY51"/>
      <c r="BZ51"/>
      <c r="CA51"/>
      <c r="CB51"/>
      <c r="CC51"/>
      <c r="CD51"/>
      <c r="CE51"/>
      <c r="CF51"/>
      <c r="CG51"/>
      <c r="CH51"/>
      <c r="CI51"/>
    </row>
    <row r="52" spans="1:87" s="11" customFormat="1" ht="12" customHeight="1">
      <c r="A52" s="364">
        <v>10800621</v>
      </c>
      <c r="B52" s="365" t="str">
        <f t="shared" si="0"/>
        <v>10800621</v>
      </c>
      <c r="C52" s="352" t="s">
        <v>1389</v>
      </c>
      <c r="D52" s="353" t="str">
        <f t="shared" si="1"/>
        <v>ERB</v>
      </c>
      <c r="E52" s="353"/>
      <c r="F52" s="367">
        <v>43070</v>
      </c>
      <c r="G52" s="353"/>
      <c r="H52" s="354" t="str">
        <f t="shared" si="36"/>
        <v/>
      </c>
      <c r="I52" s="354" t="str">
        <f t="shared" si="28"/>
        <v>ERB</v>
      </c>
      <c r="J52" s="354" t="str">
        <f t="shared" si="29"/>
        <v/>
      </c>
      <c r="K52" s="354" t="str">
        <f t="shared" si="30"/>
        <v/>
      </c>
      <c r="L52" s="354" t="str">
        <f t="shared" si="10"/>
        <v>NO</v>
      </c>
      <c r="M52" s="354" t="str">
        <f t="shared" si="11"/>
        <v>NO</v>
      </c>
      <c r="N52" s="354" t="str">
        <f t="shared" si="12"/>
        <v/>
      </c>
      <c r="O52"/>
      <c r="P52" s="355">
        <v>407429.75</v>
      </c>
      <c r="Q52" s="355">
        <v>1382696.87</v>
      </c>
      <c r="R52" s="355">
        <v>2354120</v>
      </c>
      <c r="S52" s="355">
        <v>3325543.41</v>
      </c>
      <c r="T52" s="355">
        <v>4296966.62</v>
      </c>
      <c r="U52" s="355">
        <v>5268389.99</v>
      </c>
      <c r="V52" s="355">
        <v>6239813.21</v>
      </c>
      <c r="W52" s="355">
        <v>7211236.4299999997</v>
      </c>
      <c r="X52" s="355">
        <v>8182660</v>
      </c>
      <c r="Y52" s="355">
        <v>9154083.3499999996</v>
      </c>
      <c r="Z52" s="355">
        <v>10125506.630000001</v>
      </c>
      <c r="AA52" s="355">
        <v>11096929.890000001</v>
      </c>
      <c r="AB52" s="355">
        <v>11940746.970000001</v>
      </c>
      <c r="AC52" s="355"/>
      <c r="AD52" s="355"/>
      <c r="AE52" s="355">
        <f t="shared" si="8"/>
        <v>6234336.2300000004</v>
      </c>
      <c r="AF52" s="406" t="s">
        <v>1448</v>
      </c>
      <c r="AG52" s="356"/>
      <c r="AH52" s="357"/>
      <c r="AI52" s="357">
        <f>AE52</f>
        <v>6234336.2300000004</v>
      </c>
      <c r="AJ52" s="357"/>
      <c r="AK52" s="358"/>
      <c r="AL52" s="357">
        <f t="shared" si="13"/>
        <v>6234336.2300000004</v>
      </c>
      <c r="AM52" s="359"/>
      <c r="AN52" s="357"/>
      <c r="AO52" s="360">
        <f t="shared" si="14"/>
        <v>0</v>
      </c>
      <c r="AP52" s="240"/>
      <c r="AQ52" s="361">
        <f t="shared" si="9"/>
        <v>11940746.970000001</v>
      </c>
      <c r="AR52" s="357"/>
      <c r="AS52" s="357">
        <f t="shared" si="44"/>
        <v>11940746.970000001</v>
      </c>
      <c r="AT52" s="357"/>
      <c r="AU52" s="357"/>
      <c r="AV52" s="362">
        <f t="shared" si="15"/>
        <v>11940746.970000001</v>
      </c>
      <c r="AW52" s="357"/>
      <c r="AX52" s="357"/>
      <c r="AY52" s="359">
        <f t="shared" si="16"/>
        <v>0</v>
      </c>
      <c r="AZ52" s="516"/>
      <c r="BA52"/>
      <c r="BC52"/>
      <c r="BD52"/>
      <c r="BE52"/>
      <c r="BF52"/>
      <c r="BG52"/>
      <c r="BH52"/>
      <c r="BI52"/>
      <c r="BJ52"/>
      <c r="BK52"/>
      <c r="BL52"/>
      <c r="BM52"/>
      <c r="BN52"/>
      <c r="BO52"/>
      <c r="BP52"/>
      <c r="BQ52"/>
      <c r="BR52"/>
      <c r="BS52"/>
      <c r="BT52"/>
      <c r="BU52"/>
      <c r="BV52"/>
      <c r="BW52"/>
      <c r="BX52"/>
      <c r="BY52"/>
      <c r="BZ52"/>
      <c r="CA52"/>
      <c r="CB52"/>
      <c r="CC52"/>
      <c r="CD52"/>
      <c r="CE52"/>
      <c r="CF52"/>
      <c r="CG52"/>
      <c r="CH52"/>
      <c r="CI52"/>
    </row>
    <row r="53" spans="1:87" s="11" customFormat="1" ht="12" customHeight="1">
      <c r="A53" s="364">
        <v>10800631</v>
      </c>
      <c r="B53" s="365" t="str">
        <f t="shared" si="0"/>
        <v>10800631</v>
      </c>
      <c r="C53" s="352" t="s">
        <v>1390</v>
      </c>
      <c r="D53" s="353" t="str">
        <f t="shared" si="1"/>
        <v>ERB</v>
      </c>
      <c r="E53" s="353"/>
      <c r="F53" s="367">
        <v>43070</v>
      </c>
      <c r="G53" s="353"/>
      <c r="H53" s="354" t="str">
        <f t="shared" si="36"/>
        <v/>
      </c>
      <c r="I53" s="354" t="str">
        <f t="shared" si="28"/>
        <v>ERB</v>
      </c>
      <c r="J53" s="354" t="str">
        <f t="shared" si="29"/>
        <v/>
      </c>
      <c r="K53" s="354" t="str">
        <f t="shared" si="30"/>
        <v/>
      </c>
      <c r="L53" s="354" t="str">
        <f t="shared" si="10"/>
        <v>NO</v>
      </c>
      <c r="M53" s="354" t="str">
        <f t="shared" si="11"/>
        <v>NO</v>
      </c>
      <c r="N53" s="354" t="str">
        <f t="shared" si="12"/>
        <v/>
      </c>
      <c r="O53"/>
      <c r="P53" s="355">
        <v>67452.3</v>
      </c>
      <c r="Q53" s="355">
        <v>228579.72</v>
      </c>
      <c r="R53" s="355">
        <v>390305.81</v>
      </c>
      <c r="S53" s="355">
        <v>552455.48</v>
      </c>
      <c r="T53" s="355">
        <v>715029.85</v>
      </c>
      <c r="U53" s="355">
        <v>878030.01</v>
      </c>
      <c r="V53" s="355">
        <v>1041457.08</v>
      </c>
      <c r="W53" s="355">
        <v>1205308.9099999999</v>
      </c>
      <c r="X53" s="355">
        <v>1369589.85</v>
      </c>
      <c r="Y53" s="355">
        <v>1534301.02</v>
      </c>
      <c r="Z53" s="355">
        <v>1699430.47</v>
      </c>
      <c r="AA53" s="355">
        <v>1864950.81</v>
      </c>
      <c r="AB53" s="355">
        <v>2030752.94</v>
      </c>
      <c r="AC53" s="355"/>
      <c r="AD53" s="355"/>
      <c r="AE53" s="355">
        <f t="shared" si="8"/>
        <v>1044045.1358333334</v>
      </c>
      <c r="AF53" s="406" t="s">
        <v>1448</v>
      </c>
      <c r="AG53" s="356"/>
      <c r="AH53" s="357"/>
      <c r="AI53" s="357">
        <f>AE53</f>
        <v>1044045.1358333334</v>
      </c>
      <c r="AJ53" s="357"/>
      <c r="AK53" s="358"/>
      <c r="AL53" s="357">
        <f t="shared" si="13"/>
        <v>1044045.1358333334</v>
      </c>
      <c r="AM53" s="359"/>
      <c r="AN53" s="357"/>
      <c r="AO53" s="360">
        <f t="shared" si="14"/>
        <v>0</v>
      </c>
      <c r="AP53" s="240"/>
      <c r="AQ53" s="361">
        <f t="shared" si="9"/>
        <v>2030752.94</v>
      </c>
      <c r="AR53" s="357"/>
      <c r="AS53" s="357">
        <f t="shared" si="44"/>
        <v>2030752.94</v>
      </c>
      <c r="AT53" s="357"/>
      <c r="AU53" s="357"/>
      <c r="AV53" s="362">
        <f t="shared" si="15"/>
        <v>2030752.94</v>
      </c>
      <c r="AW53" s="357"/>
      <c r="AX53" s="357"/>
      <c r="AY53" s="359">
        <f t="shared" si="16"/>
        <v>0</v>
      </c>
      <c r="AZ53" s="516"/>
      <c r="BA53"/>
      <c r="BC53"/>
      <c r="BD53"/>
      <c r="BE53"/>
      <c r="BF53"/>
      <c r="BG53"/>
      <c r="BH53"/>
      <c r="BI53"/>
      <c r="BJ53"/>
      <c r="BK53"/>
      <c r="BL53"/>
      <c r="BM53"/>
      <c r="BN53"/>
      <c r="BO53"/>
      <c r="BP53"/>
      <c r="BQ53"/>
      <c r="BR53"/>
      <c r="BS53"/>
      <c r="BT53"/>
      <c r="BU53"/>
      <c r="BV53"/>
      <c r="BW53"/>
      <c r="BX53"/>
      <c r="BY53"/>
      <c r="BZ53"/>
      <c r="CA53"/>
      <c r="CB53"/>
      <c r="CC53"/>
      <c r="CD53"/>
      <c r="CE53"/>
      <c r="CF53"/>
      <c r="CG53"/>
      <c r="CH53"/>
      <c r="CI53"/>
    </row>
    <row r="54" spans="1:87" s="11" customFormat="1" ht="12" customHeight="1">
      <c r="A54" s="539" t="s">
        <v>1634</v>
      </c>
      <c r="B54" s="540"/>
      <c r="C54" s="524" t="s">
        <v>1624</v>
      </c>
      <c r="D54" s="525" t="str">
        <f t="shared" si="1"/>
        <v>Non-Op</v>
      </c>
      <c r="E54" s="525"/>
      <c r="F54" s="541">
        <v>43344</v>
      </c>
      <c r="G54" s="525"/>
      <c r="H54" s="527" t="str">
        <f t="shared" si="36"/>
        <v/>
      </c>
      <c r="I54" s="527" t="str">
        <f t="shared" si="28"/>
        <v/>
      </c>
      <c r="J54" s="527" t="str">
        <f t="shared" si="29"/>
        <v/>
      </c>
      <c r="K54" s="527" t="str">
        <f t="shared" si="30"/>
        <v>Non-Op</v>
      </c>
      <c r="L54" s="527" t="str">
        <f t="shared" ref="L54" si="45">IF(VALUE(AM54),"W/C",IF(ISBLANK(AM54),"NO","W/C"))</f>
        <v>NO</v>
      </c>
      <c r="M54" s="527" t="str">
        <f t="shared" ref="M54" si="46">IF(VALUE(AN54),"W/C",IF(ISBLANK(AN54),"NO","W/C"))</f>
        <v>NO</v>
      </c>
      <c r="N54" s="527"/>
      <c r="O54" s="528"/>
      <c r="P54" s="529"/>
      <c r="Q54" s="529"/>
      <c r="R54" s="529"/>
      <c r="S54" s="529"/>
      <c r="T54" s="529"/>
      <c r="U54" s="529"/>
      <c r="V54" s="529"/>
      <c r="W54" s="529"/>
      <c r="X54" s="529"/>
      <c r="Y54" s="529">
        <v>-4287263</v>
      </c>
      <c r="Z54" s="529">
        <v>-4287263</v>
      </c>
      <c r="AA54" s="529">
        <v>-4287263</v>
      </c>
      <c r="AB54" s="529">
        <v>-4287263</v>
      </c>
      <c r="AC54" s="529"/>
      <c r="AD54" s="529"/>
      <c r="AE54" s="529">
        <f t="shared" si="8"/>
        <v>-1250451.7083333333</v>
      </c>
      <c r="AF54" s="530"/>
      <c r="AG54" s="542"/>
      <c r="AH54" s="532"/>
      <c r="AI54" s="532"/>
      <c r="AJ54" s="532"/>
      <c r="AK54" s="533">
        <f t="shared" ref="AK54:AK63" si="47">AE54</f>
        <v>-1250451.7083333333</v>
      </c>
      <c r="AL54" s="532">
        <f t="shared" ref="AL54" si="48">SUM(AI54:AK54)</f>
        <v>-1250451.7083333333</v>
      </c>
      <c r="AM54" s="534"/>
      <c r="AN54" s="532"/>
      <c r="AO54" s="535">
        <f t="shared" ref="AO54" si="49">AM54+AN54</f>
        <v>0</v>
      </c>
      <c r="AP54" s="532"/>
      <c r="AQ54" s="536">
        <f t="shared" si="9"/>
        <v>-4287263</v>
      </c>
      <c r="AR54" s="532"/>
      <c r="AS54" s="532"/>
      <c r="AT54" s="532"/>
      <c r="AU54" s="532">
        <f t="shared" ref="AU54" si="50">AQ54</f>
        <v>-4287263</v>
      </c>
      <c r="AV54" s="537">
        <f t="shared" ref="AV54" si="51">SUM(AS54:AU54)</f>
        <v>-4287263</v>
      </c>
      <c r="AW54" s="532"/>
      <c r="AX54" s="532"/>
      <c r="AY54" s="534">
        <f t="shared" ref="AY54" si="52">AW54+AX54</f>
        <v>0</v>
      </c>
      <c r="AZ54" s="538" t="s">
        <v>1692</v>
      </c>
      <c r="BA54"/>
      <c r="BC54"/>
      <c r="BD54"/>
      <c r="BE54"/>
      <c r="BF54"/>
      <c r="BG54"/>
      <c r="BH54"/>
      <c r="BI54"/>
      <c r="BJ54"/>
      <c r="BK54"/>
      <c r="BL54"/>
      <c r="BM54"/>
      <c r="BN54"/>
      <c r="BO54"/>
      <c r="BP54"/>
      <c r="BQ54"/>
      <c r="BR54"/>
      <c r="BS54"/>
      <c r="BT54"/>
      <c r="BU54"/>
      <c r="BV54"/>
      <c r="BW54"/>
      <c r="BX54"/>
      <c r="BY54"/>
      <c r="BZ54"/>
      <c r="CA54"/>
      <c r="CB54"/>
      <c r="CC54"/>
      <c r="CD54"/>
      <c r="CE54"/>
      <c r="CF54"/>
      <c r="CG54"/>
      <c r="CH54"/>
      <c r="CI54"/>
    </row>
    <row r="55" spans="1:87" s="11" customFormat="1" ht="12" customHeight="1">
      <c r="A55" s="364">
        <v>10800701</v>
      </c>
      <c r="B55" s="365" t="str">
        <f t="shared" si="0"/>
        <v>10800701</v>
      </c>
      <c r="C55" s="352" t="s">
        <v>1391</v>
      </c>
      <c r="D55" s="353" t="str">
        <f t="shared" si="1"/>
        <v>Non-Op</v>
      </c>
      <c r="E55" s="353"/>
      <c r="F55" s="367">
        <v>43070</v>
      </c>
      <c r="G55" s="353"/>
      <c r="H55" s="354" t="str">
        <f t="shared" si="36"/>
        <v/>
      </c>
      <c r="I55" s="354" t="str">
        <f t="shared" si="28"/>
        <v/>
      </c>
      <c r="J55" s="354" t="str">
        <f t="shared" si="29"/>
        <v/>
      </c>
      <c r="K55" s="354" t="str">
        <f t="shared" si="30"/>
        <v>Non-Op</v>
      </c>
      <c r="L55" s="354" t="str">
        <f t="shared" si="10"/>
        <v>NO</v>
      </c>
      <c r="M55" s="354" t="str">
        <f t="shared" si="11"/>
        <v>NO</v>
      </c>
      <c r="N55" s="354" t="str">
        <f t="shared" si="12"/>
        <v/>
      </c>
      <c r="O55"/>
      <c r="P55" s="355">
        <v>407429.75</v>
      </c>
      <c r="Q55" s="355">
        <v>1382696.87</v>
      </c>
      <c r="R55" s="355">
        <v>2354120</v>
      </c>
      <c r="S55" s="355">
        <v>3325543.41</v>
      </c>
      <c r="T55" s="355">
        <v>4296966.62</v>
      </c>
      <c r="U55" s="355">
        <v>5268389.99</v>
      </c>
      <c r="V55" s="355">
        <v>6239813.21</v>
      </c>
      <c r="W55" s="355">
        <v>7211236.4299999997</v>
      </c>
      <c r="X55" s="355">
        <v>8182660</v>
      </c>
      <c r="Y55" s="355">
        <v>9154083.3499999996</v>
      </c>
      <c r="Z55" s="355">
        <v>10125506.630000001</v>
      </c>
      <c r="AA55" s="355">
        <v>11096929.890000001</v>
      </c>
      <c r="AB55" s="355">
        <v>11940746.970000001</v>
      </c>
      <c r="AC55" s="355"/>
      <c r="AD55" s="355"/>
      <c r="AE55" s="355">
        <f t="shared" si="8"/>
        <v>6234336.2300000004</v>
      </c>
      <c r="AF55" s="406"/>
      <c r="AG55" s="356"/>
      <c r="AH55" s="357"/>
      <c r="AI55" s="357"/>
      <c r="AJ55" s="357"/>
      <c r="AK55" s="358">
        <f t="shared" si="47"/>
        <v>6234336.2300000004</v>
      </c>
      <c r="AL55" s="357">
        <f t="shared" si="13"/>
        <v>6234336.2300000004</v>
      </c>
      <c r="AM55" s="359"/>
      <c r="AN55" s="357"/>
      <c r="AO55" s="360">
        <f t="shared" si="14"/>
        <v>0</v>
      </c>
      <c r="AP55" s="240"/>
      <c r="AQ55" s="361">
        <f t="shared" si="9"/>
        <v>11940746.970000001</v>
      </c>
      <c r="AR55" s="357"/>
      <c r="AS55" s="357"/>
      <c r="AT55" s="357"/>
      <c r="AU55" s="357">
        <f t="shared" ref="AU55:AU61" si="53">AQ55</f>
        <v>11940746.970000001</v>
      </c>
      <c r="AV55" s="362">
        <f t="shared" si="15"/>
        <v>11940746.970000001</v>
      </c>
      <c r="AW55" s="357"/>
      <c r="AX55" s="357"/>
      <c r="AY55" s="359">
        <f t="shared" si="16"/>
        <v>0</v>
      </c>
      <c r="AZ55" s="516" t="s">
        <v>1689</v>
      </c>
      <c r="BA55"/>
      <c r="BC55"/>
      <c r="BD55"/>
      <c r="BE55"/>
      <c r="BF55"/>
      <c r="BG55"/>
      <c r="BH55"/>
      <c r="BI55"/>
      <c r="BJ55"/>
      <c r="BK55"/>
      <c r="BL55"/>
      <c r="BM55"/>
      <c r="BN55"/>
      <c r="BO55"/>
      <c r="BP55"/>
      <c r="BQ55"/>
      <c r="BR55"/>
      <c r="BS55"/>
      <c r="BT55"/>
      <c r="BU55"/>
      <c r="BV55"/>
      <c r="BW55"/>
      <c r="BX55"/>
      <c r="BY55"/>
      <c r="BZ55"/>
      <c r="CA55"/>
      <c r="CB55"/>
      <c r="CC55"/>
      <c r="CD55"/>
      <c r="CE55"/>
      <c r="CF55"/>
      <c r="CG55"/>
      <c r="CH55"/>
      <c r="CI55"/>
    </row>
    <row r="56" spans="1:87" s="11" customFormat="1" ht="12" customHeight="1">
      <c r="A56" s="364">
        <v>10800711</v>
      </c>
      <c r="B56" s="365" t="str">
        <f t="shared" si="0"/>
        <v>10800711</v>
      </c>
      <c r="C56" s="352" t="s">
        <v>1392</v>
      </c>
      <c r="D56" s="353" t="str">
        <f t="shared" si="1"/>
        <v>Non-Op</v>
      </c>
      <c r="E56" s="353"/>
      <c r="F56" s="367">
        <v>43070</v>
      </c>
      <c r="G56" s="353"/>
      <c r="H56" s="354" t="str">
        <f t="shared" si="36"/>
        <v/>
      </c>
      <c r="I56" s="354" t="str">
        <f t="shared" si="28"/>
        <v/>
      </c>
      <c r="J56" s="354" t="str">
        <f t="shared" si="29"/>
        <v/>
      </c>
      <c r="K56" s="354" t="str">
        <f t="shared" si="30"/>
        <v>Non-Op</v>
      </c>
      <c r="L56" s="354" t="str">
        <f t="shared" si="10"/>
        <v>NO</v>
      </c>
      <c r="M56" s="354" t="str">
        <f t="shared" si="11"/>
        <v>NO</v>
      </c>
      <c r="N56" s="354" t="str">
        <f t="shared" si="12"/>
        <v/>
      </c>
      <c r="O56"/>
      <c r="P56" s="355">
        <v>-407429.75</v>
      </c>
      <c r="Q56" s="355">
        <v>-1382696.87</v>
      </c>
      <c r="R56" s="355">
        <v>-2354120</v>
      </c>
      <c r="S56" s="355">
        <v>-3325543.41</v>
      </c>
      <c r="T56" s="355">
        <v>-4296966.62</v>
      </c>
      <c r="U56" s="355">
        <v>-5268389.99</v>
      </c>
      <c r="V56" s="355">
        <v>-6239813.21</v>
      </c>
      <c r="W56" s="355">
        <v>-7211236.4299999997</v>
      </c>
      <c r="X56" s="355">
        <v>-8182660</v>
      </c>
      <c r="Y56" s="355">
        <v>-9154083.3499999996</v>
      </c>
      <c r="Z56" s="355">
        <v>-10125506.630000001</v>
      </c>
      <c r="AA56" s="355">
        <v>-11096929.890000001</v>
      </c>
      <c r="AB56" s="355">
        <v>-11940746.970000001</v>
      </c>
      <c r="AC56" s="355"/>
      <c r="AD56" s="355"/>
      <c r="AE56" s="355">
        <f t="shared" si="8"/>
        <v>-6234336.2300000004</v>
      </c>
      <c r="AF56" s="406"/>
      <c r="AG56" s="356"/>
      <c r="AH56" s="357"/>
      <c r="AI56" s="357"/>
      <c r="AJ56" s="357"/>
      <c r="AK56" s="358">
        <f t="shared" si="47"/>
        <v>-6234336.2300000004</v>
      </c>
      <c r="AL56" s="357">
        <f t="shared" si="13"/>
        <v>-6234336.2300000004</v>
      </c>
      <c r="AM56" s="359"/>
      <c r="AN56" s="357"/>
      <c r="AO56" s="360">
        <f t="shared" si="14"/>
        <v>0</v>
      </c>
      <c r="AP56" s="240"/>
      <c r="AQ56" s="361">
        <f t="shared" si="9"/>
        <v>-11940746.970000001</v>
      </c>
      <c r="AR56" s="357"/>
      <c r="AS56" s="357"/>
      <c r="AT56" s="357"/>
      <c r="AU56" s="357">
        <f t="shared" si="53"/>
        <v>-11940746.970000001</v>
      </c>
      <c r="AV56" s="362">
        <f t="shared" si="15"/>
        <v>-11940746.970000001</v>
      </c>
      <c r="AW56" s="357"/>
      <c r="AX56" s="357"/>
      <c r="AY56" s="359">
        <f t="shared" si="16"/>
        <v>0</v>
      </c>
      <c r="AZ56" s="516" t="s">
        <v>1689</v>
      </c>
      <c r="BA56"/>
      <c r="BC56"/>
      <c r="BD56"/>
      <c r="BE56"/>
      <c r="BF56"/>
      <c r="BG56"/>
      <c r="BH56"/>
      <c r="BI56"/>
      <c r="BJ56"/>
      <c r="BK56"/>
      <c r="BL56"/>
      <c r="BM56"/>
      <c r="BN56"/>
      <c r="BO56"/>
      <c r="BP56"/>
      <c r="BQ56"/>
      <c r="BR56"/>
      <c r="BS56"/>
      <c r="BT56"/>
      <c r="BU56"/>
      <c r="BV56"/>
      <c r="BW56"/>
      <c r="BX56"/>
      <c r="BY56"/>
      <c r="BZ56"/>
      <c r="CA56"/>
      <c r="CB56"/>
      <c r="CC56"/>
      <c r="CD56"/>
      <c r="CE56"/>
      <c r="CF56"/>
      <c r="CG56"/>
      <c r="CH56"/>
      <c r="CI56"/>
    </row>
    <row r="57" spans="1:87" s="11" customFormat="1" ht="12" customHeight="1">
      <c r="A57" s="364">
        <v>10800721</v>
      </c>
      <c r="B57" s="365" t="str">
        <f t="shared" si="0"/>
        <v>10800721</v>
      </c>
      <c r="C57" s="352" t="s">
        <v>1393</v>
      </c>
      <c r="D57" s="353" t="str">
        <f t="shared" si="1"/>
        <v>Non-Op</v>
      </c>
      <c r="E57" s="353"/>
      <c r="F57" s="367">
        <v>43070</v>
      </c>
      <c r="G57" s="353"/>
      <c r="H57" s="354" t="str">
        <f t="shared" si="36"/>
        <v/>
      </c>
      <c r="I57" s="354" t="str">
        <f t="shared" ref="I57:I88" si="54">IF(VALUE(AI57),I$7,IF(ISBLANK(AI57),"",I$7))</f>
        <v/>
      </c>
      <c r="J57" s="354" t="str">
        <f t="shared" ref="J57:J88" si="55">IF(VALUE(AJ57),J$7,IF(ISBLANK(AJ57),"",J$7))</f>
        <v/>
      </c>
      <c r="K57" s="354" t="str">
        <f t="shared" ref="K57:K88" si="56">IF(VALUE(AK57),K$7,IF(ISBLANK(AK57),"",K$7))</f>
        <v>Non-Op</v>
      </c>
      <c r="L57" s="354" t="str">
        <f t="shared" si="10"/>
        <v>NO</v>
      </c>
      <c r="M57" s="354" t="str">
        <f t="shared" si="11"/>
        <v>NO</v>
      </c>
      <c r="N57" s="354" t="str">
        <f t="shared" si="12"/>
        <v/>
      </c>
      <c r="O57"/>
      <c r="P57" s="355">
        <v>407429.75</v>
      </c>
      <c r="Q57" s="355">
        <v>1382696.87</v>
      </c>
      <c r="R57" s="355">
        <v>2354120</v>
      </c>
      <c r="S57" s="355">
        <v>3325543.41</v>
      </c>
      <c r="T57" s="355">
        <v>4296966.62</v>
      </c>
      <c r="U57" s="355">
        <v>5268389.99</v>
      </c>
      <c r="V57" s="355">
        <v>6239813.3600000003</v>
      </c>
      <c r="W57" s="355">
        <v>7211236.5800000001</v>
      </c>
      <c r="X57" s="355">
        <v>8182660.1500000004</v>
      </c>
      <c r="Y57" s="355">
        <v>9154083.5</v>
      </c>
      <c r="Z57" s="355">
        <v>10125506.779999999</v>
      </c>
      <c r="AA57" s="355">
        <v>11096930.039999999</v>
      </c>
      <c r="AB57" s="355">
        <v>11940747.119999999</v>
      </c>
      <c r="AC57" s="355"/>
      <c r="AD57" s="355"/>
      <c r="AE57" s="355">
        <f t="shared" si="8"/>
        <v>6234336.3112500003</v>
      </c>
      <c r="AF57" s="406"/>
      <c r="AG57" s="356"/>
      <c r="AH57" s="357"/>
      <c r="AI57" s="357"/>
      <c r="AJ57" s="357"/>
      <c r="AK57" s="358">
        <f t="shared" si="47"/>
        <v>6234336.3112500003</v>
      </c>
      <c r="AL57" s="357">
        <f t="shared" si="13"/>
        <v>6234336.3112500003</v>
      </c>
      <c r="AM57" s="359"/>
      <c r="AN57" s="357"/>
      <c r="AO57" s="360">
        <f t="shared" si="14"/>
        <v>0</v>
      </c>
      <c r="AP57" s="240"/>
      <c r="AQ57" s="361">
        <f t="shared" si="9"/>
        <v>11940747.119999999</v>
      </c>
      <c r="AR57" s="357"/>
      <c r="AS57" s="357"/>
      <c r="AT57" s="357"/>
      <c r="AU57" s="357">
        <f t="shared" si="53"/>
        <v>11940747.119999999</v>
      </c>
      <c r="AV57" s="362">
        <f t="shared" si="15"/>
        <v>11940747.119999999</v>
      </c>
      <c r="AW57" s="357"/>
      <c r="AX57" s="357"/>
      <c r="AY57" s="359">
        <f t="shared" si="16"/>
        <v>0</v>
      </c>
      <c r="AZ57" s="516" t="s">
        <v>1689</v>
      </c>
      <c r="BA57"/>
      <c r="BC57"/>
      <c r="BD57"/>
      <c r="BE57"/>
      <c r="BF57"/>
      <c r="BG57"/>
      <c r="BH57"/>
      <c r="BI57"/>
      <c r="BJ57"/>
      <c r="BK57"/>
      <c r="BL57"/>
      <c r="BM57"/>
      <c r="BN57"/>
      <c r="BO57"/>
      <c r="BP57"/>
      <c r="BQ57"/>
      <c r="BR57"/>
      <c r="BS57"/>
      <c r="BT57"/>
      <c r="BU57"/>
      <c r="BV57"/>
      <c r="BW57"/>
      <c r="BX57"/>
      <c r="BY57"/>
      <c r="BZ57"/>
      <c r="CA57"/>
      <c r="CB57"/>
      <c r="CC57"/>
      <c r="CD57"/>
      <c r="CE57"/>
      <c r="CF57"/>
      <c r="CG57"/>
      <c r="CH57"/>
      <c r="CI57"/>
    </row>
    <row r="58" spans="1:87" s="11" customFormat="1" ht="12" customHeight="1">
      <c r="A58" s="364">
        <v>10800741</v>
      </c>
      <c r="B58" s="365" t="str">
        <f t="shared" si="0"/>
        <v>10800741</v>
      </c>
      <c r="C58" s="352" t="s">
        <v>1394</v>
      </c>
      <c r="D58" s="353" t="str">
        <f t="shared" si="1"/>
        <v>Non-Op</v>
      </c>
      <c r="E58" s="353"/>
      <c r="F58" s="367">
        <v>43070</v>
      </c>
      <c r="G58" s="353"/>
      <c r="H58" s="354" t="str">
        <f t="shared" ref="H58:H89" si="57">IF(VALUE(AH58),H$7,IF(ISBLANK(AH58),"",H$7))</f>
        <v/>
      </c>
      <c r="I58" s="354" t="str">
        <f t="shared" si="54"/>
        <v/>
      </c>
      <c r="J58" s="354" t="str">
        <f t="shared" si="55"/>
        <v/>
      </c>
      <c r="K58" s="354" t="str">
        <f t="shared" si="56"/>
        <v>Non-Op</v>
      </c>
      <c r="L58" s="354" t="str">
        <f t="shared" si="10"/>
        <v>NO</v>
      </c>
      <c r="M58" s="354" t="str">
        <f t="shared" si="11"/>
        <v>NO</v>
      </c>
      <c r="N58" s="354" t="str">
        <f t="shared" si="12"/>
        <v/>
      </c>
      <c r="O58"/>
      <c r="P58" s="355">
        <v>67452.3</v>
      </c>
      <c r="Q58" s="355">
        <v>228579.72</v>
      </c>
      <c r="R58" s="355">
        <v>390305.81</v>
      </c>
      <c r="S58" s="355">
        <v>552455.48</v>
      </c>
      <c r="T58" s="355">
        <v>715029.85</v>
      </c>
      <c r="U58" s="355">
        <v>878030.01</v>
      </c>
      <c r="V58" s="355">
        <v>1041457.08</v>
      </c>
      <c r="W58" s="355">
        <v>1205308.9099999999</v>
      </c>
      <c r="X58" s="355">
        <v>1369589.85</v>
      </c>
      <c r="Y58" s="355">
        <v>1534301.02</v>
      </c>
      <c r="Z58" s="355">
        <v>1699430.47</v>
      </c>
      <c r="AA58" s="355">
        <v>1864950.81</v>
      </c>
      <c r="AB58" s="355">
        <v>2030752.94</v>
      </c>
      <c r="AC58" s="355"/>
      <c r="AD58" s="355"/>
      <c r="AE58" s="355">
        <f t="shared" si="8"/>
        <v>1044045.1358333334</v>
      </c>
      <c r="AF58" s="406"/>
      <c r="AG58" s="356"/>
      <c r="AH58" s="357"/>
      <c r="AI58" s="357"/>
      <c r="AJ58" s="357"/>
      <c r="AK58" s="358">
        <f t="shared" si="47"/>
        <v>1044045.1358333334</v>
      </c>
      <c r="AL58" s="357">
        <f t="shared" si="13"/>
        <v>1044045.1358333334</v>
      </c>
      <c r="AM58" s="359"/>
      <c r="AN58" s="357"/>
      <c r="AO58" s="360">
        <f t="shared" si="14"/>
        <v>0</v>
      </c>
      <c r="AP58" s="240"/>
      <c r="AQ58" s="361">
        <f t="shared" si="9"/>
        <v>2030752.94</v>
      </c>
      <c r="AR58" s="357"/>
      <c r="AS58" s="357"/>
      <c r="AT58" s="357"/>
      <c r="AU58" s="357">
        <f t="shared" si="53"/>
        <v>2030752.94</v>
      </c>
      <c r="AV58" s="362">
        <f t="shared" si="15"/>
        <v>2030752.94</v>
      </c>
      <c r="AW58" s="357"/>
      <c r="AX58" s="357"/>
      <c r="AY58" s="359">
        <f t="shared" si="16"/>
        <v>0</v>
      </c>
      <c r="AZ58" s="516" t="s">
        <v>1689</v>
      </c>
      <c r="BA58"/>
      <c r="BC58"/>
      <c r="BD58"/>
      <c r="BE58"/>
      <c r="BF58"/>
      <c r="BG58"/>
      <c r="BH58"/>
      <c r="BI58"/>
      <c r="BJ58"/>
      <c r="BK58"/>
      <c r="BL58"/>
      <c r="BM58"/>
      <c r="BN58"/>
      <c r="BO58"/>
      <c r="BP58"/>
      <c r="BQ58"/>
      <c r="BR58"/>
      <c r="BS58"/>
      <c r="BT58"/>
      <c r="BU58"/>
      <c r="BV58"/>
      <c r="BW58"/>
      <c r="BX58"/>
      <c r="BY58"/>
      <c r="BZ58"/>
      <c r="CA58"/>
      <c r="CB58"/>
      <c r="CC58"/>
      <c r="CD58"/>
      <c r="CE58"/>
      <c r="CF58"/>
      <c r="CG58"/>
      <c r="CH58"/>
      <c r="CI58"/>
    </row>
    <row r="59" spans="1:87" s="11" customFormat="1" ht="12" customHeight="1">
      <c r="A59" s="364">
        <v>10800751</v>
      </c>
      <c r="B59" s="365" t="str">
        <f t="shared" si="0"/>
        <v>10800751</v>
      </c>
      <c r="C59" s="352" t="s">
        <v>1395</v>
      </c>
      <c r="D59" s="353" t="str">
        <f t="shared" si="1"/>
        <v>Non-Op</v>
      </c>
      <c r="E59" s="353"/>
      <c r="F59" s="367">
        <v>43070</v>
      </c>
      <c r="G59" s="353"/>
      <c r="H59" s="354" t="str">
        <f t="shared" si="57"/>
        <v/>
      </c>
      <c r="I59" s="354" t="str">
        <f t="shared" si="54"/>
        <v/>
      </c>
      <c r="J59" s="354" t="str">
        <f t="shared" si="55"/>
        <v/>
      </c>
      <c r="K59" s="354" t="str">
        <f t="shared" si="56"/>
        <v>Non-Op</v>
      </c>
      <c r="L59" s="354" t="str">
        <f t="shared" si="10"/>
        <v>NO</v>
      </c>
      <c r="M59" s="354" t="str">
        <f t="shared" si="11"/>
        <v>NO</v>
      </c>
      <c r="N59" s="354" t="str">
        <f t="shared" si="12"/>
        <v/>
      </c>
      <c r="O59"/>
      <c r="P59" s="355">
        <v>-67452.3</v>
      </c>
      <c r="Q59" s="355">
        <v>-228579.72</v>
      </c>
      <c r="R59" s="355">
        <v>-390305.81</v>
      </c>
      <c r="S59" s="355">
        <v>-552455.48</v>
      </c>
      <c r="T59" s="355">
        <v>-715029.85</v>
      </c>
      <c r="U59" s="355">
        <v>-878030.01</v>
      </c>
      <c r="V59" s="355">
        <v>-1041457.08</v>
      </c>
      <c r="W59" s="355">
        <v>-1205308.9099999999</v>
      </c>
      <c r="X59" s="355">
        <v>-1369589.85</v>
      </c>
      <c r="Y59" s="355">
        <v>-1534301.02</v>
      </c>
      <c r="Z59" s="355">
        <v>-1699430.47</v>
      </c>
      <c r="AA59" s="355">
        <v>-1864950.81</v>
      </c>
      <c r="AB59" s="355">
        <v>-2030752.94</v>
      </c>
      <c r="AC59" s="355"/>
      <c r="AD59" s="355"/>
      <c r="AE59" s="355">
        <f t="shared" si="8"/>
        <v>-1044045.1358333334</v>
      </c>
      <c r="AF59" s="406"/>
      <c r="AG59" s="356"/>
      <c r="AH59" s="357"/>
      <c r="AI59" s="357"/>
      <c r="AJ59" s="357"/>
      <c r="AK59" s="358">
        <f t="shared" si="47"/>
        <v>-1044045.1358333334</v>
      </c>
      <c r="AL59" s="357">
        <f t="shared" si="13"/>
        <v>-1044045.1358333334</v>
      </c>
      <c r="AM59" s="359"/>
      <c r="AN59" s="357"/>
      <c r="AO59" s="360">
        <f t="shared" si="14"/>
        <v>0</v>
      </c>
      <c r="AP59" s="240"/>
      <c r="AQ59" s="361">
        <f t="shared" si="9"/>
        <v>-2030752.94</v>
      </c>
      <c r="AR59" s="357"/>
      <c r="AS59" s="357"/>
      <c r="AT59" s="357"/>
      <c r="AU59" s="357">
        <f t="shared" si="53"/>
        <v>-2030752.94</v>
      </c>
      <c r="AV59" s="362">
        <f t="shared" si="15"/>
        <v>-2030752.94</v>
      </c>
      <c r="AW59" s="357"/>
      <c r="AX59" s="357"/>
      <c r="AY59" s="359">
        <f t="shared" si="16"/>
        <v>0</v>
      </c>
      <c r="AZ59" s="516" t="s">
        <v>1689</v>
      </c>
      <c r="BA59"/>
      <c r="BC59"/>
      <c r="BD59"/>
      <c r="BE59"/>
      <c r="BF59"/>
      <c r="BG59"/>
      <c r="BH59"/>
      <c r="BI59"/>
      <c r="BJ59"/>
      <c r="BK59"/>
      <c r="BL59"/>
      <c r="BM59"/>
      <c r="BN59"/>
      <c r="BO59"/>
      <c r="BP59"/>
      <c r="BQ59"/>
      <c r="BR59"/>
      <c r="BS59"/>
      <c r="BT59"/>
      <c r="BU59"/>
      <c r="BV59"/>
      <c r="BW59"/>
      <c r="BX59"/>
      <c r="BY59"/>
      <c r="BZ59"/>
      <c r="CA59"/>
      <c r="CB59"/>
      <c r="CC59"/>
      <c r="CD59"/>
      <c r="CE59"/>
      <c r="CF59"/>
      <c r="CG59"/>
      <c r="CH59"/>
      <c r="CI59"/>
    </row>
    <row r="60" spans="1:87" s="11" customFormat="1" ht="12" customHeight="1">
      <c r="A60" s="539" t="s">
        <v>1635</v>
      </c>
      <c r="B60" s="540"/>
      <c r="C60" s="524" t="s">
        <v>1625</v>
      </c>
      <c r="D60" s="525" t="str">
        <f t="shared" ref="D60" si="58">IF(CONCATENATE(H60,I60,J60,K60,N60)= "ERBGRB","CRB",CONCATENATE(H60,I60,J60,K60,N60))</f>
        <v>Non-Op</v>
      </c>
      <c r="E60" s="525"/>
      <c r="F60" s="541">
        <v>43344</v>
      </c>
      <c r="G60" s="525"/>
      <c r="H60" s="527" t="str">
        <f t="shared" si="57"/>
        <v/>
      </c>
      <c r="I60" s="527" t="str">
        <f t="shared" si="54"/>
        <v/>
      </c>
      <c r="J60" s="527" t="str">
        <f t="shared" si="55"/>
        <v/>
      </c>
      <c r="K60" s="527" t="str">
        <f t="shared" si="56"/>
        <v>Non-Op</v>
      </c>
      <c r="L60" s="527" t="str">
        <f t="shared" ref="L60" si="59">IF(VALUE(AM60),"W/C",IF(ISBLANK(AM60),"NO","W/C"))</f>
        <v>NO</v>
      </c>
      <c r="M60" s="527" t="str">
        <f t="shared" ref="M60" si="60">IF(VALUE(AN60),"W/C",IF(ISBLANK(AN60),"NO","W/C"))</f>
        <v>NO</v>
      </c>
      <c r="N60" s="527" t="str">
        <f t="shared" ref="N60" si="61">IF(OR(CONCATENATE(L60,M60)="NOW/C",CONCATENATE(L60,M60)="W/CNO"),"W/C","")</f>
        <v/>
      </c>
      <c r="O60" s="528"/>
      <c r="P60" s="529"/>
      <c r="Q60" s="529"/>
      <c r="R60" s="529"/>
      <c r="S60" s="529"/>
      <c r="T60" s="529"/>
      <c r="U60" s="529"/>
      <c r="V60" s="529"/>
      <c r="W60" s="529"/>
      <c r="X60" s="529"/>
      <c r="Y60" s="529">
        <v>4287263</v>
      </c>
      <c r="Z60" s="529">
        <v>4287263</v>
      </c>
      <c r="AA60" s="529">
        <v>4287263</v>
      </c>
      <c r="AB60" s="529">
        <v>4287263</v>
      </c>
      <c r="AC60" s="529"/>
      <c r="AD60" s="529"/>
      <c r="AE60" s="529">
        <f t="shared" si="8"/>
        <v>1250451.7083333333</v>
      </c>
      <c r="AF60" s="530"/>
      <c r="AG60" s="542"/>
      <c r="AH60" s="532"/>
      <c r="AI60" s="532"/>
      <c r="AJ60" s="532"/>
      <c r="AK60" s="533">
        <f t="shared" si="47"/>
        <v>1250451.7083333333</v>
      </c>
      <c r="AL60" s="532">
        <f t="shared" ref="AL60" si="62">SUM(AI60:AK60)</f>
        <v>1250451.7083333333</v>
      </c>
      <c r="AM60" s="534"/>
      <c r="AN60" s="532"/>
      <c r="AO60" s="535">
        <f t="shared" ref="AO60" si="63">AM60+AN60</f>
        <v>0</v>
      </c>
      <c r="AP60" s="532"/>
      <c r="AQ60" s="536">
        <f t="shared" si="9"/>
        <v>4287263</v>
      </c>
      <c r="AR60" s="532"/>
      <c r="AS60" s="532"/>
      <c r="AT60" s="532"/>
      <c r="AU60" s="532">
        <f t="shared" ref="AU60" si="64">AQ60</f>
        <v>4287263</v>
      </c>
      <c r="AV60" s="537">
        <f t="shared" ref="AV60" si="65">SUM(AS60:AU60)</f>
        <v>4287263</v>
      </c>
      <c r="AW60" s="532"/>
      <c r="AX60" s="532"/>
      <c r="AY60" s="534">
        <f t="shared" ref="AY60" si="66">AW60+AX60</f>
        <v>0</v>
      </c>
      <c r="AZ60" s="538" t="s">
        <v>1689</v>
      </c>
      <c r="BA60"/>
      <c r="BC60"/>
      <c r="BD60"/>
      <c r="BE60"/>
      <c r="BF60"/>
      <c r="BG60"/>
      <c r="BH60"/>
      <c r="BI60"/>
      <c r="BJ60"/>
      <c r="BK60"/>
      <c r="BL60"/>
      <c r="BM60"/>
      <c r="BN60"/>
      <c r="BO60"/>
      <c r="BP60"/>
      <c r="BQ60"/>
      <c r="BR60"/>
      <c r="BS60"/>
      <c r="BT60"/>
      <c r="BU60"/>
      <c r="BV60"/>
      <c r="BW60"/>
      <c r="BX60"/>
      <c r="BY60"/>
      <c r="BZ60"/>
      <c r="CA60"/>
      <c r="CB60"/>
      <c r="CC60"/>
      <c r="CD60"/>
      <c r="CE60"/>
      <c r="CF60"/>
      <c r="CG60"/>
      <c r="CH60"/>
      <c r="CI60"/>
    </row>
    <row r="61" spans="1:87" s="11" customFormat="1" ht="12" customHeight="1">
      <c r="A61" s="364">
        <v>10800831</v>
      </c>
      <c r="B61" s="365" t="str">
        <f t="shared" si="0"/>
        <v>10800831</v>
      </c>
      <c r="C61" s="352" t="s">
        <v>1419</v>
      </c>
      <c r="D61" s="353" t="str">
        <f t="shared" si="1"/>
        <v>Non-Op</v>
      </c>
      <c r="E61" s="353"/>
      <c r="F61" s="367">
        <v>43070</v>
      </c>
      <c r="G61" s="353"/>
      <c r="H61" s="354" t="str">
        <f t="shared" si="57"/>
        <v/>
      </c>
      <c r="I61" s="354" t="str">
        <f t="shared" si="54"/>
        <v/>
      </c>
      <c r="J61" s="354" t="str">
        <f t="shared" si="55"/>
        <v/>
      </c>
      <c r="K61" s="354" t="str">
        <f t="shared" si="56"/>
        <v>Non-Op</v>
      </c>
      <c r="L61" s="354" t="str">
        <f t="shared" si="10"/>
        <v>NO</v>
      </c>
      <c r="M61" s="354" t="str">
        <f t="shared" si="11"/>
        <v>NO</v>
      </c>
      <c r="N61" s="354" t="str">
        <f t="shared" si="12"/>
        <v/>
      </c>
      <c r="O61"/>
      <c r="P61" s="355">
        <v>-407429.75</v>
      </c>
      <c r="Q61" s="355">
        <v>-1382696.87</v>
      </c>
      <c r="R61" s="355">
        <v>-2354120</v>
      </c>
      <c r="S61" s="355">
        <v>-3325543.41</v>
      </c>
      <c r="T61" s="355">
        <v>-4296966.62</v>
      </c>
      <c r="U61" s="355">
        <v>-5268389.99</v>
      </c>
      <c r="V61" s="355">
        <v>-6239813.3600000003</v>
      </c>
      <c r="W61" s="355">
        <v>-7211236.5800000001</v>
      </c>
      <c r="X61" s="355">
        <v>-8182660.1500000004</v>
      </c>
      <c r="Y61" s="355">
        <v>-9154083.5</v>
      </c>
      <c r="Z61" s="355">
        <v>-10125506.779999999</v>
      </c>
      <c r="AA61" s="355">
        <v>-11096930.039999999</v>
      </c>
      <c r="AB61" s="355">
        <v>-11940747.119999999</v>
      </c>
      <c r="AC61" s="355"/>
      <c r="AD61" s="355"/>
      <c r="AE61" s="355">
        <f t="shared" si="8"/>
        <v>-6234336.3112500003</v>
      </c>
      <c r="AF61" s="406"/>
      <c r="AG61" s="356"/>
      <c r="AH61" s="357"/>
      <c r="AI61" s="357"/>
      <c r="AJ61" s="357"/>
      <c r="AK61" s="358">
        <f t="shared" si="47"/>
        <v>-6234336.3112500003</v>
      </c>
      <c r="AL61" s="357">
        <f t="shared" si="13"/>
        <v>-6234336.3112500003</v>
      </c>
      <c r="AM61" s="359"/>
      <c r="AN61" s="357"/>
      <c r="AO61" s="360">
        <f t="shared" si="14"/>
        <v>0</v>
      </c>
      <c r="AP61" s="240"/>
      <c r="AQ61" s="361">
        <f t="shared" si="9"/>
        <v>-11940747.119999999</v>
      </c>
      <c r="AR61" s="357"/>
      <c r="AS61" s="357"/>
      <c r="AT61" s="357"/>
      <c r="AU61" s="357">
        <f t="shared" si="53"/>
        <v>-11940747.119999999</v>
      </c>
      <c r="AV61" s="362">
        <f t="shared" si="15"/>
        <v>-11940747.119999999</v>
      </c>
      <c r="AW61" s="357"/>
      <c r="AX61" s="357"/>
      <c r="AY61" s="359">
        <f t="shared" si="16"/>
        <v>0</v>
      </c>
      <c r="AZ61" s="516" t="s">
        <v>1689</v>
      </c>
      <c r="BA61"/>
      <c r="BC61"/>
      <c r="BD61"/>
      <c r="BE61"/>
      <c r="BF61"/>
      <c r="BG61"/>
      <c r="BH61"/>
      <c r="BI61"/>
      <c r="BJ61"/>
      <c r="BK61"/>
      <c r="BL61"/>
      <c r="BM61"/>
      <c r="BN61"/>
      <c r="BO61"/>
      <c r="BP61"/>
      <c r="BQ61"/>
      <c r="BR61"/>
      <c r="BS61"/>
      <c r="BT61"/>
      <c r="BU61"/>
      <c r="BV61"/>
      <c r="BW61"/>
      <c r="BX61"/>
      <c r="BY61"/>
      <c r="BZ61"/>
      <c r="CA61"/>
      <c r="CB61"/>
      <c r="CC61"/>
      <c r="CD61"/>
      <c r="CE61"/>
      <c r="CF61"/>
      <c r="CG61"/>
      <c r="CH61"/>
      <c r="CI61"/>
    </row>
    <row r="62" spans="1:87" s="11" customFormat="1" ht="12" customHeight="1">
      <c r="A62" s="539" t="s">
        <v>1636</v>
      </c>
      <c r="B62" s="540"/>
      <c r="C62" s="524" t="s">
        <v>1626</v>
      </c>
      <c r="D62" s="525" t="str">
        <f t="shared" si="1"/>
        <v>Non-Op</v>
      </c>
      <c r="E62" s="525"/>
      <c r="F62" s="541">
        <v>43344</v>
      </c>
      <c r="G62" s="525"/>
      <c r="H62" s="527" t="str">
        <f t="shared" si="57"/>
        <v/>
      </c>
      <c r="I62" s="527" t="str">
        <f t="shared" si="54"/>
        <v/>
      </c>
      <c r="J62" s="527" t="str">
        <f t="shared" si="55"/>
        <v/>
      </c>
      <c r="K62" s="527" t="str">
        <f t="shared" si="56"/>
        <v>Non-Op</v>
      </c>
      <c r="L62" s="527" t="str">
        <f t="shared" si="10"/>
        <v>NO</v>
      </c>
      <c r="M62" s="527" t="str">
        <f t="shared" si="11"/>
        <v>NO</v>
      </c>
      <c r="N62" s="527"/>
      <c r="O62" s="528"/>
      <c r="P62" s="529"/>
      <c r="Q62" s="529"/>
      <c r="R62" s="529"/>
      <c r="S62" s="529"/>
      <c r="T62" s="529"/>
      <c r="U62" s="529"/>
      <c r="V62" s="529"/>
      <c r="W62" s="529"/>
      <c r="X62" s="529"/>
      <c r="Y62" s="529">
        <v>4287263</v>
      </c>
      <c r="Z62" s="529">
        <v>4287263</v>
      </c>
      <c r="AA62" s="529">
        <v>4287263</v>
      </c>
      <c r="AB62" s="529">
        <v>4287263</v>
      </c>
      <c r="AC62" s="529"/>
      <c r="AD62" s="529"/>
      <c r="AE62" s="529">
        <f t="shared" si="8"/>
        <v>1250451.7083333333</v>
      </c>
      <c r="AF62" s="530"/>
      <c r="AG62" s="542"/>
      <c r="AH62" s="532"/>
      <c r="AI62" s="532"/>
      <c r="AJ62" s="532"/>
      <c r="AK62" s="533">
        <f t="shared" si="47"/>
        <v>1250451.7083333333</v>
      </c>
      <c r="AL62" s="532">
        <f t="shared" ref="AL62" si="67">SUM(AI62:AK62)</f>
        <v>1250451.7083333333</v>
      </c>
      <c r="AM62" s="534"/>
      <c r="AN62" s="532"/>
      <c r="AO62" s="535">
        <f t="shared" ref="AO62" si="68">AM62+AN62</f>
        <v>0</v>
      </c>
      <c r="AP62" s="532"/>
      <c r="AQ62" s="536">
        <f t="shared" si="9"/>
        <v>4287263</v>
      </c>
      <c r="AR62" s="532"/>
      <c r="AS62" s="532"/>
      <c r="AT62" s="532"/>
      <c r="AU62" s="532">
        <f t="shared" ref="AU62" si="69">AQ62</f>
        <v>4287263</v>
      </c>
      <c r="AV62" s="537">
        <f t="shared" ref="AV62" si="70">SUM(AS62:AU62)</f>
        <v>4287263</v>
      </c>
      <c r="AW62" s="532"/>
      <c r="AX62" s="532"/>
      <c r="AY62" s="534">
        <f t="shared" ref="AY62" si="71">AW62+AX62</f>
        <v>0</v>
      </c>
      <c r="AZ62" s="538" t="s">
        <v>1692</v>
      </c>
      <c r="BA62"/>
      <c r="BC62"/>
      <c r="BD62"/>
      <c r="BE62"/>
      <c r="BF62"/>
      <c r="BG62"/>
      <c r="BH62"/>
      <c r="BI62"/>
      <c r="BJ62"/>
      <c r="BK62"/>
      <c r="BL62"/>
      <c r="BM62"/>
      <c r="BN62"/>
      <c r="BO62"/>
      <c r="BP62"/>
      <c r="BQ62"/>
      <c r="BR62"/>
      <c r="BS62"/>
      <c r="BT62"/>
      <c r="BU62"/>
      <c r="BV62"/>
      <c r="BW62"/>
      <c r="BX62"/>
      <c r="BY62"/>
      <c r="BZ62"/>
      <c r="CA62"/>
      <c r="CB62"/>
      <c r="CC62"/>
      <c r="CD62"/>
      <c r="CE62"/>
      <c r="CF62"/>
      <c r="CG62"/>
      <c r="CH62"/>
      <c r="CI62"/>
    </row>
    <row r="63" spans="1:87" s="11" customFormat="1" ht="12" customHeight="1">
      <c r="A63" s="539" t="s">
        <v>1637</v>
      </c>
      <c r="B63" s="540"/>
      <c r="C63" s="524" t="s">
        <v>1627</v>
      </c>
      <c r="D63" s="525" t="str">
        <f t="shared" ref="D63" si="72">IF(CONCATENATE(H63,I63,J63,K63,N63)= "ERBGRB","CRB",CONCATENATE(H63,I63,J63,K63,N63))</f>
        <v>Non-Op</v>
      </c>
      <c r="E63" s="525"/>
      <c r="F63" s="541">
        <v>43344</v>
      </c>
      <c r="G63" s="525"/>
      <c r="H63" s="527" t="str">
        <f t="shared" si="57"/>
        <v/>
      </c>
      <c r="I63" s="527" t="str">
        <f t="shared" si="54"/>
        <v/>
      </c>
      <c r="J63" s="527" t="str">
        <f t="shared" si="55"/>
        <v/>
      </c>
      <c r="K63" s="527" t="str">
        <f t="shared" si="56"/>
        <v>Non-Op</v>
      </c>
      <c r="L63" s="527" t="str">
        <f t="shared" ref="L63" si="73">IF(VALUE(AM63),"W/C",IF(ISBLANK(AM63),"NO","W/C"))</f>
        <v>NO</v>
      </c>
      <c r="M63" s="527" t="str">
        <f t="shared" ref="M63" si="74">IF(VALUE(AN63),"W/C",IF(ISBLANK(AN63),"NO","W/C"))</f>
        <v>NO</v>
      </c>
      <c r="N63" s="527"/>
      <c r="O63" s="528"/>
      <c r="P63" s="529"/>
      <c r="Q63" s="529"/>
      <c r="R63" s="529"/>
      <c r="S63" s="529"/>
      <c r="T63" s="529"/>
      <c r="U63" s="529"/>
      <c r="V63" s="529"/>
      <c r="W63" s="529"/>
      <c r="X63" s="529"/>
      <c r="Y63" s="529">
        <v>-4287263</v>
      </c>
      <c r="Z63" s="529">
        <v>-4287263</v>
      </c>
      <c r="AA63" s="529">
        <v>-4287263</v>
      </c>
      <c r="AB63" s="529">
        <v>-4287263</v>
      </c>
      <c r="AC63" s="529"/>
      <c r="AD63" s="529"/>
      <c r="AE63" s="529">
        <f t="shared" si="8"/>
        <v>-1250451.7083333333</v>
      </c>
      <c r="AF63" s="530"/>
      <c r="AG63" s="542"/>
      <c r="AH63" s="532"/>
      <c r="AI63" s="532"/>
      <c r="AJ63" s="532"/>
      <c r="AK63" s="533">
        <f t="shared" si="47"/>
        <v>-1250451.7083333333</v>
      </c>
      <c r="AL63" s="532">
        <f t="shared" ref="AL63" si="75">SUM(AI63:AK63)</f>
        <v>-1250451.7083333333</v>
      </c>
      <c r="AM63" s="534"/>
      <c r="AN63" s="532"/>
      <c r="AO63" s="535">
        <f t="shared" ref="AO63" si="76">AM63+AN63</f>
        <v>0</v>
      </c>
      <c r="AP63" s="532"/>
      <c r="AQ63" s="536">
        <f t="shared" si="9"/>
        <v>-4287263</v>
      </c>
      <c r="AR63" s="532"/>
      <c r="AS63" s="532"/>
      <c r="AT63" s="532"/>
      <c r="AU63" s="532">
        <f t="shared" ref="AU63" si="77">AQ63</f>
        <v>-4287263</v>
      </c>
      <c r="AV63" s="537">
        <f t="shared" ref="AV63" si="78">SUM(AS63:AU63)</f>
        <v>-4287263</v>
      </c>
      <c r="AW63" s="532"/>
      <c r="AX63" s="532"/>
      <c r="AY63" s="534">
        <f t="shared" ref="AY63" si="79">AW63+AX63</f>
        <v>0</v>
      </c>
      <c r="AZ63" s="538" t="s">
        <v>1689</v>
      </c>
      <c r="BA63"/>
      <c r="BC63"/>
      <c r="BD63"/>
      <c r="BE63"/>
      <c r="BF63"/>
      <c r="BG63"/>
      <c r="BH63"/>
      <c r="BI63"/>
      <c r="BJ63"/>
      <c r="BK63"/>
      <c r="BL63"/>
      <c r="BM63"/>
      <c r="BN63"/>
      <c r="BO63"/>
      <c r="BP63"/>
      <c r="BQ63"/>
      <c r="BR63"/>
      <c r="BS63"/>
      <c r="BT63"/>
      <c r="BU63"/>
      <c r="BV63"/>
      <c r="BW63"/>
      <c r="BX63"/>
      <c r="BY63"/>
      <c r="BZ63"/>
      <c r="CA63"/>
      <c r="CB63"/>
      <c r="CC63"/>
      <c r="CD63"/>
      <c r="CE63"/>
      <c r="CF63"/>
      <c r="CG63"/>
      <c r="CH63"/>
      <c r="CI63"/>
    </row>
    <row r="64" spans="1:87" s="11" customFormat="1" ht="12" customHeight="1">
      <c r="A64" s="167">
        <v>11100501</v>
      </c>
      <c r="B64" s="200" t="str">
        <f t="shared" si="0"/>
        <v>11100501</v>
      </c>
      <c r="C64" s="96" t="s">
        <v>267</v>
      </c>
      <c r="D64" s="115" t="str">
        <f t="shared" si="1"/>
        <v>ERB</v>
      </c>
      <c r="E64" s="115"/>
      <c r="F64" s="96"/>
      <c r="G64" s="115"/>
      <c r="H64" s="184" t="str">
        <f t="shared" si="57"/>
        <v/>
      </c>
      <c r="I64" s="184" t="str">
        <f t="shared" si="54"/>
        <v>ERB</v>
      </c>
      <c r="J64" s="184" t="str">
        <f t="shared" si="55"/>
        <v/>
      </c>
      <c r="K64" s="184" t="str">
        <f t="shared" si="56"/>
        <v/>
      </c>
      <c r="L64" s="184" t="str">
        <f t="shared" si="10"/>
        <v>NO</v>
      </c>
      <c r="M64" s="184" t="str">
        <f t="shared" si="11"/>
        <v>NO</v>
      </c>
      <c r="N64" s="184" t="str">
        <f t="shared" si="12"/>
        <v/>
      </c>
      <c r="O64"/>
      <c r="P64" s="97">
        <v>-50962157.799999997</v>
      </c>
      <c r="Q64" s="97">
        <v>-52274423.280000001</v>
      </c>
      <c r="R64" s="97">
        <v>-53588324.240000002</v>
      </c>
      <c r="S64" s="97">
        <v>-54895486.049999997</v>
      </c>
      <c r="T64" s="97">
        <v>-56202698.240000002</v>
      </c>
      <c r="U64" s="97">
        <v>-57474583.219999999</v>
      </c>
      <c r="V64" s="97">
        <v>-58780138.600000001</v>
      </c>
      <c r="W64" s="97">
        <v>-59637507.850000001</v>
      </c>
      <c r="X64" s="97">
        <v>-60903443.869999997</v>
      </c>
      <c r="Y64" s="97">
        <v>-62201200.68</v>
      </c>
      <c r="Z64" s="97">
        <v>-62827257.700000003</v>
      </c>
      <c r="AA64" s="97">
        <v>-64146500.200000003</v>
      </c>
      <c r="AB64" s="97">
        <v>-65454567.109999999</v>
      </c>
      <c r="AC64" s="97"/>
      <c r="AD64" s="97"/>
      <c r="AE64" s="97">
        <f t="shared" si="8"/>
        <v>-58428327.198750012</v>
      </c>
      <c r="AF64" s="105">
        <v>19</v>
      </c>
      <c r="AG64" s="104"/>
      <c r="AH64" s="102"/>
      <c r="AI64" s="102">
        <f>AE64</f>
        <v>-58428327.198750012</v>
      </c>
      <c r="AJ64" s="102"/>
      <c r="AK64" s="103"/>
      <c r="AL64" s="102">
        <f t="shared" si="13"/>
        <v>-58428327.198750012</v>
      </c>
      <c r="AM64" s="101"/>
      <c r="AN64" s="102"/>
      <c r="AO64" s="264">
        <f t="shared" si="14"/>
        <v>0</v>
      </c>
      <c r="AP64" s="240"/>
      <c r="AQ64" s="87">
        <f t="shared" si="9"/>
        <v>-65454567.109999999</v>
      </c>
      <c r="AR64" s="102"/>
      <c r="AS64" s="102">
        <f t="shared" si="44"/>
        <v>-65454567.109999999</v>
      </c>
      <c r="AT64" s="102"/>
      <c r="AU64" s="102"/>
      <c r="AV64" s="260">
        <f t="shared" si="15"/>
        <v>-65454567.109999999</v>
      </c>
      <c r="AW64" s="102"/>
      <c r="AX64" s="102"/>
      <c r="AY64" s="101">
        <f t="shared" si="16"/>
        <v>0</v>
      </c>
      <c r="AZ64" s="516"/>
      <c r="BA64"/>
      <c r="BC64"/>
      <c r="BD64"/>
      <c r="BE64"/>
      <c r="BF64"/>
      <c r="BG64"/>
      <c r="BH64"/>
      <c r="BI64"/>
      <c r="BJ64"/>
      <c r="BK64"/>
      <c r="BL64"/>
      <c r="BM64"/>
      <c r="BN64"/>
      <c r="BO64"/>
      <c r="BP64"/>
      <c r="BQ64"/>
      <c r="BR64"/>
      <c r="BS64"/>
      <c r="BT64"/>
      <c r="BU64"/>
      <c r="BV64"/>
      <c r="BW64"/>
      <c r="BX64"/>
      <c r="BY64"/>
      <c r="BZ64"/>
      <c r="CA64"/>
      <c r="CB64"/>
      <c r="CC64"/>
      <c r="CD64"/>
      <c r="CE64"/>
      <c r="CF64"/>
      <c r="CG64"/>
      <c r="CH64"/>
      <c r="CI64"/>
    </row>
    <row r="65" spans="1:87" s="11" customFormat="1" ht="12" customHeight="1">
      <c r="A65" s="167">
        <v>11100502</v>
      </c>
      <c r="B65" s="200" t="str">
        <f t="shared" si="0"/>
        <v>11100502</v>
      </c>
      <c r="C65" s="96" t="s">
        <v>268</v>
      </c>
      <c r="D65" s="115" t="str">
        <f t="shared" si="1"/>
        <v>GRB</v>
      </c>
      <c r="E65" s="115"/>
      <c r="F65" s="96"/>
      <c r="G65" s="115"/>
      <c r="H65" s="184" t="str">
        <f t="shared" si="57"/>
        <v/>
      </c>
      <c r="I65" s="184" t="str">
        <f t="shared" si="54"/>
        <v/>
      </c>
      <c r="J65" s="184" t="str">
        <f t="shared" si="55"/>
        <v>GRB</v>
      </c>
      <c r="K65" s="184" t="str">
        <f t="shared" si="56"/>
        <v/>
      </c>
      <c r="L65" s="184" t="str">
        <f t="shared" si="10"/>
        <v>NO</v>
      </c>
      <c r="M65" s="184" t="str">
        <f t="shared" si="11"/>
        <v>NO</v>
      </c>
      <c r="N65" s="184" t="str">
        <f t="shared" si="12"/>
        <v/>
      </c>
      <c r="O65"/>
      <c r="P65" s="97">
        <v>-9719903.9299999997</v>
      </c>
      <c r="Q65" s="97">
        <v>-9992911.5999999996</v>
      </c>
      <c r="R65" s="97">
        <v>-10266164.5</v>
      </c>
      <c r="S65" s="97">
        <v>-10539417.439999999</v>
      </c>
      <c r="T65" s="97">
        <v>-10812670.34</v>
      </c>
      <c r="U65" s="97">
        <v>-11085923.25</v>
      </c>
      <c r="V65" s="97">
        <v>-11359176.07</v>
      </c>
      <c r="W65" s="97">
        <v>-11632428.99</v>
      </c>
      <c r="X65" s="97">
        <v>-11905681.84</v>
      </c>
      <c r="Y65" s="97">
        <v>-12178934.73</v>
      </c>
      <c r="Z65" s="97">
        <v>-12452187.59</v>
      </c>
      <c r="AA65" s="97">
        <v>-12726000.359999999</v>
      </c>
      <c r="AB65" s="97">
        <v>-13012843.52</v>
      </c>
      <c r="AC65" s="97"/>
      <c r="AD65" s="97"/>
      <c r="AE65" s="97">
        <f t="shared" si="8"/>
        <v>-11359822.536250001</v>
      </c>
      <c r="AF65" s="105"/>
      <c r="AG65" s="104">
        <v>5</v>
      </c>
      <c r="AH65" s="102"/>
      <c r="AI65" s="102"/>
      <c r="AJ65" s="102">
        <f>AE65</f>
        <v>-11359822.536250001</v>
      </c>
      <c r="AK65" s="103"/>
      <c r="AL65" s="102">
        <f t="shared" si="13"/>
        <v>-11359822.536250001</v>
      </c>
      <c r="AM65" s="101"/>
      <c r="AN65" s="102"/>
      <c r="AO65" s="264">
        <f t="shared" si="14"/>
        <v>0</v>
      </c>
      <c r="AP65" s="240"/>
      <c r="AQ65" s="87">
        <f t="shared" si="9"/>
        <v>-13012843.52</v>
      </c>
      <c r="AR65" s="102"/>
      <c r="AS65" s="102"/>
      <c r="AT65" s="102">
        <f>AQ65</f>
        <v>-13012843.52</v>
      </c>
      <c r="AU65" s="102"/>
      <c r="AV65" s="260">
        <f t="shared" si="15"/>
        <v>-13012843.52</v>
      </c>
      <c r="AW65" s="102"/>
      <c r="AX65" s="102"/>
      <c r="AY65" s="101">
        <f t="shared" si="16"/>
        <v>0</v>
      </c>
      <c r="AZ65" s="516"/>
      <c r="BA65"/>
      <c r="BC65"/>
      <c r="BD65"/>
      <c r="BE65"/>
      <c r="BF65"/>
      <c r="BG65"/>
      <c r="BH65"/>
      <c r="BI65"/>
      <c r="BJ65"/>
      <c r="BK65"/>
      <c r="BL65"/>
      <c r="BM65"/>
      <c r="BN65"/>
      <c r="BO65"/>
      <c r="BP65"/>
      <c r="BQ65"/>
      <c r="BR65"/>
      <c r="BS65"/>
      <c r="BT65"/>
      <c r="BU65"/>
      <c r="BV65"/>
      <c r="BW65"/>
      <c r="BX65"/>
      <c r="BY65"/>
      <c r="BZ65"/>
      <c r="CA65"/>
      <c r="CB65"/>
      <c r="CC65"/>
      <c r="CD65"/>
      <c r="CE65"/>
      <c r="CF65"/>
      <c r="CG65"/>
      <c r="CH65"/>
      <c r="CI65"/>
    </row>
    <row r="66" spans="1:87" s="11" customFormat="1" ht="12" customHeight="1">
      <c r="A66" s="167">
        <v>11100503</v>
      </c>
      <c r="B66" s="200" t="str">
        <f t="shared" si="0"/>
        <v>11100503</v>
      </c>
      <c r="C66" s="96" t="s">
        <v>269</v>
      </c>
      <c r="D66" s="115" t="str">
        <f t="shared" si="1"/>
        <v>CRB</v>
      </c>
      <c r="E66" s="115"/>
      <c r="F66" s="96"/>
      <c r="G66" s="115"/>
      <c r="H66" s="184" t="str">
        <f t="shared" si="57"/>
        <v/>
      </c>
      <c r="I66" s="184" t="str">
        <f t="shared" si="54"/>
        <v>ERB</v>
      </c>
      <c r="J66" s="184" t="str">
        <f t="shared" si="55"/>
        <v>GRB</v>
      </c>
      <c r="K66" s="184" t="str">
        <f t="shared" si="56"/>
        <v/>
      </c>
      <c r="L66" s="184" t="str">
        <f t="shared" si="10"/>
        <v>NO</v>
      </c>
      <c r="M66" s="184" t="str">
        <f t="shared" si="11"/>
        <v>NO</v>
      </c>
      <c r="N66" s="184" t="str">
        <f t="shared" si="12"/>
        <v/>
      </c>
      <c r="O66"/>
      <c r="P66" s="97">
        <v>-127982249.98</v>
      </c>
      <c r="Q66" s="97">
        <v>-127861919.22</v>
      </c>
      <c r="R66" s="97">
        <v>-130059949.27</v>
      </c>
      <c r="S66" s="97">
        <v>-134467263.33000001</v>
      </c>
      <c r="T66" s="97">
        <v>-138901865.94</v>
      </c>
      <c r="U66" s="97">
        <v>-137707761.41</v>
      </c>
      <c r="V66" s="97">
        <v>-142655386.25999999</v>
      </c>
      <c r="W66" s="97">
        <v>-138348033.71000001</v>
      </c>
      <c r="X66" s="97">
        <v>-143860287.74000001</v>
      </c>
      <c r="Y66" s="97">
        <v>-149728494.53</v>
      </c>
      <c r="Z66" s="97">
        <v>-150435520.69999999</v>
      </c>
      <c r="AA66" s="97">
        <v>-158021128.44</v>
      </c>
      <c r="AB66" s="97">
        <v>-165534077.19999999</v>
      </c>
      <c r="AC66" s="97"/>
      <c r="AD66" s="97"/>
      <c r="AE66" s="97">
        <f t="shared" si="8"/>
        <v>-141567147.845</v>
      </c>
      <c r="AF66" s="105">
        <v>20</v>
      </c>
      <c r="AG66" s="104" t="s">
        <v>459</v>
      </c>
      <c r="AH66" s="102"/>
      <c r="AI66" s="102">
        <f>AE66*C1408</f>
        <v>-93703295.158605501</v>
      </c>
      <c r="AJ66" s="102">
        <f>AE66*C1409</f>
        <v>-47863852.686394498</v>
      </c>
      <c r="AK66" s="103"/>
      <c r="AL66" s="102">
        <f t="shared" si="13"/>
        <v>-141567147.845</v>
      </c>
      <c r="AM66" s="101"/>
      <c r="AN66" s="102"/>
      <c r="AO66" s="264">
        <f t="shared" si="14"/>
        <v>0</v>
      </c>
      <c r="AP66" s="240"/>
      <c r="AQ66" s="87">
        <f t="shared" si="9"/>
        <v>-165534077.19999999</v>
      </c>
      <c r="AR66" s="102"/>
      <c r="AS66" s="102">
        <f>AQ66*C1408</f>
        <v>-109567005.69868</v>
      </c>
      <c r="AT66" s="102">
        <f>AQ66*C1409</f>
        <v>-55967071.501319997</v>
      </c>
      <c r="AU66" s="102"/>
      <c r="AV66" s="260">
        <f t="shared" si="15"/>
        <v>-165534077.19999999</v>
      </c>
      <c r="AW66" s="102"/>
      <c r="AX66" s="102"/>
      <c r="AY66" s="101">
        <f t="shared" si="16"/>
        <v>0</v>
      </c>
      <c r="AZ66" s="516"/>
      <c r="BA66"/>
      <c r="BC66"/>
      <c r="BD66"/>
      <c r="BE66"/>
      <c r="BF66"/>
      <c r="BG66"/>
      <c r="BH66"/>
      <c r="BI66"/>
      <c r="BJ66"/>
      <c r="BK66"/>
      <c r="BL66"/>
      <c r="BM66"/>
      <c r="BN66"/>
      <c r="BO66"/>
      <c r="BP66"/>
      <c r="BQ66"/>
      <c r="BR66"/>
      <c r="BS66"/>
      <c r="BT66"/>
      <c r="BU66"/>
      <c r="BV66"/>
      <c r="BW66"/>
      <c r="BX66"/>
      <c r="BY66"/>
      <c r="BZ66"/>
      <c r="CA66"/>
      <c r="CB66"/>
      <c r="CC66"/>
      <c r="CD66"/>
      <c r="CE66"/>
      <c r="CF66"/>
      <c r="CG66"/>
      <c r="CH66"/>
      <c r="CI66"/>
    </row>
    <row r="67" spans="1:87" s="11" customFormat="1" ht="12" customHeight="1">
      <c r="A67" s="168">
        <v>11400001</v>
      </c>
      <c r="B67" s="111" t="str">
        <f t="shared" si="0"/>
        <v>11400001</v>
      </c>
      <c r="C67" s="96" t="s">
        <v>202</v>
      </c>
      <c r="D67" s="115" t="str">
        <f t="shared" si="1"/>
        <v>ERB</v>
      </c>
      <c r="E67" s="115"/>
      <c r="F67" s="96"/>
      <c r="G67" s="115"/>
      <c r="H67" s="184" t="str">
        <f t="shared" si="57"/>
        <v/>
      </c>
      <c r="I67" s="184" t="str">
        <f t="shared" si="54"/>
        <v>ERB</v>
      </c>
      <c r="J67" s="184" t="str">
        <f t="shared" si="55"/>
        <v/>
      </c>
      <c r="K67" s="184" t="str">
        <f t="shared" si="56"/>
        <v/>
      </c>
      <c r="L67" s="184" t="str">
        <f t="shared" si="10"/>
        <v>NO</v>
      </c>
      <c r="M67" s="184" t="str">
        <f t="shared" si="11"/>
        <v>NO</v>
      </c>
      <c r="N67" s="184" t="str">
        <f t="shared" si="12"/>
        <v/>
      </c>
      <c r="O67"/>
      <c r="P67" s="97">
        <v>946172.25</v>
      </c>
      <c r="Q67" s="97">
        <v>946172.25</v>
      </c>
      <c r="R67" s="97">
        <v>946172.25</v>
      </c>
      <c r="S67" s="97">
        <v>946172.25</v>
      </c>
      <c r="T67" s="97">
        <v>946172.25</v>
      </c>
      <c r="U67" s="97">
        <v>946172.25</v>
      </c>
      <c r="V67" s="97">
        <v>946172.25</v>
      </c>
      <c r="W67" s="97">
        <v>946172.25</v>
      </c>
      <c r="X67" s="97">
        <v>946172.25</v>
      </c>
      <c r="Y67" s="97">
        <v>946172.25</v>
      </c>
      <c r="Z67" s="97">
        <v>946172.25</v>
      </c>
      <c r="AA67" s="97">
        <v>946172.25</v>
      </c>
      <c r="AB67" s="97">
        <v>946172.25</v>
      </c>
      <c r="AC67" s="97"/>
      <c r="AD67" s="97"/>
      <c r="AE67" s="97">
        <f t="shared" si="8"/>
        <v>946172.25</v>
      </c>
      <c r="AF67" s="105">
        <v>6</v>
      </c>
      <c r="AG67" s="104"/>
      <c r="AH67" s="102"/>
      <c r="AI67" s="102">
        <f t="shared" ref="AI67:AI78" si="80">AE67</f>
        <v>946172.25</v>
      </c>
      <c r="AJ67" s="102"/>
      <c r="AK67" s="103"/>
      <c r="AL67" s="102">
        <f t="shared" si="13"/>
        <v>946172.25</v>
      </c>
      <c r="AM67" s="101"/>
      <c r="AN67" s="102"/>
      <c r="AO67" s="264">
        <f t="shared" si="14"/>
        <v>0</v>
      </c>
      <c r="AP67" s="240"/>
      <c r="AQ67" s="87">
        <f t="shared" si="9"/>
        <v>946172.25</v>
      </c>
      <c r="AR67" s="102"/>
      <c r="AS67" s="102">
        <f t="shared" ref="AS67:AS78" si="81">AQ67</f>
        <v>946172.25</v>
      </c>
      <c r="AT67" s="102"/>
      <c r="AU67" s="102"/>
      <c r="AV67" s="260">
        <f t="shared" si="15"/>
        <v>946172.25</v>
      </c>
      <c r="AW67" s="102"/>
      <c r="AX67" s="102"/>
      <c r="AY67" s="101">
        <f t="shared" si="16"/>
        <v>0</v>
      </c>
      <c r="AZ67" s="516"/>
      <c r="BA67"/>
      <c r="BC67"/>
      <c r="BD67"/>
      <c r="BE67"/>
      <c r="BF67"/>
      <c r="BG67"/>
      <c r="BH67"/>
      <c r="BI67"/>
      <c r="BJ67"/>
      <c r="BK67"/>
      <c r="BL67"/>
      <c r="BM67"/>
      <c r="BN67"/>
      <c r="BO67"/>
      <c r="BP67"/>
      <c r="BQ67"/>
      <c r="BR67"/>
      <c r="BS67"/>
      <c r="BT67"/>
      <c r="BU67"/>
      <c r="BV67"/>
      <c r="BW67"/>
      <c r="BX67"/>
      <c r="BY67"/>
      <c r="BZ67"/>
      <c r="CA67"/>
      <c r="CB67"/>
      <c r="CC67"/>
      <c r="CD67"/>
      <c r="CE67"/>
      <c r="CF67"/>
      <c r="CG67"/>
      <c r="CH67"/>
      <c r="CI67"/>
    </row>
    <row r="68" spans="1:87" s="11" customFormat="1" ht="12" customHeight="1">
      <c r="A68" s="168">
        <v>11400011</v>
      </c>
      <c r="B68" s="111" t="str">
        <f t="shared" si="0"/>
        <v>11400011</v>
      </c>
      <c r="C68" s="96" t="s">
        <v>203</v>
      </c>
      <c r="D68" s="115" t="str">
        <f t="shared" si="1"/>
        <v>ERB</v>
      </c>
      <c r="E68" s="115"/>
      <c r="F68" s="96"/>
      <c r="G68" s="115"/>
      <c r="H68" s="184" t="str">
        <f t="shared" si="57"/>
        <v/>
      </c>
      <c r="I68" s="184" t="str">
        <f t="shared" si="54"/>
        <v>ERB</v>
      </c>
      <c r="J68" s="184" t="str">
        <f t="shared" si="55"/>
        <v/>
      </c>
      <c r="K68" s="184" t="str">
        <f t="shared" si="56"/>
        <v/>
      </c>
      <c r="L68" s="184" t="str">
        <f t="shared" si="10"/>
        <v>NO</v>
      </c>
      <c r="M68" s="184" t="str">
        <f t="shared" si="11"/>
        <v>NO</v>
      </c>
      <c r="N68" s="184" t="str">
        <f t="shared" si="12"/>
        <v/>
      </c>
      <c r="O68"/>
      <c r="P68" s="97">
        <v>302358.01</v>
      </c>
      <c r="Q68" s="97">
        <v>302358.01</v>
      </c>
      <c r="R68" s="97">
        <v>302358.01</v>
      </c>
      <c r="S68" s="97">
        <v>302358.01</v>
      </c>
      <c r="T68" s="97">
        <v>302358.01</v>
      </c>
      <c r="U68" s="97">
        <v>302358.01</v>
      </c>
      <c r="V68" s="97">
        <v>302358.01</v>
      </c>
      <c r="W68" s="97">
        <v>302358.01</v>
      </c>
      <c r="X68" s="97">
        <v>302358.01</v>
      </c>
      <c r="Y68" s="97">
        <v>302358.01</v>
      </c>
      <c r="Z68" s="97">
        <v>302358.01</v>
      </c>
      <c r="AA68" s="97">
        <v>302358.01</v>
      </c>
      <c r="AB68" s="97">
        <v>302358.01</v>
      </c>
      <c r="AC68" s="97"/>
      <c r="AD68" s="97"/>
      <c r="AE68" s="97">
        <f t="shared" si="8"/>
        <v>302358.00999999995</v>
      </c>
      <c r="AF68" s="105">
        <v>6</v>
      </c>
      <c r="AG68" s="104"/>
      <c r="AH68" s="102"/>
      <c r="AI68" s="102">
        <f t="shared" si="80"/>
        <v>302358.00999999995</v>
      </c>
      <c r="AJ68" s="102"/>
      <c r="AK68" s="103"/>
      <c r="AL68" s="102">
        <f t="shared" si="13"/>
        <v>302358.00999999995</v>
      </c>
      <c r="AM68" s="101"/>
      <c r="AN68" s="102"/>
      <c r="AO68" s="264">
        <f t="shared" si="14"/>
        <v>0</v>
      </c>
      <c r="AP68" s="240"/>
      <c r="AQ68" s="87">
        <f t="shared" si="9"/>
        <v>302358.01</v>
      </c>
      <c r="AR68" s="102"/>
      <c r="AS68" s="102">
        <f t="shared" si="81"/>
        <v>302358.01</v>
      </c>
      <c r="AT68" s="102"/>
      <c r="AU68" s="102"/>
      <c r="AV68" s="260">
        <f t="shared" si="15"/>
        <v>302358.01</v>
      </c>
      <c r="AW68" s="102"/>
      <c r="AX68" s="102"/>
      <c r="AY68" s="101">
        <f t="shared" si="16"/>
        <v>0</v>
      </c>
      <c r="AZ68" s="516"/>
      <c r="BA68"/>
      <c r="BC68"/>
      <c r="BD68"/>
      <c r="BE68"/>
      <c r="BF68"/>
      <c r="BG68"/>
      <c r="BH68"/>
      <c r="BI68"/>
      <c r="BJ68"/>
      <c r="BK68"/>
      <c r="BL68"/>
      <c r="BM68"/>
      <c r="BN68"/>
      <c r="BO68"/>
      <c r="BP68"/>
      <c r="BQ68"/>
      <c r="BR68"/>
      <c r="BS68"/>
      <c r="BT68"/>
      <c r="BU68"/>
      <c r="BV68"/>
      <c r="BW68"/>
      <c r="BX68"/>
      <c r="BY68"/>
      <c r="BZ68"/>
      <c r="CA68"/>
      <c r="CB68"/>
      <c r="CC68"/>
      <c r="CD68"/>
      <c r="CE68"/>
      <c r="CF68"/>
      <c r="CG68"/>
      <c r="CH68"/>
      <c r="CI68"/>
    </row>
    <row r="69" spans="1:87" s="11" customFormat="1" ht="12" customHeight="1">
      <c r="A69" s="168">
        <v>11400031</v>
      </c>
      <c r="B69" s="111" t="str">
        <f t="shared" si="0"/>
        <v>11400031</v>
      </c>
      <c r="C69" s="96" t="s">
        <v>545</v>
      </c>
      <c r="D69" s="115" t="str">
        <f t="shared" si="1"/>
        <v>ERB</v>
      </c>
      <c r="E69" s="115"/>
      <c r="F69" s="96"/>
      <c r="G69" s="115"/>
      <c r="H69" s="184" t="str">
        <f t="shared" si="57"/>
        <v/>
      </c>
      <c r="I69" s="184" t="str">
        <f t="shared" si="54"/>
        <v>ERB</v>
      </c>
      <c r="J69" s="184" t="str">
        <f t="shared" si="55"/>
        <v/>
      </c>
      <c r="K69" s="184" t="str">
        <f t="shared" si="56"/>
        <v/>
      </c>
      <c r="L69" s="184" t="str">
        <f t="shared" si="10"/>
        <v>NO</v>
      </c>
      <c r="M69" s="184" t="str">
        <f t="shared" si="11"/>
        <v>NO</v>
      </c>
      <c r="N69" s="184" t="str">
        <f t="shared" si="12"/>
        <v/>
      </c>
      <c r="O69"/>
      <c r="P69" s="97">
        <v>76622596.840000004</v>
      </c>
      <c r="Q69" s="97">
        <v>76622596.840000004</v>
      </c>
      <c r="R69" s="97">
        <v>76622596.840000004</v>
      </c>
      <c r="S69" s="97">
        <v>76622596.840000004</v>
      </c>
      <c r="T69" s="97">
        <v>76622596.840000004</v>
      </c>
      <c r="U69" s="97">
        <v>76622596.840000004</v>
      </c>
      <c r="V69" s="97">
        <v>76622596.840000004</v>
      </c>
      <c r="W69" s="97">
        <v>76622596.840000004</v>
      </c>
      <c r="X69" s="97">
        <v>76622596.840000004</v>
      </c>
      <c r="Y69" s="97">
        <v>76622596.840000004</v>
      </c>
      <c r="Z69" s="97">
        <v>76622596.840000004</v>
      </c>
      <c r="AA69" s="97">
        <v>76622596.840000004</v>
      </c>
      <c r="AB69" s="97">
        <v>76622596.840000004</v>
      </c>
      <c r="AC69" s="97"/>
      <c r="AD69" s="97"/>
      <c r="AE69" s="97">
        <f t="shared" si="8"/>
        <v>76622596.840000018</v>
      </c>
      <c r="AF69" s="105">
        <v>6</v>
      </c>
      <c r="AG69" s="104"/>
      <c r="AH69" s="102"/>
      <c r="AI69" s="102">
        <f t="shared" si="80"/>
        <v>76622596.840000018</v>
      </c>
      <c r="AJ69" s="102"/>
      <c r="AK69" s="103"/>
      <c r="AL69" s="102">
        <f t="shared" si="13"/>
        <v>76622596.840000018</v>
      </c>
      <c r="AM69" s="101"/>
      <c r="AN69" s="102"/>
      <c r="AO69" s="264">
        <f t="shared" si="14"/>
        <v>0</v>
      </c>
      <c r="AP69" s="240"/>
      <c r="AQ69" s="87">
        <f t="shared" si="9"/>
        <v>76622596.840000004</v>
      </c>
      <c r="AR69" s="102"/>
      <c r="AS69" s="102">
        <f t="shared" si="81"/>
        <v>76622596.840000004</v>
      </c>
      <c r="AT69" s="102"/>
      <c r="AU69" s="102"/>
      <c r="AV69" s="260">
        <f t="shared" si="15"/>
        <v>76622596.840000004</v>
      </c>
      <c r="AW69" s="102"/>
      <c r="AX69" s="102"/>
      <c r="AY69" s="101">
        <f t="shared" si="16"/>
        <v>0</v>
      </c>
      <c r="AZ69" s="516"/>
      <c r="BA69"/>
      <c r="BC69"/>
      <c r="BD69"/>
      <c r="BE69"/>
      <c r="BF69"/>
      <c r="BG69"/>
      <c r="BH69"/>
      <c r="BI69"/>
      <c r="BJ69"/>
      <c r="BK69"/>
      <c r="BL69"/>
      <c r="BM69"/>
      <c r="BN69"/>
      <c r="BO69"/>
      <c r="BP69"/>
      <c r="BQ69"/>
      <c r="BR69"/>
      <c r="BS69"/>
      <c r="BT69"/>
      <c r="BU69"/>
      <c r="BV69"/>
      <c r="BW69"/>
      <c r="BX69"/>
      <c r="BY69"/>
      <c r="BZ69"/>
      <c r="CA69"/>
      <c r="CB69"/>
      <c r="CC69"/>
      <c r="CD69"/>
      <c r="CE69"/>
      <c r="CF69"/>
      <c r="CG69"/>
      <c r="CH69"/>
      <c r="CI69"/>
    </row>
    <row r="70" spans="1:87" s="11" customFormat="1" ht="12" customHeight="1">
      <c r="A70" s="168">
        <v>11400061</v>
      </c>
      <c r="B70" s="111" t="str">
        <f t="shared" si="0"/>
        <v>11400061</v>
      </c>
      <c r="C70" s="96" t="s">
        <v>495</v>
      </c>
      <c r="D70" s="115" t="str">
        <f t="shared" si="1"/>
        <v>ERB</v>
      </c>
      <c r="E70" s="115"/>
      <c r="F70" s="96"/>
      <c r="G70" s="115"/>
      <c r="H70" s="184" t="str">
        <f t="shared" si="57"/>
        <v/>
      </c>
      <c r="I70" s="184" t="str">
        <f t="shared" si="54"/>
        <v>ERB</v>
      </c>
      <c r="J70" s="184" t="str">
        <f t="shared" si="55"/>
        <v/>
      </c>
      <c r="K70" s="184" t="str">
        <f t="shared" si="56"/>
        <v/>
      </c>
      <c r="L70" s="184" t="str">
        <f t="shared" si="10"/>
        <v>NO</v>
      </c>
      <c r="M70" s="184" t="str">
        <f t="shared" si="11"/>
        <v>NO</v>
      </c>
      <c r="N70" s="184" t="str">
        <f t="shared" si="12"/>
        <v/>
      </c>
      <c r="O70"/>
      <c r="P70" s="97">
        <v>156960790.84</v>
      </c>
      <c r="Q70" s="97">
        <v>156960790.84</v>
      </c>
      <c r="R70" s="97">
        <v>156960790.84</v>
      </c>
      <c r="S70" s="97">
        <v>156960790.84</v>
      </c>
      <c r="T70" s="97">
        <v>156960790.84</v>
      </c>
      <c r="U70" s="97">
        <v>156960790.84</v>
      </c>
      <c r="V70" s="97">
        <v>156960790.84</v>
      </c>
      <c r="W70" s="97">
        <v>156960790.84</v>
      </c>
      <c r="X70" s="97">
        <v>156960790.84</v>
      </c>
      <c r="Y70" s="97">
        <v>156960790.84</v>
      </c>
      <c r="Z70" s="97">
        <v>156960790.84</v>
      </c>
      <c r="AA70" s="97">
        <v>156960790.84</v>
      </c>
      <c r="AB70" s="97">
        <v>156960790.84</v>
      </c>
      <c r="AC70" s="97"/>
      <c r="AD70" s="97"/>
      <c r="AE70" s="97">
        <f t="shared" si="8"/>
        <v>156960790.83999997</v>
      </c>
      <c r="AF70" s="105">
        <v>6</v>
      </c>
      <c r="AG70" s="104"/>
      <c r="AH70" s="102"/>
      <c r="AI70" s="102">
        <f t="shared" si="80"/>
        <v>156960790.83999997</v>
      </c>
      <c r="AJ70" s="102"/>
      <c r="AK70" s="103"/>
      <c r="AL70" s="102">
        <f t="shared" si="13"/>
        <v>156960790.83999997</v>
      </c>
      <c r="AM70" s="101"/>
      <c r="AN70" s="102"/>
      <c r="AO70" s="264">
        <f t="shared" si="14"/>
        <v>0</v>
      </c>
      <c r="AP70" s="240"/>
      <c r="AQ70" s="87">
        <f t="shared" si="9"/>
        <v>156960790.84</v>
      </c>
      <c r="AR70" s="102"/>
      <c r="AS70" s="102">
        <f t="shared" si="81"/>
        <v>156960790.84</v>
      </c>
      <c r="AT70" s="102"/>
      <c r="AU70" s="102"/>
      <c r="AV70" s="260">
        <f t="shared" si="15"/>
        <v>156960790.84</v>
      </c>
      <c r="AW70" s="102"/>
      <c r="AX70" s="102"/>
      <c r="AY70" s="101">
        <f t="shared" si="16"/>
        <v>0</v>
      </c>
      <c r="AZ70" s="516"/>
      <c r="BA70"/>
      <c r="BC70"/>
      <c r="BD70"/>
      <c r="BE70"/>
      <c r="BF70"/>
      <c r="BG70"/>
      <c r="BH70"/>
      <c r="BI70"/>
      <c r="BJ70"/>
      <c r="BK70"/>
      <c r="BL70"/>
      <c r="BM70"/>
      <c r="BN70"/>
      <c r="BO70"/>
      <c r="BP70"/>
      <c r="BQ70"/>
      <c r="BR70"/>
      <c r="BS70"/>
      <c r="BT70"/>
      <c r="BU70"/>
      <c r="BV70"/>
      <c r="BW70"/>
      <c r="BX70"/>
      <c r="BY70"/>
      <c r="BZ70"/>
      <c r="CA70"/>
      <c r="CB70"/>
      <c r="CC70"/>
      <c r="CD70"/>
      <c r="CE70"/>
      <c r="CF70"/>
      <c r="CG70"/>
      <c r="CH70"/>
      <c r="CI70"/>
    </row>
    <row r="71" spans="1:87" s="11" customFormat="1" ht="12" customHeight="1">
      <c r="A71" s="169">
        <v>11400071</v>
      </c>
      <c r="B71" s="201" t="str">
        <f t="shared" si="0"/>
        <v>11400071</v>
      </c>
      <c r="C71" s="107" t="s">
        <v>674</v>
      </c>
      <c r="D71" s="115" t="str">
        <f t="shared" si="1"/>
        <v>ERB</v>
      </c>
      <c r="E71" s="115"/>
      <c r="F71" s="107"/>
      <c r="G71" s="115"/>
      <c r="H71" s="184" t="str">
        <f t="shared" si="57"/>
        <v/>
      </c>
      <c r="I71" s="184" t="str">
        <f t="shared" si="54"/>
        <v>ERB</v>
      </c>
      <c r="J71" s="184" t="str">
        <f t="shared" si="55"/>
        <v/>
      </c>
      <c r="K71" s="184" t="str">
        <f t="shared" si="56"/>
        <v/>
      </c>
      <c r="L71" s="184" t="str">
        <f t="shared" si="10"/>
        <v>NO</v>
      </c>
      <c r="M71" s="184" t="str">
        <f t="shared" si="11"/>
        <v>NO</v>
      </c>
      <c r="N71" s="184" t="str">
        <f t="shared" si="12"/>
        <v/>
      </c>
      <c r="O71"/>
      <c r="P71" s="97">
        <v>16950332.899999999</v>
      </c>
      <c r="Q71" s="97">
        <v>16950332.899999999</v>
      </c>
      <c r="R71" s="97">
        <v>16950332.899999999</v>
      </c>
      <c r="S71" s="97">
        <v>16950332.899999999</v>
      </c>
      <c r="T71" s="97">
        <v>16950332.899999999</v>
      </c>
      <c r="U71" s="97">
        <v>16950332.899999999</v>
      </c>
      <c r="V71" s="97">
        <v>16950332.899999999</v>
      </c>
      <c r="W71" s="97">
        <v>16950332.899999999</v>
      </c>
      <c r="X71" s="97">
        <v>16950332.899999999</v>
      </c>
      <c r="Y71" s="97">
        <v>16950332.899999999</v>
      </c>
      <c r="Z71" s="97">
        <v>16950332.899999999</v>
      </c>
      <c r="AA71" s="97">
        <v>16950332.899999999</v>
      </c>
      <c r="AB71" s="97">
        <v>16950332.899999999</v>
      </c>
      <c r="AC71" s="97"/>
      <c r="AD71" s="97"/>
      <c r="AE71" s="97">
        <f t="shared" si="8"/>
        <v>16950332.900000002</v>
      </c>
      <c r="AF71" s="105">
        <v>6</v>
      </c>
      <c r="AG71" s="104"/>
      <c r="AH71" s="102"/>
      <c r="AI71" s="102">
        <f t="shared" si="80"/>
        <v>16950332.900000002</v>
      </c>
      <c r="AJ71" s="102"/>
      <c r="AK71" s="103"/>
      <c r="AL71" s="102">
        <f t="shared" si="13"/>
        <v>16950332.900000002</v>
      </c>
      <c r="AM71" s="101"/>
      <c r="AN71" s="102"/>
      <c r="AO71" s="264">
        <f t="shared" si="14"/>
        <v>0</v>
      </c>
      <c r="AP71" s="240"/>
      <c r="AQ71" s="87">
        <f t="shared" si="9"/>
        <v>16950332.899999999</v>
      </c>
      <c r="AR71" s="102"/>
      <c r="AS71" s="102">
        <f t="shared" si="81"/>
        <v>16950332.899999999</v>
      </c>
      <c r="AT71" s="102"/>
      <c r="AU71" s="102"/>
      <c r="AV71" s="260">
        <f t="shared" si="15"/>
        <v>16950332.899999999</v>
      </c>
      <c r="AW71" s="102"/>
      <c r="AX71" s="102"/>
      <c r="AY71" s="101">
        <f t="shared" si="16"/>
        <v>0</v>
      </c>
      <c r="AZ71" s="516"/>
      <c r="BA71"/>
      <c r="BC71"/>
      <c r="BD71"/>
      <c r="BE71"/>
      <c r="BF71"/>
      <c r="BG71"/>
      <c r="BH71"/>
      <c r="BI71"/>
      <c r="BJ71"/>
      <c r="BK71"/>
      <c r="BL71"/>
      <c r="BM71"/>
      <c r="BN71"/>
      <c r="BO71"/>
      <c r="BP71"/>
      <c r="BQ71"/>
      <c r="BR71"/>
      <c r="BS71"/>
      <c r="BT71"/>
      <c r="BU71"/>
      <c r="BV71"/>
      <c r="BW71"/>
      <c r="BX71"/>
      <c r="BY71"/>
      <c r="BZ71"/>
      <c r="CA71"/>
      <c r="CB71"/>
      <c r="CC71"/>
      <c r="CD71"/>
      <c r="CE71"/>
      <c r="CF71"/>
      <c r="CG71"/>
      <c r="CH71"/>
      <c r="CI71"/>
    </row>
    <row r="72" spans="1:87" s="11" customFormat="1" ht="12" customHeight="1">
      <c r="A72" s="169">
        <v>11400091</v>
      </c>
      <c r="B72" s="201" t="str">
        <f t="shared" si="0"/>
        <v>11400091</v>
      </c>
      <c r="C72" s="107" t="s">
        <v>900</v>
      </c>
      <c r="D72" s="115" t="str">
        <f t="shared" si="1"/>
        <v>ERB</v>
      </c>
      <c r="E72" s="115"/>
      <c r="F72" s="107"/>
      <c r="G72" s="115"/>
      <c r="H72" s="184" t="str">
        <f t="shared" si="57"/>
        <v/>
      </c>
      <c r="I72" s="184" t="str">
        <f t="shared" si="54"/>
        <v>ERB</v>
      </c>
      <c r="J72" s="184" t="str">
        <f t="shared" si="55"/>
        <v/>
      </c>
      <c r="K72" s="184" t="str">
        <f t="shared" si="56"/>
        <v/>
      </c>
      <c r="L72" s="184" t="str">
        <f t="shared" si="10"/>
        <v>NO</v>
      </c>
      <c r="M72" s="184" t="str">
        <f t="shared" si="11"/>
        <v>NO</v>
      </c>
      <c r="N72" s="184" t="str">
        <f t="shared" si="12"/>
        <v/>
      </c>
      <c r="O72"/>
      <c r="P72" s="97">
        <v>31009424.030000001</v>
      </c>
      <c r="Q72" s="97">
        <v>31009424.030000001</v>
      </c>
      <c r="R72" s="97">
        <v>31009424.030000001</v>
      </c>
      <c r="S72" s="97">
        <v>31009424.030000001</v>
      </c>
      <c r="T72" s="97">
        <v>31009424.030000001</v>
      </c>
      <c r="U72" s="97">
        <v>31009424.030000001</v>
      </c>
      <c r="V72" s="97">
        <v>31009424.030000001</v>
      </c>
      <c r="W72" s="97">
        <v>31009424.030000001</v>
      </c>
      <c r="X72" s="97">
        <v>31009424.030000001</v>
      </c>
      <c r="Y72" s="97">
        <v>31009424.030000001</v>
      </c>
      <c r="Z72" s="97">
        <v>31009424.030000001</v>
      </c>
      <c r="AA72" s="97">
        <v>31009424.030000001</v>
      </c>
      <c r="AB72" s="97">
        <v>31009424.030000001</v>
      </c>
      <c r="AC72" s="97"/>
      <c r="AD72" s="97"/>
      <c r="AE72" s="97">
        <f t="shared" si="8"/>
        <v>31009424.02999999</v>
      </c>
      <c r="AF72" s="105" t="s">
        <v>439</v>
      </c>
      <c r="AG72" s="104"/>
      <c r="AH72" s="102"/>
      <c r="AI72" s="102">
        <f t="shared" si="80"/>
        <v>31009424.02999999</v>
      </c>
      <c r="AJ72" s="102"/>
      <c r="AK72" s="103"/>
      <c r="AL72" s="102">
        <f t="shared" si="13"/>
        <v>31009424.02999999</v>
      </c>
      <c r="AM72" s="101"/>
      <c r="AN72" s="102"/>
      <c r="AO72" s="264">
        <f t="shared" si="14"/>
        <v>0</v>
      </c>
      <c r="AP72" s="240"/>
      <c r="AQ72" s="87">
        <f t="shared" si="9"/>
        <v>31009424.030000001</v>
      </c>
      <c r="AR72" s="102"/>
      <c r="AS72" s="102">
        <f t="shared" si="81"/>
        <v>31009424.030000001</v>
      </c>
      <c r="AT72" s="102"/>
      <c r="AU72" s="102"/>
      <c r="AV72" s="260">
        <f t="shared" si="15"/>
        <v>31009424.030000001</v>
      </c>
      <c r="AW72" s="102"/>
      <c r="AX72" s="102"/>
      <c r="AY72" s="101">
        <f t="shared" si="16"/>
        <v>0</v>
      </c>
      <c r="AZ72" s="516"/>
      <c r="BA72"/>
      <c r="BC72"/>
      <c r="BD72"/>
      <c r="BE72"/>
      <c r="BF72"/>
      <c r="BG72"/>
      <c r="BH72"/>
      <c r="BI72"/>
      <c r="BJ72"/>
      <c r="BK72"/>
      <c r="BL72"/>
      <c r="BM72"/>
      <c r="BN72"/>
      <c r="BO72"/>
      <c r="BP72"/>
      <c r="BQ72"/>
      <c r="BR72"/>
      <c r="BS72"/>
      <c r="BT72"/>
      <c r="BU72"/>
      <c r="BV72"/>
      <c r="BW72"/>
      <c r="BX72"/>
      <c r="BY72"/>
      <c r="BZ72"/>
      <c r="CA72"/>
      <c r="CB72"/>
      <c r="CC72"/>
      <c r="CD72"/>
      <c r="CE72"/>
      <c r="CF72"/>
      <c r="CG72"/>
      <c r="CH72"/>
      <c r="CI72"/>
    </row>
    <row r="73" spans="1:87" s="11" customFormat="1" ht="12" customHeight="1">
      <c r="A73" s="168">
        <v>11500001</v>
      </c>
      <c r="B73" s="111" t="str">
        <f t="shared" si="0"/>
        <v>11500001</v>
      </c>
      <c r="C73" s="96" t="s">
        <v>602</v>
      </c>
      <c r="D73" s="115" t="str">
        <f t="shared" si="1"/>
        <v>ERB</v>
      </c>
      <c r="E73" s="115"/>
      <c r="F73" s="96"/>
      <c r="G73" s="115"/>
      <c r="H73" s="184" t="str">
        <f t="shared" si="57"/>
        <v/>
      </c>
      <c r="I73" s="184" t="str">
        <f t="shared" si="54"/>
        <v>ERB</v>
      </c>
      <c r="J73" s="184" t="str">
        <f t="shared" si="55"/>
        <v/>
      </c>
      <c r="K73" s="184" t="str">
        <f t="shared" si="56"/>
        <v/>
      </c>
      <c r="L73" s="184" t="str">
        <f t="shared" si="10"/>
        <v>NO</v>
      </c>
      <c r="M73" s="184" t="str">
        <f t="shared" si="11"/>
        <v>NO</v>
      </c>
      <c r="N73" s="184" t="str">
        <f t="shared" si="12"/>
        <v/>
      </c>
      <c r="O73"/>
      <c r="P73" s="97">
        <v>-925389</v>
      </c>
      <c r="Q73" s="97">
        <v>-927539</v>
      </c>
      <c r="R73" s="97">
        <v>-929689</v>
      </c>
      <c r="S73" s="97">
        <v>-931839</v>
      </c>
      <c r="T73" s="97">
        <v>-933989</v>
      </c>
      <c r="U73" s="97">
        <v>-936139</v>
      </c>
      <c r="V73" s="97">
        <v>-938289</v>
      </c>
      <c r="W73" s="97">
        <v>-940439</v>
      </c>
      <c r="X73" s="97">
        <v>-942589</v>
      </c>
      <c r="Y73" s="97">
        <v>-944739</v>
      </c>
      <c r="Z73" s="97">
        <v>-946889</v>
      </c>
      <c r="AA73" s="97">
        <v>-949039</v>
      </c>
      <c r="AB73" s="97">
        <v>-951189</v>
      </c>
      <c r="AC73" s="97"/>
      <c r="AD73" s="97"/>
      <c r="AE73" s="97">
        <f t="shared" si="8"/>
        <v>-938289</v>
      </c>
      <c r="AF73" s="105">
        <v>21</v>
      </c>
      <c r="AG73" s="104"/>
      <c r="AH73" s="102"/>
      <c r="AI73" s="102">
        <f t="shared" si="80"/>
        <v>-938289</v>
      </c>
      <c r="AJ73" s="102"/>
      <c r="AK73" s="103"/>
      <c r="AL73" s="102">
        <f t="shared" si="13"/>
        <v>-938289</v>
      </c>
      <c r="AM73" s="101"/>
      <c r="AN73" s="102"/>
      <c r="AO73" s="264">
        <f t="shared" si="14"/>
        <v>0</v>
      </c>
      <c r="AP73" s="240"/>
      <c r="AQ73" s="87">
        <f t="shared" si="9"/>
        <v>-951189</v>
      </c>
      <c r="AR73" s="102"/>
      <c r="AS73" s="102">
        <f t="shared" si="81"/>
        <v>-951189</v>
      </c>
      <c r="AT73" s="102"/>
      <c r="AU73" s="102"/>
      <c r="AV73" s="260">
        <f t="shared" si="15"/>
        <v>-951189</v>
      </c>
      <c r="AW73" s="102"/>
      <c r="AX73" s="102"/>
      <c r="AY73" s="101">
        <f t="shared" si="16"/>
        <v>0</v>
      </c>
      <c r="AZ73" s="516"/>
      <c r="BA73"/>
      <c r="BC73"/>
      <c r="BD73"/>
      <c r="BE73"/>
      <c r="BF73"/>
      <c r="BG73"/>
      <c r="BH73"/>
      <c r="BI73"/>
      <c r="BJ73"/>
      <c r="BK73"/>
      <c r="BL73"/>
      <c r="BM73"/>
      <c r="BN73"/>
      <c r="BO73"/>
      <c r="BP73"/>
      <c r="BQ73"/>
      <c r="BR73"/>
      <c r="BS73"/>
      <c r="BT73"/>
      <c r="BU73"/>
      <c r="BV73"/>
      <c r="BW73"/>
      <c r="BX73"/>
      <c r="BY73"/>
      <c r="BZ73"/>
      <c r="CA73"/>
      <c r="CB73"/>
      <c r="CC73"/>
      <c r="CD73"/>
      <c r="CE73"/>
      <c r="CF73"/>
      <c r="CG73"/>
      <c r="CH73"/>
      <c r="CI73"/>
    </row>
    <row r="74" spans="1:87" s="11" customFormat="1" ht="12" customHeight="1">
      <c r="A74" s="168">
        <v>11500011</v>
      </c>
      <c r="B74" s="111" t="str">
        <f t="shared" si="0"/>
        <v>11500011</v>
      </c>
      <c r="C74" s="96" t="s">
        <v>22</v>
      </c>
      <c r="D74" s="115" t="str">
        <f t="shared" si="1"/>
        <v>ERB</v>
      </c>
      <c r="E74" s="115"/>
      <c r="F74" s="96"/>
      <c r="G74" s="115"/>
      <c r="H74" s="184" t="str">
        <f t="shared" si="57"/>
        <v/>
      </c>
      <c r="I74" s="184" t="str">
        <f t="shared" si="54"/>
        <v>ERB</v>
      </c>
      <c r="J74" s="184" t="str">
        <f t="shared" si="55"/>
        <v/>
      </c>
      <c r="K74" s="184" t="str">
        <f t="shared" si="56"/>
        <v/>
      </c>
      <c r="L74" s="184" t="str">
        <f t="shared" si="10"/>
        <v>NO</v>
      </c>
      <c r="M74" s="184" t="str">
        <f t="shared" si="11"/>
        <v>NO</v>
      </c>
      <c r="N74" s="184" t="str">
        <f t="shared" si="12"/>
        <v/>
      </c>
      <c r="O74"/>
      <c r="P74" s="97">
        <v>-302358.01</v>
      </c>
      <c r="Q74" s="97">
        <v>-302358.01</v>
      </c>
      <c r="R74" s="97">
        <v>-302358.01</v>
      </c>
      <c r="S74" s="97">
        <v>-302358.01</v>
      </c>
      <c r="T74" s="97">
        <v>-302358.01</v>
      </c>
      <c r="U74" s="97">
        <v>-302358.01</v>
      </c>
      <c r="V74" s="97">
        <v>-302358.01</v>
      </c>
      <c r="W74" s="97">
        <v>-302358.01</v>
      </c>
      <c r="X74" s="97">
        <v>-302358.01</v>
      </c>
      <c r="Y74" s="97">
        <v>-302358.01</v>
      </c>
      <c r="Z74" s="97">
        <v>-302358.01</v>
      </c>
      <c r="AA74" s="97">
        <v>-302358.01</v>
      </c>
      <c r="AB74" s="97">
        <v>-302358.01</v>
      </c>
      <c r="AC74" s="97"/>
      <c r="AD74" s="97"/>
      <c r="AE74" s="97">
        <f t="shared" ref="AE74:AE138" si="82">(P74+AB74+SUM(Q74:AA74)*2)/24</f>
        <v>-302358.00999999995</v>
      </c>
      <c r="AF74" s="105">
        <v>21</v>
      </c>
      <c r="AG74" s="104"/>
      <c r="AH74" s="102"/>
      <c r="AI74" s="102">
        <f t="shared" si="80"/>
        <v>-302358.00999999995</v>
      </c>
      <c r="AJ74" s="102"/>
      <c r="AK74" s="103"/>
      <c r="AL74" s="102">
        <f t="shared" si="13"/>
        <v>-302358.00999999995</v>
      </c>
      <c r="AM74" s="101"/>
      <c r="AN74" s="102"/>
      <c r="AO74" s="264">
        <f t="shared" si="14"/>
        <v>0</v>
      </c>
      <c r="AP74" s="240"/>
      <c r="AQ74" s="87">
        <f t="shared" ref="AQ74:AQ138" si="83">AB74</f>
        <v>-302358.01</v>
      </c>
      <c r="AR74" s="102"/>
      <c r="AS74" s="102">
        <f t="shared" si="81"/>
        <v>-302358.01</v>
      </c>
      <c r="AT74" s="102"/>
      <c r="AU74" s="102"/>
      <c r="AV74" s="260">
        <f t="shared" si="15"/>
        <v>-302358.01</v>
      </c>
      <c r="AW74" s="102"/>
      <c r="AX74" s="102"/>
      <c r="AY74" s="101">
        <f t="shared" si="16"/>
        <v>0</v>
      </c>
      <c r="AZ74" s="516"/>
      <c r="BA74"/>
      <c r="BC74"/>
      <c r="BD74"/>
      <c r="BE74"/>
      <c r="BF74"/>
      <c r="BG74"/>
      <c r="BH74"/>
      <c r="BI74"/>
      <c r="BJ74"/>
      <c r="BK74"/>
      <c r="BL74"/>
      <c r="BM74"/>
      <c r="BN74"/>
      <c r="BO74"/>
      <c r="BP74"/>
      <c r="BQ74"/>
      <c r="BR74"/>
      <c r="BS74"/>
      <c r="BT74"/>
      <c r="BU74"/>
      <c r="BV74"/>
      <c r="BW74"/>
      <c r="BX74"/>
      <c r="BY74"/>
      <c r="BZ74"/>
      <c r="CA74"/>
      <c r="CB74"/>
      <c r="CC74"/>
      <c r="CD74"/>
      <c r="CE74"/>
      <c r="CF74"/>
      <c r="CG74"/>
      <c r="CH74"/>
      <c r="CI74"/>
    </row>
    <row r="75" spans="1:87" s="11" customFormat="1" ht="12" customHeight="1">
      <c r="A75" s="168">
        <v>11500031</v>
      </c>
      <c r="B75" s="111" t="str">
        <f t="shared" si="0"/>
        <v>11500031</v>
      </c>
      <c r="C75" s="96" t="s">
        <v>442</v>
      </c>
      <c r="D75" s="115" t="str">
        <f t="shared" si="1"/>
        <v>ERB</v>
      </c>
      <c r="E75" s="115"/>
      <c r="F75" s="96"/>
      <c r="G75" s="115"/>
      <c r="H75" s="184" t="str">
        <f t="shared" si="57"/>
        <v/>
      </c>
      <c r="I75" s="184" t="str">
        <f t="shared" si="54"/>
        <v>ERB</v>
      </c>
      <c r="J75" s="184" t="str">
        <f t="shared" si="55"/>
        <v/>
      </c>
      <c r="K75" s="184" t="str">
        <f t="shared" si="56"/>
        <v/>
      </c>
      <c r="L75" s="184" t="str">
        <f t="shared" si="10"/>
        <v>NO</v>
      </c>
      <c r="M75" s="184" t="str">
        <f t="shared" si="11"/>
        <v>NO</v>
      </c>
      <c r="N75" s="184" t="str">
        <f t="shared" si="12"/>
        <v/>
      </c>
      <c r="O75"/>
      <c r="P75" s="97">
        <v>-63800238.659999996</v>
      </c>
      <c r="Q75" s="97">
        <v>-64021313.659999996</v>
      </c>
      <c r="R75" s="97">
        <v>-64242388.659999996</v>
      </c>
      <c r="S75" s="97">
        <v>-64463463.659999996</v>
      </c>
      <c r="T75" s="97">
        <v>-64684538.659999996</v>
      </c>
      <c r="U75" s="97">
        <v>-64905613.659999996</v>
      </c>
      <c r="V75" s="97">
        <v>-65126688.659999996</v>
      </c>
      <c r="W75" s="97">
        <v>-65347763.659999996</v>
      </c>
      <c r="X75" s="97">
        <v>-65568838.659999996</v>
      </c>
      <c r="Y75" s="97">
        <v>-65789913.659999996</v>
      </c>
      <c r="Z75" s="97">
        <v>-66010988.659999996</v>
      </c>
      <c r="AA75" s="97">
        <v>-66232063.659999996</v>
      </c>
      <c r="AB75" s="97">
        <v>-66453138.659999996</v>
      </c>
      <c r="AC75" s="97"/>
      <c r="AD75" s="97"/>
      <c r="AE75" s="97">
        <f t="shared" si="82"/>
        <v>-65126688.659999974</v>
      </c>
      <c r="AF75" s="105">
        <v>21</v>
      </c>
      <c r="AG75" s="104"/>
      <c r="AH75" s="102"/>
      <c r="AI75" s="102">
        <f t="shared" si="80"/>
        <v>-65126688.659999974</v>
      </c>
      <c r="AJ75" s="102"/>
      <c r="AK75" s="103"/>
      <c r="AL75" s="102">
        <f t="shared" si="13"/>
        <v>-65126688.659999974</v>
      </c>
      <c r="AM75" s="101"/>
      <c r="AN75" s="102"/>
      <c r="AO75" s="264">
        <f t="shared" si="14"/>
        <v>0</v>
      </c>
      <c r="AP75" s="240"/>
      <c r="AQ75" s="87">
        <f t="shared" si="83"/>
        <v>-66453138.659999996</v>
      </c>
      <c r="AR75" s="102"/>
      <c r="AS75" s="102">
        <f t="shared" si="81"/>
        <v>-66453138.659999996</v>
      </c>
      <c r="AT75" s="102"/>
      <c r="AU75" s="102"/>
      <c r="AV75" s="260">
        <f t="shared" si="15"/>
        <v>-66453138.659999996</v>
      </c>
      <c r="AW75" s="102"/>
      <c r="AX75" s="102"/>
      <c r="AY75" s="101">
        <f t="shared" si="16"/>
        <v>0</v>
      </c>
      <c r="AZ75" s="516"/>
      <c r="BA75"/>
      <c r="BC75"/>
      <c r="BD75"/>
      <c r="BE75"/>
      <c r="BF75"/>
      <c r="BG75"/>
      <c r="BH75"/>
      <c r="BI75"/>
      <c r="BJ75"/>
      <c r="BK75"/>
      <c r="BL75"/>
      <c r="BM75"/>
      <c r="BN75"/>
      <c r="BO75"/>
      <c r="BP75"/>
      <c r="BQ75"/>
      <c r="BR75"/>
      <c r="BS75"/>
      <c r="BT75"/>
      <c r="BU75"/>
      <c r="BV75"/>
      <c r="BW75"/>
      <c r="BX75"/>
      <c r="BY75"/>
      <c r="BZ75"/>
      <c r="CA75"/>
      <c r="CB75"/>
      <c r="CC75"/>
      <c r="CD75"/>
      <c r="CE75"/>
      <c r="CF75"/>
      <c r="CG75"/>
      <c r="CH75"/>
      <c r="CI75"/>
    </row>
    <row r="76" spans="1:87" s="11" customFormat="1" ht="12" customHeight="1">
      <c r="A76" s="168">
        <v>11500041</v>
      </c>
      <c r="B76" s="111" t="str">
        <f t="shared" si="0"/>
        <v>11500041</v>
      </c>
      <c r="C76" s="96" t="s">
        <v>501</v>
      </c>
      <c r="D76" s="115" t="str">
        <f t="shared" si="1"/>
        <v>ERB</v>
      </c>
      <c r="E76" s="115"/>
      <c r="F76" s="96"/>
      <c r="G76" s="115"/>
      <c r="H76" s="184" t="str">
        <f t="shared" si="57"/>
        <v/>
      </c>
      <c r="I76" s="184" t="str">
        <f t="shared" si="54"/>
        <v>ERB</v>
      </c>
      <c r="J76" s="184" t="str">
        <f t="shared" si="55"/>
        <v/>
      </c>
      <c r="K76" s="184" t="str">
        <f t="shared" si="56"/>
        <v/>
      </c>
      <c r="L76" s="184" t="str">
        <f t="shared" si="10"/>
        <v>NO</v>
      </c>
      <c r="M76" s="184" t="str">
        <f t="shared" si="11"/>
        <v>NO</v>
      </c>
      <c r="N76" s="184" t="str">
        <f t="shared" si="12"/>
        <v/>
      </c>
      <c r="O76"/>
      <c r="P76" s="97">
        <v>-41800138.520000003</v>
      </c>
      <c r="Q76" s="97">
        <v>-42184846.799999997</v>
      </c>
      <c r="R76" s="97">
        <v>-42569555.079999998</v>
      </c>
      <c r="S76" s="97">
        <v>-42954263.359999999</v>
      </c>
      <c r="T76" s="97">
        <v>-43338971.640000001</v>
      </c>
      <c r="U76" s="97">
        <v>-43723679.920000002</v>
      </c>
      <c r="V76" s="97">
        <v>-44108388.200000003</v>
      </c>
      <c r="W76" s="97">
        <v>-44493096.479999997</v>
      </c>
      <c r="X76" s="97">
        <v>-44877804.759999998</v>
      </c>
      <c r="Y76" s="97">
        <v>-45262513.039999999</v>
      </c>
      <c r="Z76" s="97">
        <v>-45647221.32</v>
      </c>
      <c r="AA76" s="97">
        <v>-46031929.600000001</v>
      </c>
      <c r="AB76" s="97">
        <v>-46416637.880000003</v>
      </c>
      <c r="AC76" s="97"/>
      <c r="AD76" s="97"/>
      <c r="AE76" s="97">
        <f t="shared" si="82"/>
        <v>-44108388.200000003</v>
      </c>
      <c r="AF76" s="105" t="s">
        <v>507</v>
      </c>
      <c r="AG76" s="104"/>
      <c r="AH76" s="102"/>
      <c r="AI76" s="102">
        <f t="shared" si="80"/>
        <v>-44108388.200000003</v>
      </c>
      <c r="AJ76" s="102"/>
      <c r="AK76" s="103"/>
      <c r="AL76" s="102">
        <f t="shared" si="13"/>
        <v>-44108388.200000003</v>
      </c>
      <c r="AM76" s="101"/>
      <c r="AN76" s="102"/>
      <c r="AO76" s="264">
        <f t="shared" si="14"/>
        <v>0</v>
      </c>
      <c r="AP76" s="240"/>
      <c r="AQ76" s="87">
        <f t="shared" si="83"/>
        <v>-46416637.880000003</v>
      </c>
      <c r="AR76" s="102"/>
      <c r="AS76" s="102">
        <f t="shared" si="81"/>
        <v>-46416637.880000003</v>
      </c>
      <c r="AT76" s="102"/>
      <c r="AU76" s="102"/>
      <c r="AV76" s="260">
        <f t="shared" si="15"/>
        <v>-46416637.880000003</v>
      </c>
      <c r="AW76" s="102"/>
      <c r="AX76" s="102"/>
      <c r="AY76" s="101">
        <f t="shared" si="16"/>
        <v>0</v>
      </c>
      <c r="AZ76" s="516"/>
      <c r="BA76"/>
      <c r="BC76"/>
      <c r="BD76"/>
      <c r="BE76"/>
      <c r="BF76"/>
      <c r="BG76"/>
      <c r="BH76"/>
      <c r="BI76"/>
      <c r="BJ76"/>
      <c r="BK76"/>
      <c r="BL76"/>
      <c r="BM76"/>
      <c r="BN76"/>
      <c r="BO76"/>
      <c r="BP76"/>
      <c r="BQ76"/>
      <c r="BR76"/>
      <c r="BS76"/>
      <c r="BT76"/>
      <c r="BU76"/>
      <c r="BV76"/>
      <c r="BW76"/>
      <c r="BX76"/>
      <c r="BY76"/>
      <c r="BZ76"/>
      <c r="CA76"/>
      <c r="CB76"/>
      <c r="CC76"/>
      <c r="CD76"/>
      <c r="CE76"/>
      <c r="CF76"/>
      <c r="CG76"/>
      <c r="CH76"/>
      <c r="CI76"/>
    </row>
    <row r="77" spans="1:87" s="11" customFormat="1" ht="12" customHeight="1">
      <c r="A77" s="169">
        <v>11500051</v>
      </c>
      <c r="B77" s="201" t="str">
        <f t="shared" si="0"/>
        <v>11500051</v>
      </c>
      <c r="C77" s="107" t="s">
        <v>675</v>
      </c>
      <c r="D77" s="115" t="str">
        <f t="shared" si="1"/>
        <v>ERB</v>
      </c>
      <c r="E77" s="115"/>
      <c r="F77" s="107"/>
      <c r="G77" s="115"/>
      <c r="H77" s="184" t="str">
        <f t="shared" si="57"/>
        <v/>
      </c>
      <c r="I77" s="184" t="str">
        <f t="shared" si="54"/>
        <v>ERB</v>
      </c>
      <c r="J77" s="184" t="str">
        <f t="shared" si="55"/>
        <v/>
      </c>
      <c r="K77" s="184" t="str">
        <f t="shared" si="56"/>
        <v/>
      </c>
      <c r="L77" s="184" t="str">
        <f t="shared" si="10"/>
        <v>NO</v>
      </c>
      <c r="M77" s="184" t="str">
        <f t="shared" si="11"/>
        <v>NO</v>
      </c>
      <c r="N77" s="184" t="str">
        <f t="shared" si="12"/>
        <v/>
      </c>
      <c r="O77"/>
      <c r="P77" s="97">
        <v>-16950332.899999999</v>
      </c>
      <c r="Q77" s="97">
        <v>-16950332.899999999</v>
      </c>
      <c r="R77" s="97">
        <v>-16950332.899999999</v>
      </c>
      <c r="S77" s="97">
        <v>-16950332.899999999</v>
      </c>
      <c r="T77" s="97">
        <v>-16950332.899999999</v>
      </c>
      <c r="U77" s="97">
        <v>-16950332.899999999</v>
      </c>
      <c r="V77" s="97">
        <v>-16950332.899999999</v>
      </c>
      <c r="W77" s="97">
        <v>-16950332.899999999</v>
      </c>
      <c r="X77" s="97">
        <v>-16950332.899999999</v>
      </c>
      <c r="Y77" s="97">
        <v>-16950332.899999999</v>
      </c>
      <c r="Z77" s="97">
        <v>-16950332.899999999</v>
      </c>
      <c r="AA77" s="97">
        <v>-16950332.899999999</v>
      </c>
      <c r="AB77" s="97">
        <v>-16950332.899999999</v>
      </c>
      <c r="AC77" s="97"/>
      <c r="AD77" s="97"/>
      <c r="AE77" s="97">
        <f t="shared" si="82"/>
        <v>-16950332.900000002</v>
      </c>
      <c r="AF77" s="105" t="s">
        <v>507</v>
      </c>
      <c r="AG77" s="104"/>
      <c r="AH77" s="102"/>
      <c r="AI77" s="102">
        <f t="shared" si="80"/>
        <v>-16950332.900000002</v>
      </c>
      <c r="AJ77" s="102"/>
      <c r="AK77" s="103"/>
      <c r="AL77" s="102">
        <f t="shared" si="13"/>
        <v>-16950332.900000002</v>
      </c>
      <c r="AM77" s="101"/>
      <c r="AN77" s="102"/>
      <c r="AO77" s="264">
        <f t="shared" si="14"/>
        <v>0</v>
      </c>
      <c r="AP77" s="240"/>
      <c r="AQ77" s="87">
        <f t="shared" si="83"/>
        <v>-16950332.899999999</v>
      </c>
      <c r="AR77" s="102"/>
      <c r="AS77" s="102">
        <f t="shared" si="81"/>
        <v>-16950332.899999999</v>
      </c>
      <c r="AT77" s="102"/>
      <c r="AU77" s="102"/>
      <c r="AV77" s="260">
        <f t="shared" si="15"/>
        <v>-16950332.899999999</v>
      </c>
      <c r="AW77" s="102"/>
      <c r="AX77" s="102"/>
      <c r="AY77" s="101">
        <f t="shared" si="16"/>
        <v>0</v>
      </c>
      <c r="AZ77" s="516"/>
      <c r="BA77"/>
      <c r="BC77"/>
      <c r="BD77"/>
      <c r="BE77"/>
      <c r="BF77"/>
      <c r="BG77"/>
      <c r="BH77"/>
      <c r="BI77"/>
      <c r="BJ77"/>
      <c r="BK77"/>
      <c r="BL77"/>
      <c r="BM77"/>
      <c r="BN77"/>
      <c r="BO77"/>
      <c r="BP77"/>
      <c r="BQ77"/>
      <c r="BR77"/>
      <c r="BS77"/>
      <c r="BT77"/>
      <c r="BU77"/>
      <c r="BV77"/>
      <c r="BW77"/>
      <c r="BX77"/>
      <c r="BY77"/>
      <c r="BZ77"/>
      <c r="CA77"/>
      <c r="CB77"/>
      <c r="CC77"/>
      <c r="CD77"/>
      <c r="CE77"/>
      <c r="CF77"/>
      <c r="CG77"/>
      <c r="CH77"/>
      <c r="CI77"/>
    </row>
    <row r="78" spans="1:87" s="11" customFormat="1" ht="12" customHeight="1">
      <c r="A78" s="169">
        <v>11500061</v>
      </c>
      <c r="B78" s="201" t="str">
        <f t="shared" si="0"/>
        <v>11500061</v>
      </c>
      <c r="C78" s="96" t="s">
        <v>901</v>
      </c>
      <c r="D78" s="115" t="str">
        <f t="shared" si="1"/>
        <v>ERB</v>
      </c>
      <c r="E78" s="115"/>
      <c r="F78" s="96"/>
      <c r="G78" s="115"/>
      <c r="H78" s="184" t="str">
        <f t="shared" si="57"/>
        <v/>
      </c>
      <c r="I78" s="184" t="str">
        <f t="shared" si="54"/>
        <v>ERB</v>
      </c>
      <c r="J78" s="184" t="str">
        <f t="shared" si="55"/>
        <v/>
      </c>
      <c r="K78" s="184" t="str">
        <f t="shared" si="56"/>
        <v/>
      </c>
      <c r="L78" s="184" t="str">
        <f t="shared" si="10"/>
        <v>NO</v>
      </c>
      <c r="M78" s="184" t="str">
        <f t="shared" si="11"/>
        <v>NO</v>
      </c>
      <c r="N78" s="184" t="str">
        <f t="shared" si="12"/>
        <v/>
      </c>
      <c r="O78"/>
      <c r="P78" s="97">
        <v>-5867268.1699999999</v>
      </c>
      <c r="Q78" s="97">
        <v>-5962684.3200000003</v>
      </c>
      <c r="R78" s="97">
        <v>-6058100.4699999997</v>
      </c>
      <c r="S78" s="97">
        <v>-6153516.6200000001</v>
      </c>
      <c r="T78" s="97">
        <v>-6248932.7699999996</v>
      </c>
      <c r="U78" s="97">
        <v>-6344348.9199999999</v>
      </c>
      <c r="V78" s="97">
        <v>-6439765.0700000003</v>
      </c>
      <c r="W78" s="97">
        <v>-6535181.2199999997</v>
      </c>
      <c r="X78" s="97">
        <v>-6630597.3700000001</v>
      </c>
      <c r="Y78" s="97">
        <v>-6726013.5199999996</v>
      </c>
      <c r="Z78" s="97">
        <v>-6821429.6699999999</v>
      </c>
      <c r="AA78" s="97">
        <v>-6916845.8200000003</v>
      </c>
      <c r="AB78" s="97">
        <v>-7012261.9699999997</v>
      </c>
      <c r="AC78" s="97"/>
      <c r="AD78" s="97"/>
      <c r="AE78" s="97">
        <f t="shared" si="82"/>
        <v>-6439765.0700000003</v>
      </c>
      <c r="AF78" s="105" t="s">
        <v>507</v>
      </c>
      <c r="AG78" s="104"/>
      <c r="AH78" s="102"/>
      <c r="AI78" s="102">
        <f t="shared" si="80"/>
        <v>-6439765.0700000003</v>
      </c>
      <c r="AJ78" s="102"/>
      <c r="AK78" s="103"/>
      <c r="AL78" s="102">
        <f t="shared" si="13"/>
        <v>-6439765.0700000003</v>
      </c>
      <c r="AM78" s="101"/>
      <c r="AN78" s="102"/>
      <c r="AO78" s="264">
        <f t="shared" si="14"/>
        <v>0</v>
      </c>
      <c r="AP78" s="240"/>
      <c r="AQ78" s="87">
        <f t="shared" si="83"/>
        <v>-7012261.9699999997</v>
      </c>
      <c r="AR78" s="102"/>
      <c r="AS78" s="102">
        <f t="shared" si="81"/>
        <v>-7012261.9699999997</v>
      </c>
      <c r="AT78" s="102"/>
      <c r="AU78" s="102"/>
      <c r="AV78" s="260">
        <f t="shared" si="15"/>
        <v>-7012261.9699999997</v>
      </c>
      <c r="AW78" s="102"/>
      <c r="AX78" s="102"/>
      <c r="AY78" s="101">
        <f t="shared" si="16"/>
        <v>0</v>
      </c>
      <c r="AZ78" s="516"/>
      <c r="BA78"/>
      <c r="BC78"/>
      <c r="BD78"/>
      <c r="BE78"/>
      <c r="BF78"/>
      <c r="BG78"/>
      <c r="BH78"/>
      <c r="BI78"/>
      <c r="BJ78"/>
      <c r="BK78"/>
      <c r="BL78"/>
      <c r="BM78"/>
      <c r="BN78"/>
      <c r="BO78"/>
      <c r="BP78"/>
      <c r="BQ78"/>
      <c r="BR78"/>
      <c r="BS78"/>
      <c r="BT78"/>
      <c r="BU78"/>
      <c r="BV78"/>
      <c r="BW78"/>
      <c r="BX78"/>
      <c r="BY78"/>
      <c r="BZ78"/>
      <c r="CA78"/>
      <c r="CB78"/>
      <c r="CC78"/>
      <c r="CD78"/>
      <c r="CE78"/>
      <c r="CF78"/>
      <c r="CG78"/>
      <c r="CH78"/>
      <c r="CI78"/>
    </row>
    <row r="79" spans="1:87" s="11" customFormat="1" ht="12" customHeight="1">
      <c r="A79" s="368">
        <v>11710002</v>
      </c>
      <c r="B79" s="369" t="str">
        <f t="shared" ref="B79:B145" si="84">TEXT(A79,"##")</f>
        <v>11710002</v>
      </c>
      <c r="C79" s="352" t="s">
        <v>1420</v>
      </c>
      <c r="D79" s="353" t="str">
        <f t="shared" ref="D79:D145" si="85">IF(CONCATENATE(H79,I79,J79,K79,N79)= "ERBGRB","CRB",CONCATENATE(H79,I79,J79,K79,N79))</f>
        <v>GRB</v>
      </c>
      <c r="E79" s="353"/>
      <c r="F79" s="367">
        <v>43070</v>
      </c>
      <c r="G79" s="353"/>
      <c r="H79" s="354" t="str">
        <f t="shared" si="57"/>
        <v/>
      </c>
      <c r="I79" s="354" t="str">
        <f t="shared" si="54"/>
        <v/>
      </c>
      <c r="J79" s="354" t="str">
        <f t="shared" si="55"/>
        <v>GRB</v>
      </c>
      <c r="K79" s="354" t="str">
        <f t="shared" si="56"/>
        <v/>
      </c>
      <c r="L79" s="354" t="str">
        <f t="shared" si="10"/>
        <v>NO</v>
      </c>
      <c r="M79" s="354" t="str">
        <f t="shared" si="11"/>
        <v>NO</v>
      </c>
      <c r="N79" s="354" t="str">
        <f t="shared" si="12"/>
        <v/>
      </c>
      <c r="O79"/>
      <c r="P79" s="355">
        <v>8654564.4700000007</v>
      </c>
      <c r="Q79" s="355">
        <v>8654564.4700000007</v>
      </c>
      <c r="R79" s="355">
        <v>8654564.4700000007</v>
      </c>
      <c r="S79" s="355">
        <v>8654564.4700000007</v>
      </c>
      <c r="T79" s="355">
        <v>8654564.4700000007</v>
      </c>
      <c r="U79" s="355">
        <v>8654564.4700000007</v>
      </c>
      <c r="V79" s="355">
        <v>8654564.4700000007</v>
      </c>
      <c r="W79" s="355">
        <v>8654564.4700000007</v>
      </c>
      <c r="X79" s="355">
        <v>8654564.4700000007</v>
      </c>
      <c r="Y79" s="355">
        <v>8654564.4700000007</v>
      </c>
      <c r="Z79" s="355">
        <v>8654564.4700000007</v>
      </c>
      <c r="AA79" s="355">
        <v>8654564.4700000007</v>
      </c>
      <c r="AB79" s="355">
        <v>8654564.4700000007</v>
      </c>
      <c r="AC79" s="355"/>
      <c r="AD79" s="355"/>
      <c r="AE79" s="355">
        <f t="shared" si="82"/>
        <v>8654564.4700000007</v>
      </c>
      <c r="AF79" s="406"/>
      <c r="AG79" s="356">
        <v>3</v>
      </c>
      <c r="AH79" s="357"/>
      <c r="AI79" s="357"/>
      <c r="AJ79" s="357">
        <f>AE79</f>
        <v>8654564.4700000007</v>
      </c>
      <c r="AK79" s="358"/>
      <c r="AL79" s="357">
        <f t="shared" si="13"/>
        <v>8654564.4700000007</v>
      </c>
      <c r="AM79" s="359"/>
      <c r="AN79" s="357"/>
      <c r="AO79" s="360">
        <f t="shared" si="14"/>
        <v>0</v>
      </c>
      <c r="AP79" s="240"/>
      <c r="AQ79" s="361">
        <f t="shared" si="83"/>
        <v>8654564.4700000007</v>
      </c>
      <c r="AR79" s="357"/>
      <c r="AS79" s="357"/>
      <c r="AT79" s="357">
        <f>AQ79</f>
        <v>8654564.4700000007</v>
      </c>
      <c r="AU79" s="357"/>
      <c r="AV79" s="362">
        <f t="shared" si="15"/>
        <v>8654564.4700000007</v>
      </c>
      <c r="AW79" s="357"/>
      <c r="AX79" s="357"/>
      <c r="AY79" s="359">
        <f t="shared" si="16"/>
        <v>0</v>
      </c>
      <c r="AZ79" s="516"/>
      <c r="BA79"/>
      <c r="BC79"/>
      <c r="BD79"/>
      <c r="BE79"/>
      <c r="BF79"/>
      <c r="BG79"/>
      <c r="BH79"/>
      <c r="BI79"/>
      <c r="BJ79"/>
      <c r="BK79"/>
      <c r="BL79"/>
      <c r="BM79"/>
      <c r="BN79"/>
      <c r="BO79"/>
      <c r="BP79"/>
      <c r="BQ79"/>
      <c r="BR79"/>
      <c r="BS79"/>
      <c r="BT79"/>
      <c r="BU79"/>
      <c r="BV79"/>
      <c r="BW79"/>
      <c r="BX79"/>
      <c r="BY79"/>
      <c r="BZ79"/>
      <c r="CA79"/>
      <c r="CB79"/>
      <c r="CC79"/>
      <c r="CD79"/>
      <c r="CE79"/>
      <c r="CF79"/>
      <c r="CG79"/>
      <c r="CH79"/>
      <c r="CI79"/>
    </row>
    <row r="80" spans="1:87" s="11" customFormat="1" ht="12" customHeight="1">
      <c r="A80" s="168">
        <v>11730002</v>
      </c>
      <c r="B80" s="111" t="str">
        <f t="shared" si="84"/>
        <v>11730002</v>
      </c>
      <c r="C80" s="96" t="s">
        <v>238</v>
      </c>
      <c r="D80" s="115" t="str">
        <f t="shared" si="85"/>
        <v>GRB</v>
      </c>
      <c r="E80" s="115"/>
      <c r="F80" s="96"/>
      <c r="G80" s="115"/>
      <c r="H80" s="184" t="str">
        <f t="shared" si="57"/>
        <v/>
      </c>
      <c r="I80" s="184" t="str">
        <f t="shared" si="54"/>
        <v/>
      </c>
      <c r="J80" s="184" t="str">
        <f t="shared" si="55"/>
        <v>GRB</v>
      </c>
      <c r="K80" s="184" t="str">
        <f t="shared" si="56"/>
        <v/>
      </c>
      <c r="L80" s="184" t="str">
        <f t="shared" si="10"/>
        <v>NO</v>
      </c>
      <c r="M80" s="184" t="str">
        <f t="shared" si="11"/>
        <v>NO</v>
      </c>
      <c r="N80" s="184" t="str">
        <f t="shared" si="12"/>
        <v/>
      </c>
      <c r="O80"/>
      <c r="P80" s="97">
        <v>0</v>
      </c>
      <c r="Q80" s="97">
        <v>0</v>
      </c>
      <c r="R80" s="97">
        <v>0</v>
      </c>
      <c r="S80" s="97">
        <v>0</v>
      </c>
      <c r="T80" s="97">
        <v>0</v>
      </c>
      <c r="U80" s="97">
        <v>0</v>
      </c>
      <c r="V80" s="97">
        <v>0</v>
      </c>
      <c r="W80" s="97">
        <v>0</v>
      </c>
      <c r="X80" s="97">
        <v>0</v>
      </c>
      <c r="Y80" s="97">
        <v>0</v>
      </c>
      <c r="Z80" s="97">
        <v>0</v>
      </c>
      <c r="AA80" s="97">
        <v>0</v>
      </c>
      <c r="AB80" s="97">
        <v>0</v>
      </c>
      <c r="AC80" s="97"/>
      <c r="AD80" s="97"/>
      <c r="AE80" s="97">
        <f t="shared" si="82"/>
        <v>0</v>
      </c>
      <c r="AF80" s="105"/>
      <c r="AG80" s="104">
        <v>3</v>
      </c>
      <c r="AH80" s="102"/>
      <c r="AI80" s="102"/>
      <c r="AJ80" s="102">
        <f>AE80</f>
        <v>0</v>
      </c>
      <c r="AK80" s="103"/>
      <c r="AL80" s="102">
        <f t="shared" si="13"/>
        <v>0</v>
      </c>
      <c r="AM80" s="101"/>
      <c r="AN80" s="102"/>
      <c r="AO80" s="264">
        <f t="shared" si="14"/>
        <v>0</v>
      </c>
      <c r="AP80" s="240"/>
      <c r="AQ80" s="87">
        <f t="shared" si="83"/>
        <v>0</v>
      </c>
      <c r="AR80" s="102"/>
      <c r="AS80" s="102"/>
      <c r="AT80" s="102">
        <f>AQ80</f>
        <v>0</v>
      </c>
      <c r="AU80" s="102"/>
      <c r="AV80" s="260">
        <f t="shared" si="15"/>
        <v>0</v>
      </c>
      <c r="AW80" s="102"/>
      <c r="AX80" s="102"/>
      <c r="AY80" s="101">
        <f t="shared" si="16"/>
        <v>0</v>
      </c>
      <c r="AZ80" s="516"/>
      <c r="BA80"/>
      <c r="BC80"/>
      <c r="BD80"/>
      <c r="BE80"/>
      <c r="BF80"/>
      <c r="BG80"/>
      <c r="BH80"/>
      <c r="BI80"/>
      <c r="BJ80"/>
      <c r="BK80"/>
      <c r="BL80"/>
      <c r="BM80"/>
      <c r="BN80"/>
      <c r="BO80"/>
      <c r="BP80"/>
      <c r="BQ80"/>
      <c r="BR80"/>
      <c r="BS80"/>
      <c r="BT80"/>
      <c r="BU80"/>
      <c r="BV80"/>
      <c r="BW80"/>
      <c r="BX80"/>
      <c r="BY80"/>
      <c r="BZ80"/>
      <c r="CA80"/>
      <c r="CB80"/>
      <c r="CC80"/>
      <c r="CD80"/>
      <c r="CE80"/>
      <c r="CF80"/>
      <c r="CG80"/>
      <c r="CH80"/>
      <c r="CI80"/>
    </row>
    <row r="81" spans="1:87" s="11" customFormat="1" ht="12" customHeight="1">
      <c r="A81" s="168">
        <v>12100503</v>
      </c>
      <c r="B81" s="111" t="str">
        <f t="shared" si="84"/>
        <v>12100503</v>
      </c>
      <c r="C81" s="96" t="s">
        <v>108</v>
      </c>
      <c r="D81" s="115" t="str">
        <f t="shared" si="85"/>
        <v>Non-Op</v>
      </c>
      <c r="E81" s="115"/>
      <c r="F81" s="96"/>
      <c r="G81" s="115"/>
      <c r="H81" s="184" t="str">
        <f t="shared" si="57"/>
        <v/>
      </c>
      <c r="I81" s="184" t="str">
        <f t="shared" si="54"/>
        <v/>
      </c>
      <c r="J81" s="184" t="str">
        <f t="shared" si="55"/>
        <v/>
      </c>
      <c r="K81" s="184" t="str">
        <f t="shared" si="56"/>
        <v>Non-Op</v>
      </c>
      <c r="L81" s="184" t="str">
        <f t="shared" ref="L81:L147" si="86">IF(VALUE(AM81),"W/C",IF(ISBLANK(AM81),"NO","W/C"))</f>
        <v>NO</v>
      </c>
      <c r="M81" s="184" t="str">
        <f t="shared" ref="M81:M147" si="87">IF(VALUE(AN81),"W/C",IF(ISBLANK(AN81),"NO","W/C"))</f>
        <v>NO</v>
      </c>
      <c r="N81" s="184" t="str">
        <f t="shared" ref="N81:N147" si="88">IF(OR(CONCATENATE(L81,M81)="NOW/C",CONCATENATE(L81,M81)="W/CNO"),"W/C","")</f>
        <v/>
      </c>
      <c r="O81"/>
      <c r="P81" s="97">
        <v>213769.21</v>
      </c>
      <c r="Q81" s="97">
        <v>214862.67</v>
      </c>
      <c r="R81" s="97">
        <v>222092.84</v>
      </c>
      <c r="S81" s="97">
        <v>227677.04</v>
      </c>
      <c r="T81" s="97">
        <v>135228.78</v>
      </c>
      <c r="U81" s="97">
        <v>140570.60999999999</v>
      </c>
      <c r="V81" s="97">
        <v>144207.96</v>
      </c>
      <c r="W81" s="97">
        <v>157073.10999999999</v>
      </c>
      <c r="X81" s="97">
        <v>237716.74</v>
      </c>
      <c r="Y81" s="97">
        <v>243299.64</v>
      </c>
      <c r="Z81" s="97">
        <v>237231.62</v>
      </c>
      <c r="AA81" s="97">
        <v>263136.03000000003</v>
      </c>
      <c r="AB81" s="97">
        <v>268297.65999999997</v>
      </c>
      <c r="AC81" s="97"/>
      <c r="AD81" s="97"/>
      <c r="AE81" s="97">
        <f t="shared" si="82"/>
        <v>205344.20625000002</v>
      </c>
      <c r="AF81" s="105"/>
      <c r="AG81" s="104"/>
      <c r="AH81" s="102"/>
      <c r="AI81" s="102"/>
      <c r="AJ81" s="102"/>
      <c r="AK81" s="103">
        <f t="shared" ref="AK81:AK90" si="89">AE81</f>
        <v>205344.20625000002</v>
      </c>
      <c r="AL81" s="102">
        <f t="shared" ref="AL81:AL149" si="90">SUM(AI81:AK81)</f>
        <v>205344.20625000002</v>
      </c>
      <c r="AM81" s="101"/>
      <c r="AN81" s="102"/>
      <c r="AO81" s="264">
        <f t="shared" ref="AO81:AO149" si="91">AM81+AN81</f>
        <v>0</v>
      </c>
      <c r="AP81" s="240"/>
      <c r="AQ81" s="87">
        <f t="shared" si="83"/>
        <v>268297.65999999997</v>
      </c>
      <c r="AR81" s="102"/>
      <c r="AS81" s="102"/>
      <c r="AT81" s="102"/>
      <c r="AU81" s="102">
        <f t="shared" ref="AU81:AU90" si="92">AQ81</f>
        <v>268297.65999999997</v>
      </c>
      <c r="AV81" s="260">
        <f t="shared" ref="AV81:AV149" si="93">SUM(AS81:AU81)</f>
        <v>268297.65999999997</v>
      </c>
      <c r="AW81" s="102"/>
      <c r="AX81" s="102"/>
      <c r="AY81" s="101">
        <f t="shared" ref="AY81:AY149" si="94">AW81+AX81</f>
        <v>0</v>
      </c>
      <c r="AZ81" s="516">
        <v>121</v>
      </c>
      <c r="BA81"/>
      <c r="BC81"/>
      <c r="BD81"/>
      <c r="BE81"/>
      <c r="BF81"/>
      <c r="BG81"/>
      <c r="BH81"/>
      <c r="BI81"/>
      <c r="BJ81"/>
      <c r="BK81"/>
      <c r="BL81"/>
      <c r="BM81"/>
      <c r="BN81"/>
      <c r="BO81"/>
      <c r="BP81"/>
      <c r="BQ81"/>
      <c r="BR81"/>
      <c r="BS81"/>
      <c r="BT81"/>
      <c r="BU81"/>
      <c r="BV81"/>
      <c r="BW81"/>
      <c r="BX81"/>
      <c r="BY81"/>
      <c r="BZ81"/>
      <c r="CA81"/>
      <c r="CB81"/>
      <c r="CC81"/>
      <c r="CD81"/>
      <c r="CE81"/>
      <c r="CF81"/>
      <c r="CG81"/>
      <c r="CH81"/>
      <c r="CI81"/>
    </row>
    <row r="82" spans="1:87" s="11" customFormat="1" ht="12" customHeight="1">
      <c r="A82" s="168">
        <v>12100513</v>
      </c>
      <c r="B82" s="111" t="str">
        <f t="shared" si="84"/>
        <v>12100513</v>
      </c>
      <c r="C82" s="96" t="s">
        <v>108</v>
      </c>
      <c r="D82" s="115" t="str">
        <f t="shared" si="85"/>
        <v>Non-Op</v>
      </c>
      <c r="E82" s="115"/>
      <c r="F82" s="96"/>
      <c r="G82" s="115"/>
      <c r="H82" s="184" t="str">
        <f t="shared" si="57"/>
        <v/>
      </c>
      <c r="I82" s="184" t="str">
        <f t="shared" si="54"/>
        <v/>
      </c>
      <c r="J82" s="184" t="str">
        <f t="shared" si="55"/>
        <v/>
      </c>
      <c r="K82" s="184" t="str">
        <f t="shared" si="56"/>
        <v>Non-Op</v>
      </c>
      <c r="L82" s="184" t="str">
        <f t="shared" si="86"/>
        <v>NO</v>
      </c>
      <c r="M82" s="184" t="str">
        <f t="shared" si="87"/>
        <v>NO</v>
      </c>
      <c r="N82" s="184" t="str">
        <f t="shared" si="88"/>
        <v/>
      </c>
      <c r="O82"/>
      <c r="P82" s="97">
        <v>2893076.35</v>
      </c>
      <c r="Q82" s="97">
        <v>2892847</v>
      </c>
      <c r="R82" s="97">
        <v>2892847</v>
      </c>
      <c r="S82" s="97">
        <v>2892847</v>
      </c>
      <c r="T82" s="97">
        <v>2892847</v>
      </c>
      <c r="U82" s="97">
        <v>2892847</v>
      </c>
      <c r="V82" s="97">
        <v>2932604.74</v>
      </c>
      <c r="W82" s="97">
        <v>2932665.98</v>
      </c>
      <c r="X82" s="97">
        <v>2932665.98</v>
      </c>
      <c r="Y82" s="97">
        <v>2932604.74</v>
      </c>
      <c r="Z82" s="97">
        <v>2932604.74</v>
      </c>
      <c r="AA82" s="97">
        <v>2932604.74</v>
      </c>
      <c r="AB82" s="97">
        <v>2932607.54</v>
      </c>
      <c r="AC82" s="97"/>
      <c r="AD82" s="97"/>
      <c r="AE82" s="97">
        <f t="shared" si="82"/>
        <v>2914402.322083334</v>
      </c>
      <c r="AF82" s="105"/>
      <c r="AG82" s="104"/>
      <c r="AH82" s="102"/>
      <c r="AI82" s="102"/>
      <c r="AJ82" s="102"/>
      <c r="AK82" s="103">
        <f t="shared" si="89"/>
        <v>2914402.322083334</v>
      </c>
      <c r="AL82" s="102">
        <f t="shared" si="90"/>
        <v>2914402.322083334</v>
      </c>
      <c r="AM82" s="101"/>
      <c r="AN82" s="102"/>
      <c r="AO82" s="264">
        <f t="shared" si="91"/>
        <v>0</v>
      </c>
      <c r="AP82" s="240"/>
      <c r="AQ82" s="87">
        <f t="shared" si="83"/>
        <v>2932607.54</v>
      </c>
      <c r="AR82" s="102"/>
      <c r="AS82" s="102"/>
      <c r="AT82" s="102"/>
      <c r="AU82" s="102">
        <f t="shared" si="92"/>
        <v>2932607.54</v>
      </c>
      <c r="AV82" s="260">
        <f t="shared" si="93"/>
        <v>2932607.54</v>
      </c>
      <c r="AW82" s="102"/>
      <c r="AX82" s="102"/>
      <c r="AY82" s="101">
        <f t="shared" si="94"/>
        <v>0</v>
      </c>
      <c r="AZ82" s="516">
        <v>121</v>
      </c>
      <c r="BA82"/>
      <c r="BC82"/>
      <c r="BD82"/>
      <c r="BE82"/>
      <c r="BF82"/>
      <c r="BG82"/>
      <c r="BH82"/>
      <c r="BI82"/>
      <c r="BJ82"/>
      <c r="BK82"/>
      <c r="BL82"/>
      <c r="BM82"/>
      <c r="BN82"/>
      <c r="BO82"/>
      <c r="BP82"/>
      <c r="BQ82"/>
      <c r="BR82"/>
      <c r="BS82"/>
      <c r="BT82"/>
      <c r="BU82"/>
      <c r="BV82"/>
      <c r="BW82"/>
      <c r="BX82"/>
      <c r="BY82"/>
      <c r="BZ82"/>
      <c r="CA82"/>
      <c r="CB82"/>
      <c r="CC82"/>
      <c r="CD82"/>
      <c r="CE82"/>
      <c r="CF82"/>
      <c r="CG82"/>
      <c r="CH82"/>
      <c r="CI82"/>
    </row>
    <row r="83" spans="1:87" s="11" customFormat="1" ht="12" customHeight="1">
      <c r="A83" s="167">
        <v>12200503</v>
      </c>
      <c r="B83" s="200" t="str">
        <f t="shared" si="84"/>
        <v>12200503</v>
      </c>
      <c r="C83" s="96" t="s">
        <v>270</v>
      </c>
      <c r="D83" s="115" t="str">
        <f t="shared" si="85"/>
        <v>Non-Op</v>
      </c>
      <c r="E83" s="115"/>
      <c r="F83" s="96"/>
      <c r="G83" s="115"/>
      <c r="H83" s="184" t="str">
        <f t="shared" si="57"/>
        <v/>
      </c>
      <c r="I83" s="184" t="str">
        <f t="shared" si="54"/>
        <v/>
      </c>
      <c r="J83" s="184" t="str">
        <f t="shared" si="55"/>
        <v/>
      </c>
      <c r="K83" s="184" t="str">
        <f t="shared" si="56"/>
        <v>Non-Op</v>
      </c>
      <c r="L83" s="184" t="str">
        <f t="shared" si="86"/>
        <v>NO</v>
      </c>
      <c r="M83" s="184" t="str">
        <f t="shared" si="87"/>
        <v>NO</v>
      </c>
      <c r="N83" s="184" t="str">
        <f t="shared" si="88"/>
        <v/>
      </c>
      <c r="O83"/>
      <c r="P83" s="97">
        <v>-20712.62</v>
      </c>
      <c r="Q83" s="97">
        <v>-20712.73</v>
      </c>
      <c r="R83" s="97">
        <v>-20712.73</v>
      </c>
      <c r="S83" s="97">
        <v>-20712.73</v>
      </c>
      <c r="T83" s="97">
        <v>-20712.73</v>
      </c>
      <c r="U83" s="97">
        <v>-20712.73</v>
      </c>
      <c r="V83" s="97">
        <v>-20712.73</v>
      </c>
      <c r="W83" s="97">
        <v>-20712.73</v>
      </c>
      <c r="X83" s="97">
        <v>-20712.73</v>
      </c>
      <c r="Y83" s="97">
        <v>-20712.88</v>
      </c>
      <c r="Z83" s="97">
        <v>-20712.88</v>
      </c>
      <c r="AA83" s="97">
        <v>-20712.88</v>
      </c>
      <c r="AB83" s="97">
        <v>-20712.88</v>
      </c>
      <c r="AC83" s="97"/>
      <c r="AD83" s="97"/>
      <c r="AE83" s="97">
        <f t="shared" si="82"/>
        <v>-20712.769166666669</v>
      </c>
      <c r="AF83" s="105"/>
      <c r="AG83" s="104"/>
      <c r="AH83" s="102"/>
      <c r="AI83" s="102"/>
      <c r="AJ83" s="102"/>
      <c r="AK83" s="103">
        <f t="shared" si="89"/>
        <v>-20712.769166666669</v>
      </c>
      <c r="AL83" s="102">
        <f t="shared" si="90"/>
        <v>-20712.769166666669</v>
      </c>
      <c r="AM83" s="101"/>
      <c r="AN83" s="102"/>
      <c r="AO83" s="264">
        <f t="shared" si="91"/>
        <v>0</v>
      </c>
      <c r="AP83" s="240"/>
      <c r="AQ83" s="87">
        <f t="shared" si="83"/>
        <v>-20712.88</v>
      </c>
      <c r="AR83" s="102"/>
      <c r="AS83" s="102"/>
      <c r="AT83" s="102"/>
      <c r="AU83" s="102">
        <f t="shared" si="92"/>
        <v>-20712.88</v>
      </c>
      <c r="AV83" s="260">
        <f t="shared" si="93"/>
        <v>-20712.88</v>
      </c>
      <c r="AW83" s="102"/>
      <c r="AX83" s="102"/>
      <c r="AY83" s="101">
        <f t="shared" si="94"/>
        <v>0</v>
      </c>
      <c r="AZ83" s="516">
        <v>121</v>
      </c>
      <c r="BA83"/>
      <c r="BC83"/>
      <c r="BD83"/>
      <c r="BE83"/>
      <c r="BF83"/>
      <c r="BG83"/>
      <c r="BH83"/>
      <c r="BI83"/>
      <c r="BJ83"/>
      <c r="BK83"/>
      <c r="BL83"/>
      <c r="BM83"/>
      <c r="BN83"/>
      <c r="BO83"/>
      <c r="BP83"/>
      <c r="BQ83"/>
      <c r="BR83"/>
      <c r="BS83"/>
      <c r="BT83"/>
      <c r="BU83"/>
      <c r="BV83"/>
      <c r="BW83"/>
      <c r="BX83"/>
      <c r="BY83"/>
      <c r="BZ83"/>
      <c r="CA83"/>
      <c r="CB83"/>
      <c r="CC83"/>
      <c r="CD83"/>
      <c r="CE83"/>
      <c r="CF83"/>
      <c r="CG83"/>
      <c r="CH83"/>
      <c r="CI83"/>
    </row>
    <row r="84" spans="1:87" s="11" customFormat="1" ht="12" customHeight="1">
      <c r="A84" s="168">
        <v>12310000</v>
      </c>
      <c r="B84" s="111" t="str">
        <f t="shared" si="84"/>
        <v>12310000</v>
      </c>
      <c r="C84" s="96" t="s">
        <v>424</v>
      </c>
      <c r="D84" s="115" t="str">
        <f t="shared" si="85"/>
        <v>Non-Op</v>
      </c>
      <c r="E84" s="115"/>
      <c r="F84" s="96"/>
      <c r="G84" s="115"/>
      <c r="H84" s="184" t="str">
        <f t="shared" si="57"/>
        <v/>
      </c>
      <c r="I84" s="184" t="str">
        <f t="shared" si="54"/>
        <v/>
      </c>
      <c r="J84" s="184" t="str">
        <f t="shared" si="55"/>
        <v/>
      </c>
      <c r="K84" s="184" t="str">
        <f t="shared" si="56"/>
        <v>Non-Op</v>
      </c>
      <c r="L84" s="184" t="str">
        <f t="shared" si="86"/>
        <v>NO</v>
      </c>
      <c r="M84" s="184" t="str">
        <f t="shared" si="87"/>
        <v>NO</v>
      </c>
      <c r="N84" s="184" t="str">
        <f t="shared" si="88"/>
        <v/>
      </c>
      <c r="O84"/>
      <c r="P84" s="97">
        <v>25282008</v>
      </c>
      <c r="Q84" s="97">
        <v>25282008</v>
      </c>
      <c r="R84" s="97">
        <v>25282008</v>
      </c>
      <c r="S84" s="97">
        <v>25149902</v>
      </c>
      <c r="T84" s="97">
        <v>25149902</v>
      </c>
      <c r="U84" s="97">
        <v>25149902</v>
      </c>
      <c r="V84" s="97">
        <v>25296040</v>
      </c>
      <c r="W84" s="97">
        <v>25296040</v>
      </c>
      <c r="X84" s="97">
        <v>25296040</v>
      </c>
      <c r="Y84" s="97">
        <v>25161015</v>
      </c>
      <c r="Z84" s="97">
        <v>25161015</v>
      </c>
      <c r="AA84" s="97">
        <v>25161015</v>
      </c>
      <c r="AB84" s="97">
        <v>24740576</v>
      </c>
      <c r="AC84" s="97"/>
      <c r="AD84" s="97"/>
      <c r="AE84" s="97">
        <f t="shared" si="82"/>
        <v>25199681.583333332</v>
      </c>
      <c r="AF84" s="105"/>
      <c r="AG84" s="104"/>
      <c r="AH84" s="102"/>
      <c r="AI84" s="102"/>
      <c r="AJ84" s="102"/>
      <c r="AK84" s="103">
        <f t="shared" si="89"/>
        <v>25199681.583333332</v>
      </c>
      <c r="AL84" s="102">
        <f t="shared" si="90"/>
        <v>25199681.583333332</v>
      </c>
      <c r="AM84" s="101"/>
      <c r="AN84" s="102"/>
      <c r="AO84" s="264">
        <f t="shared" si="91"/>
        <v>0</v>
      </c>
      <c r="AP84" s="240"/>
      <c r="AQ84" s="87">
        <f t="shared" si="83"/>
        <v>24740576</v>
      </c>
      <c r="AR84" s="102"/>
      <c r="AS84" s="102"/>
      <c r="AT84" s="102"/>
      <c r="AU84" s="102">
        <f t="shared" si="92"/>
        <v>24740576</v>
      </c>
      <c r="AV84" s="260">
        <f t="shared" si="93"/>
        <v>24740576</v>
      </c>
      <c r="AW84" s="102"/>
      <c r="AX84" s="102"/>
      <c r="AY84" s="101">
        <f t="shared" si="94"/>
        <v>0</v>
      </c>
      <c r="AZ84" s="516" t="s">
        <v>1690</v>
      </c>
      <c r="BA84"/>
      <c r="BC84"/>
      <c r="BD84"/>
      <c r="BE84"/>
      <c r="BF84"/>
      <c r="BG84"/>
      <c r="BH84"/>
      <c r="BI84"/>
      <c r="BJ84"/>
      <c r="BK84"/>
      <c r="BL84"/>
      <c r="BM84"/>
      <c r="BN84"/>
      <c r="BO84"/>
      <c r="BP84"/>
      <c r="BQ84"/>
      <c r="BR84"/>
      <c r="BS84"/>
      <c r="BT84"/>
      <c r="BU84"/>
      <c r="BV84"/>
      <c r="BW84"/>
      <c r="BX84"/>
      <c r="BY84"/>
      <c r="BZ84"/>
      <c r="CA84"/>
      <c r="CB84"/>
      <c r="CC84"/>
      <c r="CD84"/>
      <c r="CE84"/>
      <c r="CF84"/>
      <c r="CG84"/>
      <c r="CH84"/>
      <c r="CI84"/>
    </row>
    <row r="85" spans="1:87" s="11" customFormat="1" ht="12" customHeight="1">
      <c r="A85" s="168">
        <v>12400043</v>
      </c>
      <c r="B85" s="111" t="str">
        <f t="shared" si="84"/>
        <v>12400043</v>
      </c>
      <c r="C85" s="96" t="s">
        <v>412</v>
      </c>
      <c r="D85" s="115" t="str">
        <f t="shared" si="85"/>
        <v>Non-Op</v>
      </c>
      <c r="E85" s="115"/>
      <c r="F85" s="96"/>
      <c r="G85" s="115"/>
      <c r="H85" s="184" t="str">
        <f t="shared" si="57"/>
        <v/>
      </c>
      <c r="I85" s="184" t="str">
        <f t="shared" si="54"/>
        <v/>
      </c>
      <c r="J85" s="184" t="str">
        <f t="shared" si="55"/>
        <v/>
      </c>
      <c r="K85" s="184" t="str">
        <f t="shared" si="56"/>
        <v>Non-Op</v>
      </c>
      <c r="L85" s="184" t="str">
        <f t="shared" si="86"/>
        <v>NO</v>
      </c>
      <c r="M85" s="184" t="str">
        <f t="shared" si="87"/>
        <v>NO</v>
      </c>
      <c r="N85" s="184" t="str">
        <f t="shared" si="88"/>
        <v/>
      </c>
      <c r="O85"/>
      <c r="P85" s="97">
        <v>47037521.68</v>
      </c>
      <c r="Q85" s="97">
        <v>47037521.68</v>
      </c>
      <c r="R85" s="97">
        <v>47037521.68</v>
      </c>
      <c r="S85" s="97">
        <v>47189058.789999999</v>
      </c>
      <c r="T85" s="97">
        <v>47189058.789999999</v>
      </c>
      <c r="U85" s="97">
        <v>47189058.789999999</v>
      </c>
      <c r="V85" s="97">
        <v>47751511.579999998</v>
      </c>
      <c r="W85" s="97">
        <v>47751511.579999998</v>
      </c>
      <c r="X85" s="97">
        <v>47751511.579999998</v>
      </c>
      <c r="Y85" s="97">
        <v>47911773.350000001</v>
      </c>
      <c r="Z85" s="97">
        <v>47911773.350000001</v>
      </c>
      <c r="AA85" s="97">
        <v>47911773.350000001</v>
      </c>
      <c r="AB85" s="97">
        <v>48277398.609999999</v>
      </c>
      <c r="AC85" s="97"/>
      <c r="AD85" s="97"/>
      <c r="AE85" s="97">
        <f t="shared" si="82"/>
        <v>47524127.888750009</v>
      </c>
      <c r="AF85" s="105"/>
      <c r="AG85" s="104"/>
      <c r="AH85" s="102"/>
      <c r="AI85" s="102"/>
      <c r="AJ85" s="102"/>
      <c r="AK85" s="103">
        <f t="shared" si="89"/>
        <v>47524127.888750009</v>
      </c>
      <c r="AL85" s="102">
        <f t="shared" si="90"/>
        <v>47524127.888750009</v>
      </c>
      <c r="AM85" s="101"/>
      <c r="AN85" s="102"/>
      <c r="AO85" s="264">
        <f t="shared" si="91"/>
        <v>0</v>
      </c>
      <c r="AP85" s="240"/>
      <c r="AQ85" s="87">
        <f t="shared" si="83"/>
        <v>48277398.609999999</v>
      </c>
      <c r="AR85" s="102"/>
      <c r="AS85" s="102"/>
      <c r="AT85" s="102"/>
      <c r="AU85" s="102">
        <f t="shared" si="92"/>
        <v>48277398.609999999</v>
      </c>
      <c r="AV85" s="260">
        <f t="shared" si="93"/>
        <v>48277398.609999999</v>
      </c>
      <c r="AW85" s="102"/>
      <c r="AX85" s="102"/>
      <c r="AY85" s="101">
        <f t="shared" si="94"/>
        <v>0</v>
      </c>
      <c r="AZ85" s="516" t="s">
        <v>1691</v>
      </c>
      <c r="BA85"/>
      <c r="BC85"/>
      <c r="BD85"/>
      <c r="BE85"/>
      <c r="BF85"/>
      <c r="BG85"/>
      <c r="BH85"/>
      <c r="BI85"/>
      <c r="BJ85"/>
      <c r="BK85"/>
      <c r="BL85"/>
      <c r="BM85"/>
      <c r="BN85"/>
      <c r="BO85"/>
      <c r="BP85"/>
      <c r="BQ85"/>
      <c r="BR85"/>
      <c r="BS85"/>
      <c r="BT85"/>
      <c r="BU85"/>
      <c r="BV85"/>
      <c r="BW85"/>
      <c r="BX85"/>
      <c r="BY85"/>
      <c r="BZ85"/>
      <c r="CA85"/>
      <c r="CB85"/>
      <c r="CC85"/>
      <c r="CD85"/>
      <c r="CE85"/>
      <c r="CF85"/>
      <c r="CG85"/>
      <c r="CH85"/>
      <c r="CI85"/>
    </row>
    <row r="86" spans="1:87" s="11" customFormat="1" ht="12" customHeight="1">
      <c r="A86" s="168">
        <v>12400503</v>
      </c>
      <c r="B86" s="111" t="str">
        <f t="shared" si="84"/>
        <v>12400503</v>
      </c>
      <c r="C86" s="96" t="s">
        <v>131</v>
      </c>
      <c r="D86" s="115" t="str">
        <f t="shared" si="85"/>
        <v>Non-Op</v>
      </c>
      <c r="E86" s="115"/>
      <c r="F86" s="96"/>
      <c r="G86" s="115"/>
      <c r="H86" s="184" t="str">
        <f t="shared" si="57"/>
        <v/>
      </c>
      <c r="I86" s="184" t="str">
        <f t="shared" si="54"/>
        <v/>
      </c>
      <c r="J86" s="184" t="str">
        <f t="shared" si="55"/>
        <v/>
      </c>
      <c r="K86" s="184" t="str">
        <f t="shared" si="56"/>
        <v>Non-Op</v>
      </c>
      <c r="L86" s="184" t="str">
        <f t="shared" si="86"/>
        <v>NO</v>
      </c>
      <c r="M86" s="184" t="str">
        <f t="shared" si="87"/>
        <v>NO</v>
      </c>
      <c r="N86" s="184" t="str">
        <f t="shared" si="88"/>
        <v/>
      </c>
      <c r="O86"/>
      <c r="P86" s="97">
        <v>295511.7</v>
      </c>
      <c r="Q86" s="97">
        <v>289409.64</v>
      </c>
      <c r="R86" s="97">
        <v>283603.40999999997</v>
      </c>
      <c r="S86" s="97">
        <v>277382.84999999998</v>
      </c>
      <c r="T86" s="97">
        <v>272155.52000000002</v>
      </c>
      <c r="U86" s="97">
        <v>266736</v>
      </c>
      <c r="V86" s="97">
        <v>261703.63</v>
      </c>
      <c r="W86" s="97">
        <v>255839.5</v>
      </c>
      <c r="X86" s="97">
        <v>250203.49</v>
      </c>
      <c r="Y86" s="97">
        <v>231823.14</v>
      </c>
      <c r="Z86" s="97">
        <v>114789.17</v>
      </c>
      <c r="AA86" s="97">
        <v>231781.7</v>
      </c>
      <c r="AB86" s="97">
        <v>228052.32</v>
      </c>
      <c r="AC86" s="97"/>
      <c r="AD86" s="97"/>
      <c r="AE86" s="97">
        <f t="shared" si="82"/>
        <v>249767.50500000003</v>
      </c>
      <c r="AF86" s="105"/>
      <c r="AG86" s="104"/>
      <c r="AH86" s="102"/>
      <c r="AI86" s="102"/>
      <c r="AJ86" s="102"/>
      <c r="AK86" s="103">
        <f t="shared" si="89"/>
        <v>249767.50500000003</v>
      </c>
      <c r="AL86" s="102">
        <f t="shared" si="90"/>
        <v>249767.50500000003</v>
      </c>
      <c r="AM86" s="101"/>
      <c r="AN86" s="102"/>
      <c r="AO86" s="264">
        <f t="shared" si="91"/>
        <v>0</v>
      </c>
      <c r="AP86" s="240"/>
      <c r="AQ86" s="87">
        <f t="shared" si="83"/>
        <v>228052.32</v>
      </c>
      <c r="AR86" s="102"/>
      <c r="AS86" s="102"/>
      <c r="AT86" s="102"/>
      <c r="AU86" s="102">
        <f t="shared" si="92"/>
        <v>228052.32</v>
      </c>
      <c r="AV86" s="260">
        <f t="shared" si="93"/>
        <v>228052.32</v>
      </c>
      <c r="AW86" s="102"/>
      <c r="AX86" s="102"/>
      <c r="AY86" s="101">
        <f t="shared" si="94"/>
        <v>0</v>
      </c>
      <c r="AZ86" s="516" t="s">
        <v>1684</v>
      </c>
      <c r="BA86"/>
      <c r="BC86"/>
      <c r="BD86"/>
      <c r="BE86"/>
      <c r="BF86"/>
      <c r="BG86"/>
      <c r="BH86"/>
      <c r="BI86"/>
      <c r="BJ86"/>
      <c r="BK86"/>
      <c r="BL86"/>
      <c r="BM86"/>
      <c r="BN86"/>
      <c r="BO86"/>
      <c r="BP86"/>
      <c r="BQ86"/>
      <c r="BR86"/>
      <c r="BS86"/>
      <c r="BT86"/>
      <c r="BU86"/>
      <c r="BV86"/>
      <c r="BW86"/>
      <c r="BX86"/>
      <c r="BY86"/>
      <c r="BZ86"/>
      <c r="CA86"/>
      <c r="CB86"/>
      <c r="CC86"/>
      <c r="CD86"/>
      <c r="CE86"/>
      <c r="CF86"/>
      <c r="CG86"/>
      <c r="CH86"/>
      <c r="CI86"/>
    </row>
    <row r="87" spans="1:87" s="11" customFormat="1" ht="12" customHeight="1">
      <c r="A87" s="168">
        <v>12400542</v>
      </c>
      <c r="B87" s="111" t="str">
        <f t="shared" si="84"/>
        <v>12400542</v>
      </c>
      <c r="C87" s="96" t="s">
        <v>1198</v>
      </c>
      <c r="D87" s="115" t="str">
        <f t="shared" si="85"/>
        <v>Non-Op</v>
      </c>
      <c r="E87" s="115"/>
      <c r="F87" s="96"/>
      <c r="G87" s="115"/>
      <c r="H87" s="184" t="str">
        <f t="shared" si="57"/>
        <v/>
      </c>
      <c r="I87" s="184" t="str">
        <f t="shared" si="54"/>
        <v/>
      </c>
      <c r="J87" s="184" t="str">
        <f t="shared" si="55"/>
        <v/>
      </c>
      <c r="K87" s="184" t="str">
        <f t="shared" si="56"/>
        <v>Non-Op</v>
      </c>
      <c r="L87" s="184" t="str">
        <f t="shared" si="86"/>
        <v>NO</v>
      </c>
      <c r="M87" s="184" t="str">
        <f t="shared" si="87"/>
        <v>NO</v>
      </c>
      <c r="N87" s="184" t="str">
        <f t="shared" si="88"/>
        <v/>
      </c>
      <c r="O87"/>
      <c r="P87" s="97">
        <v>-5417100</v>
      </c>
      <c r="Q87" s="97">
        <v>-5417100</v>
      </c>
      <c r="R87" s="97">
        <v>-5417100</v>
      </c>
      <c r="S87" s="97">
        <v>-5417100</v>
      </c>
      <c r="T87" s="97">
        <v>-5417100</v>
      </c>
      <c r="U87" s="97">
        <v>-5417100</v>
      </c>
      <c r="V87" s="97">
        <v>-5417100</v>
      </c>
      <c r="W87" s="97">
        <v>-5417100</v>
      </c>
      <c r="X87" s="97">
        <v>-5417100</v>
      </c>
      <c r="Y87" s="97">
        <v>-5417100</v>
      </c>
      <c r="Z87" s="97">
        <v>-5417100</v>
      </c>
      <c r="AA87" s="97">
        <v>-4514250</v>
      </c>
      <c r="AB87" s="97">
        <v>-4514250</v>
      </c>
      <c r="AC87" s="97"/>
      <c r="AD87" s="97"/>
      <c r="AE87" s="97">
        <f t="shared" si="82"/>
        <v>-5304243.75</v>
      </c>
      <c r="AF87" s="105"/>
      <c r="AG87" s="104"/>
      <c r="AH87" s="102"/>
      <c r="AI87" s="102"/>
      <c r="AJ87" s="102"/>
      <c r="AK87" s="103">
        <f t="shared" si="89"/>
        <v>-5304243.75</v>
      </c>
      <c r="AL87" s="102">
        <f t="shared" si="90"/>
        <v>-5304243.75</v>
      </c>
      <c r="AM87" s="101"/>
      <c r="AN87" s="102"/>
      <c r="AO87" s="264">
        <f t="shared" si="91"/>
        <v>0</v>
      </c>
      <c r="AP87" s="240"/>
      <c r="AQ87" s="87">
        <f t="shared" si="83"/>
        <v>-4514250</v>
      </c>
      <c r="AR87" s="102"/>
      <c r="AS87" s="102"/>
      <c r="AT87" s="102"/>
      <c r="AU87" s="102">
        <f t="shared" si="92"/>
        <v>-4514250</v>
      </c>
      <c r="AV87" s="260">
        <f t="shared" si="93"/>
        <v>-4514250</v>
      </c>
      <c r="AW87" s="102"/>
      <c r="AX87" s="102"/>
      <c r="AY87" s="101">
        <f t="shared" si="94"/>
        <v>0</v>
      </c>
      <c r="AZ87" s="516" t="s">
        <v>1703</v>
      </c>
      <c r="BA87"/>
      <c r="BC87"/>
      <c r="BD87"/>
      <c r="BE87"/>
      <c r="BF87"/>
      <c r="BG87"/>
      <c r="BH87"/>
      <c r="BI87"/>
      <c r="BJ87"/>
      <c r="BK87"/>
      <c r="BL87"/>
      <c r="BM87"/>
      <c r="BN87"/>
      <c r="BO87"/>
      <c r="BP87"/>
      <c r="BQ87"/>
      <c r="BR87"/>
      <c r="BS87"/>
      <c r="BT87"/>
      <c r="BU87"/>
      <c r="BV87"/>
      <c r="BW87"/>
      <c r="BX87"/>
      <c r="BY87"/>
      <c r="BZ87"/>
      <c r="CA87"/>
      <c r="CB87"/>
      <c r="CC87"/>
      <c r="CD87"/>
      <c r="CE87"/>
      <c r="CF87"/>
      <c r="CG87"/>
      <c r="CH87"/>
      <c r="CI87"/>
    </row>
    <row r="88" spans="1:87" s="11" customFormat="1" ht="12" customHeight="1">
      <c r="A88" s="168">
        <v>12400552</v>
      </c>
      <c r="B88" s="111" t="str">
        <f t="shared" si="84"/>
        <v>12400552</v>
      </c>
      <c r="C88" s="96" t="s">
        <v>1199</v>
      </c>
      <c r="D88" s="115" t="str">
        <f t="shared" si="85"/>
        <v>Non-Op</v>
      </c>
      <c r="E88" s="115"/>
      <c r="F88" s="96"/>
      <c r="G88" s="115"/>
      <c r="H88" s="184" t="str">
        <f t="shared" si="57"/>
        <v/>
      </c>
      <c r="I88" s="184" t="str">
        <f t="shared" si="54"/>
        <v/>
      </c>
      <c r="J88" s="184" t="str">
        <f t="shared" si="55"/>
        <v/>
      </c>
      <c r="K88" s="184" t="str">
        <f t="shared" si="56"/>
        <v>Non-Op</v>
      </c>
      <c r="L88" s="184" t="str">
        <f t="shared" si="86"/>
        <v>NO</v>
      </c>
      <c r="M88" s="184" t="str">
        <f t="shared" si="87"/>
        <v>NO</v>
      </c>
      <c r="N88" s="184" t="str">
        <f t="shared" si="88"/>
        <v/>
      </c>
      <c r="O88"/>
      <c r="P88" s="97">
        <v>5417100</v>
      </c>
      <c r="Q88" s="97">
        <v>5417100</v>
      </c>
      <c r="R88" s="97">
        <v>5417100</v>
      </c>
      <c r="S88" s="97">
        <v>5417100</v>
      </c>
      <c r="T88" s="97">
        <v>5417100</v>
      </c>
      <c r="U88" s="97">
        <v>5417100</v>
      </c>
      <c r="V88" s="97">
        <v>5417100</v>
      </c>
      <c r="W88" s="97">
        <v>5417100</v>
      </c>
      <c r="X88" s="97">
        <v>5417100</v>
      </c>
      <c r="Y88" s="97">
        <v>5417100</v>
      </c>
      <c r="Z88" s="97">
        <v>5417100</v>
      </c>
      <c r="AA88" s="97">
        <v>4514250</v>
      </c>
      <c r="AB88" s="97">
        <v>4514250</v>
      </c>
      <c r="AC88" s="97"/>
      <c r="AD88" s="97"/>
      <c r="AE88" s="97">
        <f t="shared" si="82"/>
        <v>5304243.75</v>
      </c>
      <c r="AF88" s="105"/>
      <c r="AG88" s="104"/>
      <c r="AH88" s="102"/>
      <c r="AI88" s="102"/>
      <c r="AJ88" s="102"/>
      <c r="AK88" s="103">
        <f t="shared" si="89"/>
        <v>5304243.75</v>
      </c>
      <c r="AL88" s="102">
        <f t="shared" si="90"/>
        <v>5304243.75</v>
      </c>
      <c r="AM88" s="101"/>
      <c r="AN88" s="102"/>
      <c r="AO88" s="264">
        <f t="shared" si="91"/>
        <v>0</v>
      </c>
      <c r="AP88" s="240"/>
      <c r="AQ88" s="87">
        <f t="shared" si="83"/>
        <v>4514250</v>
      </c>
      <c r="AR88" s="102"/>
      <c r="AS88" s="102"/>
      <c r="AT88" s="102"/>
      <c r="AU88" s="102">
        <f t="shared" si="92"/>
        <v>4514250</v>
      </c>
      <c r="AV88" s="260">
        <f t="shared" si="93"/>
        <v>4514250</v>
      </c>
      <c r="AW88" s="102"/>
      <c r="AX88" s="102"/>
      <c r="AY88" s="101">
        <f t="shared" si="94"/>
        <v>0</v>
      </c>
      <c r="AZ88" s="516" t="s">
        <v>1703</v>
      </c>
      <c r="BA88"/>
      <c r="BC88"/>
      <c r="BD88"/>
      <c r="BE88"/>
      <c r="BF88"/>
      <c r="BG88"/>
      <c r="BH88"/>
      <c r="BI88"/>
      <c r="BJ88"/>
      <c r="BK88"/>
      <c r="BL88"/>
      <c r="BM88"/>
      <c r="BN88"/>
      <c r="BO88"/>
      <c r="BP88"/>
      <c r="BQ88"/>
      <c r="BR88"/>
      <c r="BS88"/>
      <c r="BT88"/>
      <c r="BU88"/>
      <c r="BV88"/>
      <c r="BW88"/>
      <c r="BX88"/>
      <c r="BY88"/>
      <c r="BZ88"/>
      <c r="CA88"/>
      <c r="CB88"/>
      <c r="CC88"/>
      <c r="CD88"/>
      <c r="CE88"/>
      <c r="CF88"/>
      <c r="CG88"/>
      <c r="CH88"/>
      <c r="CI88"/>
    </row>
    <row r="89" spans="1:87" s="11" customFormat="1" ht="12" customHeight="1">
      <c r="A89" s="168">
        <v>12400553</v>
      </c>
      <c r="B89" s="111" t="str">
        <f t="shared" si="84"/>
        <v>12400553</v>
      </c>
      <c r="C89" s="96" t="s">
        <v>252</v>
      </c>
      <c r="D89" s="115" t="str">
        <f t="shared" si="85"/>
        <v>Non-Op</v>
      </c>
      <c r="E89" s="115"/>
      <c r="F89" s="96"/>
      <c r="G89" s="115"/>
      <c r="H89" s="184" t="str">
        <f t="shared" si="57"/>
        <v/>
      </c>
      <c r="I89" s="184" t="str">
        <f t="shared" ref="I89:I120" si="95">IF(VALUE(AI89),I$7,IF(ISBLANK(AI89),"",I$7))</f>
        <v/>
      </c>
      <c r="J89" s="184" t="str">
        <f t="shared" ref="J89:J120" si="96">IF(VALUE(AJ89),J$7,IF(ISBLANK(AJ89),"",J$7))</f>
        <v/>
      </c>
      <c r="K89" s="184" t="str">
        <f t="shared" ref="K89:K120" si="97">IF(VALUE(AK89),K$7,IF(ISBLANK(AK89),"",K$7))</f>
        <v>Non-Op</v>
      </c>
      <c r="L89" s="184" t="str">
        <f t="shared" si="86"/>
        <v>NO</v>
      </c>
      <c r="M89" s="184" t="str">
        <f t="shared" si="87"/>
        <v>NO</v>
      </c>
      <c r="N89" s="184" t="str">
        <f t="shared" si="88"/>
        <v/>
      </c>
      <c r="O89"/>
      <c r="P89" s="97">
        <v>1140418.31</v>
      </c>
      <c r="Q89" s="97">
        <v>1117337</v>
      </c>
      <c r="R89" s="97">
        <v>1117337</v>
      </c>
      <c r="S89" s="97">
        <v>1105663.44</v>
      </c>
      <c r="T89" s="97">
        <v>1093900.3600000001</v>
      </c>
      <c r="U89" s="97">
        <v>1082047.06</v>
      </c>
      <c r="V89" s="97">
        <v>1070102.8400000001</v>
      </c>
      <c r="W89" s="97">
        <v>1058067</v>
      </c>
      <c r="X89" s="97">
        <v>1045938.82</v>
      </c>
      <c r="Y89" s="97">
        <v>1033717.59</v>
      </c>
      <c r="Z89" s="97">
        <v>1021402.58</v>
      </c>
      <c r="AA89" s="97">
        <v>1009140.12</v>
      </c>
      <c r="AB89" s="97">
        <v>996635.37</v>
      </c>
      <c r="AC89" s="97"/>
      <c r="AD89" s="97"/>
      <c r="AE89" s="97">
        <f t="shared" si="82"/>
        <v>1068598.3875</v>
      </c>
      <c r="AF89" s="105"/>
      <c r="AG89" s="104"/>
      <c r="AH89" s="102"/>
      <c r="AI89" s="102"/>
      <c r="AJ89" s="102"/>
      <c r="AK89" s="103">
        <f t="shared" si="89"/>
        <v>1068598.3875</v>
      </c>
      <c r="AL89" s="102">
        <f t="shared" si="90"/>
        <v>1068598.3875</v>
      </c>
      <c r="AM89" s="101"/>
      <c r="AN89" s="102"/>
      <c r="AO89" s="264">
        <f t="shared" si="91"/>
        <v>0</v>
      </c>
      <c r="AP89" s="240"/>
      <c r="AQ89" s="87">
        <f t="shared" si="83"/>
        <v>996635.37</v>
      </c>
      <c r="AR89" s="102"/>
      <c r="AS89" s="102"/>
      <c r="AT89" s="102"/>
      <c r="AU89" s="102">
        <f t="shared" si="92"/>
        <v>996635.37</v>
      </c>
      <c r="AV89" s="260">
        <f t="shared" si="93"/>
        <v>996635.37</v>
      </c>
      <c r="AW89" s="102"/>
      <c r="AX89" s="102"/>
      <c r="AY89" s="101">
        <f t="shared" si="94"/>
        <v>0</v>
      </c>
      <c r="AZ89" s="516" t="s">
        <v>1684</v>
      </c>
      <c r="BA89"/>
      <c r="BC89"/>
      <c r="BD89"/>
      <c r="BE89"/>
      <c r="BF89"/>
      <c r="BG89"/>
      <c r="BH89"/>
      <c r="BI89"/>
      <c r="BJ89"/>
      <c r="BK89"/>
      <c r="BL89"/>
      <c r="BM89"/>
      <c r="BN89"/>
      <c r="BO89"/>
      <c r="BP89"/>
      <c r="BQ89"/>
      <c r="BR89"/>
      <c r="BS89"/>
      <c r="BT89"/>
      <c r="BU89"/>
      <c r="BV89"/>
      <c r="BW89"/>
      <c r="BX89"/>
      <c r="BY89"/>
      <c r="BZ89"/>
      <c r="CA89"/>
      <c r="CB89"/>
      <c r="CC89"/>
      <c r="CD89"/>
      <c r="CE89"/>
      <c r="CF89"/>
      <c r="CG89"/>
      <c r="CH89"/>
      <c r="CI89"/>
    </row>
    <row r="90" spans="1:87" s="11" customFormat="1" ht="12" customHeight="1">
      <c r="A90" s="168">
        <v>12400723</v>
      </c>
      <c r="B90" s="111" t="str">
        <f t="shared" si="84"/>
        <v>12400723</v>
      </c>
      <c r="C90" s="96" t="s">
        <v>754</v>
      </c>
      <c r="D90" s="115" t="str">
        <f t="shared" si="85"/>
        <v>Non-Op</v>
      </c>
      <c r="E90" s="115"/>
      <c r="F90" s="96"/>
      <c r="G90" s="115"/>
      <c r="H90" s="184" t="str">
        <f t="shared" ref="H90:H121" si="98">IF(VALUE(AH90),H$7,IF(ISBLANK(AH90),"",H$7))</f>
        <v/>
      </c>
      <c r="I90" s="184" t="str">
        <f t="shared" si="95"/>
        <v/>
      </c>
      <c r="J90" s="184" t="str">
        <f t="shared" si="96"/>
        <v/>
      </c>
      <c r="K90" s="184" t="str">
        <f t="shared" si="97"/>
        <v>Non-Op</v>
      </c>
      <c r="L90" s="184" t="str">
        <f t="shared" si="86"/>
        <v>NO</v>
      </c>
      <c r="M90" s="184" t="str">
        <f t="shared" si="87"/>
        <v>NO</v>
      </c>
      <c r="N90" s="184" t="str">
        <f t="shared" si="88"/>
        <v/>
      </c>
      <c r="O90"/>
      <c r="P90" s="97">
        <v>0</v>
      </c>
      <c r="Q90" s="97">
        <v>0</v>
      </c>
      <c r="R90" s="97">
        <v>0</v>
      </c>
      <c r="S90" s="97">
        <v>0</v>
      </c>
      <c r="T90" s="97">
        <v>0</v>
      </c>
      <c r="U90" s="97">
        <v>0</v>
      </c>
      <c r="V90" s="97">
        <v>0</v>
      </c>
      <c r="W90" s="97">
        <v>0</v>
      </c>
      <c r="X90" s="97">
        <v>0</v>
      </c>
      <c r="Y90" s="97">
        <v>0</v>
      </c>
      <c r="Z90" s="97">
        <v>0</v>
      </c>
      <c r="AA90" s="97">
        <v>0</v>
      </c>
      <c r="AB90" s="97">
        <v>0</v>
      </c>
      <c r="AC90" s="97"/>
      <c r="AD90" s="97"/>
      <c r="AE90" s="97">
        <f t="shared" si="82"/>
        <v>0</v>
      </c>
      <c r="AF90" s="105"/>
      <c r="AG90" s="104"/>
      <c r="AH90" s="102"/>
      <c r="AI90" s="102"/>
      <c r="AJ90" s="102"/>
      <c r="AK90" s="103">
        <f t="shared" si="89"/>
        <v>0</v>
      </c>
      <c r="AL90" s="102">
        <f t="shared" si="90"/>
        <v>0</v>
      </c>
      <c r="AM90" s="101"/>
      <c r="AN90" s="102"/>
      <c r="AO90" s="264">
        <f t="shared" si="91"/>
        <v>0</v>
      </c>
      <c r="AP90" s="240"/>
      <c r="AQ90" s="87">
        <f t="shared" si="83"/>
        <v>0</v>
      </c>
      <c r="AR90" s="102"/>
      <c r="AS90" s="102"/>
      <c r="AT90" s="102"/>
      <c r="AU90" s="102">
        <f t="shared" si="92"/>
        <v>0</v>
      </c>
      <c r="AV90" s="260">
        <f t="shared" si="93"/>
        <v>0</v>
      </c>
      <c r="AW90" s="102"/>
      <c r="AX90" s="102"/>
      <c r="AY90" s="101">
        <f t="shared" si="94"/>
        <v>0</v>
      </c>
      <c r="AZ90" s="516" t="s">
        <v>1684</v>
      </c>
      <c r="BA90"/>
      <c r="BC90"/>
      <c r="BD90"/>
      <c r="BE90"/>
      <c r="BF90"/>
      <c r="BG90"/>
      <c r="BH90"/>
      <c r="BI90"/>
      <c r="BJ90"/>
      <c r="BK90"/>
      <c r="BL90"/>
      <c r="BM90"/>
      <c r="BN90"/>
      <c r="BO90"/>
      <c r="BP90"/>
      <c r="BQ90"/>
      <c r="BR90"/>
      <c r="BS90"/>
      <c r="BT90"/>
      <c r="BU90"/>
      <c r="BV90"/>
      <c r="BW90"/>
      <c r="BX90"/>
      <c r="BY90"/>
      <c r="BZ90"/>
      <c r="CA90"/>
      <c r="CB90"/>
      <c r="CC90"/>
      <c r="CD90"/>
      <c r="CE90"/>
      <c r="CF90"/>
      <c r="CG90"/>
      <c r="CH90"/>
      <c r="CI90"/>
    </row>
    <row r="91" spans="1:87" s="11" customFormat="1" ht="12" customHeight="1">
      <c r="A91" s="168">
        <v>12800001</v>
      </c>
      <c r="B91" s="111" t="str">
        <f t="shared" si="84"/>
        <v>12800001</v>
      </c>
      <c r="C91" s="96" t="s">
        <v>797</v>
      </c>
      <c r="D91" s="115" t="str">
        <f t="shared" si="85"/>
        <v>ERB</v>
      </c>
      <c r="E91" s="115"/>
      <c r="F91" s="96"/>
      <c r="G91" s="115"/>
      <c r="H91" s="184" t="str">
        <f t="shared" si="98"/>
        <v/>
      </c>
      <c r="I91" s="184" t="str">
        <f t="shared" si="95"/>
        <v>ERB</v>
      </c>
      <c r="J91" s="184" t="str">
        <f t="shared" si="96"/>
        <v/>
      </c>
      <c r="K91" s="184" t="str">
        <f t="shared" si="97"/>
        <v/>
      </c>
      <c r="L91" s="184" t="str">
        <f t="shared" si="86"/>
        <v>NO</v>
      </c>
      <c r="M91" s="184" t="str">
        <f t="shared" si="87"/>
        <v>NO</v>
      </c>
      <c r="N91" s="184" t="str">
        <f t="shared" si="88"/>
        <v/>
      </c>
      <c r="O91"/>
      <c r="P91" s="97">
        <v>18500000</v>
      </c>
      <c r="Q91" s="97">
        <v>18500000</v>
      </c>
      <c r="R91" s="97">
        <v>18500000</v>
      </c>
      <c r="S91" s="97">
        <v>18500000</v>
      </c>
      <c r="T91" s="97">
        <v>18500000</v>
      </c>
      <c r="U91" s="97">
        <v>18500000</v>
      </c>
      <c r="V91" s="97">
        <v>18500000</v>
      </c>
      <c r="W91" s="97">
        <v>18500000</v>
      </c>
      <c r="X91" s="97">
        <v>18500000</v>
      </c>
      <c r="Y91" s="97">
        <v>18500000</v>
      </c>
      <c r="Z91" s="97">
        <v>18500000</v>
      </c>
      <c r="AA91" s="97">
        <v>18500000</v>
      </c>
      <c r="AB91" s="97">
        <v>18500000</v>
      </c>
      <c r="AC91" s="97"/>
      <c r="AD91" s="97"/>
      <c r="AE91" s="97">
        <f t="shared" si="82"/>
        <v>18500000</v>
      </c>
      <c r="AF91" s="105" t="s">
        <v>800</v>
      </c>
      <c r="AG91" s="104"/>
      <c r="AH91" s="102"/>
      <c r="AI91" s="102">
        <f>AE91</f>
        <v>18500000</v>
      </c>
      <c r="AJ91" s="102"/>
      <c r="AK91" s="103"/>
      <c r="AL91" s="102">
        <f t="shared" si="90"/>
        <v>18500000</v>
      </c>
      <c r="AM91" s="101"/>
      <c r="AN91" s="102"/>
      <c r="AO91" s="264">
        <f t="shared" si="91"/>
        <v>0</v>
      </c>
      <c r="AP91" s="240"/>
      <c r="AQ91" s="87">
        <f t="shared" si="83"/>
        <v>18500000</v>
      </c>
      <c r="AR91" s="102"/>
      <c r="AS91" s="102">
        <f>AQ91</f>
        <v>18500000</v>
      </c>
      <c r="AT91" s="102"/>
      <c r="AU91" s="102"/>
      <c r="AV91" s="260">
        <f t="shared" si="93"/>
        <v>18500000</v>
      </c>
      <c r="AW91" s="102"/>
      <c r="AX91" s="102"/>
      <c r="AY91" s="101">
        <f t="shared" si="94"/>
        <v>0</v>
      </c>
      <c r="AZ91" s="516"/>
      <c r="BA91"/>
      <c r="BC91"/>
      <c r="BD91"/>
      <c r="BE91"/>
      <c r="BF91"/>
      <c r="BG91"/>
      <c r="BH91"/>
      <c r="BI91"/>
      <c r="BJ91"/>
      <c r="BK91"/>
      <c r="BL91"/>
      <c r="BM91"/>
      <c r="BN91"/>
      <c r="BO91"/>
      <c r="BP91"/>
      <c r="BQ91"/>
      <c r="BR91"/>
      <c r="BS91"/>
      <c r="BT91"/>
      <c r="BU91"/>
      <c r="BV91"/>
      <c r="BW91"/>
      <c r="BX91"/>
      <c r="BY91"/>
      <c r="BZ91"/>
      <c r="CA91"/>
      <c r="CB91"/>
      <c r="CC91"/>
      <c r="CD91"/>
      <c r="CE91"/>
      <c r="CF91"/>
      <c r="CG91"/>
      <c r="CH91"/>
      <c r="CI91"/>
    </row>
    <row r="92" spans="1:87" s="11" customFormat="1" ht="12" customHeight="1">
      <c r="A92" s="168">
        <v>12800011</v>
      </c>
      <c r="B92" s="111" t="str">
        <f t="shared" si="84"/>
        <v>12800011</v>
      </c>
      <c r="C92" s="96" t="s">
        <v>895</v>
      </c>
      <c r="D92" s="115" t="str">
        <f t="shared" si="85"/>
        <v>Non-Op</v>
      </c>
      <c r="E92" s="115"/>
      <c r="F92" s="96"/>
      <c r="G92" s="115"/>
      <c r="H92" s="184" t="str">
        <f t="shared" si="98"/>
        <v/>
      </c>
      <c r="I92" s="184" t="str">
        <f t="shared" si="95"/>
        <v/>
      </c>
      <c r="J92" s="184" t="str">
        <f t="shared" si="96"/>
        <v/>
      </c>
      <c r="K92" s="184" t="str">
        <f t="shared" si="97"/>
        <v>Non-Op</v>
      </c>
      <c r="L92" s="184" t="str">
        <f t="shared" si="86"/>
        <v>NO</v>
      </c>
      <c r="M92" s="184" t="str">
        <f t="shared" si="87"/>
        <v>NO</v>
      </c>
      <c r="N92" s="184" t="str">
        <f t="shared" si="88"/>
        <v/>
      </c>
      <c r="O92"/>
      <c r="P92" s="97">
        <v>1667631.98</v>
      </c>
      <c r="Q92" s="97">
        <v>1668180.25</v>
      </c>
      <c r="R92" s="97">
        <v>1668746.98</v>
      </c>
      <c r="S92" s="97">
        <v>1669313.9</v>
      </c>
      <c r="T92" s="97">
        <v>1669826.13</v>
      </c>
      <c r="U92" s="97">
        <v>1670393.42</v>
      </c>
      <c r="V92" s="97">
        <v>1670942.59</v>
      </c>
      <c r="W92" s="97">
        <v>1671510.26</v>
      </c>
      <c r="X92" s="97">
        <v>1672059.8</v>
      </c>
      <c r="Y92" s="97">
        <v>1672788.17</v>
      </c>
      <c r="Z92" s="97">
        <v>1673711.63</v>
      </c>
      <c r="AA92" s="97">
        <v>1674605.74</v>
      </c>
      <c r="AB92" s="97">
        <v>1675530.2</v>
      </c>
      <c r="AC92" s="97"/>
      <c r="AD92" s="97"/>
      <c r="AE92" s="97">
        <f t="shared" si="82"/>
        <v>1671138.3299999998</v>
      </c>
      <c r="AF92" s="146" t="s">
        <v>125</v>
      </c>
      <c r="AG92" s="108"/>
      <c r="AH92" s="102"/>
      <c r="AI92" s="102"/>
      <c r="AJ92" s="102"/>
      <c r="AK92" s="103">
        <f>AE92</f>
        <v>1671138.3299999998</v>
      </c>
      <c r="AL92" s="102">
        <f t="shared" si="90"/>
        <v>1671138.3299999998</v>
      </c>
      <c r="AM92" s="101"/>
      <c r="AN92" s="102"/>
      <c r="AO92" s="264">
        <f t="shared" si="91"/>
        <v>0</v>
      </c>
      <c r="AP92" s="240"/>
      <c r="AQ92" s="87">
        <f t="shared" si="83"/>
        <v>1675530.2</v>
      </c>
      <c r="AR92" s="102"/>
      <c r="AS92" s="102"/>
      <c r="AT92" s="102"/>
      <c r="AU92" s="102">
        <f>AQ92</f>
        <v>1675530.2</v>
      </c>
      <c r="AV92" s="260">
        <f t="shared" si="93"/>
        <v>1675530.2</v>
      </c>
      <c r="AW92" s="102"/>
      <c r="AX92" s="102"/>
      <c r="AY92" s="101">
        <f t="shared" si="94"/>
        <v>0</v>
      </c>
      <c r="AZ92" s="516" t="s">
        <v>1692</v>
      </c>
      <c r="BA92"/>
      <c r="BC92"/>
      <c r="BD92"/>
      <c r="BE92"/>
      <c r="BF92"/>
      <c r="BG92"/>
      <c r="BH92"/>
      <c r="BI92"/>
      <c r="BJ92"/>
      <c r="BK92"/>
      <c r="BL92"/>
      <c r="BM92"/>
      <c r="BN92"/>
      <c r="BO92"/>
      <c r="BP92"/>
      <c r="BQ92"/>
      <c r="BR92"/>
      <c r="BS92"/>
      <c r="BT92"/>
      <c r="BU92"/>
      <c r="BV92"/>
      <c r="BW92"/>
      <c r="BX92"/>
      <c r="BY92"/>
      <c r="BZ92"/>
      <c r="CA92"/>
      <c r="CB92"/>
      <c r="CC92"/>
      <c r="CD92"/>
      <c r="CE92"/>
      <c r="CF92"/>
      <c r="CG92"/>
      <c r="CH92"/>
      <c r="CI92"/>
    </row>
    <row r="93" spans="1:87" s="11" customFormat="1" ht="12" customHeight="1">
      <c r="A93" s="168">
        <v>13100543</v>
      </c>
      <c r="B93" s="111" t="str">
        <f t="shared" si="84"/>
        <v>13100543</v>
      </c>
      <c r="C93" s="96" t="s">
        <v>543</v>
      </c>
      <c r="D93" s="115" t="str">
        <f t="shared" si="85"/>
        <v>W/C</v>
      </c>
      <c r="E93" s="115"/>
      <c r="F93" s="96"/>
      <c r="G93" s="115"/>
      <c r="H93" s="184" t="str">
        <f t="shared" si="98"/>
        <v/>
      </c>
      <c r="I93" s="184" t="str">
        <f t="shared" si="95"/>
        <v/>
      </c>
      <c r="J93" s="184" t="str">
        <f t="shared" si="96"/>
        <v/>
      </c>
      <c r="K93" s="184" t="str">
        <f t="shared" si="97"/>
        <v/>
      </c>
      <c r="L93" s="184" t="str">
        <f t="shared" si="86"/>
        <v>W/C</v>
      </c>
      <c r="M93" s="184" t="str">
        <f t="shared" si="87"/>
        <v>NO</v>
      </c>
      <c r="N93" s="184" t="str">
        <f t="shared" si="88"/>
        <v>W/C</v>
      </c>
      <c r="O93"/>
      <c r="P93" s="97">
        <v>104259.67</v>
      </c>
      <c r="Q93" s="97">
        <v>111657.62</v>
      </c>
      <c r="R93" s="97">
        <v>116018.57</v>
      </c>
      <c r="S93" s="97">
        <v>122321.72</v>
      </c>
      <c r="T93" s="97">
        <v>126736.62</v>
      </c>
      <c r="U93" s="97">
        <v>133967.22</v>
      </c>
      <c r="V93" s="97">
        <v>142319.22</v>
      </c>
      <c r="W93" s="97">
        <v>161897.32</v>
      </c>
      <c r="X93" s="97">
        <v>182255.73</v>
      </c>
      <c r="Y93" s="97">
        <v>187755.67</v>
      </c>
      <c r="Z93" s="97">
        <v>195515.41</v>
      </c>
      <c r="AA93" s="97">
        <v>197124.91</v>
      </c>
      <c r="AB93" s="97">
        <v>197331.71</v>
      </c>
      <c r="AC93" s="97"/>
      <c r="AD93" s="97"/>
      <c r="AE93" s="97">
        <f t="shared" si="82"/>
        <v>152363.80833333332</v>
      </c>
      <c r="AF93" s="105"/>
      <c r="AG93" s="104"/>
      <c r="AH93" s="102"/>
      <c r="AI93" s="102"/>
      <c r="AJ93" s="102"/>
      <c r="AK93" s="103"/>
      <c r="AL93" s="102">
        <f t="shared" si="90"/>
        <v>0</v>
      </c>
      <c r="AM93" s="101">
        <f t="shared" ref="AM93:AM112" si="99">AE93</f>
        <v>152363.80833333332</v>
      </c>
      <c r="AN93" s="102"/>
      <c r="AO93" s="264">
        <f t="shared" si="91"/>
        <v>152363.80833333332</v>
      </c>
      <c r="AP93" s="240"/>
      <c r="AQ93" s="87">
        <f t="shared" si="83"/>
        <v>197331.71</v>
      </c>
      <c r="AR93" s="102"/>
      <c r="AS93" s="102"/>
      <c r="AT93" s="102"/>
      <c r="AU93" s="102"/>
      <c r="AV93" s="260">
        <f t="shared" si="93"/>
        <v>0</v>
      </c>
      <c r="AW93" s="102">
        <f>AQ93</f>
        <v>197331.71</v>
      </c>
      <c r="AX93" s="102"/>
      <c r="AY93" s="101">
        <f t="shared" si="94"/>
        <v>197331.71</v>
      </c>
      <c r="AZ93" s="516"/>
      <c r="BA93"/>
      <c r="BC93"/>
      <c r="BD93"/>
      <c r="BE93"/>
      <c r="BF93"/>
      <c r="BG93"/>
      <c r="BH93"/>
      <c r="BI93"/>
      <c r="BJ93"/>
      <c r="BK93"/>
      <c r="BL93"/>
      <c r="BM93"/>
      <c r="BN93"/>
      <c r="BO93"/>
      <c r="BP93"/>
      <c r="BQ93"/>
      <c r="BR93"/>
      <c r="BS93"/>
      <c r="BT93"/>
      <c r="BU93"/>
      <c r="BV93"/>
      <c r="BW93"/>
      <c r="BX93"/>
      <c r="BY93"/>
      <c r="BZ93"/>
      <c r="CA93"/>
      <c r="CB93"/>
      <c r="CC93"/>
      <c r="CD93"/>
      <c r="CE93"/>
      <c r="CF93"/>
      <c r="CG93"/>
      <c r="CH93"/>
      <c r="CI93"/>
    </row>
    <row r="94" spans="1:87" s="11" customFormat="1" ht="12" customHeight="1">
      <c r="A94" s="168">
        <v>13100563</v>
      </c>
      <c r="B94" s="111" t="str">
        <f t="shared" si="84"/>
        <v>13100563</v>
      </c>
      <c r="C94" s="96" t="s">
        <v>784</v>
      </c>
      <c r="D94" s="115" t="str">
        <f t="shared" si="85"/>
        <v>W/C</v>
      </c>
      <c r="E94" s="115"/>
      <c r="F94" s="96"/>
      <c r="G94" s="115"/>
      <c r="H94" s="184" t="str">
        <f t="shared" si="98"/>
        <v/>
      </c>
      <c r="I94" s="184" t="str">
        <f t="shared" si="95"/>
        <v/>
      </c>
      <c r="J94" s="184" t="str">
        <f t="shared" si="96"/>
        <v/>
      </c>
      <c r="K94" s="184" t="str">
        <f t="shared" si="97"/>
        <v/>
      </c>
      <c r="L94" s="184" t="str">
        <f t="shared" si="86"/>
        <v>W/C</v>
      </c>
      <c r="M94" s="184" t="str">
        <f t="shared" si="87"/>
        <v>NO</v>
      </c>
      <c r="N94" s="184" t="str">
        <f t="shared" si="88"/>
        <v>W/C</v>
      </c>
      <c r="O94"/>
      <c r="P94" s="97">
        <v>77010.66</v>
      </c>
      <c r="Q94" s="97">
        <v>359314.01</v>
      </c>
      <c r="R94" s="97">
        <v>566179.75</v>
      </c>
      <c r="S94" s="97">
        <v>834781.99</v>
      </c>
      <c r="T94" s="97">
        <v>255411.44</v>
      </c>
      <c r="U94" s="97">
        <v>472344.97</v>
      </c>
      <c r="V94" s="97">
        <v>700531.24</v>
      </c>
      <c r="W94" s="97">
        <v>838409.72</v>
      </c>
      <c r="X94" s="97">
        <v>990648.87</v>
      </c>
      <c r="Y94" s="97">
        <v>52182.37</v>
      </c>
      <c r="Z94" s="97">
        <v>184955.92</v>
      </c>
      <c r="AA94" s="97">
        <v>358500.28</v>
      </c>
      <c r="AB94" s="97">
        <v>78029.05</v>
      </c>
      <c r="AC94" s="97"/>
      <c r="AD94" s="97"/>
      <c r="AE94" s="97">
        <f t="shared" si="82"/>
        <v>474231.7012500001</v>
      </c>
      <c r="AF94" s="105"/>
      <c r="AG94" s="104"/>
      <c r="AH94" s="102"/>
      <c r="AI94" s="102"/>
      <c r="AJ94" s="102"/>
      <c r="AK94" s="103"/>
      <c r="AL94" s="102">
        <f t="shared" si="90"/>
        <v>0</v>
      </c>
      <c r="AM94" s="101">
        <f t="shared" si="99"/>
        <v>474231.7012500001</v>
      </c>
      <c r="AN94" s="102"/>
      <c r="AO94" s="264">
        <f t="shared" si="91"/>
        <v>474231.7012500001</v>
      </c>
      <c r="AP94" s="240"/>
      <c r="AQ94" s="87">
        <f t="shared" si="83"/>
        <v>78029.05</v>
      </c>
      <c r="AR94" s="102"/>
      <c r="AS94" s="102"/>
      <c r="AT94" s="102"/>
      <c r="AU94" s="102"/>
      <c r="AV94" s="260">
        <f t="shared" si="93"/>
        <v>0</v>
      </c>
      <c r="AW94" s="102">
        <f t="shared" ref="AW94:AW111" si="100">AQ94</f>
        <v>78029.05</v>
      </c>
      <c r="AX94" s="102"/>
      <c r="AY94" s="101">
        <f t="shared" si="94"/>
        <v>78029.05</v>
      </c>
      <c r="AZ94" s="516"/>
      <c r="BA94"/>
      <c r="BC94"/>
      <c r="BD94"/>
      <c r="BE94"/>
      <c r="BF94"/>
      <c r="BG94"/>
      <c r="BH94"/>
      <c r="BI94"/>
      <c r="BJ94"/>
      <c r="BK94"/>
      <c r="BL94"/>
      <c r="BM94"/>
      <c r="BN94"/>
      <c r="BO94"/>
      <c r="BP94"/>
      <c r="BQ94"/>
      <c r="BR94"/>
      <c r="BS94"/>
      <c r="BT94"/>
      <c r="BU94"/>
      <c r="BV94"/>
      <c r="BW94"/>
      <c r="BX94"/>
      <c r="BY94"/>
      <c r="BZ94"/>
      <c r="CA94"/>
      <c r="CB94"/>
      <c r="CC94"/>
      <c r="CD94"/>
      <c r="CE94"/>
      <c r="CF94"/>
      <c r="CG94"/>
      <c r="CH94"/>
      <c r="CI94"/>
    </row>
    <row r="95" spans="1:87" s="11" customFormat="1" ht="12" customHeight="1">
      <c r="A95" s="168">
        <v>13100573</v>
      </c>
      <c r="B95" s="111" t="str">
        <f t="shared" si="84"/>
        <v>13100573</v>
      </c>
      <c r="C95" s="96" t="s">
        <v>315</v>
      </c>
      <c r="D95" s="115" t="str">
        <f t="shared" si="85"/>
        <v>W/C</v>
      </c>
      <c r="E95" s="115"/>
      <c r="F95" s="96"/>
      <c r="G95" s="115"/>
      <c r="H95" s="184" t="str">
        <f t="shared" si="98"/>
        <v/>
      </c>
      <c r="I95" s="184" t="str">
        <f t="shared" si="95"/>
        <v/>
      </c>
      <c r="J95" s="184" t="str">
        <f t="shared" si="96"/>
        <v/>
      </c>
      <c r="K95" s="184" t="str">
        <f t="shared" si="97"/>
        <v/>
      </c>
      <c r="L95" s="184" t="str">
        <f t="shared" si="86"/>
        <v>W/C</v>
      </c>
      <c r="M95" s="184" t="str">
        <f t="shared" si="87"/>
        <v>NO</v>
      </c>
      <c r="N95" s="184" t="str">
        <f t="shared" si="88"/>
        <v>W/C</v>
      </c>
      <c r="O95"/>
      <c r="P95" s="97">
        <v>14476.95</v>
      </c>
      <c r="Q95" s="97">
        <v>17134.37</v>
      </c>
      <c r="R95" s="97">
        <v>14721.76</v>
      </c>
      <c r="S95" s="97">
        <v>15314.18</v>
      </c>
      <c r="T95" s="97">
        <v>13532.07</v>
      </c>
      <c r="U95" s="97">
        <v>13879.22</v>
      </c>
      <c r="V95" s="97">
        <v>12212.27</v>
      </c>
      <c r="W95" s="97">
        <v>13684.15</v>
      </c>
      <c r="X95" s="97">
        <v>14732.28</v>
      </c>
      <c r="Y95" s="97">
        <v>12499</v>
      </c>
      <c r="Z95" s="97">
        <v>10239.42</v>
      </c>
      <c r="AA95" s="97">
        <v>14514.8</v>
      </c>
      <c r="AB95" s="97">
        <v>11289.32</v>
      </c>
      <c r="AC95" s="97"/>
      <c r="AD95" s="97"/>
      <c r="AE95" s="97">
        <f t="shared" si="82"/>
        <v>13778.887916666667</v>
      </c>
      <c r="AF95" s="105"/>
      <c r="AG95" s="104"/>
      <c r="AH95" s="102"/>
      <c r="AI95" s="102"/>
      <c r="AJ95" s="102"/>
      <c r="AK95" s="103"/>
      <c r="AL95" s="102">
        <f t="shared" si="90"/>
        <v>0</v>
      </c>
      <c r="AM95" s="101">
        <f t="shared" si="99"/>
        <v>13778.887916666667</v>
      </c>
      <c r="AN95" s="102"/>
      <c r="AO95" s="264">
        <f t="shared" si="91"/>
        <v>13778.887916666667</v>
      </c>
      <c r="AP95" s="240"/>
      <c r="AQ95" s="87">
        <f t="shared" si="83"/>
        <v>11289.32</v>
      </c>
      <c r="AR95" s="102"/>
      <c r="AS95" s="102"/>
      <c r="AT95" s="102"/>
      <c r="AU95" s="102"/>
      <c r="AV95" s="260">
        <f t="shared" si="93"/>
        <v>0</v>
      </c>
      <c r="AW95" s="102">
        <f t="shared" si="100"/>
        <v>11289.32</v>
      </c>
      <c r="AX95" s="102"/>
      <c r="AY95" s="101">
        <f t="shared" si="94"/>
        <v>11289.32</v>
      </c>
      <c r="AZ95" s="516"/>
      <c r="BA95"/>
      <c r="BC95"/>
      <c r="BD95"/>
      <c r="BE95"/>
      <c r="BF95"/>
      <c r="BG95"/>
      <c r="BH95"/>
      <c r="BI95"/>
      <c r="BJ95"/>
      <c r="BK95"/>
      <c r="BL95"/>
      <c r="BM95"/>
      <c r="BN95"/>
      <c r="BO95"/>
      <c r="BP95"/>
      <c r="BQ95"/>
      <c r="BR95"/>
      <c r="BS95"/>
      <c r="BT95"/>
      <c r="BU95"/>
      <c r="BV95"/>
      <c r="BW95"/>
      <c r="BX95"/>
      <c r="BY95"/>
      <c r="BZ95"/>
      <c r="CA95"/>
      <c r="CB95"/>
      <c r="CC95"/>
      <c r="CD95"/>
      <c r="CE95"/>
      <c r="CF95"/>
      <c r="CG95"/>
      <c r="CH95"/>
      <c r="CI95"/>
    </row>
    <row r="96" spans="1:87" s="11" customFormat="1" ht="12" customHeight="1">
      <c r="A96" s="168">
        <v>13101003</v>
      </c>
      <c r="B96" s="111" t="str">
        <f t="shared" si="84"/>
        <v>13101003</v>
      </c>
      <c r="C96" s="96" t="s">
        <v>580</v>
      </c>
      <c r="D96" s="115" t="str">
        <f t="shared" si="85"/>
        <v>W/C</v>
      </c>
      <c r="E96" s="115"/>
      <c r="F96" s="96"/>
      <c r="G96" s="115"/>
      <c r="H96" s="184" t="str">
        <f t="shared" si="98"/>
        <v/>
      </c>
      <c r="I96" s="184" t="str">
        <f t="shared" si="95"/>
        <v/>
      </c>
      <c r="J96" s="184" t="str">
        <f t="shared" si="96"/>
        <v/>
      </c>
      <c r="K96" s="184" t="str">
        <f t="shared" si="97"/>
        <v/>
      </c>
      <c r="L96" s="184" t="str">
        <f t="shared" si="86"/>
        <v>W/C</v>
      </c>
      <c r="M96" s="184" t="str">
        <f t="shared" si="87"/>
        <v>NO</v>
      </c>
      <c r="N96" s="184" t="str">
        <f t="shared" si="88"/>
        <v>W/C</v>
      </c>
      <c r="O96"/>
      <c r="P96" s="97">
        <v>8641319.0099999998</v>
      </c>
      <c r="Q96" s="97">
        <v>8078608.04</v>
      </c>
      <c r="R96" s="97">
        <v>11657329.83</v>
      </c>
      <c r="S96" s="97">
        <v>4369906.1900000004</v>
      </c>
      <c r="T96" s="97">
        <v>8570341.5700000003</v>
      </c>
      <c r="U96" s="97">
        <v>4032730.53</v>
      </c>
      <c r="V96" s="97">
        <v>4066600.03</v>
      </c>
      <c r="W96" s="97">
        <v>4959420.34</v>
      </c>
      <c r="X96" s="97">
        <v>4949124.0599999996</v>
      </c>
      <c r="Y96" s="97">
        <v>4063233.77</v>
      </c>
      <c r="Z96" s="97">
        <v>5108278.16</v>
      </c>
      <c r="AA96" s="97">
        <v>8276880.8399999999</v>
      </c>
      <c r="AB96" s="97">
        <v>7758901.6399999997</v>
      </c>
      <c r="AC96" s="97"/>
      <c r="AD96" s="97"/>
      <c r="AE96" s="97">
        <f t="shared" si="82"/>
        <v>6361046.9737500018</v>
      </c>
      <c r="AF96" s="105"/>
      <c r="AG96" s="104"/>
      <c r="AH96" s="102"/>
      <c r="AI96" s="102"/>
      <c r="AJ96" s="102"/>
      <c r="AK96" s="103"/>
      <c r="AL96" s="102">
        <f t="shared" si="90"/>
        <v>0</v>
      </c>
      <c r="AM96" s="101">
        <f t="shared" si="99"/>
        <v>6361046.9737500018</v>
      </c>
      <c r="AN96" s="102"/>
      <c r="AO96" s="264">
        <f t="shared" si="91"/>
        <v>6361046.9737500018</v>
      </c>
      <c r="AP96" s="240"/>
      <c r="AQ96" s="87">
        <f t="shared" si="83"/>
        <v>7758901.6399999997</v>
      </c>
      <c r="AR96" s="102"/>
      <c r="AS96" s="102"/>
      <c r="AT96" s="102"/>
      <c r="AU96" s="102"/>
      <c r="AV96" s="260">
        <f t="shared" si="93"/>
        <v>0</v>
      </c>
      <c r="AW96" s="102">
        <f t="shared" si="100"/>
        <v>7758901.6399999997</v>
      </c>
      <c r="AX96" s="102"/>
      <c r="AY96" s="101">
        <f t="shared" si="94"/>
        <v>7758901.6399999997</v>
      </c>
      <c r="AZ96" s="516"/>
      <c r="BA96"/>
      <c r="BC96"/>
      <c r="BD96"/>
      <c r="BE96"/>
      <c r="BF96"/>
      <c r="BG96"/>
      <c r="BH96"/>
      <c r="BI96"/>
      <c r="BJ96"/>
      <c r="BK96"/>
      <c r="BL96"/>
      <c r="BM96"/>
      <c r="BN96"/>
      <c r="BO96"/>
      <c r="BP96"/>
      <c r="BQ96"/>
      <c r="BR96"/>
      <c r="BS96"/>
      <c r="BT96"/>
      <c r="BU96"/>
      <c r="BV96"/>
      <c r="BW96"/>
      <c r="BX96"/>
      <c r="BY96"/>
      <c r="BZ96"/>
      <c r="CA96"/>
      <c r="CB96"/>
      <c r="CC96"/>
      <c r="CD96"/>
      <c r="CE96"/>
      <c r="CF96"/>
      <c r="CG96"/>
      <c r="CH96"/>
      <c r="CI96"/>
    </row>
    <row r="97" spans="1:87" s="11" customFormat="1" ht="12" customHeight="1">
      <c r="A97" s="168">
        <v>13101013</v>
      </c>
      <c r="B97" s="111" t="str">
        <f t="shared" si="84"/>
        <v>13101013</v>
      </c>
      <c r="C97" s="96" t="s">
        <v>581</v>
      </c>
      <c r="D97" s="115" t="str">
        <f t="shared" si="85"/>
        <v>W/C</v>
      </c>
      <c r="E97" s="115"/>
      <c r="F97" s="96"/>
      <c r="G97" s="115"/>
      <c r="H97" s="184" t="str">
        <f t="shared" si="98"/>
        <v/>
      </c>
      <c r="I97" s="184" t="str">
        <f t="shared" si="95"/>
        <v/>
      </c>
      <c r="J97" s="184" t="str">
        <f t="shared" si="96"/>
        <v/>
      </c>
      <c r="K97" s="184" t="str">
        <f t="shared" si="97"/>
        <v/>
      </c>
      <c r="L97" s="184" t="str">
        <f t="shared" si="86"/>
        <v>W/C</v>
      </c>
      <c r="M97" s="184" t="str">
        <f t="shared" si="87"/>
        <v>NO</v>
      </c>
      <c r="N97" s="184" t="str">
        <f t="shared" si="88"/>
        <v>W/C</v>
      </c>
      <c r="O97"/>
      <c r="P97" s="97">
        <v>686530.69</v>
      </c>
      <c r="Q97" s="97">
        <v>-3812.87</v>
      </c>
      <c r="R97" s="97">
        <v>-181899.74</v>
      </c>
      <c r="S97" s="97">
        <v>780990.29</v>
      </c>
      <c r="T97" s="97">
        <v>-1393.7</v>
      </c>
      <c r="U97" s="97">
        <v>-736.29</v>
      </c>
      <c r="V97" s="97">
        <v>513929.58</v>
      </c>
      <c r="W97" s="97">
        <v>0</v>
      </c>
      <c r="X97" s="97">
        <v>0</v>
      </c>
      <c r="Y97" s="97">
        <v>408194.93</v>
      </c>
      <c r="Z97" s="97">
        <v>-50</v>
      </c>
      <c r="AA97" s="97">
        <v>-191149.41</v>
      </c>
      <c r="AB97" s="97">
        <v>0</v>
      </c>
      <c r="AC97" s="97"/>
      <c r="AD97" s="97"/>
      <c r="AE97" s="97">
        <f t="shared" si="82"/>
        <v>138944.84458333332</v>
      </c>
      <c r="AF97" s="105"/>
      <c r="AG97" s="104"/>
      <c r="AH97" s="102"/>
      <c r="AI97" s="102"/>
      <c r="AJ97" s="102"/>
      <c r="AK97" s="103"/>
      <c r="AL97" s="102">
        <f t="shared" si="90"/>
        <v>0</v>
      </c>
      <c r="AM97" s="101">
        <f t="shared" si="99"/>
        <v>138944.84458333332</v>
      </c>
      <c r="AN97" s="102"/>
      <c r="AO97" s="264">
        <f t="shared" si="91"/>
        <v>138944.84458333332</v>
      </c>
      <c r="AP97" s="240"/>
      <c r="AQ97" s="87">
        <f t="shared" si="83"/>
        <v>0</v>
      </c>
      <c r="AR97" s="102"/>
      <c r="AS97" s="102"/>
      <c r="AT97" s="102"/>
      <c r="AU97" s="102"/>
      <c r="AV97" s="260">
        <f t="shared" si="93"/>
        <v>0</v>
      </c>
      <c r="AW97" s="102">
        <f t="shared" si="100"/>
        <v>0</v>
      </c>
      <c r="AX97" s="102"/>
      <c r="AY97" s="101">
        <f t="shared" si="94"/>
        <v>0</v>
      </c>
      <c r="AZ97" s="516"/>
      <c r="BA97"/>
      <c r="BC97"/>
      <c r="BD97"/>
      <c r="BE97"/>
      <c r="BF97"/>
      <c r="BG97"/>
      <c r="BH97"/>
      <c r="BI97"/>
      <c r="BJ97"/>
      <c r="BK97"/>
      <c r="BL97"/>
      <c r="BM97"/>
      <c r="BN97"/>
      <c r="BO97"/>
      <c r="BP97"/>
      <c r="BQ97"/>
      <c r="BR97"/>
      <c r="BS97"/>
      <c r="BT97"/>
      <c r="BU97"/>
      <c r="BV97"/>
      <c r="BW97"/>
      <c r="BX97"/>
      <c r="BY97"/>
      <c r="BZ97"/>
      <c r="CA97"/>
      <c r="CB97"/>
      <c r="CC97"/>
      <c r="CD97"/>
      <c r="CE97"/>
      <c r="CF97"/>
      <c r="CG97"/>
      <c r="CH97"/>
      <c r="CI97"/>
    </row>
    <row r="98" spans="1:87" s="11" customFormat="1" ht="12" customHeight="1">
      <c r="A98" s="168">
        <v>13101023</v>
      </c>
      <c r="B98" s="111" t="str">
        <f t="shared" si="84"/>
        <v>13101023</v>
      </c>
      <c r="C98" s="96" t="s">
        <v>582</v>
      </c>
      <c r="D98" s="115" t="str">
        <f t="shared" si="85"/>
        <v>W/C</v>
      </c>
      <c r="E98" s="115"/>
      <c r="F98" s="96"/>
      <c r="G98" s="115"/>
      <c r="H98" s="184" t="str">
        <f t="shared" si="98"/>
        <v/>
      </c>
      <c r="I98" s="184" t="str">
        <f t="shared" si="95"/>
        <v/>
      </c>
      <c r="J98" s="184" t="str">
        <f t="shared" si="96"/>
        <v/>
      </c>
      <c r="K98" s="184" t="str">
        <f t="shared" si="97"/>
        <v/>
      </c>
      <c r="L98" s="184" t="str">
        <f t="shared" si="86"/>
        <v>W/C</v>
      </c>
      <c r="M98" s="184" t="str">
        <f t="shared" si="87"/>
        <v>NO</v>
      </c>
      <c r="N98" s="184" t="str">
        <f t="shared" si="88"/>
        <v>W/C</v>
      </c>
      <c r="O98"/>
      <c r="P98" s="97">
        <v>17736284.010000002</v>
      </c>
      <c r="Q98" s="97">
        <v>6731999.2999999998</v>
      </c>
      <c r="R98" s="97">
        <v>11017875.49</v>
      </c>
      <c r="S98" s="97">
        <v>9746409.2300000004</v>
      </c>
      <c r="T98" s="97">
        <v>5266692.87</v>
      </c>
      <c r="U98" s="97">
        <v>4518529.8899999997</v>
      </c>
      <c r="V98" s="97">
        <v>2612901.7000000002</v>
      </c>
      <c r="W98" s="97">
        <v>5127137.3</v>
      </c>
      <c r="X98" s="97">
        <v>4150075.56</v>
      </c>
      <c r="Y98" s="97">
        <v>5997243.8300000001</v>
      </c>
      <c r="Z98" s="97">
        <v>7525886.0099999998</v>
      </c>
      <c r="AA98" s="97">
        <v>61721011.340000004</v>
      </c>
      <c r="AB98" s="97">
        <v>32132944.359999999</v>
      </c>
      <c r="AC98" s="97"/>
      <c r="AD98" s="97"/>
      <c r="AE98" s="97">
        <f t="shared" si="82"/>
        <v>12445864.725416668</v>
      </c>
      <c r="AF98" s="105"/>
      <c r="AG98" s="104"/>
      <c r="AH98" s="102"/>
      <c r="AI98" s="102"/>
      <c r="AJ98" s="102"/>
      <c r="AK98" s="103"/>
      <c r="AL98" s="102">
        <f t="shared" si="90"/>
        <v>0</v>
      </c>
      <c r="AM98" s="101">
        <f t="shared" si="99"/>
        <v>12445864.725416668</v>
      </c>
      <c r="AN98" s="102"/>
      <c r="AO98" s="264">
        <f t="shared" si="91"/>
        <v>12445864.725416668</v>
      </c>
      <c r="AP98" s="240"/>
      <c r="AQ98" s="87">
        <f t="shared" si="83"/>
        <v>32132944.359999999</v>
      </c>
      <c r="AR98" s="102"/>
      <c r="AS98" s="102"/>
      <c r="AT98" s="102"/>
      <c r="AU98" s="102"/>
      <c r="AV98" s="260">
        <f t="shared" si="93"/>
        <v>0</v>
      </c>
      <c r="AW98" s="102">
        <f t="shared" si="100"/>
        <v>32132944.359999999</v>
      </c>
      <c r="AX98" s="102"/>
      <c r="AY98" s="101">
        <f t="shared" si="94"/>
        <v>32132944.359999999</v>
      </c>
      <c r="AZ98" s="516"/>
      <c r="BA98"/>
      <c r="BC98"/>
      <c r="BD98"/>
      <c r="BE98"/>
      <c r="BF98"/>
      <c r="BG98"/>
      <c r="BH98"/>
      <c r="BI98"/>
      <c r="BJ98"/>
      <c r="BK98"/>
      <c r="BL98"/>
      <c r="BM98"/>
      <c r="BN98"/>
      <c r="BO98"/>
      <c r="BP98"/>
      <c r="BQ98"/>
      <c r="BR98"/>
      <c r="BS98"/>
      <c r="BT98"/>
      <c r="BU98"/>
      <c r="BV98"/>
      <c r="BW98"/>
      <c r="BX98"/>
      <c r="BY98"/>
      <c r="BZ98"/>
      <c r="CA98"/>
      <c r="CB98"/>
      <c r="CC98"/>
      <c r="CD98"/>
      <c r="CE98"/>
      <c r="CF98"/>
      <c r="CG98"/>
      <c r="CH98"/>
      <c r="CI98"/>
    </row>
    <row r="99" spans="1:87" s="11" customFormat="1" ht="12" customHeight="1">
      <c r="A99" s="168">
        <v>13101033</v>
      </c>
      <c r="B99" s="111" t="str">
        <f t="shared" si="84"/>
        <v>13101033</v>
      </c>
      <c r="C99" s="96" t="s">
        <v>583</v>
      </c>
      <c r="D99" s="115" t="str">
        <f t="shared" si="85"/>
        <v>W/C</v>
      </c>
      <c r="E99" s="115"/>
      <c r="F99" s="96"/>
      <c r="G99" s="115"/>
      <c r="H99" s="184" t="str">
        <f t="shared" si="98"/>
        <v/>
      </c>
      <c r="I99" s="184" t="str">
        <f t="shared" si="95"/>
        <v/>
      </c>
      <c r="J99" s="184" t="str">
        <f t="shared" si="96"/>
        <v/>
      </c>
      <c r="K99" s="184" t="str">
        <f t="shared" si="97"/>
        <v/>
      </c>
      <c r="L99" s="184" t="str">
        <f t="shared" si="86"/>
        <v>W/C</v>
      </c>
      <c r="M99" s="184" t="str">
        <f t="shared" si="87"/>
        <v>NO</v>
      </c>
      <c r="N99" s="184" t="str">
        <f t="shared" si="88"/>
        <v>W/C</v>
      </c>
      <c r="O99"/>
      <c r="P99" s="97">
        <v>850395.03</v>
      </c>
      <c r="Q99" s="97">
        <v>664192.12</v>
      </c>
      <c r="R99" s="97">
        <v>994137.58</v>
      </c>
      <c r="S99" s="97">
        <v>1739888.12</v>
      </c>
      <c r="T99" s="97">
        <v>1629443.02</v>
      </c>
      <c r="U99" s="97">
        <v>-789364.98</v>
      </c>
      <c r="V99" s="97">
        <v>885776.31</v>
      </c>
      <c r="W99" s="97">
        <v>562893</v>
      </c>
      <c r="X99" s="97">
        <v>533338.37</v>
      </c>
      <c r="Y99" s="97">
        <v>417483.02</v>
      </c>
      <c r="Z99" s="97">
        <v>396486.87</v>
      </c>
      <c r="AA99" s="97">
        <v>925977.66</v>
      </c>
      <c r="AB99" s="97">
        <v>804042.86</v>
      </c>
      <c r="AC99" s="97"/>
      <c r="AD99" s="97"/>
      <c r="AE99" s="97">
        <f t="shared" si="82"/>
        <v>732289.16958333331</v>
      </c>
      <c r="AF99" s="105"/>
      <c r="AG99" s="104"/>
      <c r="AH99" s="102"/>
      <c r="AI99" s="102"/>
      <c r="AJ99" s="102"/>
      <c r="AK99" s="103"/>
      <c r="AL99" s="102">
        <f t="shared" si="90"/>
        <v>0</v>
      </c>
      <c r="AM99" s="101">
        <f t="shared" si="99"/>
        <v>732289.16958333331</v>
      </c>
      <c r="AN99" s="102"/>
      <c r="AO99" s="264">
        <f t="shared" si="91"/>
        <v>732289.16958333331</v>
      </c>
      <c r="AP99" s="240"/>
      <c r="AQ99" s="87">
        <f t="shared" si="83"/>
        <v>804042.86</v>
      </c>
      <c r="AR99" s="102"/>
      <c r="AS99" s="102"/>
      <c r="AT99" s="102"/>
      <c r="AU99" s="102"/>
      <c r="AV99" s="260">
        <f t="shared" si="93"/>
        <v>0</v>
      </c>
      <c r="AW99" s="102">
        <f t="shared" si="100"/>
        <v>804042.86</v>
      </c>
      <c r="AX99" s="102"/>
      <c r="AY99" s="101">
        <f t="shared" si="94"/>
        <v>804042.86</v>
      </c>
      <c r="AZ99" s="516"/>
      <c r="BA99"/>
      <c r="BC99"/>
      <c r="BD99"/>
      <c r="BE99"/>
      <c r="BF99"/>
      <c r="BG99"/>
      <c r="BH99"/>
      <c r="BI99"/>
      <c r="BJ99"/>
      <c r="BK99"/>
      <c r="BL99"/>
      <c r="BM99"/>
      <c r="BN99"/>
      <c r="BO99"/>
      <c r="BP99"/>
      <c r="BQ99"/>
      <c r="BR99"/>
      <c r="BS99"/>
      <c r="BT99"/>
      <c r="BU99"/>
      <c r="BV99"/>
      <c r="BW99"/>
      <c r="BX99"/>
      <c r="BY99"/>
      <c r="BZ99"/>
      <c r="CA99"/>
      <c r="CB99"/>
      <c r="CC99"/>
      <c r="CD99"/>
      <c r="CE99"/>
      <c r="CF99"/>
      <c r="CG99"/>
      <c r="CH99"/>
      <c r="CI99"/>
    </row>
    <row r="100" spans="1:87" s="11" customFormat="1" ht="12" customHeight="1">
      <c r="A100" s="168">
        <v>13101093</v>
      </c>
      <c r="B100" s="111" t="str">
        <f t="shared" si="84"/>
        <v>13101093</v>
      </c>
      <c r="C100" s="96" t="s">
        <v>596</v>
      </c>
      <c r="D100" s="115" t="str">
        <f t="shared" si="85"/>
        <v>W/C</v>
      </c>
      <c r="E100" s="115"/>
      <c r="F100" s="96"/>
      <c r="G100" s="115"/>
      <c r="H100" s="184" t="str">
        <f t="shared" si="98"/>
        <v/>
      </c>
      <c r="I100" s="184" t="str">
        <f t="shared" si="95"/>
        <v/>
      </c>
      <c r="J100" s="184" t="str">
        <f t="shared" si="96"/>
        <v/>
      </c>
      <c r="K100" s="184" t="str">
        <f t="shared" si="97"/>
        <v/>
      </c>
      <c r="L100" s="184" t="str">
        <f t="shared" si="86"/>
        <v>W/C</v>
      </c>
      <c r="M100" s="184" t="str">
        <f t="shared" si="87"/>
        <v>NO</v>
      </c>
      <c r="N100" s="184" t="str">
        <f t="shared" si="88"/>
        <v>W/C</v>
      </c>
      <c r="O100"/>
      <c r="P100" s="97">
        <v>-5499.7</v>
      </c>
      <c r="Q100" s="97">
        <v>0</v>
      </c>
      <c r="R100" s="97">
        <v>-1176.21</v>
      </c>
      <c r="S100" s="97">
        <v>-321.43</v>
      </c>
      <c r="T100" s="97">
        <v>0</v>
      </c>
      <c r="U100" s="97">
        <v>0</v>
      </c>
      <c r="V100" s="97">
        <v>0</v>
      </c>
      <c r="W100" s="97">
        <v>-50</v>
      </c>
      <c r="X100" s="97">
        <v>-4632.6000000000004</v>
      </c>
      <c r="Y100" s="97">
        <v>-1282.53</v>
      </c>
      <c r="Z100" s="97">
        <v>-716.92</v>
      </c>
      <c r="AA100" s="97">
        <v>1037.8599999999999</v>
      </c>
      <c r="AB100" s="97">
        <v>947.95</v>
      </c>
      <c r="AC100" s="97"/>
      <c r="AD100" s="97"/>
      <c r="AE100" s="97">
        <f t="shared" si="82"/>
        <v>-784.80875000000015</v>
      </c>
      <c r="AF100" s="105"/>
      <c r="AG100" s="104"/>
      <c r="AH100" s="102"/>
      <c r="AI100" s="102"/>
      <c r="AJ100" s="102"/>
      <c r="AK100" s="103"/>
      <c r="AL100" s="102">
        <f t="shared" si="90"/>
        <v>0</v>
      </c>
      <c r="AM100" s="101">
        <f t="shared" si="99"/>
        <v>-784.80875000000015</v>
      </c>
      <c r="AN100" s="102"/>
      <c r="AO100" s="264">
        <f t="shared" si="91"/>
        <v>-784.80875000000015</v>
      </c>
      <c r="AP100" s="240"/>
      <c r="AQ100" s="87">
        <f t="shared" si="83"/>
        <v>947.95</v>
      </c>
      <c r="AR100" s="102"/>
      <c r="AS100" s="102"/>
      <c r="AT100" s="102"/>
      <c r="AU100" s="102"/>
      <c r="AV100" s="260">
        <f t="shared" si="93"/>
        <v>0</v>
      </c>
      <c r="AW100" s="102">
        <f t="shared" si="100"/>
        <v>947.95</v>
      </c>
      <c r="AX100" s="102"/>
      <c r="AY100" s="101">
        <f t="shared" si="94"/>
        <v>947.95</v>
      </c>
      <c r="AZ100" s="516"/>
      <c r="BA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row>
    <row r="101" spans="1:87" s="11" customFormat="1" ht="12" customHeight="1">
      <c r="A101" s="168">
        <v>13101113</v>
      </c>
      <c r="B101" s="111" t="str">
        <f t="shared" si="84"/>
        <v>13101113</v>
      </c>
      <c r="C101" s="96" t="s">
        <v>785</v>
      </c>
      <c r="D101" s="115" t="str">
        <f t="shared" si="85"/>
        <v>W/C</v>
      </c>
      <c r="E101" s="115"/>
      <c r="F101" s="96"/>
      <c r="G101" s="115"/>
      <c r="H101" s="184" t="str">
        <f t="shared" si="98"/>
        <v/>
      </c>
      <c r="I101" s="184" t="str">
        <f t="shared" si="95"/>
        <v/>
      </c>
      <c r="J101" s="184" t="str">
        <f t="shared" si="96"/>
        <v/>
      </c>
      <c r="K101" s="184" t="str">
        <f t="shared" si="97"/>
        <v/>
      </c>
      <c r="L101" s="184" t="str">
        <f t="shared" si="86"/>
        <v>W/C</v>
      </c>
      <c r="M101" s="184" t="str">
        <f t="shared" si="87"/>
        <v>NO</v>
      </c>
      <c r="N101" s="184" t="str">
        <f t="shared" si="88"/>
        <v>W/C</v>
      </c>
      <c r="O101"/>
      <c r="P101" s="97">
        <v>-5515456.6299999999</v>
      </c>
      <c r="Q101" s="97">
        <v>-5145492.88</v>
      </c>
      <c r="R101" s="97">
        <v>-7547391.3499999996</v>
      </c>
      <c r="S101" s="97">
        <v>-9948373.2400000002</v>
      </c>
      <c r="T101" s="97">
        <v>-28052867.170000002</v>
      </c>
      <c r="U101" s="97">
        <v>-8689364.3699999992</v>
      </c>
      <c r="V101" s="97">
        <v>-7458402.9000000004</v>
      </c>
      <c r="W101" s="97">
        <v>-2690912.38</v>
      </c>
      <c r="X101" s="97">
        <v>-2437628.4700000002</v>
      </c>
      <c r="Y101" s="97">
        <v>-6722144.4900000002</v>
      </c>
      <c r="Z101" s="97">
        <v>-9908765.5800000001</v>
      </c>
      <c r="AA101" s="97">
        <v>-13919738.34</v>
      </c>
      <c r="AB101" s="97">
        <v>-8160080.9199999999</v>
      </c>
      <c r="AC101" s="97"/>
      <c r="AD101" s="97"/>
      <c r="AE101" s="97">
        <f t="shared" si="82"/>
        <v>-9113237.4954166654</v>
      </c>
      <c r="AF101" s="105"/>
      <c r="AG101" s="104"/>
      <c r="AH101" s="102"/>
      <c r="AI101" s="102"/>
      <c r="AJ101" s="102"/>
      <c r="AK101" s="103"/>
      <c r="AL101" s="102">
        <f t="shared" si="90"/>
        <v>0</v>
      </c>
      <c r="AM101" s="101">
        <f t="shared" si="99"/>
        <v>-9113237.4954166654</v>
      </c>
      <c r="AN101" s="102"/>
      <c r="AO101" s="264">
        <f t="shared" si="91"/>
        <v>-9113237.4954166654</v>
      </c>
      <c r="AP101" s="240"/>
      <c r="AQ101" s="87">
        <f t="shared" si="83"/>
        <v>-8160080.9199999999</v>
      </c>
      <c r="AR101" s="102"/>
      <c r="AS101" s="102"/>
      <c r="AT101" s="102"/>
      <c r="AU101" s="102"/>
      <c r="AV101" s="260">
        <f t="shared" si="93"/>
        <v>0</v>
      </c>
      <c r="AW101" s="102">
        <f t="shared" si="100"/>
        <v>-8160080.9199999999</v>
      </c>
      <c r="AX101" s="102"/>
      <c r="AY101" s="101">
        <f t="shared" si="94"/>
        <v>-8160080.9199999999</v>
      </c>
      <c r="AZ101" s="516"/>
      <c r="BA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row>
    <row r="102" spans="1:87" s="11" customFormat="1" ht="12" customHeight="1">
      <c r="A102" s="168">
        <v>13101123</v>
      </c>
      <c r="B102" s="111" t="str">
        <f t="shared" si="84"/>
        <v>13101123</v>
      </c>
      <c r="C102" s="96" t="s">
        <v>89</v>
      </c>
      <c r="D102" s="115" t="str">
        <f t="shared" si="85"/>
        <v>W/C</v>
      </c>
      <c r="E102" s="115"/>
      <c r="F102" s="96"/>
      <c r="G102" s="115"/>
      <c r="H102" s="184" t="str">
        <f t="shared" si="98"/>
        <v/>
      </c>
      <c r="I102" s="184" t="str">
        <f t="shared" si="95"/>
        <v/>
      </c>
      <c r="J102" s="184" t="str">
        <f t="shared" si="96"/>
        <v/>
      </c>
      <c r="K102" s="184" t="str">
        <f t="shared" si="97"/>
        <v/>
      </c>
      <c r="L102" s="184" t="str">
        <f t="shared" si="86"/>
        <v>W/C</v>
      </c>
      <c r="M102" s="184" t="str">
        <f t="shared" si="87"/>
        <v>NO</v>
      </c>
      <c r="N102" s="184" t="str">
        <f t="shared" si="88"/>
        <v>W/C</v>
      </c>
      <c r="O102"/>
      <c r="P102" s="97">
        <v>-1829665.37</v>
      </c>
      <c r="Q102" s="97">
        <v>-1913101.65</v>
      </c>
      <c r="R102" s="97">
        <v>-2323718.9500000002</v>
      </c>
      <c r="S102" s="97">
        <v>-1919645.24</v>
      </c>
      <c r="T102" s="97">
        <v>-2058359.66</v>
      </c>
      <c r="U102" s="97">
        <v>-2023979.87</v>
      </c>
      <c r="V102" s="97">
        <v>-2753296.95</v>
      </c>
      <c r="W102" s="97">
        <v>-2524193.58</v>
      </c>
      <c r="X102" s="97">
        <v>-2736208.34</v>
      </c>
      <c r="Y102" s="97">
        <v>-2519989.0299999998</v>
      </c>
      <c r="Z102" s="97">
        <v>-8002888.3799999999</v>
      </c>
      <c r="AA102" s="97">
        <v>-3967093.43</v>
      </c>
      <c r="AB102" s="97">
        <v>-3792768.92</v>
      </c>
      <c r="AC102" s="97"/>
      <c r="AD102" s="97"/>
      <c r="AE102" s="97">
        <f t="shared" si="82"/>
        <v>-2962807.6854166668</v>
      </c>
      <c r="AF102" s="105"/>
      <c r="AG102" s="104"/>
      <c r="AH102" s="102"/>
      <c r="AI102" s="102"/>
      <c r="AJ102" s="102"/>
      <c r="AK102" s="103"/>
      <c r="AL102" s="102">
        <f t="shared" si="90"/>
        <v>0</v>
      </c>
      <c r="AM102" s="101">
        <f t="shared" si="99"/>
        <v>-2962807.6854166668</v>
      </c>
      <c r="AN102" s="102"/>
      <c r="AO102" s="264">
        <f t="shared" si="91"/>
        <v>-2962807.6854166668</v>
      </c>
      <c r="AP102" s="240"/>
      <c r="AQ102" s="87">
        <f t="shared" si="83"/>
        <v>-3792768.92</v>
      </c>
      <c r="AR102" s="102"/>
      <c r="AS102" s="102"/>
      <c r="AT102" s="102"/>
      <c r="AU102" s="102"/>
      <c r="AV102" s="260">
        <f t="shared" si="93"/>
        <v>0</v>
      </c>
      <c r="AW102" s="102">
        <f t="shared" si="100"/>
        <v>-3792768.92</v>
      </c>
      <c r="AX102" s="102"/>
      <c r="AY102" s="101">
        <f t="shared" si="94"/>
        <v>-3792768.92</v>
      </c>
      <c r="AZ102" s="516"/>
      <c r="BA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row>
    <row r="103" spans="1:87" s="11" customFormat="1" ht="12" customHeight="1">
      <c r="A103" s="168">
        <v>13101133</v>
      </c>
      <c r="B103" s="111" t="str">
        <f t="shared" si="84"/>
        <v>13101133</v>
      </c>
      <c r="C103" s="96" t="s">
        <v>191</v>
      </c>
      <c r="D103" s="115" t="str">
        <f t="shared" si="85"/>
        <v>W/C</v>
      </c>
      <c r="E103" s="115"/>
      <c r="F103" s="96"/>
      <c r="G103" s="115"/>
      <c r="H103" s="184" t="str">
        <f t="shared" si="98"/>
        <v/>
      </c>
      <c r="I103" s="184" t="str">
        <f t="shared" si="95"/>
        <v/>
      </c>
      <c r="J103" s="184" t="str">
        <f t="shared" si="96"/>
        <v/>
      </c>
      <c r="K103" s="184" t="str">
        <f t="shared" si="97"/>
        <v/>
      </c>
      <c r="L103" s="184" t="str">
        <f t="shared" si="86"/>
        <v>W/C</v>
      </c>
      <c r="M103" s="184" t="str">
        <f t="shared" si="87"/>
        <v>NO</v>
      </c>
      <c r="N103" s="184" t="str">
        <f t="shared" si="88"/>
        <v>W/C</v>
      </c>
      <c r="O103"/>
      <c r="P103" s="97">
        <v>0</v>
      </c>
      <c r="Q103" s="97">
        <v>0</v>
      </c>
      <c r="R103" s="97">
        <v>0</v>
      </c>
      <c r="S103" s="97">
        <v>-300</v>
      </c>
      <c r="T103" s="97">
        <v>0</v>
      </c>
      <c r="U103" s="97">
        <v>-483.97</v>
      </c>
      <c r="V103" s="97">
        <v>-483.97</v>
      </c>
      <c r="W103" s="97">
        <v>-928.8</v>
      </c>
      <c r="X103" s="97">
        <v>-928.8</v>
      </c>
      <c r="Y103" s="97">
        <v>0</v>
      </c>
      <c r="Z103" s="97">
        <v>-254.74</v>
      </c>
      <c r="AA103" s="97">
        <v>0</v>
      </c>
      <c r="AB103" s="97">
        <v>0</v>
      </c>
      <c r="AC103" s="97"/>
      <c r="AD103" s="97"/>
      <c r="AE103" s="97">
        <f t="shared" si="82"/>
        <v>-281.69</v>
      </c>
      <c r="AF103" s="105"/>
      <c r="AG103" s="104"/>
      <c r="AH103" s="102"/>
      <c r="AI103" s="102"/>
      <c r="AJ103" s="102"/>
      <c r="AK103" s="103"/>
      <c r="AL103" s="102">
        <f t="shared" si="90"/>
        <v>0</v>
      </c>
      <c r="AM103" s="101">
        <f t="shared" si="99"/>
        <v>-281.69</v>
      </c>
      <c r="AN103" s="102"/>
      <c r="AO103" s="264">
        <f t="shared" si="91"/>
        <v>-281.69</v>
      </c>
      <c r="AP103" s="240"/>
      <c r="AQ103" s="87">
        <f t="shared" si="83"/>
        <v>0</v>
      </c>
      <c r="AR103" s="102"/>
      <c r="AS103" s="102"/>
      <c r="AT103" s="102"/>
      <c r="AU103" s="102"/>
      <c r="AV103" s="260">
        <f t="shared" si="93"/>
        <v>0</v>
      </c>
      <c r="AW103" s="102">
        <f t="shared" si="100"/>
        <v>0</v>
      </c>
      <c r="AX103" s="102"/>
      <c r="AY103" s="101">
        <f t="shared" si="94"/>
        <v>0</v>
      </c>
      <c r="AZ103" s="516"/>
      <c r="BA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row>
    <row r="104" spans="1:87" s="11" customFormat="1" ht="12" customHeight="1">
      <c r="A104" s="168">
        <v>13101163</v>
      </c>
      <c r="B104" s="111" t="str">
        <f t="shared" si="84"/>
        <v>13101163</v>
      </c>
      <c r="C104" s="96" t="s">
        <v>697</v>
      </c>
      <c r="D104" s="115" t="str">
        <f t="shared" si="85"/>
        <v>W/C</v>
      </c>
      <c r="E104" s="115"/>
      <c r="F104" s="96"/>
      <c r="G104" s="115"/>
      <c r="H104" s="184" t="str">
        <f t="shared" si="98"/>
        <v/>
      </c>
      <c r="I104" s="184" t="str">
        <f t="shared" si="95"/>
        <v/>
      </c>
      <c r="J104" s="184" t="str">
        <f t="shared" si="96"/>
        <v/>
      </c>
      <c r="K104" s="184" t="str">
        <f t="shared" si="97"/>
        <v/>
      </c>
      <c r="L104" s="184" t="str">
        <f t="shared" si="86"/>
        <v>W/C</v>
      </c>
      <c r="M104" s="184" t="str">
        <f t="shared" si="87"/>
        <v>NO</v>
      </c>
      <c r="N104" s="184" t="str">
        <f t="shared" si="88"/>
        <v>W/C</v>
      </c>
      <c r="O104"/>
      <c r="P104" s="97">
        <v>118011.98</v>
      </c>
      <c r="Q104" s="97">
        <v>118011.98</v>
      </c>
      <c r="R104" s="97">
        <v>118134.38</v>
      </c>
      <c r="S104" s="97">
        <v>118134.38</v>
      </c>
      <c r="T104" s="97">
        <v>118134.38</v>
      </c>
      <c r="U104" s="97">
        <v>118134.38</v>
      </c>
      <c r="V104" s="97">
        <v>118134.38</v>
      </c>
      <c r="W104" s="97">
        <v>118134.38</v>
      </c>
      <c r="X104" s="97">
        <v>0</v>
      </c>
      <c r="Y104" s="97">
        <v>0</v>
      </c>
      <c r="Z104" s="97">
        <v>0</v>
      </c>
      <c r="AA104" s="97">
        <v>0</v>
      </c>
      <c r="AB104" s="97">
        <v>0</v>
      </c>
      <c r="AC104" s="97"/>
      <c r="AD104" s="97"/>
      <c r="AE104" s="97">
        <f t="shared" si="82"/>
        <v>73818.6875</v>
      </c>
      <c r="AF104" s="105"/>
      <c r="AG104" s="104"/>
      <c r="AH104" s="102"/>
      <c r="AI104" s="102"/>
      <c r="AJ104" s="102"/>
      <c r="AK104" s="103"/>
      <c r="AL104" s="102">
        <f t="shared" si="90"/>
        <v>0</v>
      </c>
      <c r="AM104" s="101">
        <f t="shared" si="99"/>
        <v>73818.6875</v>
      </c>
      <c r="AN104" s="102"/>
      <c r="AO104" s="264">
        <f t="shared" si="91"/>
        <v>73818.6875</v>
      </c>
      <c r="AP104" s="240"/>
      <c r="AQ104" s="87">
        <f t="shared" si="83"/>
        <v>0</v>
      </c>
      <c r="AR104" s="102"/>
      <c r="AS104" s="102"/>
      <c r="AT104" s="102"/>
      <c r="AU104" s="102"/>
      <c r="AV104" s="260">
        <f t="shared" si="93"/>
        <v>0</v>
      </c>
      <c r="AW104" s="102">
        <f t="shared" si="100"/>
        <v>0</v>
      </c>
      <c r="AX104" s="102"/>
      <c r="AY104" s="101">
        <f t="shared" si="94"/>
        <v>0</v>
      </c>
      <c r="AZ104" s="516"/>
      <c r="BA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row>
    <row r="105" spans="1:87" s="11" customFormat="1" ht="12" customHeight="1">
      <c r="A105" s="168">
        <v>13101183</v>
      </c>
      <c r="B105" s="111" t="str">
        <f t="shared" si="84"/>
        <v>13101183</v>
      </c>
      <c r="C105" s="96" t="s">
        <v>556</v>
      </c>
      <c r="D105" s="115" t="str">
        <f t="shared" si="85"/>
        <v>W/C</v>
      </c>
      <c r="E105" s="115"/>
      <c r="F105" s="96"/>
      <c r="G105" s="115"/>
      <c r="H105" s="184" t="str">
        <f t="shared" si="98"/>
        <v/>
      </c>
      <c r="I105" s="184" t="str">
        <f t="shared" si="95"/>
        <v/>
      </c>
      <c r="J105" s="184" t="str">
        <f t="shared" si="96"/>
        <v/>
      </c>
      <c r="K105" s="184" t="str">
        <f t="shared" si="97"/>
        <v/>
      </c>
      <c r="L105" s="184" t="str">
        <f t="shared" si="86"/>
        <v>W/C</v>
      </c>
      <c r="M105" s="184" t="str">
        <f t="shared" si="87"/>
        <v>NO</v>
      </c>
      <c r="N105" s="184" t="str">
        <f t="shared" si="88"/>
        <v>W/C</v>
      </c>
      <c r="O105"/>
      <c r="P105" s="97">
        <v>3307984.96</v>
      </c>
      <c r="Q105" s="97">
        <v>3702596.12</v>
      </c>
      <c r="R105" s="97">
        <v>1522169.06</v>
      </c>
      <c r="S105" s="97">
        <v>2716251.81</v>
      </c>
      <c r="T105" s="97">
        <v>1890976.52</v>
      </c>
      <c r="U105" s="97">
        <v>2022370.53</v>
      </c>
      <c r="V105" s="97">
        <v>-2903291.91</v>
      </c>
      <c r="W105" s="97">
        <v>1925357.27</v>
      </c>
      <c r="X105" s="97">
        <v>1790282.58</v>
      </c>
      <c r="Y105" s="97">
        <v>1735696.47</v>
      </c>
      <c r="Z105" s="97">
        <v>1924881.29</v>
      </c>
      <c r="AA105" s="97">
        <v>1388365.68</v>
      </c>
      <c r="AB105" s="97">
        <v>4741839.1900000004</v>
      </c>
      <c r="AC105" s="97"/>
      <c r="AD105" s="97"/>
      <c r="AE105" s="97">
        <f t="shared" si="82"/>
        <v>1811713.9579166665</v>
      </c>
      <c r="AF105" s="105"/>
      <c r="AG105" s="104"/>
      <c r="AH105" s="102"/>
      <c r="AI105" s="102"/>
      <c r="AJ105" s="102"/>
      <c r="AK105" s="103"/>
      <c r="AL105" s="102">
        <f t="shared" si="90"/>
        <v>0</v>
      </c>
      <c r="AM105" s="101">
        <f t="shared" si="99"/>
        <v>1811713.9579166665</v>
      </c>
      <c r="AN105" s="102"/>
      <c r="AO105" s="264">
        <f t="shared" si="91"/>
        <v>1811713.9579166665</v>
      </c>
      <c r="AP105" s="240"/>
      <c r="AQ105" s="87">
        <f t="shared" si="83"/>
        <v>4741839.1900000004</v>
      </c>
      <c r="AR105" s="102"/>
      <c r="AS105" s="102"/>
      <c r="AT105" s="102"/>
      <c r="AU105" s="102"/>
      <c r="AV105" s="260">
        <f t="shared" si="93"/>
        <v>0</v>
      </c>
      <c r="AW105" s="102">
        <f t="shared" si="100"/>
        <v>4741839.1900000004</v>
      </c>
      <c r="AX105" s="102"/>
      <c r="AY105" s="101">
        <f t="shared" si="94"/>
        <v>4741839.1900000004</v>
      </c>
      <c r="AZ105" s="516"/>
      <c r="BA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row>
    <row r="106" spans="1:87" s="11" customFormat="1" ht="12" customHeight="1">
      <c r="A106" s="168">
        <v>13101193</v>
      </c>
      <c r="B106" s="111" t="str">
        <f t="shared" si="84"/>
        <v>13101193</v>
      </c>
      <c r="C106" s="96" t="s">
        <v>743</v>
      </c>
      <c r="D106" s="115" t="str">
        <f t="shared" si="85"/>
        <v>W/C</v>
      </c>
      <c r="E106" s="115"/>
      <c r="F106" s="96"/>
      <c r="G106" s="115"/>
      <c r="H106" s="184" t="str">
        <f t="shared" si="98"/>
        <v/>
      </c>
      <c r="I106" s="184" t="str">
        <f t="shared" si="95"/>
        <v/>
      </c>
      <c r="J106" s="184" t="str">
        <f t="shared" si="96"/>
        <v/>
      </c>
      <c r="K106" s="184" t="str">
        <f t="shared" si="97"/>
        <v/>
      </c>
      <c r="L106" s="184" t="str">
        <f t="shared" si="86"/>
        <v>W/C</v>
      </c>
      <c r="M106" s="184" t="str">
        <f t="shared" si="87"/>
        <v>NO</v>
      </c>
      <c r="N106" s="184" t="str">
        <f t="shared" si="88"/>
        <v>W/C</v>
      </c>
      <c r="O106"/>
      <c r="P106" s="97">
        <v>0</v>
      </c>
      <c r="Q106" s="97">
        <v>0</v>
      </c>
      <c r="R106" s="97">
        <v>0</v>
      </c>
      <c r="S106" s="97">
        <v>0</v>
      </c>
      <c r="T106" s="97">
        <v>0</v>
      </c>
      <c r="U106" s="97">
        <v>0</v>
      </c>
      <c r="V106" s="97">
        <v>0</v>
      </c>
      <c r="W106" s="97">
        <v>0</v>
      </c>
      <c r="X106" s="97">
        <v>0</v>
      </c>
      <c r="Y106" s="97">
        <v>0</v>
      </c>
      <c r="Z106" s="97">
        <v>0</v>
      </c>
      <c r="AA106" s="97">
        <v>0</v>
      </c>
      <c r="AB106" s="97">
        <v>0</v>
      </c>
      <c r="AC106" s="97"/>
      <c r="AD106" s="97"/>
      <c r="AE106" s="97">
        <f t="shared" si="82"/>
        <v>0</v>
      </c>
      <c r="AF106" s="105"/>
      <c r="AG106" s="104"/>
      <c r="AH106" s="102"/>
      <c r="AI106" s="102"/>
      <c r="AJ106" s="102"/>
      <c r="AK106" s="103"/>
      <c r="AL106" s="102">
        <f t="shared" si="90"/>
        <v>0</v>
      </c>
      <c r="AM106" s="101">
        <f t="shared" si="99"/>
        <v>0</v>
      </c>
      <c r="AN106" s="102"/>
      <c r="AO106" s="264">
        <f t="shared" si="91"/>
        <v>0</v>
      </c>
      <c r="AP106" s="240"/>
      <c r="AQ106" s="87">
        <f t="shared" si="83"/>
        <v>0</v>
      </c>
      <c r="AR106" s="102"/>
      <c r="AS106" s="102"/>
      <c r="AT106" s="102"/>
      <c r="AU106" s="102"/>
      <c r="AV106" s="260">
        <f t="shared" si="93"/>
        <v>0</v>
      </c>
      <c r="AW106" s="102">
        <f t="shared" si="100"/>
        <v>0</v>
      </c>
      <c r="AX106" s="102"/>
      <c r="AY106" s="101">
        <f t="shared" si="94"/>
        <v>0</v>
      </c>
      <c r="AZ106" s="516"/>
      <c r="BA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row>
    <row r="107" spans="1:87" s="11" customFormat="1" ht="12" customHeight="1">
      <c r="A107" s="370">
        <v>13101213</v>
      </c>
      <c r="B107" s="370" t="str">
        <f t="shared" si="84"/>
        <v>13101213</v>
      </c>
      <c r="C107" s="382" t="s">
        <v>1490</v>
      </c>
      <c r="D107" s="353" t="str">
        <f t="shared" si="85"/>
        <v>W/C</v>
      </c>
      <c r="E107" s="353"/>
      <c r="F107" s="383">
        <v>43132</v>
      </c>
      <c r="G107" s="353"/>
      <c r="H107" s="354" t="str">
        <f t="shared" si="98"/>
        <v/>
      </c>
      <c r="I107" s="354" t="str">
        <f t="shared" si="95"/>
        <v/>
      </c>
      <c r="J107" s="354" t="str">
        <f t="shared" si="96"/>
        <v/>
      </c>
      <c r="K107" s="354" t="str">
        <f t="shared" si="97"/>
        <v/>
      </c>
      <c r="L107" s="354" t="str">
        <f t="shared" si="86"/>
        <v>W/C</v>
      </c>
      <c r="M107" s="354" t="str">
        <f t="shared" si="87"/>
        <v>NO</v>
      </c>
      <c r="N107" s="354" t="str">
        <f t="shared" si="88"/>
        <v>W/C</v>
      </c>
      <c r="O107"/>
      <c r="P107" s="355">
        <v>0</v>
      </c>
      <c r="Q107" s="355">
        <v>0</v>
      </c>
      <c r="R107" s="355">
        <v>-134.29</v>
      </c>
      <c r="S107" s="355">
        <v>0</v>
      </c>
      <c r="T107" s="355">
        <v>0</v>
      </c>
      <c r="U107" s="355">
        <v>0</v>
      </c>
      <c r="V107" s="355">
        <v>0</v>
      </c>
      <c r="W107" s="355">
        <v>0</v>
      </c>
      <c r="X107" s="355">
        <v>0</v>
      </c>
      <c r="Y107" s="355">
        <v>0</v>
      </c>
      <c r="Z107" s="355">
        <v>0</v>
      </c>
      <c r="AA107" s="355">
        <v>0</v>
      </c>
      <c r="AB107" s="355">
        <v>0</v>
      </c>
      <c r="AC107" s="355"/>
      <c r="AD107" s="355"/>
      <c r="AE107" s="355">
        <f t="shared" si="82"/>
        <v>-11.190833333333332</v>
      </c>
      <c r="AF107" s="406"/>
      <c r="AG107" s="356"/>
      <c r="AH107" s="357"/>
      <c r="AI107" s="357"/>
      <c r="AJ107" s="357"/>
      <c r="AK107" s="358"/>
      <c r="AL107" s="357">
        <f t="shared" si="90"/>
        <v>0</v>
      </c>
      <c r="AM107" s="359">
        <f t="shared" si="99"/>
        <v>-11.190833333333332</v>
      </c>
      <c r="AN107" s="357"/>
      <c r="AO107" s="360">
        <f t="shared" si="91"/>
        <v>-11.190833333333332</v>
      </c>
      <c r="AP107" s="240"/>
      <c r="AQ107" s="361">
        <f t="shared" si="83"/>
        <v>0</v>
      </c>
      <c r="AR107" s="357"/>
      <c r="AS107" s="357"/>
      <c r="AT107" s="357"/>
      <c r="AU107" s="357"/>
      <c r="AV107" s="362">
        <f t="shared" si="93"/>
        <v>0</v>
      </c>
      <c r="AW107" s="357">
        <f t="shared" si="100"/>
        <v>0</v>
      </c>
      <c r="AX107" s="357"/>
      <c r="AY107" s="359">
        <f t="shared" si="94"/>
        <v>0</v>
      </c>
      <c r="AZ107" s="516"/>
      <c r="BA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row>
    <row r="108" spans="1:87" s="11" customFormat="1" ht="12" customHeight="1">
      <c r="A108" s="543" t="s">
        <v>1651</v>
      </c>
      <c r="B108" s="543"/>
      <c r="C108" s="544" t="s">
        <v>1647</v>
      </c>
      <c r="D108" s="525" t="str">
        <f t="shared" si="85"/>
        <v>W/C</v>
      </c>
      <c r="E108" s="525"/>
      <c r="F108" s="545">
        <v>43405</v>
      </c>
      <c r="G108" s="525"/>
      <c r="H108" s="527" t="str">
        <f t="shared" si="98"/>
        <v/>
      </c>
      <c r="I108" s="527" t="str">
        <f t="shared" si="95"/>
        <v/>
      </c>
      <c r="J108" s="527" t="str">
        <f t="shared" si="96"/>
        <v/>
      </c>
      <c r="K108" s="527" t="str">
        <f t="shared" si="97"/>
        <v/>
      </c>
      <c r="L108" s="527" t="str">
        <f t="shared" ref="L108" si="101">IF(VALUE(AM108),"W/C",IF(ISBLANK(AM108),"NO","W/C"))</f>
        <v>W/C</v>
      </c>
      <c r="M108" s="527" t="str">
        <f t="shared" ref="M108" si="102">IF(VALUE(AN108),"W/C",IF(ISBLANK(AN108),"NO","W/C"))</f>
        <v>NO</v>
      </c>
      <c r="N108" s="527" t="str">
        <f t="shared" ref="N108" si="103">IF(OR(CONCATENATE(L108,M108)="NOW/C",CONCATENATE(L108,M108)="W/CNO"),"W/C","")</f>
        <v>W/C</v>
      </c>
      <c r="O108" s="528"/>
      <c r="P108" s="529"/>
      <c r="Q108" s="529"/>
      <c r="R108" s="529"/>
      <c r="S108" s="529"/>
      <c r="T108" s="529"/>
      <c r="U108" s="529"/>
      <c r="V108" s="529"/>
      <c r="W108" s="529"/>
      <c r="X108" s="529"/>
      <c r="Y108" s="529"/>
      <c r="Z108" s="529"/>
      <c r="AA108" s="529">
        <v>1000</v>
      </c>
      <c r="AB108" s="529">
        <v>120.27</v>
      </c>
      <c r="AC108" s="529"/>
      <c r="AD108" s="529"/>
      <c r="AE108" s="529">
        <f t="shared" si="82"/>
        <v>88.344583333333333</v>
      </c>
      <c r="AF108" s="530"/>
      <c r="AG108" s="542"/>
      <c r="AH108" s="532"/>
      <c r="AI108" s="532"/>
      <c r="AJ108" s="532"/>
      <c r="AK108" s="533"/>
      <c r="AL108" s="532">
        <f t="shared" ref="AL108" si="104">SUM(AI108:AK108)</f>
        <v>0</v>
      </c>
      <c r="AM108" s="534">
        <f t="shared" ref="AM108" si="105">AE108</f>
        <v>88.344583333333333</v>
      </c>
      <c r="AN108" s="532"/>
      <c r="AO108" s="535">
        <f t="shared" ref="AO108" si="106">AM108+AN108</f>
        <v>88.344583333333333</v>
      </c>
      <c r="AP108" s="532"/>
      <c r="AQ108" s="536">
        <f t="shared" si="83"/>
        <v>120.27</v>
      </c>
      <c r="AR108" s="532"/>
      <c r="AS108" s="532"/>
      <c r="AT108" s="532"/>
      <c r="AU108" s="532"/>
      <c r="AV108" s="537">
        <f t="shared" ref="AV108" si="107">SUM(AS108:AU108)</f>
        <v>0</v>
      </c>
      <c r="AW108" s="532">
        <f t="shared" ref="AW108" si="108">AQ108</f>
        <v>120.27</v>
      </c>
      <c r="AX108" s="532"/>
      <c r="AY108" s="534">
        <f t="shared" si="94"/>
        <v>120.27</v>
      </c>
      <c r="AZ108" s="538"/>
      <c r="BA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row>
    <row r="109" spans="1:87" s="11" customFormat="1" ht="12" customHeight="1">
      <c r="A109" s="168">
        <v>13101253</v>
      </c>
      <c r="B109" s="111" t="str">
        <f t="shared" si="84"/>
        <v>13101253</v>
      </c>
      <c r="C109" s="96" t="s">
        <v>685</v>
      </c>
      <c r="D109" s="115" t="str">
        <f t="shared" si="85"/>
        <v>W/C</v>
      </c>
      <c r="E109" s="115"/>
      <c r="F109" s="96"/>
      <c r="G109" s="115"/>
      <c r="H109" s="184" t="str">
        <f t="shared" si="98"/>
        <v/>
      </c>
      <c r="I109" s="184" t="str">
        <f t="shared" si="95"/>
        <v/>
      </c>
      <c r="J109" s="184" t="str">
        <f t="shared" si="96"/>
        <v/>
      </c>
      <c r="K109" s="184" t="str">
        <f t="shared" si="97"/>
        <v/>
      </c>
      <c r="L109" s="184" t="str">
        <f t="shared" si="86"/>
        <v>W/C</v>
      </c>
      <c r="M109" s="184" t="str">
        <f t="shared" si="87"/>
        <v>NO</v>
      </c>
      <c r="N109" s="184" t="str">
        <f t="shared" si="88"/>
        <v>W/C</v>
      </c>
      <c r="O109"/>
      <c r="P109" s="97">
        <v>756377.86</v>
      </c>
      <c r="Q109" s="97">
        <v>887264.51</v>
      </c>
      <c r="R109" s="97">
        <v>1439119.02</v>
      </c>
      <c r="S109" s="97">
        <v>913199.61</v>
      </c>
      <c r="T109" s="97">
        <v>798708.2</v>
      </c>
      <c r="U109" s="97">
        <v>537194.25</v>
      </c>
      <c r="V109" s="97">
        <v>985186.23</v>
      </c>
      <c r="W109" s="97">
        <v>480315.7</v>
      </c>
      <c r="X109" s="97">
        <v>19250.14</v>
      </c>
      <c r="Y109" s="97">
        <v>534387.94999999995</v>
      </c>
      <c r="Z109" s="97">
        <v>680478.06</v>
      </c>
      <c r="AA109" s="97">
        <v>612771.59</v>
      </c>
      <c r="AB109" s="97">
        <v>734105.47</v>
      </c>
      <c r="AC109" s="97"/>
      <c r="AD109" s="97"/>
      <c r="AE109" s="97">
        <f t="shared" si="82"/>
        <v>719426.41041666677</v>
      </c>
      <c r="AF109" s="105"/>
      <c r="AG109" s="104"/>
      <c r="AH109" s="102"/>
      <c r="AI109" s="102"/>
      <c r="AJ109" s="102"/>
      <c r="AK109" s="103"/>
      <c r="AL109" s="102">
        <f t="shared" si="90"/>
        <v>0</v>
      </c>
      <c r="AM109" s="101">
        <f t="shared" si="99"/>
        <v>719426.41041666677</v>
      </c>
      <c r="AN109" s="102"/>
      <c r="AO109" s="264">
        <f t="shared" si="91"/>
        <v>719426.41041666677</v>
      </c>
      <c r="AP109" s="240"/>
      <c r="AQ109" s="87">
        <f t="shared" si="83"/>
        <v>734105.47</v>
      </c>
      <c r="AR109" s="102"/>
      <c r="AS109" s="102"/>
      <c r="AT109" s="102"/>
      <c r="AU109" s="102"/>
      <c r="AV109" s="260">
        <f t="shared" si="93"/>
        <v>0</v>
      </c>
      <c r="AW109" s="102">
        <f t="shared" si="100"/>
        <v>734105.47</v>
      </c>
      <c r="AX109" s="102"/>
      <c r="AY109" s="101">
        <f t="shared" si="94"/>
        <v>734105.47</v>
      </c>
      <c r="AZ109" s="516"/>
      <c r="BA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row>
    <row r="110" spans="1:87" s="11" customFormat="1" ht="12" customHeight="1">
      <c r="A110" s="168">
        <v>13109003</v>
      </c>
      <c r="B110" s="111" t="str">
        <f t="shared" si="84"/>
        <v>13109003</v>
      </c>
      <c r="C110" s="96" t="s">
        <v>959</v>
      </c>
      <c r="D110" s="115" t="str">
        <f t="shared" si="85"/>
        <v>W/C</v>
      </c>
      <c r="E110" s="115"/>
      <c r="F110" s="96"/>
      <c r="G110" s="115"/>
      <c r="H110" s="184" t="str">
        <f t="shared" si="98"/>
        <v/>
      </c>
      <c r="I110" s="184" t="str">
        <f t="shared" si="95"/>
        <v/>
      </c>
      <c r="J110" s="184" t="str">
        <f t="shared" si="96"/>
        <v/>
      </c>
      <c r="K110" s="184" t="str">
        <f t="shared" si="97"/>
        <v/>
      </c>
      <c r="L110" s="184" t="str">
        <f t="shared" si="86"/>
        <v>W/C</v>
      </c>
      <c r="M110" s="184" t="str">
        <f t="shared" si="87"/>
        <v>NO</v>
      </c>
      <c r="N110" s="184" t="str">
        <f t="shared" si="88"/>
        <v>W/C</v>
      </c>
      <c r="O110"/>
      <c r="P110" s="97">
        <v>23243.72</v>
      </c>
      <c r="Q110" s="97">
        <v>90296.59</v>
      </c>
      <c r="R110" s="97">
        <v>113197.87</v>
      </c>
      <c r="S110" s="97">
        <v>117642.57</v>
      </c>
      <c r="T110" s="97">
        <v>21472.77</v>
      </c>
      <c r="U110" s="97">
        <v>20325.23</v>
      </c>
      <c r="V110" s="97">
        <v>27672.77</v>
      </c>
      <c r="W110" s="97">
        <v>31742.18</v>
      </c>
      <c r="X110" s="97">
        <v>14805.19</v>
      </c>
      <c r="Y110" s="97">
        <v>7734.63</v>
      </c>
      <c r="Z110" s="97">
        <v>40882.089999999997</v>
      </c>
      <c r="AA110" s="97">
        <v>42444.33</v>
      </c>
      <c r="AB110" s="97">
        <v>10272.84</v>
      </c>
      <c r="AC110" s="97"/>
      <c r="AD110" s="97"/>
      <c r="AE110" s="97">
        <f t="shared" si="82"/>
        <v>45414.541666666664</v>
      </c>
      <c r="AF110" s="105"/>
      <c r="AG110" s="104"/>
      <c r="AH110" s="102"/>
      <c r="AI110" s="102"/>
      <c r="AJ110" s="102"/>
      <c r="AK110" s="103"/>
      <c r="AL110" s="102">
        <f t="shared" si="90"/>
        <v>0</v>
      </c>
      <c r="AM110" s="101">
        <f t="shared" si="99"/>
        <v>45414.541666666664</v>
      </c>
      <c r="AN110" s="102"/>
      <c r="AO110" s="264">
        <f t="shared" si="91"/>
        <v>45414.541666666664</v>
      </c>
      <c r="AP110" s="240"/>
      <c r="AQ110" s="87">
        <f t="shared" si="83"/>
        <v>10272.84</v>
      </c>
      <c r="AR110" s="102"/>
      <c r="AS110" s="102"/>
      <c r="AT110" s="102"/>
      <c r="AU110" s="102"/>
      <c r="AV110" s="260">
        <f t="shared" si="93"/>
        <v>0</v>
      </c>
      <c r="AW110" s="102">
        <f t="shared" si="100"/>
        <v>10272.84</v>
      </c>
      <c r="AX110" s="102"/>
      <c r="AY110" s="101">
        <f t="shared" si="94"/>
        <v>10272.84</v>
      </c>
      <c r="AZ110" s="516"/>
      <c r="BA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row>
    <row r="111" spans="1:87" s="11" customFormat="1" ht="12" customHeight="1">
      <c r="A111" s="168">
        <v>13109013</v>
      </c>
      <c r="B111" s="111" t="str">
        <f t="shared" si="84"/>
        <v>13109013</v>
      </c>
      <c r="C111" s="96" t="s">
        <v>960</v>
      </c>
      <c r="D111" s="115" t="str">
        <f t="shared" si="85"/>
        <v>W/C</v>
      </c>
      <c r="E111" s="115"/>
      <c r="F111" s="96"/>
      <c r="G111" s="115"/>
      <c r="H111" s="184" t="str">
        <f t="shared" si="98"/>
        <v/>
      </c>
      <c r="I111" s="184" t="str">
        <f t="shared" si="95"/>
        <v/>
      </c>
      <c r="J111" s="184" t="str">
        <f t="shared" si="96"/>
        <v/>
      </c>
      <c r="K111" s="184" t="str">
        <f t="shared" si="97"/>
        <v/>
      </c>
      <c r="L111" s="184" t="str">
        <f t="shared" si="86"/>
        <v>W/C</v>
      </c>
      <c r="M111" s="184" t="str">
        <f t="shared" si="87"/>
        <v>NO</v>
      </c>
      <c r="N111" s="184" t="str">
        <f t="shared" si="88"/>
        <v>W/C</v>
      </c>
      <c r="O111"/>
      <c r="P111" s="97">
        <v>3866</v>
      </c>
      <c r="Q111" s="97">
        <v>3866</v>
      </c>
      <c r="R111" s="97">
        <v>3866</v>
      </c>
      <c r="S111" s="97">
        <v>3866</v>
      </c>
      <c r="T111" s="97">
        <v>6659</v>
      </c>
      <c r="U111" s="97">
        <v>3866</v>
      </c>
      <c r="V111" s="97">
        <v>3866</v>
      </c>
      <c r="W111" s="97">
        <v>3866</v>
      </c>
      <c r="X111" s="97">
        <v>3866</v>
      </c>
      <c r="Y111" s="97">
        <v>3866</v>
      </c>
      <c r="Z111" s="97">
        <v>3866</v>
      </c>
      <c r="AA111" s="97">
        <v>3866</v>
      </c>
      <c r="AB111" s="97">
        <v>3866</v>
      </c>
      <c r="AC111" s="97"/>
      <c r="AD111" s="97"/>
      <c r="AE111" s="97">
        <f t="shared" si="82"/>
        <v>4098.75</v>
      </c>
      <c r="AF111" s="105"/>
      <c r="AG111" s="104"/>
      <c r="AH111" s="102"/>
      <c r="AI111" s="102"/>
      <c r="AJ111" s="102"/>
      <c r="AK111" s="103"/>
      <c r="AL111" s="102">
        <f t="shared" si="90"/>
        <v>0</v>
      </c>
      <c r="AM111" s="101">
        <f t="shared" si="99"/>
        <v>4098.75</v>
      </c>
      <c r="AN111" s="102"/>
      <c r="AO111" s="264">
        <f t="shared" si="91"/>
        <v>4098.75</v>
      </c>
      <c r="AP111" s="240"/>
      <c r="AQ111" s="87">
        <f t="shared" si="83"/>
        <v>3866</v>
      </c>
      <c r="AR111" s="102"/>
      <c r="AS111" s="102"/>
      <c r="AT111" s="102"/>
      <c r="AU111" s="102"/>
      <c r="AV111" s="260">
        <f t="shared" si="93"/>
        <v>0</v>
      </c>
      <c r="AW111" s="102">
        <f t="shared" si="100"/>
        <v>3866</v>
      </c>
      <c r="AX111" s="102"/>
      <c r="AY111" s="101">
        <f t="shared" si="94"/>
        <v>3866</v>
      </c>
      <c r="AZ111" s="516"/>
      <c r="BA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row>
    <row r="112" spans="1:87" s="11" customFormat="1" ht="12" customHeight="1">
      <c r="A112" s="370">
        <v>13109023</v>
      </c>
      <c r="B112" s="370" t="str">
        <f t="shared" si="84"/>
        <v>13109023</v>
      </c>
      <c r="C112" s="382" t="s">
        <v>1462</v>
      </c>
      <c r="D112" s="353" t="str">
        <f t="shared" si="85"/>
        <v>W/C</v>
      </c>
      <c r="E112" s="353"/>
      <c r="F112" s="383">
        <v>43101</v>
      </c>
      <c r="G112" s="353"/>
      <c r="H112" s="354" t="str">
        <f t="shared" si="98"/>
        <v/>
      </c>
      <c r="I112" s="354" t="str">
        <f t="shared" si="95"/>
        <v/>
      </c>
      <c r="J112" s="354" t="str">
        <f t="shared" si="96"/>
        <v/>
      </c>
      <c r="K112" s="354" t="str">
        <f t="shared" si="97"/>
        <v/>
      </c>
      <c r="L112" s="354" t="str">
        <f t="shared" si="86"/>
        <v>W/C</v>
      </c>
      <c r="M112" s="354" t="str">
        <f t="shared" si="87"/>
        <v>NO</v>
      </c>
      <c r="N112" s="354" t="str">
        <f t="shared" si="88"/>
        <v>W/C</v>
      </c>
      <c r="O112"/>
      <c r="P112" s="355">
        <v>0</v>
      </c>
      <c r="Q112" s="355">
        <v>572.35</v>
      </c>
      <c r="R112" s="355">
        <v>1637646.12</v>
      </c>
      <c r="S112" s="355">
        <v>956872.83</v>
      </c>
      <c r="T112" s="355">
        <v>2496580.21</v>
      </c>
      <c r="U112" s="355">
        <v>248761.14</v>
      </c>
      <c r="V112" s="355">
        <v>5126838.53</v>
      </c>
      <c r="W112" s="355">
        <v>199914.61</v>
      </c>
      <c r="X112" s="355">
        <v>125642.95</v>
      </c>
      <c r="Y112" s="355">
        <v>552341.19999999995</v>
      </c>
      <c r="Z112" s="355">
        <v>59208.09</v>
      </c>
      <c r="AA112" s="355">
        <v>1624165.51</v>
      </c>
      <c r="AB112" s="355">
        <v>206274.78</v>
      </c>
      <c r="AC112" s="355"/>
      <c r="AD112" s="355"/>
      <c r="AE112" s="355">
        <f t="shared" si="82"/>
        <v>1094306.7441666664</v>
      </c>
      <c r="AF112" s="406"/>
      <c r="AG112" s="356"/>
      <c r="AH112" s="357"/>
      <c r="AI112" s="357"/>
      <c r="AJ112" s="357"/>
      <c r="AK112" s="358"/>
      <c r="AL112" s="357"/>
      <c r="AM112" s="359">
        <f t="shared" si="99"/>
        <v>1094306.7441666664</v>
      </c>
      <c r="AN112" s="357"/>
      <c r="AO112" s="360">
        <f t="shared" si="91"/>
        <v>1094306.7441666664</v>
      </c>
      <c r="AP112" s="240"/>
      <c r="AQ112" s="361">
        <f t="shared" si="83"/>
        <v>206274.78</v>
      </c>
      <c r="AR112" s="357"/>
      <c r="AS112" s="357"/>
      <c r="AT112" s="357"/>
      <c r="AU112" s="357"/>
      <c r="AV112" s="362">
        <f t="shared" ref="AV112" si="109">SUM(AS112:AU112)</f>
        <v>0</v>
      </c>
      <c r="AW112" s="357">
        <f t="shared" ref="AW112" si="110">AQ112</f>
        <v>206274.78</v>
      </c>
      <c r="AX112" s="357"/>
      <c r="AY112" s="359">
        <f t="shared" si="94"/>
        <v>206274.78</v>
      </c>
      <c r="AZ112" s="516"/>
      <c r="BA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row>
    <row r="113" spans="1:87" s="11" customFormat="1" ht="12" customHeight="1">
      <c r="A113" s="168">
        <v>13400021</v>
      </c>
      <c r="B113" s="111" t="str">
        <f t="shared" si="84"/>
        <v>13400021</v>
      </c>
      <c r="C113" s="96" t="s">
        <v>450</v>
      </c>
      <c r="D113" s="115" t="str">
        <f t="shared" si="85"/>
        <v>ERB</v>
      </c>
      <c r="E113" s="115"/>
      <c r="F113" s="96"/>
      <c r="G113" s="115"/>
      <c r="H113" s="184" t="str">
        <f t="shared" si="98"/>
        <v/>
      </c>
      <c r="I113" s="184" t="str">
        <f t="shared" si="95"/>
        <v>ERB</v>
      </c>
      <c r="J113" s="184" t="str">
        <f t="shared" si="96"/>
        <v/>
      </c>
      <c r="K113" s="184" t="str">
        <f t="shared" si="97"/>
        <v/>
      </c>
      <c r="L113" s="184" t="str">
        <f t="shared" si="86"/>
        <v>NO</v>
      </c>
      <c r="M113" s="184" t="str">
        <f t="shared" si="87"/>
        <v>NO</v>
      </c>
      <c r="N113" s="184" t="str">
        <f t="shared" si="88"/>
        <v/>
      </c>
      <c r="O113"/>
      <c r="P113" s="97">
        <v>12914939.800000001</v>
      </c>
      <c r="Q113" s="97">
        <v>12914939.800000001</v>
      </c>
      <c r="R113" s="97">
        <v>12914939.800000001</v>
      </c>
      <c r="S113" s="97">
        <v>12914939.800000001</v>
      </c>
      <c r="T113" s="97">
        <v>12914939.800000001</v>
      </c>
      <c r="U113" s="97">
        <v>12914939.800000001</v>
      </c>
      <c r="V113" s="97">
        <v>12925360.720000001</v>
      </c>
      <c r="W113" s="97">
        <v>12925360.720000001</v>
      </c>
      <c r="X113" s="97">
        <v>12926860.720000001</v>
      </c>
      <c r="Y113" s="97">
        <v>12926860.720000001</v>
      </c>
      <c r="Z113" s="97">
        <v>12926860.720000001</v>
      </c>
      <c r="AA113" s="97">
        <v>14308675.119999999</v>
      </c>
      <c r="AB113" s="97">
        <v>14308675.119999999</v>
      </c>
      <c r="AC113" s="97"/>
      <c r="AD113" s="97"/>
      <c r="AE113" s="97">
        <f t="shared" si="82"/>
        <v>13093873.765000001</v>
      </c>
      <c r="AF113" s="105" t="s">
        <v>689</v>
      </c>
      <c r="AG113" s="104"/>
      <c r="AH113" s="102"/>
      <c r="AI113" s="102">
        <f>AE113</f>
        <v>13093873.765000001</v>
      </c>
      <c r="AJ113" s="102"/>
      <c r="AK113" s="103"/>
      <c r="AL113" s="102">
        <f t="shared" si="90"/>
        <v>13093873.765000001</v>
      </c>
      <c r="AM113" s="101"/>
      <c r="AN113" s="102"/>
      <c r="AO113" s="264">
        <f t="shared" si="91"/>
        <v>0</v>
      </c>
      <c r="AP113" s="240"/>
      <c r="AQ113" s="87">
        <f t="shared" si="83"/>
        <v>14308675.119999999</v>
      </c>
      <c r="AR113" s="102"/>
      <c r="AS113" s="102">
        <f>AQ113</f>
        <v>14308675.119999999</v>
      </c>
      <c r="AT113" s="102"/>
      <c r="AU113" s="102"/>
      <c r="AV113" s="260">
        <f t="shared" si="93"/>
        <v>14308675.119999999</v>
      </c>
      <c r="AW113" s="102"/>
      <c r="AX113" s="102"/>
      <c r="AY113" s="101">
        <f t="shared" si="94"/>
        <v>0</v>
      </c>
      <c r="AZ113" s="516"/>
      <c r="BA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row>
    <row r="114" spans="1:87" s="11" customFormat="1" ht="12" customHeight="1">
      <c r="A114" s="168">
        <v>13400031</v>
      </c>
      <c r="B114" s="111" t="str">
        <f t="shared" si="84"/>
        <v>13400031</v>
      </c>
      <c r="C114" s="96" t="s">
        <v>134</v>
      </c>
      <c r="D114" s="115" t="str">
        <f t="shared" si="85"/>
        <v>ERB</v>
      </c>
      <c r="E114" s="115"/>
      <c r="F114" s="96"/>
      <c r="G114" s="115"/>
      <c r="H114" s="184" t="str">
        <f t="shared" si="98"/>
        <v/>
      </c>
      <c r="I114" s="184" t="str">
        <f t="shared" si="95"/>
        <v>ERB</v>
      </c>
      <c r="J114" s="184" t="str">
        <f t="shared" si="96"/>
        <v/>
      </c>
      <c r="K114" s="184" t="str">
        <f t="shared" si="97"/>
        <v/>
      </c>
      <c r="L114" s="184" t="str">
        <f t="shared" si="86"/>
        <v>NO</v>
      </c>
      <c r="M114" s="184" t="str">
        <f t="shared" si="87"/>
        <v>NO</v>
      </c>
      <c r="N114" s="184" t="str">
        <f t="shared" si="88"/>
        <v/>
      </c>
      <c r="O114"/>
      <c r="P114" s="97">
        <v>-12914939.800000001</v>
      </c>
      <c r="Q114" s="97">
        <v>-12914939.800000001</v>
      </c>
      <c r="R114" s="97">
        <v>-12914939.800000001</v>
      </c>
      <c r="S114" s="97">
        <v>-12914939.800000001</v>
      </c>
      <c r="T114" s="97">
        <v>-12914939.800000001</v>
      </c>
      <c r="U114" s="97">
        <v>-12914939.800000001</v>
      </c>
      <c r="V114" s="97">
        <v>-12925360.720000001</v>
      </c>
      <c r="W114" s="97">
        <v>-12925360.720000001</v>
      </c>
      <c r="X114" s="97">
        <v>-12926860.720000001</v>
      </c>
      <c r="Y114" s="97">
        <v>-12926860.720000001</v>
      </c>
      <c r="Z114" s="97">
        <v>-12926860.720000001</v>
      </c>
      <c r="AA114" s="97">
        <v>-14308675.119999999</v>
      </c>
      <c r="AB114" s="97">
        <v>-14308675.119999999</v>
      </c>
      <c r="AC114" s="97"/>
      <c r="AD114" s="97"/>
      <c r="AE114" s="97">
        <f t="shared" si="82"/>
        <v>-13093873.765000001</v>
      </c>
      <c r="AF114" s="105" t="s">
        <v>689</v>
      </c>
      <c r="AG114" s="104"/>
      <c r="AH114" s="102"/>
      <c r="AI114" s="102">
        <f>AE114</f>
        <v>-13093873.765000001</v>
      </c>
      <c r="AJ114" s="102"/>
      <c r="AK114" s="103"/>
      <c r="AL114" s="102">
        <f t="shared" si="90"/>
        <v>-13093873.765000001</v>
      </c>
      <c r="AM114" s="101"/>
      <c r="AN114" s="102"/>
      <c r="AO114" s="264">
        <f t="shared" si="91"/>
        <v>0</v>
      </c>
      <c r="AP114" s="240"/>
      <c r="AQ114" s="87">
        <f t="shared" si="83"/>
        <v>-14308675.119999999</v>
      </c>
      <c r="AR114" s="102"/>
      <c r="AS114" s="102">
        <f>AQ114</f>
        <v>-14308675.119999999</v>
      </c>
      <c r="AT114" s="102"/>
      <c r="AU114" s="102"/>
      <c r="AV114" s="260">
        <f t="shared" si="93"/>
        <v>-14308675.119999999</v>
      </c>
      <c r="AW114" s="102"/>
      <c r="AX114" s="102"/>
      <c r="AY114" s="101">
        <f t="shared" si="94"/>
        <v>0</v>
      </c>
      <c r="AZ114" s="516"/>
      <c r="BA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row>
    <row r="115" spans="1:87" s="11" customFormat="1" ht="12" customHeight="1">
      <c r="A115" s="168">
        <v>13400073</v>
      </c>
      <c r="B115" s="111" t="str">
        <f t="shared" si="84"/>
        <v>13400073</v>
      </c>
      <c r="C115" s="96" t="s">
        <v>379</v>
      </c>
      <c r="D115" s="115" t="str">
        <f t="shared" si="85"/>
        <v>Non-Op</v>
      </c>
      <c r="E115" s="115"/>
      <c r="F115" s="96"/>
      <c r="G115" s="115"/>
      <c r="H115" s="184" t="str">
        <f t="shared" si="98"/>
        <v/>
      </c>
      <c r="I115" s="184" t="str">
        <f t="shared" si="95"/>
        <v/>
      </c>
      <c r="J115" s="184" t="str">
        <f t="shared" si="96"/>
        <v/>
      </c>
      <c r="K115" s="184" t="str">
        <f t="shared" si="97"/>
        <v>Non-Op</v>
      </c>
      <c r="L115" s="184" t="str">
        <f t="shared" si="86"/>
        <v>NO</v>
      </c>
      <c r="M115" s="184" t="str">
        <f t="shared" si="87"/>
        <v>NO</v>
      </c>
      <c r="N115" s="184" t="str">
        <f t="shared" si="88"/>
        <v/>
      </c>
      <c r="O115"/>
      <c r="P115" s="97">
        <v>550174.99</v>
      </c>
      <c r="Q115" s="97">
        <v>2030930.3</v>
      </c>
      <c r="R115" s="97">
        <v>600988.68999999994</v>
      </c>
      <c r="S115" s="97">
        <v>594404.81000000006</v>
      </c>
      <c r="T115" s="97">
        <v>587452.92000000004</v>
      </c>
      <c r="U115" s="97">
        <v>549425.54</v>
      </c>
      <c r="V115" s="97">
        <v>600000.89</v>
      </c>
      <c r="W115" s="97">
        <v>593085.91</v>
      </c>
      <c r="X115" s="97">
        <v>561235.56999999995</v>
      </c>
      <c r="Y115" s="97">
        <v>554049.68999999994</v>
      </c>
      <c r="Z115" s="97">
        <v>546780.92000000004</v>
      </c>
      <c r="AA115" s="97">
        <v>539578.31999999995</v>
      </c>
      <c r="AB115" s="97">
        <v>532557.05000000005</v>
      </c>
      <c r="AC115" s="97"/>
      <c r="AD115" s="97"/>
      <c r="AE115" s="97">
        <f t="shared" si="82"/>
        <v>691608.29833333334</v>
      </c>
      <c r="AF115" s="105"/>
      <c r="AG115" s="104"/>
      <c r="AH115" s="102"/>
      <c r="AI115" s="102"/>
      <c r="AJ115" s="102"/>
      <c r="AK115" s="103">
        <f>AE115</f>
        <v>691608.29833333334</v>
      </c>
      <c r="AL115" s="102">
        <f t="shared" si="90"/>
        <v>691608.29833333334</v>
      </c>
      <c r="AM115" s="101"/>
      <c r="AN115" s="102"/>
      <c r="AO115" s="264">
        <f t="shared" si="91"/>
        <v>0</v>
      </c>
      <c r="AP115" s="240"/>
      <c r="AQ115" s="87">
        <f t="shared" si="83"/>
        <v>532557.05000000005</v>
      </c>
      <c r="AR115" s="102"/>
      <c r="AS115" s="102"/>
      <c r="AT115" s="102"/>
      <c r="AU115" s="102">
        <f>AQ115</f>
        <v>532557.05000000005</v>
      </c>
      <c r="AV115" s="260">
        <f t="shared" si="93"/>
        <v>532557.05000000005</v>
      </c>
      <c r="AW115" s="102"/>
      <c r="AX115" s="102"/>
      <c r="AY115" s="101">
        <f t="shared" si="94"/>
        <v>0</v>
      </c>
      <c r="AZ115" s="516" t="s">
        <v>1684</v>
      </c>
      <c r="BA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row>
    <row r="116" spans="1:87" s="11" customFormat="1" ht="12" customHeight="1">
      <c r="A116" s="168">
        <v>13400111</v>
      </c>
      <c r="B116" s="111" t="str">
        <f t="shared" si="84"/>
        <v>13400111</v>
      </c>
      <c r="C116" s="96" t="s">
        <v>386</v>
      </c>
      <c r="D116" s="115" t="str">
        <f t="shared" si="85"/>
        <v>ERB</v>
      </c>
      <c r="E116" s="115"/>
      <c r="F116" s="96"/>
      <c r="G116" s="115"/>
      <c r="H116" s="184" t="str">
        <f t="shared" si="98"/>
        <v/>
      </c>
      <c r="I116" s="184" t="str">
        <f t="shared" si="95"/>
        <v>ERB</v>
      </c>
      <c r="J116" s="184" t="str">
        <f t="shared" si="96"/>
        <v/>
      </c>
      <c r="K116" s="184" t="str">
        <f t="shared" si="97"/>
        <v/>
      </c>
      <c r="L116" s="184" t="str">
        <f t="shared" si="86"/>
        <v>NO</v>
      </c>
      <c r="M116" s="184" t="str">
        <f t="shared" si="87"/>
        <v>NO</v>
      </c>
      <c r="N116" s="184" t="str">
        <f t="shared" si="88"/>
        <v/>
      </c>
      <c r="O116"/>
      <c r="P116" s="97">
        <v>25000</v>
      </c>
      <c r="Q116" s="97">
        <v>25000</v>
      </c>
      <c r="R116" s="97">
        <v>25000</v>
      </c>
      <c r="S116" s="97">
        <v>25000</v>
      </c>
      <c r="T116" s="97">
        <v>25000</v>
      </c>
      <c r="U116" s="97">
        <v>25000</v>
      </c>
      <c r="V116" s="97">
        <v>25000</v>
      </c>
      <c r="W116" s="97">
        <v>25000</v>
      </c>
      <c r="X116" s="97">
        <v>25000</v>
      </c>
      <c r="Y116" s="97">
        <v>25000</v>
      </c>
      <c r="Z116" s="97">
        <v>25000</v>
      </c>
      <c r="AA116" s="97">
        <v>25000</v>
      </c>
      <c r="AB116" s="97">
        <v>25000</v>
      </c>
      <c r="AC116" s="97"/>
      <c r="AD116" s="97"/>
      <c r="AE116" s="97">
        <f t="shared" si="82"/>
        <v>25000</v>
      </c>
      <c r="AF116" s="105" t="s">
        <v>689</v>
      </c>
      <c r="AG116" s="104"/>
      <c r="AH116" s="102"/>
      <c r="AI116" s="102">
        <f>AE116</f>
        <v>25000</v>
      </c>
      <c r="AJ116" s="102"/>
      <c r="AK116" s="103"/>
      <c r="AL116" s="102">
        <f t="shared" si="90"/>
        <v>25000</v>
      </c>
      <c r="AM116" s="101"/>
      <c r="AN116" s="102"/>
      <c r="AO116" s="264">
        <f t="shared" si="91"/>
        <v>0</v>
      </c>
      <c r="AP116" s="240"/>
      <c r="AQ116" s="87">
        <f t="shared" si="83"/>
        <v>25000</v>
      </c>
      <c r="AR116" s="102"/>
      <c r="AS116" s="102">
        <f>AQ116</f>
        <v>25000</v>
      </c>
      <c r="AT116" s="102"/>
      <c r="AU116" s="102"/>
      <c r="AV116" s="260">
        <f t="shared" si="93"/>
        <v>25000</v>
      </c>
      <c r="AW116" s="102"/>
      <c r="AX116" s="102"/>
      <c r="AY116" s="101">
        <f t="shared" si="94"/>
        <v>0</v>
      </c>
      <c r="AZ116" s="516"/>
      <c r="BA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row>
    <row r="117" spans="1:87" s="11" customFormat="1" ht="12" customHeight="1" outlineLevel="1">
      <c r="A117" s="170">
        <v>13400123</v>
      </c>
      <c r="B117" s="202" t="str">
        <f t="shared" si="84"/>
        <v>13400123</v>
      </c>
      <c r="C117" s="96" t="s">
        <v>729</v>
      </c>
      <c r="D117" s="115" t="str">
        <f t="shared" si="85"/>
        <v>Non-Op</v>
      </c>
      <c r="E117" s="115"/>
      <c r="F117" s="96"/>
      <c r="G117" s="115"/>
      <c r="H117" s="184" t="str">
        <f t="shared" si="98"/>
        <v/>
      </c>
      <c r="I117" s="184" t="str">
        <f t="shared" si="95"/>
        <v/>
      </c>
      <c r="J117" s="184" t="str">
        <f t="shared" si="96"/>
        <v/>
      </c>
      <c r="K117" s="184" t="str">
        <f t="shared" si="97"/>
        <v>Non-Op</v>
      </c>
      <c r="L117" s="184" t="str">
        <f t="shared" si="86"/>
        <v>NO</v>
      </c>
      <c r="M117" s="184" t="str">
        <f t="shared" si="87"/>
        <v>NO</v>
      </c>
      <c r="N117" s="184" t="str">
        <f t="shared" si="88"/>
        <v/>
      </c>
      <c r="O117"/>
      <c r="P117" s="97">
        <v>0</v>
      </c>
      <c r="Q117" s="97">
        <v>0</v>
      </c>
      <c r="R117" s="97">
        <v>0</v>
      </c>
      <c r="S117" s="97">
        <v>0</v>
      </c>
      <c r="T117" s="97">
        <v>0</v>
      </c>
      <c r="U117" s="97">
        <v>0</v>
      </c>
      <c r="V117" s="97">
        <v>0</v>
      </c>
      <c r="W117" s="97">
        <v>0</v>
      </c>
      <c r="X117" s="97">
        <v>0</v>
      </c>
      <c r="Y117" s="97">
        <v>0</v>
      </c>
      <c r="Z117" s="97">
        <v>0</v>
      </c>
      <c r="AA117" s="97">
        <v>0</v>
      </c>
      <c r="AB117" s="97">
        <v>0</v>
      </c>
      <c r="AC117" s="97"/>
      <c r="AD117" s="97"/>
      <c r="AE117" s="97">
        <f t="shared" si="82"/>
        <v>0</v>
      </c>
      <c r="AF117" s="146"/>
      <c r="AG117" s="108"/>
      <c r="AH117" s="102"/>
      <c r="AI117" s="102"/>
      <c r="AJ117" s="102"/>
      <c r="AK117" s="103">
        <f>AE117</f>
        <v>0</v>
      </c>
      <c r="AL117" s="102">
        <f t="shared" si="90"/>
        <v>0</v>
      </c>
      <c r="AM117" s="101"/>
      <c r="AN117" s="102"/>
      <c r="AO117" s="264">
        <f t="shared" si="91"/>
        <v>0</v>
      </c>
      <c r="AP117" s="240"/>
      <c r="AQ117" s="87">
        <f t="shared" si="83"/>
        <v>0</v>
      </c>
      <c r="AR117" s="102"/>
      <c r="AS117" s="102"/>
      <c r="AT117" s="102"/>
      <c r="AU117" s="102">
        <f>AQ117</f>
        <v>0</v>
      </c>
      <c r="AV117" s="260">
        <f t="shared" si="93"/>
        <v>0</v>
      </c>
      <c r="AW117" s="102"/>
      <c r="AX117" s="102"/>
      <c r="AY117" s="101">
        <f t="shared" si="94"/>
        <v>0</v>
      </c>
      <c r="AZ117" s="516" t="s">
        <v>1692</v>
      </c>
      <c r="BA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row>
    <row r="118" spans="1:87" s="11" customFormat="1" ht="12" customHeight="1">
      <c r="A118" s="171">
        <v>13400211</v>
      </c>
      <c r="B118" s="203" t="str">
        <f t="shared" si="84"/>
        <v>13400211</v>
      </c>
      <c r="C118" s="109" t="s">
        <v>760</v>
      </c>
      <c r="D118" s="115" t="str">
        <f t="shared" si="85"/>
        <v>W/C</v>
      </c>
      <c r="E118" s="115"/>
      <c r="F118" s="109"/>
      <c r="G118" s="115"/>
      <c r="H118" s="184" t="str">
        <f t="shared" si="98"/>
        <v/>
      </c>
      <c r="I118" s="184" t="str">
        <f t="shared" si="95"/>
        <v/>
      </c>
      <c r="J118" s="184" t="str">
        <f t="shared" si="96"/>
        <v/>
      </c>
      <c r="K118" s="184" t="str">
        <f t="shared" si="97"/>
        <v/>
      </c>
      <c r="L118" s="184" t="str">
        <f t="shared" si="86"/>
        <v>W/C</v>
      </c>
      <c r="M118" s="184" t="str">
        <f t="shared" si="87"/>
        <v>NO</v>
      </c>
      <c r="N118" s="184" t="str">
        <f t="shared" si="88"/>
        <v>W/C</v>
      </c>
      <c r="O118"/>
      <c r="P118" s="97">
        <v>0</v>
      </c>
      <c r="Q118" s="97">
        <v>0</v>
      </c>
      <c r="R118" s="97">
        <v>0</v>
      </c>
      <c r="S118" s="97">
        <v>0</v>
      </c>
      <c r="T118" s="97">
        <v>0</v>
      </c>
      <c r="U118" s="97">
        <v>0</v>
      </c>
      <c r="V118" s="97">
        <v>0</v>
      </c>
      <c r="W118" s="97">
        <v>0</v>
      </c>
      <c r="X118" s="97">
        <v>0</v>
      </c>
      <c r="Y118" s="97">
        <v>0</v>
      </c>
      <c r="Z118" s="97">
        <v>0</v>
      </c>
      <c r="AA118" s="97">
        <v>0</v>
      </c>
      <c r="AB118" s="97">
        <v>0</v>
      </c>
      <c r="AC118" s="97"/>
      <c r="AD118" s="97"/>
      <c r="AE118" s="97">
        <f t="shared" si="82"/>
        <v>0</v>
      </c>
      <c r="AF118" s="105"/>
      <c r="AG118" s="104"/>
      <c r="AH118" s="102"/>
      <c r="AI118" s="102"/>
      <c r="AJ118" s="102"/>
      <c r="AK118" s="103"/>
      <c r="AL118" s="102">
        <f t="shared" si="90"/>
        <v>0</v>
      </c>
      <c r="AM118" s="101">
        <f>AE118</f>
        <v>0</v>
      </c>
      <c r="AN118" s="102"/>
      <c r="AO118" s="264">
        <f t="shared" si="91"/>
        <v>0</v>
      </c>
      <c r="AP118" s="240"/>
      <c r="AQ118" s="87">
        <f t="shared" si="83"/>
        <v>0</v>
      </c>
      <c r="AR118" s="102"/>
      <c r="AS118" s="102"/>
      <c r="AT118" s="102"/>
      <c r="AU118" s="102"/>
      <c r="AV118" s="260">
        <f t="shared" si="93"/>
        <v>0</v>
      </c>
      <c r="AW118" s="102">
        <f>AL118</f>
        <v>0</v>
      </c>
      <c r="AX118" s="102"/>
      <c r="AY118" s="101">
        <f t="shared" si="94"/>
        <v>0</v>
      </c>
      <c r="AZ118" s="516"/>
      <c r="BA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row>
    <row r="119" spans="1:87" s="11" customFormat="1" ht="12" customHeight="1">
      <c r="A119" s="171">
        <v>13400241</v>
      </c>
      <c r="B119" s="203" t="str">
        <f t="shared" si="84"/>
        <v>13400241</v>
      </c>
      <c r="C119" s="96" t="s">
        <v>1061</v>
      </c>
      <c r="D119" s="115" t="str">
        <f t="shared" si="85"/>
        <v>ERB</v>
      </c>
      <c r="E119" s="115"/>
      <c r="F119" s="96"/>
      <c r="G119" s="115"/>
      <c r="H119" s="184" t="str">
        <f t="shared" si="98"/>
        <v/>
      </c>
      <c r="I119" s="184" t="str">
        <f t="shared" si="95"/>
        <v>ERB</v>
      </c>
      <c r="J119" s="184" t="str">
        <f t="shared" si="96"/>
        <v/>
      </c>
      <c r="K119" s="184" t="str">
        <f t="shared" si="97"/>
        <v/>
      </c>
      <c r="L119" s="184" t="str">
        <f t="shared" si="86"/>
        <v>NO</v>
      </c>
      <c r="M119" s="184" t="str">
        <f t="shared" si="87"/>
        <v>NO</v>
      </c>
      <c r="N119" s="184" t="str">
        <f t="shared" si="88"/>
        <v/>
      </c>
      <c r="O119"/>
      <c r="P119" s="97">
        <v>0</v>
      </c>
      <c r="Q119" s="97">
        <v>0</v>
      </c>
      <c r="R119" s="97">
        <v>0</v>
      </c>
      <c r="S119" s="97">
        <v>0</v>
      </c>
      <c r="T119" s="97">
        <v>0</v>
      </c>
      <c r="U119" s="97">
        <v>0</v>
      </c>
      <c r="V119" s="97">
        <v>0</v>
      </c>
      <c r="W119" s="97">
        <v>0</v>
      </c>
      <c r="X119" s="97">
        <v>0</v>
      </c>
      <c r="Y119" s="97">
        <v>0</v>
      </c>
      <c r="Z119" s="97">
        <v>0</v>
      </c>
      <c r="AA119" s="97">
        <v>0</v>
      </c>
      <c r="AB119" s="97">
        <v>0</v>
      </c>
      <c r="AC119" s="97"/>
      <c r="AD119" s="97"/>
      <c r="AE119" s="97">
        <f t="shared" si="82"/>
        <v>0</v>
      </c>
      <c r="AF119" s="105" t="s">
        <v>689</v>
      </c>
      <c r="AG119" s="104"/>
      <c r="AH119" s="102"/>
      <c r="AI119" s="102">
        <f>AE119</f>
        <v>0</v>
      </c>
      <c r="AJ119" s="102"/>
      <c r="AK119" s="103"/>
      <c r="AL119" s="102">
        <f t="shared" si="90"/>
        <v>0</v>
      </c>
      <c r="AM119" s="101"/>
      <c r="AN119" s="102"/>
      <c r="AO119" s="264">
        <f t="shared" si="91"/>
        <v>0</v>
      </c>
      <c r="AP119" s="240"/>
      <c r="AQ119" s="87">
        <f t="shared" si="83"/>
        <v>0</v>
      </c>
      <c r="AR119" s="102"/>
      <c r="AS119" s="102">
        <f>AQ119</f>
        <v>0</v>
      </c>
      <c r="AT119" s="102"/>
      <c r="AU119" s="102"/>
      <c r="AV119" s="260">
        <f t="shared" si="93"/>
        <v>0</v>
      </c>
      <c r="AW119" s="102"/>
      <c r="AX119" s="102"/>
      <c r="AY119" s="101">
        <f t="shared" si="94"/>
        <v>0</v>
      </c>
      <c r="AZ119" s="516"/>
      <c r="BA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row>
    <row r="120" spans="1:87" s="11" customFormat="1" ht="12" customHeight="1">
      <c r="A120" s="171">
        <v>13400261</v>
      </c>
      <c r="B120" s="203" t="str">
        <f t="shared" si="84"/>
        <v>13400261</v>
      </c>
      <c r="C120" s="96" t="s">
        <v>1106</v>
      </c>
      <c r="D120" s="115" t="str">
        <f t="shared" si="85"/>
        <v>ERB</v>
      </c>
      <c r="E120" s="115"/>
      <c r="F120" s="96"/>
      <c r="G120" s="115"/>
      <c r="H120" s="184" t="str">
        <f t="shared" si="98"/>
        <v/>
      </c>
      <c r="I120" s="184" t="str">
        <f t="shared" si="95"/>
        <v>ERB</v>
      </c>
      <c r="J120" s="184" t="str">
        <f t="shared" si="96"/>
        <v/>
      </c>
      <c r="K120" s="184" t="str">
        <f t="shared" si="97"/>
        <v/>
      </c>
      <c r="L120" s="184" t="str">
        <f t="shared" si="86"/>
        <v>NO</v>
      </c>
      <c r="M120" s="184" t="str">
        <f t="shared" si="87"/>
        <v>NO</v>
      </c>
      <c r="N120" s="184" t="str">
        <f t="shared" si="88"/>
        <v/>
      </c>
      <c r="O120"/>
      <c r="P120" s="97">
        <v>504571</v>
      </c>
      <c r="Q120" s="97">
        <v>504571</v>
      </c>
      <c r="R120" s="97">
        <v>504571</v>
      </c>
      <c r="S120" s="97">
        <v>504571</v>
      </c>
      <c r="T120" s="97">
        <v>504571</v>
      </c>
      <c r="U120" s="97">
        <v>504571</v>
      </c>
      <c r="V120" s="97">
        <v>275265</v>
      </c>
      <c r="W120" s="97">
        <v>275265</v>
      </c>
      <c r="X120" s="97">
        <v>275265</v>
      </c>
      <c r="Y120" s="97">
        <v>275265</v>
      </c>
      <c r="Z120" s="97">
        <v>275265</v>
      </c>
      <c r="AA120" s="97">
        <v>275265</v>
      </c>
      <c r="AB120" s="97">
        <v>252930</v>
      </c>
      <c r="AC120" s="97"/>
      <c r="AD120" s="97"/>
      <c r="AE120" s="97">
        <f t="shared" si="82"/>
        <v>379432.95833333331</v>
      </c>
      <c r="AF120" s="105" t="s">
        <v>689</v>
      </c>
      <c r="AG120" s="104"/>
      <c r="AH120" s="102"/>
      <c r="AI120" s="102">
        <f>AE120</f>
        <v>379432.95833333331</v>
      </c>
      <c r="AJ120" s="102"/>
      <c r="AK120" s="103"/>
      <c r="AL120" s="102">
        <f t="shared" si="90"/>
        <v>379432.95833333331</v>
      </c>
      <c r="AM120" s="101"/>
      <c r="AN120" s="102"/>
      <c r="AO120" s="264">
        <f t="shared" si="91"/>
        <v>0</v>
      </c>
      <c r="AP120" s="240"/>
      <c r="AQ120" s="87">
        <f t="shared" si="83"/>
        <v>252930</v>
      </c>
      <c r="AR120" s="102"/>
      <c r="AS120" s="102">
        <f>AQ120</f>
        <v>252930</v>
      </c>
      <c r="AT120" s="102"/>
      <c r="AU120" s="102"/>
      <c r="AV120" s="260">
        <f t="shared" si="93"/>
        <v>252930</v>
      </c>
      <c r="AW120" s="102"/>
      <c r="AX120" s="102"/>
      <c r="AY120" s="101">
        <f t="shared" si="94"/>
        <v>0</v>
      </c>
      <c r="AZ120" s="516"/>
      <c r="BA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row>
    <row r="121" spans="1:87" s="11" customFormat="1" ht="12" customHeight="1">
      <c r="A121" s="171">
        <v>13400271</v>
      </c>
      <c r="B121" s="203" t="str">
        <f t="shared" si="84"/>
        <v>13400271</v>
      </c>
      <c r="C121" s="96" t="s">
        <v>796</v>
      </c>
      <c r="D121" s="115" t="str">
        <f t="shared" si="85"/>
        <v>W/C</v>
      </c>
      <c r="E121" s="115"/>
      <c r="F121" s="96"/>
      <c r="G121" s="115"/>
      <c r="H121" s="184" t="str">
        <f t="shared" si="98"/>
        <v/>
      </c>
      <c r="I121" s="184" t="str">
        <f t="shared" ref="I121:I153" si="111">IF(VALUE(AI121),I$7,IF(ISBLANK(AI121),"",I$7))</f>
        <v/>
      </c>
      <c r="J121" s="184" t="str">
        <f t="shared" ref="J121:J153" si="112">IF(VALUE(AJ121),J$7,IF(ISBLANK(AJ121),"",J$7))</f>
        <v/>
      </c>
      <c r="K121" s="184" t="str">
        <f t="shared" ref="K121:K153" si="113">IF(VALUE(AK121),K$7,IF(ISBLANK(AK121),"",K$7))</f>
        <v/>
      </c>
      <c r="L121" s="184" t="str">
        <f t="shared" si="86"/>
        <v>W/C</v>
      </c>
      <c r="M121" s="184" t="str">
        <f t="shared" si="87"/>
        <v>NO</v>
      </c>
      <c r="N121" s="184" t="str">
        <f t="shared" si="88"/>
        <v>W/C</v>
      </c>
      <c r="O121"/>
      <c r="P121" s="97">
        <v>0</v>
      </c>
      <c r="Q121" s="97">
        <v>0</v>
      </c>
      <c r="R121" s="97">
        <v>0</v>
      </c>
      <c r="S121" s="97">
        <v>0</v>
      </c>
      <c r="T121" s="97">
        <v>0</v>
      </c>
      <c r="U121" s="97">
        <v>0</v>
      </c>
      <c r="V121" s="97">
        <v>0</v>
      </c>
      <c r="W121" s="97">
        <v>0</v>
      </c>
      <c r="X121" s="97">
        <v>0</v>
      </c>
      <c r="Y121" s="97">
        <v>0</v>
      </c>
      <c r="Z121" s="97">
        <v>0</v>
      </c>
      <c r="AA121" s="97">
        <v>0</v>
      </c>
      <c r="AB121" s="97">
        <v>0</v>
      </c>
      <c r="AC121" s="97"/>
      <c r="AD121" s="97"/>
      <c r="AE121" s="97">
        <f t="shared" si="82"/>
        <v>0</v>
      </c>
      <c r="AF121" s="105"/>
      <c r="AG121" s="104"/>
      <c r="AH121" s="102"/>
      <c r="AI121" s="102"/>
      <c r="AJ121" s="102"/>
      <c r="AK121" s="103"/>
      <c r="AL121" s="102">
        <f t="shared" si="90"/>
        <v>0</v>
      </c>
      <c r="AM121" s="101">
        <f>AE121</f>
        <v>0</v>
      </c>
      <c r="AN121" s="102"/>
      <c r="AO121" s="264">
        <f t="shared" si="91"/>
        <v>0</v>
      </c>
      <c r="AP121" s="240"/>
      <c r="AQ121" s="87">
        <f t="shared" si="83"/>
        <v>0</v>
      </c>
      <c r="AR121" s="102"/>
      <c r="AS121" s="102"/>
      <c r="AT121" s="102"/>
      <c r="AU121" s="102"/>
      <c r="AV121" s="260">
        <f t="shared" si="93"/>
        <v>0</v>
      </c>
      <c r="AW121" s="102">
        <f>AL121</f>
        <v>0</v>
      </c>
      <c r="AX121" s="102"/>
      <c r="AY121" s="101">
        <f t="shared" si="94"/>
        <v>0</v>
      </c>
      <c r="AZ121" s="516"/>
      <c r="BA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row>
    <row r="122" spans="1:87" s="11" customFormat="1" ht="12" customHeight="1">
      <c r="A122" s="171">
        <v>13400281</v>
      </c>
      <c r="B122" s="203" t="str">
        <f t="shared" si="84"/>
        <v>13400281</v>
      </c>
      <c r="C122" s="109" t="s">
        <v>782</v>
      </c>
      <c r="D122" s="115" t="str">
        <f t="shared" si="85"/>
        <v>W/C</v>
      </c>
      <c r="E122" s="115"/>
      <c r="F122" s="109"/>
      <c r="G122" s="115"/>
      <c r="H122" s="184" t="str">
        <f t="shared" ref="H122:H154" si="114">IF(VALUE(AH122),H$7,IF(ISBLANK(AH122),"",H$7))</f>
        <v/>
      </c>
      <c r="I122" s="184" t="str">
        <f t="shared" si="111"/>
        <v/>
      </c>
      <c r="J122" s="184" t="str">
        <f t="shared" si="112"/>
        <v/>
      </c>
      <c r="K122" s="184" t="str">
        <f t="shared" si="113"/>
        <v/>
      </c>
      <c r="L122" s="184" t="str">
        <f t="shared" si="86"/>
        <v>W/C</v>
      </c>
      <c r="M122" s="184" t="str">
        <f t="shared" si="87"/>
        <v>NO</v>
      </c>
      <c r="N122" s="184" t="str">
        <f t="shared" si="88"/>
        <v>W/C</v>
      </c>
      <c r="O122"/>
      <c r="P122" s="97">
        <v>0</v>
      </c>
      <c r="Q122" s="97">
        <v>0</v>
      </c>
      <c r="R122" s="97">
        <v>0</v>
      </c>
      <c r="S122" s="97">
        <v>0</v>
      </c>
      <c r="T122" s="97">
        <v>0</v>
      </c>
      <c r="U122" s="97">
        <v>0</v>
      </c>
      <c r="V122" s="97">
        <v>0</v>
      </c>
      <c r="W122" s="97">
        <v>0</v>
      </c>
      <c r="X122" s="97">
        <v>0</v>
      </c>
      <c r="Y122" s="97">
        <v>0</v>
      </c>
      <c r="Z122" s="97">
        <v>0</v>
      </c>
      <c r="AA122" s="97">
        <v>0</v>
      </c>
      <c r="AB122" s="97">
        <v>0</v>
      </c>
      <c r="AC122" s="97"/>
      <c r="AD122" s="97"/>
      <c r="AE122" s="97">
        <f t="shared" si="82"/>
        <v>0</v>
      </c>
      <c r="AF122" s="105"/>
      <c r="AG122" s="104"/>
      <c r="AH122" s="102"/>
      <c r="AI122" s="102"/>
      <c r="AJ122" s="102"/>
      <c r="AK122" s="103"/>
      <c r="AL122" s="102">
        <f t="shared" si="90"/>
        <v>0</v>
      </c>
      <c r="AM122" s="101">
        <f>AE122</f>
        <v>0</v>
      </c>
      <c r="AN122" s="102"/>
      <c r="AO122" s="264">
        <f t="shared" si="91"/>
        <v>0</v>
      </c>
      <c r="AP122" s="240"/>
      <c r="AQ122" s="87">
        <f t="shared" si="83"/>
        <v>0</v>
      </c>
      <c r="AR122" s="102"/>
      <c r="AS122" s="102"/>
      <c r="AT122" s="102"/>
      <c r="AU122" s="102"/>
      <c r="AV122" s="260">
        <f t="shared" si="93"/>
        <v>0</v>
      </c>
      <c r="AW122" s="102">
        <f>AL122</f>
        <v>0</v>
      </c>
      <c r="AX122" s="102"/>
      <c r="AY122" s="101">
        <f t="shared" si="94"/>
        <v>0</v>
      </c>
      <c r="AZ122" s="516"/>
      <c r="BA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row>
    <row r="123" spans="1:87" s="11" customFormat="1" ht="12" customHeight="1">
      <c r="A123" s="171">
        <v>13400311</v>
      </c>
      <c r="B123" s="203" t="str">
        <f t="shared" si="84"/>
        <v>13400311</v>
      </c>
      <c r="C123" s="109" t="s">
        <v>975</v>
      </c>
      <c r="D123" s="115" t="str">
        <f t="shared" si="85"/>
        <v>W/C</v>
      </c>
      <c r="E123" s="115"/>
      <c r="F123" s="109"/>
      <c r="G123" s="115"/>
      <c r="H123" s="184" t="str">
        <f t="shared" si="114"/>
        <v/>
      </c>
      <c r="I123" s="184" t="str">
        <f t="shared" si="111"/>
        <v/>
      </c>
      <c r="J123" s="184" t="str">
        <f t="shared" si="112"/>
        <v/>
      </c>
      <c r="K123" s="184" t="str">
        <f t="shared" si="113"/>
        <v/>
      </c>
      <c r="L123" s="184" t="str">
        <f t="shared" si="86"/>
        <v>W/C</v>
      </c>
      <c r="M123" s="184" t="str">
        <f t="shared" si="87"/>
        <v>NO</v>
      </c>
      <c r="N123" s="184" t="str">
        <f t="shared" si="88"/>
        <v>W/C</v>
      </c>
      <c r="O123"/>
      <c r="P123" s="97">
        <v>194700</v>
      </c>
      <c r="Q123" s="97">
        <v>194700</v>
      </c>
      <c r="R123" s="97">
        <v>194700</v>
      </c>
      <c r="S123" s="97">
        <v>194700</v>
      </c>
      <c r="T123" s="97">
        <v>194700</v>
      </c>
      <c r="U123" s="97">
        <v>64900</v>
      </c>
      <c r="V123" s="97">
        <v>64900</v>
      </c>
      <c r="W123" s="97">
        <v>64900</v>
      </c>
      <c r="X123" s="97">
        <v>64900</v>
      </c>
      <c r="Y123" s="97">
        <v>64900</v>
      </c>
      <c r="Z123" s="97">
        <v>64900</v>
      </c>
      <c r="AA123" s="97">
        <v>64900</v>
      </c>
      <c r="AB123" s="97">
        <v>64900</v>
      </c>
      <c r="AC123" s="97"/>
      <c r="AD123" s="97"/>
      <c r="AE123" s="97">
        <f t="shared" si="82"/>
        <v>113575</v>
      </c>
      <c r="AF123" s="105"/>
      <c r="AG123" s="104"/>
      <c r="AH123" s="102"/>
      <c r="AI123" s="102"/>
      <c r="AJ123" s="102"/>
      <c r="AK123" s="103"/>
      <c r="AL123" s="102">
        <f t="shared" si="90"/>
        <v>0</v>
      </c>
      <c r="AM123" s="101">
        <f>AE123</f>
        <v>113575</v>
      </c>
      <c r="AN123" s="102"/>
      <c r="AO123" s="264">
        <f t="shared" si="91"/>
        <v>113575</v>
      </c>
      <c r="AP123" s="240"/>
      <c r="AQ123" s="87">
        <f t="shared" si="83"/>
        <v>64900</v>
      </c>
      <c r="AR123" s="102"/>
      <c r="AS123" s="102"/>
      <c r="AT123" s="102"/>
      <c r="AU123" s="102"/>
      <c r="AV123" s="260">
        <f t="shared" si="93"/>
        <v>0</v>
      </c>
      <c r="AW123" s="102">
        <f>AQ123</f>
        <v>64900</v>
      </c>
      <c r="AX123" s="102"/>
      <c r="AY123" s="101">
        <f t="shared" si="94"/>
        <v>64900</v>
      </c>
      <c r="AZ123" s="516"/>
      <c r="BA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row>
    <row r="124" spans="1:87" s="11" customFormat="1" ht="12" customHeight="1">
      <c r="A124" s="171">
        <v>13400321</v>
      </c>
      <c r="B124" s="203" t="str">
        <f t="shared" si="84"/>
        <v>13400321</v>
      </c>
      <c r="C124" s="109" t="s">
        <v>1177</v>
      </c>
      <c r="D124" s="115" t="str">
        <f t="shared" si="85"/>
        <v>ERB</v>
      </c>
      <c r="E124" s="115"/>
      <c r="F124" s="109"/>
      <c r="G124" s="115"/>
      <c r="H124" s="184" t="str">
        <f t="shared" si="114"/>
        <v/>
      </c>
      <c r="I124" s="184" t="str">
        <f t="shared" si="111"/>
        <v>ERB</v>
      </c>
      <c r="J124" s="184" t="str">
        <f t="shared" si="112"/>
        <v/>
      </c>
      <c r="K124" s="184" t="str">
        <f t="shared" si="113"/>
        <v/>
      </c>
      <c r="L124" s="184" t="str">
        <f t="shared" si="86"/>
        <v>NO</v>
      </c>
      <c r="M124" s="184" t="str">
        <f t="shared" si="87"/>
        <v>NO</v>
      </c>
      <c r="N124" s="184" t="str">
        <f t="shared" si="88"/>
        <v/>
      </c>
      <c r="O124"/>
      <c r="P124" s="97">
        <v>30000</v>
      </c>
      <c r="Q124" s="97">
        <v>30000</v>
      </c>
      <c r="R124" s="97">
        <v>30000</v>
      </c>
      <c r="S124" s="97">
        <v>69717</v>
      </c>
      <c r="T124" s="97">
        <v>69717</v>
      </c>
      <c r="U124" s="97">
        <v>30000</v>
      </c>
      <c r="V124" s="97">
        <v>30000</v>
      </c>
      <c r="W124" s="97">
        <v>30000</v>
      </c>
      <c r="X124" s="97">
        <v>30000</v>
      </c>
      <c r="Y124" s="97">
        <v>30000</v>
      </c>
      <c r="Z124" s="97">
        <v>30000</v>
      </c>
      <c r="AA124" s="97">
        <v>30000</v>
      </c>
      <c r="AB124" s="97">
        <v>30000</v>
      </c>
      <c r="AC124" s="97"/>
      <c r="AD124" s="97"/>
      <c r="AE124" s="97">
        <f t="shared" si="82"/>
        <v>36619.5</v>
      </c>
      <c r="AF124" s="105" t="s">
        <v>689</v>
      </c>
      <c r="AG124" s="104"/>
      <c r="AH124" s="102"/>
      <c r="AI124" s="102">
        <f>AE124</f>
        <v>36619.5</v>
      </c>
      <c r="AJ124" s="102"/>
      <c r="AK124" s="103"/>
      <c r="AL124" s="102">
        <f t="shared" si="90"/>
        <v>36619.5</v>
      </c>
      <c r="AM124" s="101"/>
      <c r="AN124" s="102"/>
      <c r="AO124" s="264">
        <f t="shared" si="91"/>
        <v>0</v>
      </c>
      <c r="AP124" s="240"/>
      <c r="AQ124" s="87">
        <f t="shared" si="83"/>
        <v>30000</v>
      </c>
      <c r="AR124" s="102"/>
      <c r="AS124" s="102">
        <f>AQ124</f>
        <v>30000</v>
      </c>
      <c r="AT124" s="102"/>
      <c r="AU124" s="102"/>
      <c r="AV124" s="260">
        <f t="shared" si="93"/>
        <v>30000</v>
      </c>
      <c r="AW124" s="102"/>
      <c r="AX124" s="102"/>
      <c r="AY124" s="101">
        <f t="shared" si="94"/>
        <v>0</v>
      </c>
      <c r="AZ124" s="516"/>
      <c r="BA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row>
    <row r="125" spans="1:87" s="11" customFormat="1" ht="12" customHeight="1">
      <c r="A125" s="171">
        <v>13400332</v>
      </c>
      <c r="B125" s="203" t="str">
        <f t="shared" si="84"/>
        <v>13400332</v>
      </c>
      <c r="C125" s="109" t="s">
        <v>1144</v>
      </c>
      <c r="D125" s="115" t="str">
        <f t="shared" si="85"/>
        <v>Non-Op</v>
      </c>
      <c r="E125" s="115"/>
      <c r="F125" s="109"/>
      <c r="G125" s="115"/>
      <c r="H125" s="184" t="str">
        <f t="shared" si="114"/>
        <v/>
      </c>
      <c r="I125" s="184" t="str">
        <f t="shared" si="111"/>
        <v/>
      </c>
      <c r="J125" s="184" t="str">
        <f t="shared" si="112"/>
        <v/>
      </c>
      <c r="K125" s="184" t="str">
        <f t="shared" si="113"/>
        <v>Non-Op</v>
      </c>
      <c r="L125" s="184" t="str">
        <f t="shared" si="86"/>
        <v>NO</v>
      </c>
      <c r="M125" s="184" t="str">
        <f t="shared" si="87"/>
        <v>NO</v>
      </c>
      <c r="N125" s="184" t="str">
        <f t="shared" si="88"/>
        <v/>
      </c>
      <c r="O125"/>
      <c r="P125" s="97">
        <v>1756783.99</v>
      </c>
      <c r="Q125" s="97">
        <v>1757380.82</v>
      </c>
      <c r="R125" s="97">
        <v>1757977.85</v>
      </c>
      <c r="S125" s="97">
        <v>1758517.29</v>
      </c>
      <c r="T125" s="97">
        <v>1759114.71</v>
      </c>
      <c r="U125" s="97">
        <v>1759693.05</v>
      </c>
      <c r="V125" s="97">
        <v>1760290.87</v>
      </c>
      <c r="W125" s="97">
        <v>1760869.6</v>
      </c>
      <c r="X125" s="97">
        <v>1761636.65</v>
      </c>
      <c r="Y125" s="97">
        <v>1762609.16</v>
      </c>
      <c r="Z125" s="97">
        <v>1763550.76</v>
      </c>
      <c r="AA125" s="97">
        <v>1764524.32</v>
      </c>
      <c r="AB125" s="97">
        <v>1765467</v>
      </c>
      <c r="AC125" s="97"/>
      <c r="AD125" s="97"/>
      <c r="AE125" s="97">
        <f t="shared" si="82"/>
        <v>1760607.5479166668</v>
      </c>
      <c r="AF125" s="146"/>
      <c r="AG125" s="108"/>
      <c r="AH125" s="102"/>
      <c r="AI125" s="102"/>
      <c r="AJ125" s="102"/>
      <c r="AK125" s="103">
        <f>AE125</f>
        <v>1760607.5479166668</v>
      </c>
      <c r="AL125" s="102">
        <f t="shared" si="90"/>
        <v>1760607.5479166668</v>
      </c>
      <c r="AM125" s="101"/>
      <c r="AN125" s="102"/>
      <c r="AO125" s="264">
        <f t="shared" si="91"/>
        <v>0</v>
      </c>
      <c r="AP125" s="240"/>
      <c r="AQ125" s="87">
        <f t="shared" si="83"/>
        <v>1765467</v>
      </c>
      <c r="AR125" s="102"/>
      <c r="AS125" s="102"/>
      <c r="AT125" s="102"/>
      <c r="AU125" s="102">
        <f>AQ125</f>
        <v>1765467</v>
      </c>
      <c r="AV125" s="260">
        <f t="shared" si="93"/>
        <v>1765467</v>
      </c>
      <c r="AW125" s="102"/>
      <c r="AX125" s="102"/>
      <c r="AY125" s="101">
        <f t="shared" si="94"/>
        <v>0</v>
      </c>
      <c r="AZ125" s="516" t="s">
        <v>1684</v>
      </c>
      <c r="BA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row>
    <row r="126" spans="1:87" s="11" customFormat="1" ht="12" customHeight="1">
      <c r="A126" s="372">
        <v>13400341</v>
      </c>
      <c r="B126" s="384" t="str">
        <f t="shared" si="84"/>
        <v>13400341</v>
      </c>
      <c r="C126" s="385" t="s">
        <v>1304</v>
      </c>
      <c r="D126" s="353" t="str">
        <f t="shared" si="85"/>
        <v>Non-Op</v>
      </c>
      <c r="E126" s="353"/>
      <c r="F126" s="438">
        <v>42811</v>
      </c>
      <c r="G126" s="353"/>
      <c r="H126" s="354" t="str">
        <f t="shared" si="114"/>
        <v/>
      </c>
      <c r="I126" s="354" t="str">
        <f t="shared" si="111"/>
        <v/>
      </c>
      <c r="J126" s="354" t="str">
        <f t="shared" si="112"/>
        <v/>
      </c>
      <c r="K126" s="354" t="str">
        <f t="shared" si="113"/>
        <v>Non-Op</v>
      </c>
      <c r="L126" s="354" t="str">
        <f t="shared" si="86"/>
        <v>NO</v>
      </c>
      <c r="M126" s="354" t="str">
        <f t="shared" si="87"/>
        <v>NO</v>
      </c>
      <c r="N126" s="354" t="str">
        <f t="shared" si="88"/>
        <v/>
      </c>
      <c r="O126"/>
      <c r="P126" s="355">
        <v>2639410</v>
      </c>
      <c r="Q126" s="355">
        <v>4011689</v>
      </c>
      <c r="R126" s="355">
        <v>5424374.75</v>
      </c>
      <c r="S126" s="355">
        <v>6989483.75</v>
      </c>
      <c r="T126" s="355">
        <v>4589890.5</v>
      </c>
      <c r="U126" s="355">
        <v>3827103.25</v>
      </c>
      <c r="V126" s="355">
        <v>3691049</v>
      </c>
      <c r="W126" s="355">
        <v>1152024.8999999999</v>
      </c>
      <c r="X126" s="355">
        <v>4113349.94</v>
      </c>
      <c r="Y126" s="355">
        <v>4028045.19</v>
      </c>
      <c r="Z126" s="355">
        <v>-6296852.25</v>
      </c>
      <c r="AA126" s="355">
        <v>-20469510</v>
      </c>
      <c r="AB126" s="355">
        <v>6387203.25</v>
      </c>
      <c r="AC126" s="355"/>
      <c r="AD126" s="355"/>
      <c r="AE126" s="355">
        <f t="shared" si="82"/>
        <v>1297829.5545833327</v>
      </c>
      <c r="AF126" s="412"/>
      <c r="AG126" s="386"/>
      <c r="AH126" s="357"/>
      <c r="AI126" s="357"/>
      <c r="AJ126" s="357"/>
      <c r="AK126" s="358">
        <f>AE126</f>
        <v>1297829.5545833327</v>
      </c>
      <c r="AL126" s="357">
        <f t="shared" si="90"/>
        <v>1297829.5545833327</v>
      </c>
      <c r="AM126" s="359"/>
      <c r="AN126" s="357"/>
      <c r="AO126" s="360">
        <f t="shared" si="91"/>
        <v>0</v>
      </c>
      <c r="AP126" s="240"/>
      <c r="AQ126" s="361">
        <f t="shared" si="83"/>
        <v>6387203.25</v>
      </c>
      <c r="AR126" s="357"/>
      <c r="AS126" s="357"/>
      <c r="AT126" s="357"/>
      <c r="AU126" s="357">
        <f>AQ126</f>
        <v>6387203.25</v>
      </c>
      <c r="AV126" s="362">
        <f t="shared" si="93"/>
        <v>6387203.25</v>
      </c>
      <c r="AW126" s="357"/>
      <c r="AX126" s="357"/>
      <c r="AY126" s="359">
        <f t="shared" si="94"/>
        <v>0</v>
      </c>
      <c r="AZ126" s="516" t="s">
        <v>1692</v>
      </c>
      <c r="BA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row>
    <row r="127" spans="1:87" s="11" customFormat="1" ht="12" customHeight="1">
      <c r="A127" s="546">
        <v>13400342</v>
      </c>
      <c r="B127" s="547"/>
      <c r="C127" s="548" t="s">
        <v>1598</v>
      </c>
      <c r="D127" s="525" t="str">
        <f t="shared" si="85"/>
        <v>Non-Op</v>
      </c>
      <c r="E127" s="525"/>
      <c r="F127" s="545">
        <v>43282</v>
      </c>
      <c r="G127" s="525"/>
      <c r="H127" s="527" t="str">
        <f t="shared" si="114"/>
        <v/>
      </c>
      <c r="I127" s="527" t="str">
        <f t="shared" si="111"/>
        <v/>
      </c>
      <c r="J127" s="527" t="str">
        <f t="shared" si="112"/>
        <v/>
      </c>
      <c r="K127" s="527" t="str">
        <f t="shared" si="113"/>
        <v>Non-Op</v>
      </c>
      <c r="L127" s="527" t="str">
        <f t="shared" ref="L127" si="115">IF(VALUE(AM127),"W/C",IF(ISBLANK(AM127),"NO","W/C"))</f>
        <v>NO</v>
      </c>
      <c r="M127" s="527" t="str">
        <f t="shared" ref="M127" si="116">IF(VALUE(AN127),"W/C",IF(ISBLANK(AN127),"NO","W/C"))</f>
        <v>NO</v>
      </c>
      <c r="N127" s="527" t="str">
        <f t="shared" ref="N127" si="117">IF(OR(CONCATENATE(L127,M127)="NOW/C",CONCATENATE(L127,M127)="W/CNO"),"W/C","")</f>
        <v/>
      </c>
      <c r="O127" s="528"/>
      <c r="P127" s="529"/>
      <c r="Q127" s="529"/>
      <c r="R127" s="529"/>
      <c r="S127" s="529"/>
      <c r="T127" s="529"/>
      <c r="U127" s="529"/>
      <c r="V127" s="529"/>
      <c r="W127" s="529">
        <v>1000000</v>
      </c>
      <c r="X127" s="529">
        <v>0</v>
      </c>
      <c r="Y127" s="529">
        <v>0</v>
      </c>
      <c r="Z127" s="529">
        <v>13000000</v>
      </c>
      <c r="AA127" s="529">
        <v>4650130</v>
      </c>
      <c r="AB127" s="529">
        <v>0.5</v>
      </c>
      <c r="AC127" s="529"/>
      <c r="AD127" s="529"/>
      <c r="AE127" s="529">
        <f t="shared" si="82"/>
        <v>1554177.5208333333</v>
      </c>
      <c r="AF127" s="549"/>
      <c r="AG127" s="550"/>
      <c r="AH127" s="532"/>
      <c r="AI127" s="532"/>
      <c r="AJ127" s="532"/>
      <c r="AK127" s="533">
        <f>AE127</f>
        <v>1554177.5208333333</v>
      </c>
      <c r="AL127" s="532">
        <f t="shared" ref="AL127" si="118">SUM(AI127:AK127)</f>
        <v>1554177.5208333333</v>
      </c>
      <c r="AM127" s="534"/>
      <c r="AN127" s="532"/>
      <c r="AO127" s="535">
        <f t="shared" si="91"/>
        <v>0</v>
      </c>
      <c r="AP127" s="532"/>
      <c r="AQ127" s="536">
        <f t="shared" si="83"/>
        <v>0.5</v>
      </c>
      <c r="AR127" s="532"/>
      <c r="AS127" s="532"/>
      <c r="AT127" s="532"/>
      <c r="AU127" s="532">
        <f>AQ127</f>
        <v>0.5</v>
      </c>
      <c r="AV127" s="537">
        <f t="shared" ref="AV127" si="119">SUM(AS127:AU127)</f>
        <v>0.5</v>
      </c>
      <c r="AW127" s="532"/>
      <c r="AX127" s="532"/>
      <c r="AY127" s="534">
        <f t="shared" si="94"/>
        <v>0</v>
      </c>
      <c r="AZ127" s="538" t="s">
        <v>1692</v>
      </c>
      <c r="BA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row>
    <row r="128" spans="1:87" s="11" customFormat="1" ht="12" customHeight="1">
      <c r="A128" s="546">
        <v>13400351</v>
      </c>
      <c r="B128" s="547"/>
      <c r="C128" s="548" t="s">
        <v>1663</v>
      </c>
      <c r="D128" s="525" t="str">
        <f t="shared" si="85"/>
        <v>Non-Op</v>
      </c>
      <c r="E128" s="525"/>
      <c r="F128" s="545">
        <v>43435</v>
      </c>
      <c r="G128" s="525"/>
      <c r="H128" s="527" t="str">
        <f t="shared" ref="H128" si="120">IF(VALUE(AH128),H$7,IF(ISBLANK(AH128),"",H$7))</f>
        <v/>
      </c>
      <c r="I128" s="527" t="str">
        <f t="shared" ref="I128" si="121">IF(VALUE(AI128),I$7,IF(ISBLANK(AI128),"",I$7))</f>
        <v/>
      </c>
      <c r="J128" s="527" t="str">
        <f t="shared" ref="J128" si="122">IF(VALUE(AJ128),J$7,IF(ISBLANK(AJ128),"",J$7))</f>
        <v/>
      </c>
      <c r="K128" s="527" t="str">
        <f t="shared" ref="K128" si="123">IF(VALUE(AK128),K$7,IF(ISBLANK(AK128),"",K$7))</f>
        <v>Non-Op</v>
      </c>
      <c r="L128" s="527" t="str">
        <f t="shared" ref="L128" si="124">IF(VALUE(AM128),"W/C",IF(ISBLANK(AM128),"NO","W/C"))</f>
        <v>NO</v>
      </c>
      <c r="M128" s="527" t="str">
        <f t="shared" ref="M128" si="125">IF(VALUE(AN128),"W/C",IF(ISBLANK(AN128),"NO","W/C"))</f>
        <v>NO</v>
      </c>
      <c r="N128" s="527" t="str">
        <f t="shared" ref="N128" si="126">IF(OR(CONCATENATE(L128,M128)="NOW/C",CONCATENATE(L128,M128)="W/CNO"),"W/C","")</f>
        <v/>
      </c>
      <c r="O128" s="528"/>
      <c r="P128" s="529"/>
      <c r="Q128" s="529"/>
      <c r="R128" s="529"/>
      <c r="S128" s="529"/>
      <c r="T128" s="529"/>
      <c r="U128" s="529"/>
      <c r="V128" s="529"/>
      <c r="W128" s="529"/>
      <c r="X128" s="529"/>
      <c r="Y128" s="529"/>
      <c r="Z128" s="529"/>
      <c r="AA128" s="529"/>
      <c r="AB128" s="529">
        <v>5000000</v>
      </c>
      <c r="AC128" s="529"/>
      <c r="AD128" s="529"/>
      <c r="AE128" s="529">
        <f>(P128+AB128+SUM(Q128:AA128)*2)/24</f>
        <v>208333.33333333334</v>
      </c>
      <c r="AF128" s="549"/>
      <c r="AG128" s="550"/>
      <c r="AH128" s="532"/>
      <c r="AI128" s="532"/>
      <c r="AJ128" s="532"/>
      <c r="AK128" s="533">
        <f>AE128</f>
        <v>208333.33333333334</v>
      </c>
      <c r="AL128" s="532">
        <f t="shared" ref="AL128" si="127">SUM(AI128:AK128)</f>
        <v>208333.33333333334</v>
      </c>
      <c r="AM128" s="534"/>
      <c r="AN128" s="532"/>
      <c r="AO128" s="535">
        <f t="shared" ref="AO128" si="128">AM128+AN128</f>
        <v>0</v>
      </c>
      <c r="AP128" s="532"/>
      <c r="AQ128" s="536">
        <f t="shared" si="83"/>
        <v>5000000</v>
      </c>
      <c r="AR128" s="532"/>
      <c r="AS128" s="532"/>
      <c r="AT128" s="532"/>
      <c r="AU128" s="532">
        <f>AQ128</f>
        <v>5000000</v>
      </c>
      <c r="AV128" s="537">
        <f t="shared" ref="AV128" si="129">SUM(AS128:AU128)</f>
        <v>5000000</v>
      </c>
      <c r="AW128" s="532"/>
      <c r="AX128" s="532"/>
      <c r="AY128" s="534">
        <f t="shared" ref="AY128" si="130">AW128+AX128</f>
        <v>0</v>
      </c>
      <c r="AZ128" s="538" t="s">
        <v>1692</v>
      </c>
      <c r="BA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row>
    <row r="129" spans="1:87" s="11" customFormat="1" ht="12" customHeight="1">
      <c r="A129" s="168">
        <v>13500003</v>
      </c>
      <c r="B129" s="111" t="str">
        <f t="shared" si="84"/>
        <v>13500003</v>
      </c>
      <c r="C129" s="96" t="s">
        <v>473</v>
      </c>
      <c r="D129" s="115" t="str">
        <f t="shared" si="85"/>
        <v>W/C</v>
      </c>
      <c r="E129" s="115"/>
      <c r="F129" s="96"/>
      <c r="G129" s="115"/>
      <c r="H129" s="184" t="str">
        <f t="shared" si="114"/>
        <v/>
      </c>
      <c r="I129" s="184" t="str">
        <f t="shared" si="111"/>
        <v/>
      </c>
      <c r="J129" s="184" t="str">
        <f t="shared" si="112"/>
        <v/>
      </c>
      <c r="K129" s="184" t="str">
        <f t="shared" si="113"/>
        <v/>
      </c>
      <c r="L129" s="184" t="str">
        <f t="shared" si="86"/>
        <v>W/C</v>
      </c>
      <c r="M129" s="184" t="str">
        <f t="shared" si="87"/>
        <v>NO</v>
      </c>
      <c r="N129" s="184" t="str">
        <f t="shared" si="88"/>
        <v>W/C</v>
      </c>
      <c r="O129"/>
      <c r="P129" s="97">
        <v>7534.56</v>
      </c>
      <c r="Q129" s="97">
        <v>7534.56</v>
      </c>
      <c r="R129" s="97">
        <v>7534.56</v>
      </c>
      <c r="S129" s="97">
        <v>7534.56</v>
      </c>
      <c r="T129" s="97">
        <v>7534.56</v>
      </c>
      <c r="U129" s="97">
        <v>7534.56</v>
      </c>
      <c r="V129" s="97">
        <v>7534.56</v>
      </c>
      <c r="W129" s="97">
        <v>7534.56</v>
      </c>
      <c r="X129" s="97">
        <v>7534.56</v>
      </c>
      <c r="Y129" s="97">
        <v>7534.56</v>
      </c>
      <c r="Z129" s="97">
        <v>7534.56</v>
      </c>
      <c r="AA129" s="97">
        <v>7534.56</v>
      </c>
      <c r="AB129" s="97">
        <v>7534.56</v>
      </c>
      <c r="AC129" s="97"/>
      <c r="AD129" s="97"/>
      <c r="AE129" s="97">
        <f t="shared" si="82"/>
        <v>7534.5599999999986</v>
      </c>
      <c r="AF129" s="105"/>
      <c r="AG129" s="104"/>
      <c r="AH129" s="102"/>
      <c r="AI129" s="102"/>
      <c r="AJ129" s="102"/>
      <c r="AK129" s="103"/>
      <c r="AL129" s="102">
        <f t="shared" si="90"/>
        <v>0</v>
      </c>
      <c r="AM129" s="101">
        <f t="shared" ref="AM129:AM137" si="131">AE129</f>
        <v>7534.5599999999986</v>
      </c>
      <c r="AN129" s="102"/>
      <c r="AO129" s="264">
        <f t="shared" si="91"/>
        <v>7534.5599999999986</v>
      </c>
      <c r="AP129" s="240"/>
      <c r="AQ129" s="87">
        <f t="shared" si="83"/>
        <v>7534.56</v>
      </c>
      <c r="AR129" s="102"/>
      <c r="AS129" s="102"/>
      <c r="AT129" s="102"/>
      <c r="AU129" s="102"/>
      <c r="AV129" s="260">
        <f t="shared" si="93"/>
        <v>0</v>
      </c>
      <c r="AW129" s="102">
        <f>AQ129</f>
        <v>7534.56</v>
      </c>
      <c r="AX129" s="102"/>
      <c r="AY129" s="101">
        <f t="shared" si="94"/>
        <v>7534.56</v>
      </c>
      <c r="AZ129" s="516"/>
      <c r="BA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row>
    <row r="130" spans="1:87" s="11" customFormat="1" ht="12" customHeight="1">
      <c r="A130" s="168">
        <v>13500041</v>
      </c>
      <c r="B130" s="111" t="str">
        <f t="shared" si="84"/>
        <v>13500041</v>
      </c>
      <c r="C130" s="96" t="s">
        <v>344</v>
      </c>
      <c r="D130" s="115" t="str">
        <f t="shared" si="85"/>
        <v>W/C</v>
      </c>
      <c r="E130" s="115"/>
      <c r="F130" s="96"/>
      <c r="G130" s="115"/>
      <c r="H130" s="184" t="str">
        <f t="shared" si="114"/>
        <v/>
      </c>
      <c r="I130" s="184" t="str">
        <f t="shared" si="111"/>
        <v/>
      </c>
      <c r="J130" s="184" t="str">
        <f t="shared" si="112"/>
        <v/>
      </c>
      <c r="K130" s="184" t="str">
        <f t="shared" si="113"/>
        <v/>
      </c>
      <c r="L130" s="184" t="str">
        <f t="shared" si="86"/>
        <v>W/C</v>
      </c>
      <c r="M130" s="184" t="str">
        <f t="shared" si="87"/>
        <v>NO</v>
      </c>
      <c r="N130" s="184" t="str">
        <f t="shared" si="88"/>
        <v>W/C</v>
      </c>
      <c r="O130"/>
      <c r="P130" s="97">
        <v>28277.82</v>
      </c>
      <c r="Q130" s="97">
        <v>-26247.200000000001</v>
      </c>
      <c r="R130" s="97">
        <v>78820.820000000007</v>
      </c>
      <c r="S130" s="97">
        <v>228203.07</v>
      </c>
      <c r="T130" s="97">
        <v>179680.55</v>
      </c>
      <c r="U130" s="97">
        <v>0</v>
      </c>
      <c r="V130" s="97">
        <v>197810.08</v>
      </c>
      <c r="W130" s="97">
        <v>208851.66</v>
      </c>
      <c r="X130" s="97">
        <v>328128.03000000003</v>
      </c>
      <c r="Y130" s="97">
        <v>179441.04</v>
      </c>
      <c r="Z130" s="97">
        <v>40982.370000000003</v>
      </c>
      <c r="AA130" s="97">
        <v>194342.9</v>
      </c>
      <c r="AB130" s="97">
        <v>276464.77</v>
      </c>
      <c r="AC130" s="97"/>
      <c r="AD130" s="97"/>
      <c r="AE130" s="97">
        <f t="shared" si="82"/>
        <v>146865.38458333333</v>
      </c>
      <c r="AF130" s="105"/>
      <c r="AG130" s="104"/>
      <c r="AH130" s="102"/>
      <c r="AI130" s="102"/>
      <c r="AJ130" s="102"/>
      <c r="AK130" s="103"/>
      <c r="AL130" s="102">
        <f t="shared" si="90"/>
        <v>0</v>
      </c>
      <c r="AM130" s="101">
        <f t="shared" si="131"/>
        <v>146865.38458333333</v>
      </c>
      <c r="AN130" s="102"/>
      <c r="AO130" s="264">
        <f t="shared" si="91"/>
        <v>146865.38458333333</v>
      </c>
      <c r="AP130" s="240"/>
      <c r="AQ130" s="87">
        <f t="shared" si="83"/>
        <v>276464.77</v>
      </c>
      <c r="AR130" s="102"/>
      <c r="AS130" s="102"/>
      <c r="AT130" s="102"/>
      <c r="AU130" s="102"/>
      <c r="AV130" s="260">
        <f t="shared" si="93"/>
        <v>0</v>
      </c>
      <c r="AW130" s="102">
        <f>AQ130</f>
        <v>276464.77</v>
      </c>
      <c r="AX130" s="102"/>
      <c r="AY130" s="101">
        <f t="shared" si="94"/>
        <v>276464.77</v>
      </c>
      <c r="AZ130" s="516"/>
      <c r="BA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row>
    <row r="131" spans="1:87" s="11" customFormat="1" ht="12" customHeight="1">
      <c r="A131" s="168">
        <v>13500051</v>
      </c>
      <c r="B131" s="111" t="str">
        <f t="shared" si="84"/>
        <v>13500051</v>
      </c>
      <c r="C131" s="96" t="s">
        <v>121</v>
      </c>
      <c r="D131" s="115" t="str">
        <f t="shared" si="85"/>
        <v>W/C</v>
      </c>
      <c r="E131" s="115"/>
      <c r="F131" s="96"/>
      <c r="G131" s="115"/>
      <c r="H131" s="184" t="str">
        <f t="shared" si="114"/>
        <v/>
      </c>
      <c r="I131" s="184" t="str">
        <f t="shared" si="111"/>
        <v/>
      </c>
      <c r="J131" s="184" t="str">
        <f t="shared" si="112"/>
        <v/>
      </c>
      <c r="K131" s="184" t="str">
        <f t="shared" si="113"/>
        <v/>
      </c>
      <c r="L131" s="184" t="str">
        <f t="shared" si="86"/>
        <v>W/C</v>
      </c>
      <c r="M131" s="184" t="str">
        <f t="shared" si="87"/>
        <v>NO</v>
      </c>
      <c r="N131" s="184" t="str">
        <f t="shared" si="88"/>
        <v>W/C</v>
      </c>
      <c r="O131"/>
      <c r="P131" s="97">
        <v>73353</v>
      </c>
      <c r="Q131" s="97">
        <v>73353</v>
      </c>
      <c r="R131" s="97">
        <v>73353</v>
      </c>
      <c r="S131" s="97">
        <v>73353</v>
      </c>
      <c r="T131" s="97">
        <v>73353</v>
      </c>
      <c r="U131" s="97">
        <v>73353</v>
      </c>
      <c r="V131" s="97">
        <v>73353</v>
      </c>
      <c r="W131" s="97">
        <v>73353</v>
      </c>
      <c r="X131" s="97">
        <v>73353</v>
      </c>
      <c r="Y131" s="97">
        <v>73353</v>
      </c>
      <c r="Z131" s="97">
        <v>73353</v>
      </c>
      <c r="AA131" s="97">
        <v>73353</v>
      </c>
      <c r="AB131" s="97">
        <v>73353</v>
      </c>
      <c r="AC131" s="97"/>
      <c r="AD131" s="97"/>
      <c r="AE131" s="97">
        <f t="shared" si="82"/>
        <v>73353</v>
      </c>
      <c r="AF131" s="105"/>
      <c r="AG131" s="104"/>
      <c r="AH131" s="102"/>
      <c r="AI131" s="102"/>
      <c r="AJ131" s="102"/>
      <c r="AK131" s="103"/>
      <c r="AL131" s="102">
        <f t="shared" si="90"/>
        <v>0</v>
      </c>
      <c r="AM131" s="101">
        <f t="shared" si="131"/>
        <v>73353</v>
      </c>
      <c r="AN131" s="102"/>
      <c r="AO131" s="264">
        <f t="shared" si="91"/>
        <v>73353</v>
      </c>
      <c r="AP131" s="240"/>
      <c r="AQ131" s="87">
        <f t="shared" si="83"/>
        <v>73353</v>
      </c>
      <c r="AR131" s="102"/>
      <c r="AS131" s="102"/>
      <c r="AT131" s="102"/>
      <c r="AU131" s="102"/>
      <c r="AV131" s="260">
        <f t="shared" si="93"/>
        <v>0</v>
      </c>
      <c r="AW131" s="102">
        <f t="shared" ref="AW131:AW137" si="132">AQ131</f>
        <v>73353</v>
      </c>
      <c r="AX131" s="102"/>
      <c r="AY131" s="101">
        <f t="shared" si="94"/>
        <v>73353</v>
      </c>
      <c r="AZ131" s="516"/>
      <c r="BA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row>
    <row r="132" spans="1:87" s="11" customFormat="1" ht="12" customHeight="1">
      <c r="A132" s="168">
        <v>13500061</v>
      </c>
      <c r="B132" s="111" t="str">
        <f t="shared" si="84"/>
        <v>13500061</v>
      </c>
      <c r="C132" s="96" t="s">
        <v>447</v>
      </c>
      <c r="D132" s="115" t="str">
        <f t="shared" si="85"/>
        <v>W/C</v>
      </c>
      <c r="E132" s="115"/>
      <c r="F132" s="96"/>
      <c r="G132" s="115"/>
      <c r="H132" s="184" t="str">
        <f t="shared" si="114"/>
        <v/>
      </c>
      <c r="I132" s="184" t="str">
        <f t="shared" si="111"/>
        <v/>
      </c>
      <c r="J132" s="184" t="str">
        <f t="shared" si="112"/>
        <v/>
      </c>
      <c r="K132" s="184" t="str">
        <f t="shared" si="113"/>
        <v/>
      </c>
      <c r="L132" s="184" t="str">
        <f t="shared" si="86"/>
        <v>W/C</v>
      </c>
      <c r="M132" s="184" t="str">
        <f t="shared" si="87"/>
        <v>NO</v>
      </c>
      <c r="N132" s="184" t="str">
        <f t="shared" si="88"/>
        <v>W/C</v>
      </c>
      <c r="O132"/>
      <c r="P132" s="97">
        <v>1389397</v>
      </c>
      <c r="Q132" s="97">
        <v>1529967</v>
      </c>
      <c r="R132" s="97">
        <v>1529967</v>
      </c>
      <c r="S132" s="97">
        <v>1529967</v>
      </c>
      <c r="T132" s="97">
        <v>1529967</v>
      </c>
      <c r="U132" s="97">
        <v>1529967</v>
      </c>
      <c r="V132" s="97">
        <v>1529967</v>
      </c>
      <c r="W132" s="97">
        <v>1529967</v>
      </c>
      <c r="X132" s="97">
        <v>1529967</v>
      </c>
      <c r="Y132" s="97">
        <v>1529967</v>
      </c>
      <c r="Z132" s="97">
        <v>1529967</v>
      </c>
      <c r="AA132" s="97">
        <v>1529967</v>
      </c>
      <c r="AB132" s="97">
        <v>1529967</v>
      </c>
      <c r="AC132" s="97"/>
      <c r="AD132" s="97"/>
      <c r="AE132" s="97">
        <f t="shared" si="82"/>
        <v>1524109.9166666667</v>
      </c>
      <c r="AF132" s="105"/>
      <c r="AG132" s="104"/>
      <c r="AH132" s="102"/>
      <c r="AI132" s="102"/>
      <c r="AJ132" s="102"/>
      <c r="AK132" s="103"/>
      <c r="AL132" s="102">
        <f t="shared" si="90"/>
        <v>0</v>
      </c>
      <c r="AM132" s="101">
        <f t="shared" si="131"/>
        <v>1524109.9166666667</v>
      </c>
      <c r="AN132" s="102"/>
      <c r="AO132" s="264">
        <f t="shared" si="91"/>
        <v>1524109.9166666667</v>
      </c>
      <c r="AP132" s="240"/>
      <c r="AQ132" s="87">
        <f t="shared" si="83"/>
        <v>1529967</v>
      </c>
      <c r="AR132" s="102"/>
      <c r="AS132" s="102"/>
      <c r="AT132" s="102"/>
      <c r="AU132" s="102"/>
      <c r="AV132" s="260">
        <f t="shared" si="93"/>
        <v>0</v>
      </c>
      <c r="AW132" s="102">
        <f t="shared" si="132"/>
        <v>1529967</v>
      </c>
      <c r="AX132" s="102"/>
      <c r="AY132" s="101">
        <f t="shared" si="94"/>
        <v>1529967</v>
      </c>
      <c r="AZ132" s="516"/>
      <c r="BA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row>
    <row r="133" spans="1:87" s="11" customFormat="1" ht="12" customHeight="1">
      <c r="A133" s="168">
        <v>13500071</v>
      </c>
      <c r="B133" s="111" t="str">
        <f t="shared" si="84"/>
        <v>13500071</v>
      </c>
      <c r="C133" s="96" t="s">
        <v>448</v>
      </c>
      <c r="D133" s="115" t="str">
        <f t="shared" si="85"/>
        <v>W/C</v>
      </c>
      <c r="E133" s="115"/>
      <c r="F133" s="96"/>
      <c r="G133" s="115"/>
      <c r="H133" s="184" t="str">
        <f t="shared" si="114"/>
        <v/>
      </c>
      <c r="I133" s="184" t="str">
        <f t="shared" si="111"/>
        <v/>
      </c>
      <c r="J133" s="184" t="str">
        <f t="shared" si="112"/>
        <v/>
      </c>
      <c r="K133" s="184" t="str">
        <f t="shared" si="113"/>
        <v/>
      </c>
      <c r="L133" s="184" t="str">
        <f t="shared" si="86"/>
        <v>W/C</v>
      </c>
      <c r="M133" s="184" t="str">
        <f t="shared" si="87"/>
        <v>NO</v>
      </c>
      <c r="N133" s="184" t="str">
        <f t="shared" si="88"/>
        <v>W/C</v>
      </c>
      <c r="O133"/>
      <c r="P133" s="97">
        <v>1836506</v>
      </c>
      <c r="Q133" s="97">
        <v>1099019</v>
      </c>
      <c r="R133" s="97">
        <v>1099019</v>
      </c>
      <c r="S133" s="97">
        <v>1099019</v>
      </c>
      <c r="T133" s="97">
        <v>1099019</v>
      </c>
      <c r="U133" s="97">
        <v>1099019</v>
      </c>
      <c r="V133" s="97">
        <v>1099019</v>
      </c>
      <c r="W133" s="97">
        <v>1099019</v>
      </c>
      <c r="X133" s="97">
        <v>1099019</v>
      </c>
      <c r="Y133" s="97">
        <v>1099019</v>
      </c>
      <c r="Z133" s="97">
        <v>1099019</v>
      </c>
      <c r="AA133" s="97">
        <v>1099019</v>
      </c>
      <c r="AB133" s="97">
        <v>1099019</v>
      </c>
      <c r="AC133" s="97"/>
      <c r="AD133" s="97"/>
      <c r="AE133" s="97">
        <f t="shared" si="82"/>
        <v>1129747.625</v>
      </c>
      <c r="AF133" s="105"/>
      <c r="AG133" s="104"/>
      <c r="AH133" s="102"/>
      <c r="AI133" s="102"/>
      <c r="AJ133" s="102"/>
      <c r="AK133" s="103"/>
      <c r="AL133" s="102">
        <f t="shared" si="90"/>
        <v>0</v>
      </c>
      <c r="AM133" s="101">
        <f t="shared" si="131"/>
        <v>1129747.625</v>
      </c>
      <c r="AN133" s="102"/>
      <c r="AO133" s="264">
        <f t="shared" si="91"/>
        <v>1129747.625</v>
      </c>
      <c r="AP133" s="240"/>
      <c r="AQ133" s="87">
        <f t="shared" si="83"/>
        <v>1099019</v>
      </c>
      <c r="AR133" s="102"/>
      <c r="AS133" s="102"/>
      <c r="AT133" s="102"/>
      <c r="AU133" s="102"/>
      <c r="AV133" s="260">
        <f t="shared" si="93"/>
        <v>0</v>
      </c>
      <c r="AW133" s="102">
        <f t="shared" si="132"/>
        <v>1099019</v>
      </c>
      <c r="AX133" s="102"/>
      <c r="AY133" s="101">
        <f t="shared" si="94"/>
        <v>1099019</v>
      </c>
      <c r="AZ133" s="516"/>
      <c r="BA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row>
    <row r="134" spans="1:87" s="11" customFormat="1" ht="12" customHeight="1">
      <c r="A134" s="168">
        <v>13500183</v>
      </c>
      <c r="B134" s="111" t="str">
        <f t="shared" si="84"/>
        <v>13500183</v>
      </c>
      <c r="C134" s="96" t="s">
        <v>742</v>
      </c>
      <c r="D134" s="115" t="str">
        <f t="shared" si="85"/>
        <v>W/C</v>
      </c>
      <c r="E134" s="115"/>
      <c r="F134" s="96"/>
      <c r="G134" s="115"/>
      <c r="H134" s="184" t="str">
        <f t="shared" si="114"/>
        <v/>
      </c>
      <c r="I134" s="184" t="str">
        <f t="shared" si="111"/>
        <v/>
      </c>
      <c r="J134" s="184" t="str">
        <f t="shared" si="112"/>
        <v/>
      </c>
      <c r="K134" s="184" t="str">
        <f t="shared" si="113"/>
        <v/>
      </c>
      <c r="L134" s="184" t="str">
        <f t="shared" si="86"/>
        <v>W/C</v>
      </c>
      <c r="M134" s="184" t="str">
        <f t="shared" si="87"/>
        <v>NO</v>
      </c>
      <c r="N134" s="184" t="str">
        <f t="shared" si="88"/>
        <v>W/C</v>
      </c>
      <c r="O134"/>
      <c r="P134" s="97">
        <v>100000</v>
      </c>
      <c r="Q134" s="97">
        <v>100000</v>
      </c>
      <c r="R134" s="97">
        <v>100000</v>
      </c>
      <c r="S134" s="97">
        <v>100000</v>
      </c>
      <c r="T134" s="97">
        <v>100000</v>
      </c>
      <c r="U134" s="97">
        <v>100000</v>
      </c>
      <c r="V134" s="97">
        <v>100000</v>
      </c>
      <c r="W134" s="97">
        <v>100000</v>
      </c>
      <c r="X134" s="97">
        <v>100000</v>
      </c>
      <c r="Y134" s="97">
        <v>100000</v>
      </c>
      <c r="Z134" s="97">
        <v>100000</v>
      </c>
      <c r="AA134" s="97">
        <v>100000</v>
      </c>
      <c r="AB134" s="97">
        <v>100000</v>
      </c>
      <c r="AC134" s="97"/>
      <c r="AD134" s="97"/>
      <c r="AE134" s="97">
        <f t="shared" si="82"/>
        <v>100000</v>
      </c>
      <c r="AF134" s="105"/>
      <c r="AG134" s="104"/>
      <c r="AH134" s="102"/>
      <c r="AI134" s="102"/>
      <c r="AJ134" s="102"/>
      <c r="AK134" s="103"/>
      <c r="AL134" s="102">
        <f t="shared" si="90"/>
        <v>0</v>
      </c>
      <c r="AM134" s="101">
        <f t="shared" si="131"/>
        <v>100000</v>
      </c>
      <c r="AN134" s="102"/>
      <c r="AO134" s="264">
        <f t="shared" si="91"/>
        <v>100000</v>
      </c>
      <c r="AP134" s="240"/>
      <c r="AQ134" s="87">
        <f t="shared" si="83"/>
        <v>100000</v>
      </c>
      <c r="AR134" s="102"/>
      <c r="AS134" s="102"/>
      <c r="AT134" s="102"/>
      <c r="AU134" s="102"/>
      <c r="AV134" s="260">
        <f t="shared" si="93"/>
        <v>0</v>
      </c>
      <c r="AW134" s="102">
        <f t="shared" si="132"/>
        <v>100000</v>
      </c>
      <c r="AX134" s="102"/>
      <c r="AY134" s="101">
        <f t="shared" si="94"/>
        <v>100000</v>
      </c>
      <c r="AZ134" s="516"/>
      <c r="BA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row>
    <row r="135" spans="1:87" s="11" customFormat="1" ht="12" customHeight="1">
      <c r="A135" s="168">
        <v>13500192</v>
      </c>
      <c r="B135" s="111" t="str">
        <f t="shared" si="84"/>
        <v>13500192</v>
      </c>
      <c r="C135" s="96" t="s">
        <v>811</v>
      </c>
      <c r="D135" s="115" t="str">
        <f t="shared" si="85"/>
        <v>W/C</v>
      </c>
      <c r="E135" s="115"/>
      <c r="F135" s="96"/>
      <c r="G135" s="115"/>
      <c r="H135" s="184" t="str">
        <f t="shared" si="114"/>
        <v/>
      </c>
      <c r="I135" s="184" t="str">
        <f t="shared" si="111"/>
        <v/>
      </c>
      <c r="J135" s="184" t="str">
        <f t="shared" si="112"/>
        <v/>
      </c>
      <c r="K135" s="184" t="str">
        <f t="shared" si="113"/>
        <v/>
      </c>
      <c r="L135" s="184" t="str">
        <f t="shared" si="86"/>
        <v>W/C</v>
      </c>
      <c r="M135" s="184" t="str">
        <f t="shared" si="87"/>
        <v>NO</v>
      </c>
      <c r="N135" s="184" t="str">
        <f t="shared" si="88"/>
        <v>W/C</v>
      </c>
      <c r="O135"/>
      <c r="P135" s="97">
        <v>0</v>
      </c>
      <c r="Q135" s="97">
        <v>0</v>
      </c>
      <c r="R135" s="97">
        <v>0</v>
      </c>
      <c r="S135" s="97">
        <v>0</v>
      </c>
      <c r="T135" s="97">
        <v>0</v>
      </c>
      <c r="U135" s="97">
        <v>0</v>
      </c>
      <c r="V135" s="97">
        <v>0</v>
      </c>
      <c r="W135" s="97">
        <v>0</v>
      </c>
      <c r="X135" s="97">
        <v>0</v>
      </c>
      <c r="Y135" s="97">
        <v>0</v>
      </c>
      <c r="Z135" s="97">
        <v>0</v>
      </c>
      <c r="AA135" s="97">
        <v>0</v>
      </c>
      <c r="AB135" s="97">
        <v>0</v>
      </c>
      <c r="AC135" s="97"/>
      <c r="AD135" s="97"/>
      <c r="AE135" s="97">
        <f t="shared" si="82"/>
        <v>0</v>
      </c>
      <c r="AF135" s="105"/>
      <c r="AG135" s="104"/>
      <c r="AH135" s="102"/>
      <c r="AI135" s="102"/>
      <c r="AJ135" s="102"/>
      <c r="AK135" s="103"/>
      <c r="AL135" s="102">
        <f t="shared" si="90"/>
        <v>0</v>
      </c>
      <c r="AM135" s="101">
        <f t="shared" si="131"/>
        <v>0</v>
      </c>
      <c r="AN135" s="102"/>
      <c r="AO135" s="264">
        <f t="shared" si="91"/>
        <v>0</v>
      </c>
      <c r="AP135" s="240"/>
      <c r="AQ135" s="87">
        <f t="shared" si="83"/>
        <v>0</v>
      </c>
      <c r="AR135" s="102"/>
      <c r="AS135" s="102"/>
      <c r="AT135" s="102"/>
      <c r="AU135" s="102"/>
      <c r="AV135" s="260">
        <f t="shared" si="93"/>
        <v>0</v>
      </c>
      <c r="AW135" s="102">
        <f>AQ135</f>
        <v>0</v>
      </c>
      <c r="AX135" s="102"/>
      <c r="AY135" s="101">
        <f t="shared" si="94"/>
        <v>0</v>
      </c>
      <c r="AZ135" s="516"/>
      <c r="BA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row>
    <row r="136" spans="1:87" s="11" customFormat="1" ht="12" customHeight="1">
      <c r="A136" s="168">
        <v>13500201</v>
      </c>
      <c r="B136" s="111" t="str">
        <f t="shared" si="84"/>
        <v>13500201</v>
      </c>
      <c r="C136" s="96" t="s">
        <v>896</v>
      </c>
      <c r="D136" s="115" t="str">
        <f t="shared" si="85"/>
        <v>W/C</v>
      </c>
      <c r="E136" s="115"/>
      <c r="F136" s="96"/>
      <c r="G136" s="115"/>
      <c r="H136" s="184" t="str">
        <f t="shared" si="114"/>
        <v/>
      </c>
      <c r="I136" s="184" t="str">
        <f t="shared" si="111"/>
        <v/>
      </c>
      <c r="J136" s="184" t="str">
        <f t="shared" si="112"/>
        <v/>
      </c>
      <c r="K136" s="184" t="str">
        <f t="shared" si="113"/>
        <v/>
      </c>
      <c r="L136" s="184" t="str">
        <f t="shared" si="86"/>
        <v>W/C</v>
      </c>
      <c r="M136" s="184" t="str">
        <f t="shared" si="87"/>
        <v>NO</v>
      </c>
      <c r="N136" s="184" t="str">
        <f t="shared" si="88"/>
        <v>W/C</v>
      </c>
      <c r="O136"/>
      <c r="P136" s="97">
        <v>853275.6</v>
      </c>
      <c r="Q136" s="97">
        <v>485454.57</v>
      </c>
      <c r="R136" s="97">
        <v>510255.72</v>
      </c>
      <c r="S136" s="97">
        <v>416274.34</v>
      </c>
      <c r="T136" s="97">
        <v>571541.03</v>
      </c>
      <c r="U136" s="97">
        <v>1024475.43</v>
      </c>
      <c r="V136" s="97">
        <v>472854.51</v>
      </c>
      <c r="W136" s="97">
        <v>674631.09</v>
      </c>
      <c r="X136" s="97">
        <v>536833.91</v>
      </c>
      <c r="Y136" s="97">
        <v>1259498.5</v>
      </c>
      <c r="Z136" s="97">
        <v>839271.65</v>
      </c>
      <c r="AA136" s="97">
        <v>809912.51</v>
      </c>
      <c r="AB136" s="97">
        <v>830467.83</v>
      </c>
      <c r="AC136" s="97"/>
      <c r="AD136" s="97"/>
      <c r="AE136" s="97">
        <f t="shared" si="82"/>
        <v>703572.91458333342</v>
      </c>
      <c r="AF136" s="105"/>
      <c r="AG136" s="104"/>
      <c r="AH136" s="102"/>
      <c r="AI136" s="102"/>
      <c r="AJ136" s="102"/>
      <c r="AK136" s="103"/>
      <c r="AL136" s="102">
        <f t="shared" si="90"/>
        <v>0</v>
      </c>
      <c r="AM136" s="101">
        <f t="shared" si="131"/>
        <v>703572.91458333342</v>
      </c>
      <c r="AN136" s="102"/>
      <c r="AO136" s="264">
        <f t="shared" si="91"/>
        <v>703572.91458333342</v>
      </c>
      <c r="AP136" s="240"/>
      <c r="AQ136" s="87">
        <f t="shared" si="83"/>
        <v>830467.83</v>
      </c>
      <c r="AR136" s="102"/>
      <c r="AS136" s="102"/>
      <c r="AT136" s="102"/>
      <c r="AU136" s="102"/>
      <c r="AV136" s="260">
        <f t="shared" si="93"/>
        <v>0</v>
      </c>
      <c r="AW136" s="102">
        <f t="shared" si="132"/>
        <v>830467.83</v>
      </c>
      <c r="AX136" s="102"/>
      <c r="AY136" s="101">
        <f t="shared" si="94"/>
        <v>830467.83</v>
      </c>
      <c r="AZ136" s="516"/>
      <c r="BA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row>
    <row r="137" spans="1:87" s="11" customFormat="1" ht="12" customHeight="1">
      <c r="A137" s="373">
        <v>13500203</v>
      </c>
      <c r="B137" s="387" t="str">
        <f t="shared" si="84"/>
        <v>13500203</v>
      </c>
      <c r="C137" s="385" t="s">
        <v>1306</v>
      </c>
      <c r="D137" s="353" t="str">
        <f t="shared" si="85"/>
        <v>W/C</v>
      </c>
      <c r="E137" s="353"/>
      <c r="F137" s="438">
        <v>42811</v>
      </c>
      <c r="G137" s="353"/>
      <c r="H137" s="354" t="str">
        <f t="shared" si="114"/>
        <v/>
      </c>
      <c r="I137" s="354" t="str">
        <f t="shared" si="111"/>
        <v/>
      </c>
      <c r="J137" s="354" t="str">
        <f t="shared" si="112"/>
        <v/>
      </c>
      <c r="K137" s="354" t="str">
        <f t="shared" si="113"/>
        <v/>
      </c>
      <c r="L137" s="354" t="str">
        <f t="shared" si="86"/>
        <v>W/C</v>
      </c>
      <c r="M137" s="354" t="str">
        <f t="shared" si="87"/>
        <v>NO</v>
      </c>
      <c r="N137" s="354" t="str">
        <f t="shared" si="88"/>
        <v>W/C</v>
      </c>
      <c r="O137"/>
      <c r="P137" s="355">
        <v>75000</v>
      </c>
      <c r="Q137" s="355">
        <v>75000</v>
      </c>
      <c r="R137" s="355">
        <v>75000</v>
      </c>
      <c r="S137" s="355">
        <v>75000</v>
      </c>
      <c r="T137" s="355">
        <v>75000</v>
      </c>
      <c r="U137" s="355">
        <v>75000</v>
      </c>
      <c r="V137" s="355">
        <v>75000</v>
      </c>
      <c r="W137" s="355">
        <v>75000</v>
      </c>
      <c r="X137" s="355">
        <v>75000</v>
      </c>
      <c r="Y137" s="355">
        <v>75000</v>
      </c>
      <c r="Z137" s="355">
        <v>75000</v>
      </c>
      <c r="AA137" s="355">
        <v>75000</v>
      </c>
      <c r="AB137" s="355">
        <v>75000</v>
      </c>
      <c r="AC137" s="355"/>
      <c r="AD137" s="355"/>
      <c r="AE137" s="355">
        <f t="shared" si="82"/>
        <v>75000</v>
      </c>
      <c r="AF137" s="406"/>
      <c r="AG137" s="356"/>
      <c r="AH137" s="357"/>
      <c r="AI137" s="357"/>
      <c r="AJ137" s="357"/>
      <c r="AK137" s="358"/>
      <c r="AL137" s="357">
        <f t="shared" si="90"/>
        <v>0</v>
      </c>
      <c r="AM137" s="359">
        <f t="shared" si="131"/>
        <v>75000</v>
      </c>
      <c r="AN137" s="357"/>
      <c r="AO137" s="360">
        <f t="shared" si="91"/>
        <v>75000</v>
      </c>
      <c r="AP137" s="240"/>
      <c r="AQ137" s="361">
        <f t="shared" si="83"/>
        <v>75000</v>
      </c>
      <c r="AR137" s="357"/>
      <c r="AS137" s="357"/>
      <c r="AT137" s="357"/>
      <c r="AU137" s="357"/>
      <c r="AV137" s="362">
        <f t="shared" si="93"/>
        <v>0</v>
      </c>
      <c r="AW137" s="357">
        <f t="shared" si="132"/>
        <v>75000</v>
      </c>
      <c r="AX137" s="357"/>
      <c r="AY137" s="359">
        <f t="shared" si="94"/>
        <v>75000</v>
      </c>
      <c r="AZ137" s="516"/>
      <c r="BA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row>
    <row r="138" spans="1:87" s="11" customFormat="1" ht="12" customHeight="1">
      <c r="A138" s="168">
        <v>13600013</v>
      </c>
      <c r="B138" s="111" t="str">
        <f t="shared" si="84"/>
        <v>13600013</v>
      </c>
      <c r="C138" s="96" t="s">
        <v>166</v>
      </c>
      <c r="D138" s="115" t="str">
        <f t="shared" si="85"/>
        <v>Non-Op</v>
      </c>
      <c r="E138" s="115"/>
      <c r="F138" s="96"/>
      <c r="G138" s="115"/>
      <c r="H138" s="184" t="str">
        <f t="shared" si="114"/>
        <v/>
      </c>
      <c r="I138" s="184" t="str">
        <f t="shared" si="111"/>
        <v/>
      </c>
      <c r="J138" s="184" t="str">
        <f t="shared" si="112"/>
        <v/>
      </c>
      <c r="K138" s="184" t="str">
        <f t="shared" si="113"/>
        <v>Non-Op</v>
      </c>
      <c r="L138" s="184" t="str">
        <f t="shared" si="86"/>
        <v>NO</v>
      </c>
      <c r="M138" s="184" t="str">
        <f t="shared" si="87"/>
        <v>NO</v>
      </c>
      <c r="N138" s="184" t="str">
        <f t="shared" si="88"/>
        <v/>
      </c>
      <c r="O138"/>
      <c r="P138" s="97">
        <v>0</v>
      </c>
      <c r="Q138" s="97">
        <v>0</v>
      </c>
      <c r="R138" s="97">
        <v>0</v>
      </c>
      <c r="S138" s="97">
        <v>0</v>
      </c>
      <c r="T138" s="97">
        <v>0</v>
      </c>
      <c r="U138" s="97">
        <v>0</v>
      </c>
      <c r="V138" s="97">
        <v>0</v>
      </c>
      <c r="W138" s="97">
        <v>0</v>
      </c>
      <c r="X138" s="97">
        <v>0</v>
      </c>
      <c r="Y138" s="97">
        <v>0</v>
      </c>
      <c r="Z138" s="97">
        <v>0</v>
      </c>
      <c r="AA138" s="97">
        <v>0</v>
      </c>
      <c r="AB138" s="97">
        <v>0</v>
      </c>
      <c r="AC138" s="97"/>
      <c r="AD138" s="97"/>
      <c r="AE138" s="97">
        <f t="shared" si="82"/>
        <v>0</v>
      </c>
      <c r="AF138" s="146"/>
      <c r="AG138" s="108"/>
      <c r="AH138" s="102"/>
      <c r="AI138" s="102"/>
      <c r="AJ138" s="102"/>
      <c r="AK138" s="103">
        <f>AE138</f>
        <v>0</v>
      </c>
      <c r="AL138" s="102">
        <f t="shared" si="90"/>
        <v>0</v>
      </c>
      <c r="AM138" s="101"/>
      <c r="AN138" s="102"/>
      <c r="AO138" s="264">
        <f t="shared" si="91"/>
        <v>0</v>
      </c>
      <c r="AP138" s="240"/>
      <c r="AQ138" s="87">
        <f t="shared" si="83"/>
        <v>0</v>
      </c>
      <c r="AR138" s="102"/>
      <c r="AS138" s="102"/>
      <c r="AT138" s="102"/>
      <c r="AU138" s="102">
        <f>AQ138</f>
        <v>0</v>
      </c>
      <c r="AV138" s="260">
        <f t="shared" si="93"/>
        <v>0</v>
      </c>
      <c r="AW138" s="102"/>
      <c r="AX138" s="102"/>
      <c r="AY138" s="101">
        <f t="shared" si="94"/>
        <v>0</v>
      </c>
      <c r="AZ138" s="516" t="s">
        <v>1692</v>
      </c>
      <c r="BA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row>
    <row r="139" spans="1:87" s="11" customFormat="1" ht="12" customHeight="1">
      <c r="A139" s="168">
        <v>14100311</v>
      </c>
      <c r="B139" s="111" t="str">
        <f t="shared" si="84"/>
        <v>14100311</v>
      </c>
      <c r="C139" s="96" t="s">
        <v>561</v>
      </c>
      <c r="D139" s="115" t="str">
        <f t="shared" si="85"/>
        <v>Non-Op</v>
      </c>
      <c r="E139" s="115"/>
      <c r="F139" s="96"/>
      <c r="G139" s="115"/>
      <c r="H139" s="184" t="str">
        <f t="shared" si="114"/>
        <v/>
      </c>
      <c r="I139" s="184" t="str">
        <f t="shared" si="111"/>
        <v/>
      </c>
      <c r="J139" s="184" t="str">
        <f t="shared" si="112"/>
        <v/>
      </c>
      <c r="K139" s="184" t="str">
        <f t="shared" si="113"/>
        <v>Non-Op</v>
      </c>
      <c r="L139" s="184" t="str">
        <f t="shared" si="86"/>
        <v>NO</v>
      </c>
      <c r="M139" s="184" t="str">
        <f t="shared" si="87"/>
        <v>NO</v>
      </c>
      <c r="N139" s="184" t="str">
        <f t="shared" si="88"/>
        <v/>
      </c>
      <c r="O139"/>
      <c r="P139" s="97">
        <v>2601890.2999999998</v>
      </c>
      <c r="Q139" s="97">
        <v>2601890.2999999998</v>
      </c>
      <c r="R139" s="97">
        <v>1493222.58</v>
      </c>
      <c r="S139" s="97">
        <v>655017.64</v>
      </c>
      <c r="T139" s="97">
        <v>655017.64</v>
      </c>
      <c r="U139" s="97">
        <v>655017.64</v>
      </c>
      <c r="V139" s="97">
        <v>655017.64</v>
      </c>
      <c r="W139" s="97">
        <v>546624.54</v>
      </c>
      <c r="X139" s="97">
        <v>546624.54</v>
      </c>
      <c r="Y139" s="97">
        <v>546624.54</v>
      </c>
      <c r="Z139" s="97">
        <v>546624.54</v>
      </c>
      <c r="AA139" s="97">
        <v>546624.54</v>
      </c>
      <c r="AB139" s="97">
        <v>546624.54</v>
      </c>
      <c r="AC139" s="97"/>
      <c r="AD139" s="97"/>
      <c r="AE139" s="97">
        <f t="shared" ref="AE139:AE202" si="133">(P139+AB139+SUM(Q139:AA139)*2)/24</f>
        <v>918546.96333333303</v>
      </c>
      <c r="AF139" s="105"/>
      <c r="AG139" s="104"/>
      <c r="AH139" s="102"/>
      <c r="AI139" s="102"/>
      <c r="AJ139" s="102"/>
      <c r="AK139" s="103">
        <f>AE139</f>
        <v>918546.96333333303</v>
      </c>
      <c r="AL139" s="102">
        <f t="shared" si="90"/>
        <v>918546.96333333303</v>
      </c>
      <c r="AM139" s="101"/>
      <c r="AN139" s="102"/>
      <c r="AO139" s="264">
        <f t="shared" si="91"/>
        <v>0</v>
      </c>
      <c r="AP139" s="240"/>
      <c r="AQ139" s="87">
        <f t="shared" ref="AQ139:AQ202" si="134">AB139</f>
        <v>546624.54</v>
      </c>
      <c r="AR139" s="102"/>
      <c r="AS139" s="102"/>
      <c r="AT139" s="102"/>
      <c r="AU139" s="102">
        <f>AQ139</f>
        <v>546624.54</v>
      </c>
      <c r="AV139" s="260">
        <f t="shared" si="93"/>
        <v>546624.54</v>
      </c>
      <c r="AW139" s="102"/>
      <c r="AX139" s="102"/>
      <c r="AY139" s="101">
        <f t="shared" si="94"/>
        <v>0</v>
      </c>
      <c r="AZ139" s="516" t="s">
        <v>1684</v>
      </c>
      <c r="BA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row>
    <row r="140" spans="1:87" s="11" customFormat="1" ht="12" customHeight="1">
      <c r="A140" s="168">
        <v>14200003</v>
      </c>
      <c r="B140" s="111" t="str">
        <f t="shared" si="84"/>
        <v>14200003</v>
      </c>
      <c r="C140" s="96" t="s">
        <v>119</v>
      </c>
      <c r="D140" s="115" t="str">
        <f t="shared" si="85"/>
        <v>W/C</v>
      </c>
      <c r="E140" s="115"/>
      <c r="F140" s="96"/>
      <c r="G140" s="115"/>
      <c r="H140" s="184" t="str">
        <f t="shared" si="114"/>
        <v/>
      </c>
      <c r="I140" s="184" t="str">
        <f t="shared" si="111"/>
        <v/>
      </c>
      <c r="J140" s="184" t="str">
        <f t="shared" si="112"/>
        <v/>
      </c>
      <c r="K140" s="184" t="str">
        <f t="shared" si="113"/>
        <v/>
      </c>
      <c r="L140" s="184" t="str">
        <f t="shared" si="86"/>
        <v>W/C</v>
      </c>
      <c r="M140" s="184" t="str">
        <f t="shared" si="87"/>
        <v>NO</v>
      </c>
      <c r="N140" s="184" t="str">
        <f t="shared" si="88"/>
        <v>W/C</v>
      </c>
      <c r="O140"/>
      <c r="P140" s="97">
        <v>-942.4</v>
      </c>
      <c r="Q140" s="97">
        <v>-228.61</v>
      </c>
      <c r="R140" s="97">
        <v>-2970.72</v>
      </c>
      <c r="S140" s="97">
        <v>-2970.72</v>
      </c>
      <c r="T140" s="97">
        <v>-3406.54</v>
      </c>
      <c r="U140" s="97">
        <v>-3701.13</v>
      </c>
      <c r="V140" s="97">
        <v>0</v>
      </c>
      <c r="W140" s="97">
        <v>-7809.21</v>
      </c>
      <c r="X140" s="97">
        <v>0</v>
      </c>
      <c r="Y140" s="97">
        <v>-129315.22</v>
      </c>
      <c r="Z140" s="97">
        <v>0</v>
      </c>
      <c r="AA140" s="97">
        <v>-29.05</v>
      </c>
      <c r="AB140" s="97">
        <v>-23627.31</v>
      </c>
      <c r="AC140" s="97"/>
      <c r="AD140" s="97"/>
      <c r="AE140" s="97">
        <f t="shared" si="133"/>
        <v>-13559.671249999999</v>
      </c>
      <c r="AF140" s="105"/>
      <c r="AG140" s="104"/>
      <c r="AH140" s="102"/>
      <c r="AI140" s="102"/>
      <c r="AJ140" s="102"/>
      <c r="AK140" s="103"/>
      <c r="AL140" s="102">
        <f t="shared" si="90"/>
        <v>0</v>
      </c>
      <c r="AM140" s="101">
        <f t="shared" ref="AM140:AM156" si="135">AE140</f>
        <v>-13559.671249999999</v>
      </c>
      <c r="AN140" s="102"/>
      <c r="AO140" s="264">
        <f t="shared" si="91"/>
        <v>-13559.671249999999</v>
      </c>
      <c r="AP140" s="240"/>
      <c r="AQ140" s="87">
        <f t="shared" si="134"/>
        <v>-23627.31</v>
      </c>
      <c r="AR140" s="102"/>
      <c r="AS140" s="102"/>
      <c r="AT140" s="102"/>
      <c r="AU140" s="102"/>
      <c r="AV140" s="260">
        <f t="shared" si="93"/>
        <v>0</v>
      </c>
      <c r="AW140" s="102">
        <f>AQ140</f>
        <v>-23627.31</v>
      </c>
      <c r="AX140" s="102"/>
      <c r="AY140" s="101">
        <f t="shared" si="94"/>
        <v>-23627.31</v>
      </c>
      <c r="AZ140" s="516"/>
      <c r="BA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row>
    <row r="141" spans="1:87" s="11" customFormat="1" ht="12" customHeight="1">
      <c r="A141" s="168">
        <v>14200201</v>
      </c>
      <c r="B141" s="111" t="str">
        <f t="shared" si="84"/>
        <v>14200201</v>
      </c>
      <c r="C141" s="96" t="s">
        <v>939</v>
      </c>
      <c r="D141" s="115" t="str">
        <f t="shared" si="85"/>
        <v>W/C</v>
      </c>
      <c r="E141" s="115"/>
      <c r="F141" s="96"/>
      <c r="G141" s="115"/>
      <c r="H141" s="184" t="str">
        <f t="shared" si="114"/>
        <v/>
      </c>
      <c r="I141" s="184" t="str">
        <f t="shared" si="111"/>
        <v/>
      </c>
      <c r="J141" s="184" t="str">
        <f t="shared" si="112"/>
        <v/>
      </c>
      <c r="K141" s="184" t="str">
        <f t="shared" si="113"/>
        <v/>
      </c>
      <c r="L141" s="184" t="str">
        <f t="shared" si="86"/>
        <v>W/C</v>
      </c>
      <c r="M141" s="184" t="str">
        <f t="shared" si="87"/>
        <v>NO</v>
      </c>
      <c r="N141" s="184" t="str">
        <f t="shared" si="88"/>
        <v>W/C</v>
      </c>
      <c r="O141"/>
      <c r="P141" s="97">
        <v>158487755.62</v>
      </c>
      <c r="Q141" s="97">
        <v>162411633.03999999</v>
      </c>
      <c r="R141" s="97">
        <v>178885234.68000001</v>
      </c>
      <c r="S141" s="97">
        <v>163836937.31</v>
      </c>
      <c r="T141" s="97">
        <v>151015136.65000001</v>
      </c>
      <c r="U141" s="97">
        <v>126742326.52</v>
      </c>
      <c r="V141" s="97">
        <v>115289634.83</v>
      </c>
      <c r="W141" s="97">
        <v>109989108.7</v>
      </c>
      <c r="X141" s="97">
        <v>110270147.31</v>
      </c>
      <c r="Y141" s="97">
        <v>108778882.31999999</v>
      </c>
      <c r="Z141" s="97">
        <v>94367019.769999996</v>
      </c>
      <c r="AA141" s="97">
        <v>110064807.25</v>
      </c>
      <c r="AB141" s="97">
        <v>129456810.04000001</v>
      </c>
      <c r="AC141" s="97"/>
      <c r="AD141" s="97"/>
      <c r="AE141" s="97">
        <f t="shared" si="133"/>
        <v>131301929.2675</v>
      </c>
      <c r="AF141" s="105"/>
      <c r="AG141" s="104"/>
      <c r="AH141" s="102"/>
      <c r="AI141" s="102"/>
      <c r="AJ141" s="102"/>
      <c r="AK141" s="103"/>
      <c r="AL141" s="102">
        <f t="shared" si="90"/>
        <v>0</v>
      </c>
      <c r="AM141" s="101">
        <f t="shared" si="135"/>
        <v>131301929.2675</v>
      </c>
      <c r="AN141" s="102"/>
      <c r="AO141" s="264">
        <f t="shared" si="91"/>
        <v>131301929.2675</v>
      </c>
      <c r="AP141" s="240"/>
      <c r="AQ141" s="87">
        <f t="shared" si="134"/>
        <v>129456810.04000001</v>
      </c>
      <c r="AR141" s="102"/>
      <c r="AS141" s="102"/>
      <c r="AT141" s="102"/>
      <c r="AU141" s="102"/>
      <c r="AV141" s="260">
        <f t="shared" si="93"/>
        <v>0</v>
      </c>
      <c r="AW141" s="102">
        <f t="shared" ref="AW141:AW158" si="136">AQ141</f>
        <v>129456810.04000001</v>
      </c>
      <c r="AX141" s="102"/>
      <c r="AY141" s="101">
        <f t="shared" si="94"/>
        <v>129456810.04000001</v>
      </c>
      <c r="AZ141" s="516"/>
      <c r="BA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row>
    <row r="142" spans="1:87" s="11" customFormat="1" ht="12" customHeight="1">
      <c r="A142" s="168">
        <v>14200202</v>
      </c>
      <c r="B142" s="111" t="str">
        <f t="shared" si="84"/>
        <v>14200202</v>
      </c>
      <c r="C142" s="96" t="s">
        <v>940</v>
      </c>
      <c r="D142" s="115" t="str">
        <f t="shared" si="85"/>
        <v>W/C</v>
      </c>
      <c r="E142" s="115"/>
      <c r="F142" s="96"/>
      <c r="G142" s="115"/>
      <c r="H142" s="184" t="str">
        <f t="shared" si="114"/>
        <v/>
      </c>
      <c r="I142" s="184" t="str">
        <f t="shared" si="111"/>
        <v/>
      </c>
      <c r="J142" s="184" t="str">
        <f t="shared" si="112"/>
        <v/>
      </c>
      <c r="K142" s="184" t="str">
        <f t="shared" si="113"/>
        <v/>
      </c>
      <c r="L142" s="184" t="str">
        <f t="shared" si="86"/>
        <v>W/C</v>
      </c>
      <c r="M142" s="184" t="str">
        <f t="shared" si="87"/>
        <v>NO</v>
      </c>
      <c r="N142" s="184" t="str">
        <f t="shared" si="88"/>
        <v>W/C</v>
      </c>
      <c r="O142"/>
      <c r="P142" s="97">
        <v>80489631.719999999</v>
      </c>
      <c r="Q142" s="97">
        <v>80966999.790000007</v>
      </c>
      <c r="R142" s="97">
        <v>89773068.450000003</v>
      </c>
      <c r="S142" s="97">
        <v>83085271.629999995</v>
      </c>
      <c r="T142" s="97">
        <v>68175337.400000006</v>
      </c>
      <c r="U142" s="97">
        <v>44135545.990000002</v>
      </c>
      <c r="V142" s="97">
        <v>34329473.25</v>
      </c>
      <c r="W142" s="97">
        <v>26654986</v>
      </c>
      <c r="X142" s="97">
        <v>21916468.420000002</v>
      </c>
      <c r="Y142" s="97">
        <v>22448840.600000001</v>
      </c>
      <c r="Z142" s="97">
        <v>27543466.870000001</v>
      </c>
      <c r="AA142" s="97">
        <v>42173958.759999998</v>
      </c>
      <c r="AB142" s="97">
        <v>58932707.049999997</v>
      </c>
      <c r="AC142" s="97"/>
      <c r="AD142" s="97"/>
      <c r="AE142" s="97">
        <f t="shared" si="133"/>
        <v>50909548.878750004</v>
      </c>
      <c r="AF142" s="105"/>
      <c r="AG142" s="104"/>
      <c r="AH142" s="102"/>
      <c r="AI142" s="102"/>
      <c r="AJ142" s="102"/>
      <c r="AK142" s="103"/>
      <c r="AL142" s="102">
        <f t="shared" si="90"/>
        <v>0</v>
      </c>
      <c r="AM142" s="101">
        <f t="shared" si="135"/>
        <v>50909548.878750004</v>
      </c>
      <c r="AN142" s="102"/>
      <c r="AO142" s="264">
        <f t="shared" si="91"/>
        <v>50909548.878750004</v>
      </c>
      <c r="AP142" s="240"/>
      <c r="AQ142" s="87">
        <f t="shared" si="134"/>
        <v>58932707.049999997</v>
      </c>
      <c r="AR142" s="102"/>
      <c r="AS142" s="102"/>
      <c r="AT142" s="102"/>
      <c r="AU142" s="102"/>
      <c r="AV142" s="260">
        <f t="shared" si="93"/>
        <v>0</v>
      </c>
      <c r="AW142" s="102">
        <f t="shared" si="136"/>
        <v>58932707.049999997</v>
      </c>
      <c r="AX142" s="102"/>
      <c r="AY142" s="101">
        <f t="shared" si="94"/>
        <v>58932707.049999997</v>
      </c>
      <c r="AZ142" s="516"/>
      <c r="BA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row>
    <row r="143" spans="1:87" s="11" customFormat="1" ht="12" customHeight="1">
      <c r="A143" s="168">
        <v>14200203</v>
      </c>
      <c r="B143" s="111" t="str">
        <f t="shared" si="84"/>
        <v>14200203</v>
      </c>
      <c r="C143" s="96" t="s">
        <v>941</v>
      </c>
      <c r="D143" s="115" t="str">
        <f t="shared" si="85"/>
        <v>W/C</v>
      </c>
      <c r="E143" s="115"/>
      <c r="F143" s="96"/>
      <c r="G143" s="115"/>
      <c r="H143" s="184" t="str">
        <f t="shared" si="114"/>
        <v/>
      </c>
      <c r="I143" s="184" t="str">
        <f t="shared" si="111"/>
        <v/>
      </c>
      <c r="J143" s="184" t="str">
        <f t="shared" si="112"/>
        <v/>
      </c>
      <c r="K143" s="184" t="str">
        <f t="shared" si="113"/>
        <v/>
      </c>
      <c r="L143" s="184" t="str">
        <f t="shared" si="86"/>
        <v>W/C</v>
      </c>
      <c r="M143" s="184" t="str">
        <f t="shared" si="87"/>
        <v>NO</v>
      </c>
      <c r="N143" s="184" t="str">
        <f t="shared" si="88"/>
        <v>W/C</v>
      </c>
      <c r="O143"/>
      <c r="P143" s="97">
        <v>-1358527.2</v>
      </c>
      <c r="Q143" s="97">
        <v>-1327476.9099999999</v>
      </c>
      <c r="R143" s="97">
        <v>-1306400.45</v>
      </c>
      <c r="S143" s="97">
        <v>-1296025.6399999999</v>
      </c>
      <c r="T143" s="97">
        <v>-1269848.3999999999</v>
      </c>
      <c r="U143" s="97">
        <v>-1257379.49</v>
      </c>
      <c r="V143" s="97">
        <v>-1276490.56</v>
      </c>
      <c r="W143" s="97">
        <v>-1258943.6399999999</v>
      </c>
      <c r="X143" s="97">
        <v>-1273255.53</v>
      </c>
      <c r="Y143" s="97">
        <v>-1272056.18</v>
      </c>
      <c r="Z143" s="97">
        <v>-1271248.74</v>
      </c>
      <c r="AA143" s="97">
        <v>-1255661.8899999999</v>
      </c>
      <c r="AB143" s="97">
        <v>-1264022.1000000001</v>
      </c>
      <c r="AC143" s="97"/>
      <c r="AD143" s="97"/>
      <c r="AE143" s="97">
        <f t="shared" si="133"/>
        <v>-1281338.5066666668</v>
      </c>
      <c r="AF143" s="105"/>
      <c r="AG143" s="104"/>
      <c r="AH143" s="102"/>
      <c r="AI143" s="102"/>
      <c r="AJ143" s="102"/>
      <c r="AK143" s="103"/>
      <c r="AL143" s="102">
        <f t="shared" si="90"/>
        <v>0</v>
      </c>
      <c r="AM143" s="101">
        <f t="shared" si="135"/>
        <v>-1281338.5066666668</v>
      </c>
      <c r="AN143" s="102"/>
      <c r="AO143" s="264">
        <f t="shared" si="91"/>
        <v>-1281338.5066666668</v>
      </c>
      <c r="AP143" s="240"/>
      <c r="AQ143" s="87">
        <f t="shared" si="134"/>
        <v>-1264022.1000000001</v>
      </c>
      <c r="AR143" s="102"/>
      <c r="AS143" s="102"/>
      <c r="AT143" s="102"/>
      <c r="AU143" s="102"/>
      <c r="AV143" s="260">
        <f t="shared" si="93"/>
        <v>0</v>
      </c>
      <c r="AW143" s="102">
        <f t="shared" si="136"/>
        <v>-1264022.1000000001</v>
      </c>
      <c r="AX143" s="102"/>
      <c r="AY143" s="101">
        <f t="shared" si="94"/>
        <v>-1264022.1000000001</v>
      </c>
      <c r="AZ143" s="516"/>
      <c r="BA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row>
    <row r="144" spans="1:87" s="11" customFormat="1" ht="12" customHeight="1">
      <c r="A144" s="168">
        <v>14200213</v>
      </c>
      <c r="B144" s="111" t="str">
        <f t="shared" si="84"/>
        <v>14200213</v>
      </c>
      <c r="C144" s="96" t="s">
        <v>941</v>
      </c>
      <c r="D144" s="115" t="str">
        <f t="shared" si="85"/>
        <v>W/C</v>
      </c>
      <c r="E144" s="115"/>
      <c r="F144" s="96"/>
      <c r="G144" s="115"/>
      <c r="H144" s="184" t="str">
        <f t="shared" si="114"/>
        <v/>
      </c>
      <c r="I144" s="184" t="str">
        <f t="shared" si="111"/>
        <v/>
      </c>
      <c r="J144" s="184" t="str">
        <f t="shared" si="112"/>
        <v/>
      </c>
      <c r="K144" s="184" t="str">
        <f t="shared" si="113"/>
        <v/>
      </c>
      <c r="L144" s="184" t="str">
        <f t="shared" si="86"/>
        <v>W/C</v>
      </c>
      <c r="M144" s="184" t="str">
        <f t="shared" si="87"/>
        <v>NO</v>
      </c>
      <c r="N144" s="184" t="str">
        <f t="shared" si="88"/>
        <v>W/C</v>
      </c>
      <c r="O144"/>
      <c r="P144" s="97">
        <v>-11308.1</v>
      </c>
      <c r="Q144" s="97">
        <v>-33859.42</v>
      </c>
      <c r="R144" s="97">
        <v>-16360.8</v>
      </c>
      <c r="S144" s="97">
        <v>-13658</v>
      </c>
      <c r="T144" s="97">
        <v>-3212.8</v>
      </c>
      <c r="U144" s="97">
        <v>-14167.16</v>
      </c>
      <c r="V144" s="97">
        <v>-7800.05</v>
      </c>
      <c r="W144" s="97">
        <v>-11259.8</v>
      </c>
      <c r="X144" s="97">
        <v>-2342.2600000000002</v>
      </c>
      <c r="Y144" s="97">
        <v>-6268.02</v>
      </c>
      <c r="Z144" s="97">
        <v>-5780.13</v>
      </c>
      <c r="AA144" s="97">
        <v>-2590.2600000000002</v>
      </c>
      <c r="AB144" s="97">
        <v>-620.32000000000005</v>
      </c>
      <c r="AC144" s="97"/>
      <c r="AD144" s="97"/>
      <c r="AE144" s="97">
        <f t="shared" si="133"/>
        <v>-10271.909166666668</v>
      </c>
      <c r="AF144" s="105"/>
      <c r="AG144" s="104"/>
      <c r="AH144" s="102"/>
      <c r="AI144" s="102"/>
      <c r="AJ144" s="102"/>
      <c r="AK144" s="103"/>
      <c r="AL144" s="102">
        <f t="shared" si="90"/>
        <v>0</v>
      </c>
      <c r="AM144" s="101">
        <f t="shared" si="135"/>
        <v>-10271.909166666668</v>
      </c>
      <c r="AN144" s="102"/>
      <c r="AO144" s="264">
        <f t="shared" si="91"/>
        <v>-10271.909166666668</v>
      </c>
      <c r="AP144" s="240"/>
      <c r="AQ144" s="87">
        <f t="shared" si="134"/>
        <v>-620.32000000000005</v>
      </c>
      <c r="AR144" s="102"/>
      <c r="AS144" s="102"/>
      <c r="AT144" s="102"/>
      <c r="AU144" s="102"/>
      <c r="AV144" s="260">
        <f t="shared" si="93"/>
        <v>0</v>
      </c>
      <c r="AW144" s="102">
        <f t="shared" si="136"/>
        <v>-620.32000000000005</v>
      </c>
      <c r="AX144" s="102"/>
      <c r="AY144" s="101">
        <f t="shared" si="94"/>
        <v>-620.32000000000005</v>
      </c>
      <c r="AZ144" s="516"/>
      <c r="BA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row>
    <row r="145" spans="1:87" s="11" customFormat="1" ht="12" customHeight="1">
      <c r="A145" s="168">
        <v>14200223</v>
      </c>
      <c r="B145" s="111" t="str">
        <f t="shared" si="84"/>
        <v>14200223</v>
      </c>
      <c r="C145" s="96" t="s">
        <v>950</v>
      </c>
      <c r="D145" s="115" t="str">
        <f t="shared" si="85"/>
        <v>W/C</v>
      </c>
      <c r="E145" s="115"/>
      <c r="F145" s="96"/>
      <c r="G145" s="115"/>
      <c r="H145" s="184" t="str">
        <f t="shared" si="114"/>
        <v/>
      </c>
      <c r="I145" s="184" t="str">
        <f t="shared" si="111"/>
        <v/>
      </c>
      <c r="J145" s="184" t="str">
        <f t="shared" si="112"/>
        <v/>
      </c>
      <c r="K145" s="184" t="str">
        <f t="shared" si="113"/>
        <v/>
      </c>
      <c r="L145" s="184" t="str">
        <f t="shared" si="86"/>
        <v>W/C</v>
      </c>
      <c r="M145" s="184" t="str">
        <f t="shared" si="87"/>
        <v>NO</v>
      </c>
      <c r="N145" s="184" t="str">
        <f t="shared" si="88"/>
        <v>W/C</v>
      </c>
      <c r="O145"/>
      <c r="P145" s="97">
        <v>21806.79</v>
      </c>
      <c r="Q145" s="97">
        <v>22379.67</v>
      </c>
      <c r="R145" s="97">
        <v>21806.79</v>
      </c>
      <c r="S145" s="97">
        <v>22506.63</v>
      </c>
      <c r="T145" s="97">
        <v>21806.79</v>
      </c>
      <c r="U145" s="97">
        <v>23391.77</v>
      </c>
      <c r="V145" s="97">
        <v>21806.79</v>
      </c>
      <c r="W145" s="97">
        <v>21806.79</v>
      </c>
      <c r="X145" s="97">
        <v>23016.52</v>
      </c>
      <c r="Y145" s="97">
        <v>21778.76</v>
      </c>
      <c r="Z145" s="97">
        <v>23563.46</v>
      </c>
      <c r="AA145" s="97">
        <v>22204.47</v>
      </c>
      <c r="AB145" s="97">
        <v>21970.22</v>
      </c>
      <c r="AC145" s="97"/>
      <c r="AD145" s="97"/>
      <c r="AE145" s="97">
        <f t="shared" si="133"/>
        <v>22329.745416666668</v>
      </c>
      <c r="AF145" s="105"/>
      <c r="AG145" s="104"/>
      <c r="AH145" s="102"/>
      <c r="AI145" s="102"/>
      <c r="AJ145" s="102"/>
      <c r="AK145" s="103"/>
      <c r="AL145" s="102">
        <f t="shared" si="90"/>
        <v>0</v>
      </c>
      <c r="AM145" s="101">
        <f t="shared" si="135"/>
        <v>22329.745416666668</v>
      </c>
      <c r="AN145" s="102"/>
      <c r="AO145" s="264">
        <f t="shared" si="91"/>
        <v>22329.745416666668</v>
      </c>
      <c r="AP145" s="240"/>
      <c r="AQ145" s="87">
        <f t="shared" si="134"/>
        <v>21970.22</v>
      </c>
      <c r="AR145" s="102"/>
      <c r="AS145" s="102"/>
      <c r="AT145" s="102"/>
      <c r="AU145" s="102"/>
      <c r="AV145" s="260">
        <f t="shared" si="93"/>
        <v>0</v>
      </c>
      <c r="AW145" s="102">
        <f t="shared" si="136"/>
        <v>21970.22</v>
      </c>
      <c r="AX145" s="102"/>
      <c r="AY145" s="101">
        <f t="shared" si="94"/>
        <v>21970.22</v>
      </c>
      <c r="AZ145" s="516"/>
      <c r="BA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row>
    <row r="146" spans="1:87" s="11" customFormat="1" ht="12" customHeight="1">
      <c r="A146" s="174">
        <v>14200251</v>
      </c>
      <c r="B146" s="204" t="str">
        <f t="shared" ref="B146:B216" si="137">TEXT(A146,"##")</f>
        <v>14200251</v>
      </c>
      <c r="C146" s="96" t="s">
        <v>939</v>
      </c>
      <c r="D146" s="115" t="str">
        <f t="shared" ref="D146:D216" si="138">IF(CONCATENATE(H146,I146,J146,K146,N146)= "ERBGRB","CRB",CONCATENATE(H146,I146,J146,K146,N146))</f>
        <v>W/C</v>
      </c>
      <c r="E146" s="574" t="s">
        <v>1709</v>
      </c>
      <c r="F146" s="96"/>
      <c r="G146" s="115"/>
      <c r="H146" s="184" t="str">
        <f t="shared" si="114"/>
        <v/>
      </c>
      <c r="I146" s="184" t="str">
        <f t="shared" si="111"/>
        <v/>
      </c>
      <c r="J146" s="184" t="str">
        <f t="shared" si="112"/>
        <v/>
      </c>
      <c r="K146" s="184" t="str">
        <f t="shared" si="113"/>
        <v/>
      </c>
      <c r="L146" s="184" t="str">
        <f t="shared" si="86"/>
        <v>W/C</v>
      </c>
      <c r="M146" s="184" t="str">
        <f t="shared" si="87"/>
        <v>NO</v>
      </c>
      <c r="N146" s="184" t="str">
        <f t="shared" si="88"/>
        <v>W/C</v>
      </c>
      <c r="O146" s="4"/>
      <c r="P146" s="97">
        <v>0</v>
      </c>
      <c r="Q146" s="97">
        <v>0</v>
      </c>
      <c r="R146" s="97">
        <v>-887162.49</v>
      </c>
      <c r="S146" s="97">
        <v>0</v>
      </c>
      <c r="T146" s="97">
        <v>0</v>
      </c>
      <c r="U146" s="97">
        <v>0</v>
      </c>
      <c r="V146" s="97">
        <v>0</v>
      </c>
      <c r="W146" s="97">
        <v>0</v>
      </c>
      <c r="X146" s="97">
        <v>0</v>
      </c>
      <c r="Y146" s="97">
        <v>0</v>
      </c>
      <c r="Z146" s="97">
        <v>0</v>
      </c>
      <c r="AA146" s="97">
        <v>0</v>
      </c>
      <c r="AB146" s="97">
        <v>0</v>
      </c>
      <c r="AC146" s="97"/>
      <c r="AD146" s="97"/>
      <c r="AE146" s="97">
        <f t="shared" si="133"/>
        <v>-73930.207500000004</v>
      </c>
      <c r="AF146" s="105"/>
      <c r="AG146" s="104"/>
      <c r="AH146" s="102"/>
      <c r="AI146" s="102"/>
      <c r="AJ146" s="102"/>
      <c r="AK146" s="103"/>
      <c r="AL146" s="102">
        <f t="shared" si="90"/>
        <v>0</v>
      </c>
      <c r="AM146" s="101">
        <f t="shared" si="135"/>
        <v>-73930.207500000004</v>
      </c>
      <c r="AN146" s="102"/>
      <c r="AO146" s="264">
        <f t="shared" si="91"/>
        <v>-73930.207500000004</v>
      </c>
      <c r="AP146" s="240"/>
      <c r="AQ146" s="87">
        <f t="shared" si="134"/>
        <v>0</v>
      </c>
      <c r="AR146" s="102"/>
      <c r="AS146" s="102"/>
      <c r="AT146" s="102"/>
      <c r="AU146" s="102"/>
      <c r="AV146" s="260">
        <f t="shared" si="93"/>
        <v>0</v>
      </c>
      <c r="AW146" s="102">
        <f t="shared" si="136"/>
        <v>0</v>
      </c>
      <c r="AX146" s="102"/>
      <c r="AY146" s="101">
        <f t="shared" si="94"/>
        <v>0</v>
      </c>
      <c r="AZ146" s="516"/>
      <c r="BA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row>
    <row r="147" spans="1:87" s="11" customFormat="1" ht="12" customHeight="1">
      <c r="A147" s="168">
        <v>14200252</v>
      </c>
      <c r="B147" s="111" t="str">
        <f t="shared" si="137"/>
        <v>14200252</v>
      </c>
      <c r="C147" s="96" t="s">
        <v>956</v>
      </c>
      <c r="D147" s="115" t="str">
        <f t="shared" si="138"/>
        <v>W/C</v>
      </c>
      <c r="E147" s="115"/>
      <c r="F147" s="96"/>
      <c r="G147" s="115"/>
      <c r="H147" s="184" t="str">
        <f t="shared" si="114"/>
        <v/>
      </c>
      <c r="I147" s="184" t="str">
        <f t="shared" si="111"/>
        <v/>
      </c>
      <c r="J147" s="184" t="str">
        <f t="shared" si="112"/>
        <v/>
      </c>
      <c r="K147" s="184" t="str">
        <f t="shared" si="113"/>
        <v/>
      </c>
      <c r="L147" s="184" t="str">
        <f t="shared" si="86"/>
        <v>W/C</v>
      </c>
      <c r="M147" s="184" t="str">
        <f t="shared" si="87"/>
        <v>NO</v>
      </c>
      <c r="N147" s="184" t="str">
        <f t="shared" si="88"/>
        <v>W/C</v>
      </c>
      <c r="O147"/>
      <c r="P147" s="97">
        <v>0</v>
      </c>
      <c r="Q147" s="97">
        <v>0</v>
      </c>
      <c r="R147" s="97">
        <v>-1732257.85</v>
      </c>
      <c r="S147" s="97">
        <v>0</v>
      </c>
      <c r="T147" s="97">
        <v>0</v>
      </c>
      <c r="U147" s="97">
        <v>0</v>
      </c>
      <c r="V147" s="97">
        <v>0</v>
      </c>
      <c r="W147" s="97">
        <v>0</v>
      </c>
      <c r="X147" s="97">
        <v>0</v>
      </c>
      <c r="Y147" s="97">
        <v>0</v>
      </c>
      <c r="Z147" s="97">
        <v>0</v>
      </c>
      <c r="AA147" s="97">
        <v>0</v>
      </c>
      <c r="AB147" s="97">
        <v>0</v>
      </c>
      <c r="AC147" s="97"/>
      <c r="AD147" s="97"/>
      <c r="AE147" s="97">
        <f t="shared" si="133"/>
        <v>-144354.82083333333</v>
      </c>
      <c r="AF147" s="105"/>
      <c r="AG147" s="104"/>
      <c r="AH147" s="102"/>
      <c r="AI147" s="102"/>
      <c r="AJ147" s="102"/>
      <c r="AK147" s="103"/>
      <c r="AL147" s="102">
        <f t="shared" si="90"/>
        <v>0</v>
      </c>
      <c r="AM147" s="101">
        <f t="shared" si="135"/>
        <v>-144354.82083333333</v>
      </c>
      <c r="AN147" s="102"/>
      <c r="AO147" s="264">
        <f t="shared" si="91"/>
        <v>-144354.82083333333</v>
      </c>
      <c r="AP147" s="240"/>
      <c r="AQ147" s="87">
        <f t="shared" si="134"/>
        <v>0</v>
      </c>
      <c r="AR147" s="102"/>
      <c r="AS147" s="102"/>
      <c r="AT147" s="102"/>
      <c r="AU147" s="102"/>
      <c r="AV147" s="260">
        <f t="shared" si="93"/>
        <v>0</v>
      </c>
      <c r="AW147" s="102">
        <f t="shared" si="136"/>
        <v>0</v>
      </c>
      <c r="AX147" s="102"/>
      <c r="AY147" s="101">
        <f t="shared" si="94"/>
        <v>0</v>
      </c>
      <c r="AZ147" s="516"/>
      <c r="BA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row>
    <row r="148" spans="1:87" s="11" customFormat="1" ht="12" customHeight="1">
      <c r="A148" s="168">
        <v>14200253</v>
      </c>
      <c r="B148" s="111" t="str">
        <f t="shared" si="137"/>
        <v>14200253</v>
      </c>
      <c r="C148" s="96" t="s">
        <v>942</v>
      </c>
      <c r="D148" s="115" t="str">
        <f t="shared" si="138"/>
        <v>W/C</v>
      </c>
      <c r="E148" s="115"/>
      <c r="F148" s="96"/>
      <c r="G148" s="115"/>
      <c r="H148" s="184" t="str">
        <f t="shared" si="114"/>
        <v/>
      </c>
      <c r="I148" s="184" t="str">
        <f t="shared" si="111"/>
        <v/>
      </c>
      <c r="J148" s="184" t="str">
        <f t="shared" si="112"/>
        <v/>
      </c>
      <c r="K148" s="184" t="str">
        <f t="shared" si="113"/>
        <v/>
      </c>
      <c r="L148" s="184" t="str">
        <f t="shared" ref="L148:L218" si="139">IF(VALUE(AM148),"W/C",IF(ISBLANK(AM148),"NO","W/C"))</f>
        <v>W/C</v>
      </c>
      <c r="M148" s="184" t="str">
        <f t="shared" ref="M148:M218" si="140">IF(VALUE(AN148),"W/C",IF(ISBLANK(AN148),"NO","W/C"))</f>
        <v>NO</v>
      </c>
      <c r="N148" s="184" t="str">
        <f t="shared" ref="N148:N218" si="141">IF(OR(CONCATENATE(L148,M148)="NOW/C",CONCATENATE(L148,M148)="W/CNO"),"W/C","")</f>
        <v>W/C</v>
      </c>
      <c r="O148"/>
      <c r="P148" s="97">
        <v>-398575.65</v>
      </c>
      <c r="Q148" s="97">
        <v>-10831.31</v>
      </c>
      <c r="R148" s="97">
        <v>-59780.12</v>
      </c>
      <c r="S148" s="97">
        <v>-151939.06</v>
      </c>
      <c r="T148" s="97">
        <v>-19731.75</v>
      </c>
      <c r="U148" s="97">
        <v>445.06</v>
      </c>
      <c r="V148" s="97">
        <v>-12383.73</v>
      </c>
      <c r="W148" s="97">
        <v>-95096.57</v>
      </c>
      <c r="X148" s="97">
        <v>-23406.36</v>
      </c>
      <c r="Y148" s="97">
        <v>-33296.11</v>
      </c>
      <c r="Z148" s="97">
        <v>-148550.44</v>
      </c>
      <c r="AA148" s="97">
        <v>-359134.63</v>
      </c>
      <c r="AB148" s="97">
        <v>-114491.03</v>
      </c>
      <c r="AC148" s="97"/>
      <c r="AD148" s="97"/>
      <c r="AE148" s="97">
        <f t="shared" si="133"/>
        <v>-97519.863333333327</v>
      </c>
      <c r="AF148" s="105"/>
      <c r="AG148" s="104"/>
      <c r="AH148" s="102"/>
      <c r="AI148" s="102"/>
      <c r="AJ148" s="102"/>
      <c r="AK148" s="103"/>
      <c r="AL148" s="102">
        <f t="shared" si="90"/>
        <v>0</v>
      </c>
      <c r="AM148" s="101">
        <f t="shared" si="135"/>
        <v>-97519.863333333327</v>
      </c>
      <c r="AN148" s="102"/>
      <c r="AO148" s="264">
        <f t="shared" si="91"/>
        <v>-97519.863333333327</v>
      </c>
      <c r="AP148" s="240"/>
      <c r="AQ148" s="87">
        <f t="shared" si="134"/>
        <v>-114491.03</v>
      </c>
      <c r="AR148" s="102"/>
      <c r="AS148" s="102"/>
      <c r="AT148" s="102"/>
      <c r="AU148" s="102"/>
      <c r="AV148" s="260">
        <f t="shared" si="93"/>
        <v>0</v>
      </c>
      <c r="AW148" s="102">
        <f t="shared" si="136"/>
        <v>-114491.03</v>
      </c>
      <c r="AX148" s="102"/>
      <c r="AY148" s="101">
        <f t="shared" si="94"/>
        <v>-114491.03</v>
      </c>
      <c r="AZ148" s="516"/>
      <c r="BA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row>
    <row r="149" spans="1:87" s="11" customFormat="1" ht="12" customHeight="1">
      <c r="A149" s="168">
        <v>14300062</v>
      </c>
      <c r="B149" s="111" t="str">
        <f t="shared" si="137"/>
        <v>14300062</v>
      </c>
      <c r="C149" s="96" t="s">
        <v>770</v>
      </c>
      <c r="D149" s="115" t="str">
        <f t="shared" si="138"/>
        <v>W/C</v>
      </c>
      <c r="E149" s="115"/>
      <c r="F149" s="96"/>
      <c r="G149" s="115"/>
      <c r="H149" s="184" t="str">
        <f t="shared" si="114"/>
        <v/>
      </c>
      <c r="I149" s="184" t="str">
        <f t="shared" si="111"/>
        <v/>
      </c>
      <c r="J149" s="184" t="str">
        <f t="shared" si="112"/>
        <v/>
      </c>
      <c r="K149" s="184" t="str">
        <f t="shared" si="113"/>
        <v/>
      </c>
      <c r="L149" s="184" t="str">
        <f t="shared" si="139"/>
        <v>W/C</v>
      </c>
      <c r="M149" s="184" t="str">
        <f t="shared" si="140"/>
        <v>NO</v>
      </c>
      <c r="N149" s="184" t="str">
        <f t="shared" si="141"/>
        <v>W/C</v>
      </c>
      <c r="O149"/>
      <c r="P149" s="97">
        <v>15874633.76</v>
      </c>
      <c r="Q149" s="97">
        <v>20834966.02</v>
      </c>
      <c r="R149" s="97">
        <v>20971770.100000001</v>
      </c>
      <c r="S149" s="97">
        <v>19939615.940000001</v>
      </c>
      <c r="T149" s="97">
        <v>10604050.189999999</v>
      </c>
      <c r="U149" s="97">
        <v>10161862.77</v>
      </c>
      <c r="V149" s="97">
        <v>12124214.460000001</v>
      </c>
      <c r="W149" s="97">
        <v>15736334.880000001</v>
      </c>
      <c r="X149" s="97">
        <v>13575499.5</v>
      </c>
      <c r="Y149" s="97">
        <v>9629161.5500000007</v>
      </c>
      <c r="Z149" s="97">
        <v>14275722.6</v>
      </c>
      <c r="AA149" s="97">
        <v>60093823.530000001</v>
      </c>
      <c r="AB149" s="97">
        <v>28817057.25</v>
      </c>
      <c r="AC149" s="97"/>
      <c r="AD149" s="97"/>
      <c r="AE149" s="97">
        <f t="shared" si="133"/>
        <v>19191072.25375</v>
      </c>
      <c r="AF149" s="105"/>
      <c r="AG149" s="104"/>
      <c r="AH149" s="102"/>
      <c r="AI149" s="102"/>
      <c r="AJ149" s="102"/>
      <c r="AK149" s="103"/>
      <c r="AL149" s="102">
        <f t="shared" si="90"/>
        <v>0</v>
      </c>
      <c r="AM149" s="101">
        <f t="shared" si="135"/>
        <v>19191072.25375</v>
      </c>
      <c r="AN149" s="102"/>
      <c r="AO149" s="264">
        <f t="shared" si="91"/>
        <v>19191072.25375</v>
      </c>
      <c r="AP149" s="240"/>
      <c r="AQ149" s="87">
        <f t="shared" si="134"/>
        <v>28817057.25</v>
      </c>
      <c r="AR149" s="102"/>
      <c r="AS149" s="102"/>
      <c r="AT149" s="102"/>
      <c r="AU149" s="102"/>
      <c r="AV149" s="260">
        <f t="shared" si="93"/>
        <v>0</v>
      </c>
      <c r="AW149" s="102">
        <f t="shared" si="136"/>
        <v>28817057.25</v>
      </c>
      <c r="AX149" s="102"/>
      <c r="AY149" s="101">
        <f t="shared" si="94"/>
        <v>28817057.25</v>
      </c>
      <c r="AZ149" s="516"/>
      <c r="BA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row>
    <row r="150" spans="1:87" s="11" customFormat="1" ht="12" customHeight="1">
      <c r="A150" s="168">
        <v>14300072</v>
      </c>
      <c r="B150" s="111" t="str">
        <f t="shared" si="137"/>
        <v>14300072</v>
      </c>
      <c r="C150" s="96" t="s">
        <v>569</v>
      </c>
      <c r="D150" s="115" t="str">
        <f t="shared" si="138"/>
        <v>W/C</v>
      </c>
      <c r="E150" s="115"/>
      <c r="F150" s="96"/>
      <c r="G150" s="115"/>
      <c r="H150" s="184" t="str">
        <f t="shared" si="114"/>
        <v/>
      </c>
      <c r="I150" s="184" t="str">
        <f t="shared" si="111"/>
        <v/>
      </c>
      <c r="J150" s="184" t="str">
        <f t="shared" si="112"/>
        <v/>
      </c>
      <c r="K150" s="184" t="str">
        <f t="shared" si="113"/>
        <v/>
      </c>
      <c r="L150" s="184" t="str">
        <f t="shared" si="139"/>
        <v>W/C</v>
      </c>
      <c r="M150" s="184" t="str">
        <f t="shared" si="140"/>
        <v>NO</v>
      </c>
      <c r="N150" s="184" t="str">
        <f t="shared" si="141"/>
        <v>W/C</v>
      </c>
      <c r="O150"/>
      <c r="P150" s="97">
        <v>919259.54</v>
      </c>
      <c r="Q150" s="97">
        <v>152012.19</v>
      </c>
      <c r="R150" s="97">
        <v>312437.53999999998</v>
      </c>
      <c r="S150" s="97">
        <v>266973.92</v>
      </c>
      <c r="T150" s="97">
        <v>818264.66</v>
      </c>
      <c r="U150" s="97">
        <v>1027042.86</v>
      </c>
      <c r="V150" s="97">
        <v>247276.39</v>
      </c>
      <c r="W150" s="97">
        <v>324723.7</v>
      </c>
      <c r="X150" s="97">
        <v>204509.45</v>
      </c>
      <c r="Y150" s="97">
        <v>181211.71</v>
      </c>
      <c r="Z150" s="97">
        <v>337725.7</v>
      </c>
      <c r="AA150" s="97">
        <v>536059.43000000005</v>
      </c>
      <c r="AB150" s="97">
        <v>490661.72</v>
      </c>
      <c r="AC150" s="97"/>
      <c r="AD150" s="97"/>
      <c r="AE150" s="97">
        <f t="shared" si="133"/>
        <v>426099.84833333339</v>
      </c>
      <c r="AF150" s="105"/>
      <c r="AG150" s="104"/>
      <c r="AH150" s="102"/>
      <c r="AI150" s="102"/>
      <c r="AJ150" s="102"/>
      <c r="AK150" s="103"/>
      <c r="AL150" s="102">
        <f t="shared" ref="AL150:AL220" si="142">SUM(AI150:AK150)</f>
        <v>0</v>
      </c>
      <c r="AM150" s="101">
        <f t="shared" si="135"/>
        <v>426099.84833333339</v>
      </c>
      <c r="AN150" s="102"/>
      <c r="AO150" s="264">
        <f t="shared" ref="AO150:AO220" si="143">AM150+AN150</f>
        <v>426099.84833333339</v>
      </c>
      <c r="AP150" s="240"/>
      <c r="AQ150" s="87">
        <f t="shared" si="134"/>
        <v>490661.72</v>
      </c>
      <c r="AR150" s="102"/>
      <c r="AS150" s="102"/>
      <c r="AT150" s="102"/>
      <c r="AU150" s="102"/>
      <c r="AV150" s="260">
        <f t="shared" ref="AV150:AV220" si="144">SUM(AS150:AU150)</f>
        <v>0</v>
      </c>
      <c r="AW150" s="102">
        <f t="shared" si="136"/>
        <v>490661.72</v>
      </c>
      <c r="AX150" s="102"/>
      <c r="AY150" s="101">
        <f t="shared" ref="AY150:AY220" si="145">AW150+AX150</f>
        <v>490661.72</v>
      </c>
      <c r="AZ150" s="516"/>
      <c r="BA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row>
    <row r="151" spans="1:87" s="11" customFormat="1" ht="12" customHeight="1">
      <c r="A151" s="172">
        <v>14300081</v>
      </c>
      <c r="B151" s="110" t="str">
        <f t="shared" si="137"/>
        <v>14300081</v>
      </c>
      <c r="C151" s="110" t="s">
        <v>771</v>
      </c>
      <c r="D151" s="115" t="str">
        <f t="shared" si="138"/>
        <v>W/C</v>
      </c>
      <c r="E151" s="115"/>
      <c r="F151" s="110"/>
      <c r="G151" s="115"/>
      <c r="H151" s="184" t="str">
        <f t="shared" si="114"/>
        <v/>
      </c>
      <c r="I151" s="184" t="str">
        <f t="shared" si="111"/>
        <v/>
      </c>
      <c r="J151" s="184" t="str">
        <f t="shared" si="112"/>
        <v/>
      </c>
      <c r="K151" s="184" t="str">
        <f t="shared" si="113"/>
        <v/>
      </c>
      <c r="L151" s="184" t="str">
        <f t="shared" si="139"/>
        <v>W/C</v>
      </c>
      <c r="M151" s="184" t="str">
        <f t="shared" si="140"/>
        <v>NO</v>
      </c>
      <c r="N151" s="184" t="str">
        <f t="shared" si="141"/>
        <v>W/C</v>
      </c>
      <c r="O151"/>
      <c r="P151" s="97">
        <v>1557.03</v>
      </c>
      <c r="Q151" s="97">
        <v>1557.03</v>
      </c>
      <c r="R151" s="97">
        <v>1557.03</v>
      </c>
      <c r="S151" s="97">
        <v>1557.03</v>
      </c>
      <c r="T151" s="97">
        <v>1602.44</v>
      </c>
      <c r="U151" s="97">
        <v>1602.44</v>
      </c>
      <c r="V151" s="97">
        <v>1602.44</v>
      </c>
      <c r="W151" s="97">
        <v>1602.44</v>
      </c>
      <c r="X151" s="97">
        <v>1602.44</v>
      </c>
      <c r="Y151" s="97">
        <v>1602.44</v>
      </c>
      <c r="Z151" s="97">
        <v>1602.44</v>
      </c>
      <c r="AA151" s="97">
        <v>1602.44</v>
      </c>
      <c r="AB151" s="97">
        <v>1602.44</v>
      </c>
      <c r="AC151" s="97"/>
      <c r="AD151" s="97"/>
      <c r="AE151" s="97">
        <f t="shared" si="133"/>
        <v>1589.1954166666671</v>
      </c>
      <c r="AF151" s="105"/>
      <c r="AG151" s="104"/>
      <c r="AH151" s="102"/>
      <c r="AI151" s="102"/>
      <c r="AJ151" s="102"/>
      <c r="AK151" s="103"/>
      <c r="AL151" s="102">
        <f t="shared" si="142"/>
        <v>0</v>
      </c>
      <c r="AM151" s="101">
        <f t="shared" si="135"/>
        <v>1589.1954166666671</v>
      </c>
      <c r="AN151" s="102"/>
      <c r="AO151" s="264">
        <f t="shared" si="143"/>
        <v>1589.1954166666671</v>
      </c>
      <c r="AP151" s="240"/>
      <c r="AQ151" s="87">
        <f t="shared" si="134"/>
        <v>1602.44</v>
      </c>
      <c r="AR151" s="102"/>
      <c r="AS151" s="102"/>
      <c r="AT151" s="102"/>
      <c r="AU151" s="102"/>
      <c r="AV151" s="260">
        <f t="shared" si="144"/>
        <v>0</v>
      </c>
      <c r="AW151" s="102">
        <f t="shared" si="136"/>
        <v>1602.44</v>
      </c>
      <c r="AX151" s="102"/>
      <c r="AY151" s="101">
        <f t="shared" si="145"/>
        <v>1602.44</v>
      </c>
      <c r="AZ151" s="516"/>
      <c r="BA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row>
    <row r="152" spans="1:87" s="11" customFormat="1" ht="12" customHeight="1">
      <c r="A152" s="168">
        <v>14300082</v>
      </c>
      <c r="B152" s="111" t="str">
        <f t="shared" si="137"/>
        <v>14300082</v>
      </c>
      <c r="C152" s="96" t="s">
        <v>570</v>
      </c>
      <c r="D152" s="115" t="str">
        <f t="shared" si="138"/>
        <v>W/C</v>
      </c>
      <c r="E152" s="115"/>
      <c r="F152" s="96"/>
      <c r="G152" s="115"/>
      <c r="H152" s="184" t="str">
        <f t="shared" si="114"/>
        <v/>
      </c>
      <c r="I152" s="184" t="str">
        <f t="shared" si="111"/>
        <v/>
      </c>
      <c r="J152" s="184" t="str">
        <f t="shared" si="112"/>
        <v/>
      </c>
      <c r="K152" s="184" t="str">
        <f t="shared" si="113"/>
        <v/>
      </c>
      <c r="L152" s="184" t="str">
        <f t="shared" si="139"/>
        <v>W/C</v>
      </c>
      <c r="M152" s="184" t="str">
        <f t="shared" si="140"/>
        <v>NO</v>
      </c>
      <c r="N152" s="184" t="str">
        <f t="shared" si="141"/>
        <v>W/C</v>
      </c>
      <c r="O152"/>
      <c r="P152" s="97">
        <v>521976.65</v>
      </c>
      <c r="Q152" s="97">
        <v>152012.38</v>
      </c>
      <c r="R152" s="97">
        <v>312437.82</v>
      </c>
      <c r="S152" s="97">
        <v>427415.75</v>
      </c>
      <c r="T152" s="97">
        <v>818264.54</v>
      </c>
      <c r="U152" s="97">
        <v>1027042.77</v>
      </c>
      <c r="V152" s="97">
        <v>1274503.6299999999</v>
      </c>
      <c r="W152" s="97">
        <v>324723.53000000003</v>
      </c>
      <c r="X152" s="97">
        <v>204509.4</v>
      </c>
      <c r="Y152" s="97">
        <v>385774.42</v>
      </c>
      <c r="Z152" s="97">
        <v>337725.74</v>
      </c>
      <c r="AA152" s="97">
        <v>536059.4</v>
      </c>
      <c r="AB152" s="97">
        <v>685372.46</v>
      </c>
      <c r="AC152" s="97"/>
      <c r="AD152" s="97"/>
      <c r="AE152" s="97">
        <f t="shared" si="133"/>
        <v>533678.66125</v>
      </c>
      <c r="AF152" s="105"/>
      <c r="AG152" s="104"/>
      <c r="AH152" s="102"/>
      <c r="AI152" s="102"/>
      <c r="AJ152" s="102"/>
      <c r="AK152" s="103"/>
      <c r="AL152" s="102">
        <f t="shared" si="142"/>
        <v>0</v>
      </c>
      <c r="AM152" s="101">
        <f t="shared" si="135"/>
        <v>533678.66125</v>
      </c>
      <c r="AN152" s="102"/>
      <c r="AO152" s="264">
        <f t="shared" si="143"/>
        <v>533678.66125</v>
      </c>
      <c r="AP152" s="240"/>
      <c r="AQ152" s="87">
        <f t="shared" si="134"/>
        <v>685372.46</v>
      </c>
      <c r="AR152" s="102"/>
      <c r="AS152" s="102"/>
      <c r="AT152" s="102"/>
      <c r="AU152" s="102"/>
      <c r="AV152" s="260">
        <f t="shared" si="144"/>
        <v>0</v>
      </c>
      <c r="AW152" s="102">
        <f t="shared" si="136"/>
        <v>685372.46</v>
      </c>
      <c r="AX152" s="102"/>
      <c r="AY152" s="101">
        <f t="shared" si="145"/>
        <v>685372.46</v>
      </c>
      <c r="AZ152" s="516"/>
      <c r="BA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row>
    <row r="153" spans="1:87" s="11" customFormat="1" ht="12" customHeight="1">
      <c r="A153" s="168">
        <v>14300141</v>
      </c>
      <c r="B153" s="111" t="str">
        <f t="shared" si="137"/>
        <v>14300141</v>
      </c>
      <c r="C153" s="96" t="s">
        <v>772</v>
      </c>
      <c r="D153" s="115" t="str">
        <f t="shared" si="138"/>
        <v>W/C</v>
      </c>
      <c r="E153" s="115"/>
      <c r="F153" s="96"/>
      <c r="G153" s="115"/>
      <c r="H153" s="184" t="str">
        <f t="shared" si="114"/>
        <v/>
      </c>
      <c r="I153" s="184" t="str">
        <f t="shared" si="111"/>
        <v/>
      </c>
      <c r="J153" s="184" t="str">
        <f t="shared" si="112"/>
        <v/>
      </c>
      <c r="K153" s="184" t="str">
        <f t="shared" si="113"/>
        <v/>
      </c>
      <c r="L153" s="184" t="str">
        <f t="shared" si="139"/>
        <v>W/C</v>
      </c>
      <c r="M153" s="184" t="str">
        <f t="shared" si="140"/>
        <v>NO</v>
      </c>
      <c r="N153" s="184" t="str">
        <f t="shared" si="141"/>
        <v>W/C</v>
      </c>
      <c r="O153"/>
      <c r="P153" s="97">
        <v>15024215.26</v>
      </c>
      <c r="Q153" s="97">
        <v>18100289.449999999</v>
      </c>
      <c r="R153" s="97">
        <v>12742685.5</v>
      </c>
      <c r="S153" s="97">
        <v>9593027.8000000007</v>
      </c>
      <c r="T153" s="97">
        <v>14158380.52</v>
      </c>
      <c r="U153" s="97">
        <v>11950316.98</v>
      </c>
      <c r="V153" s="97">
        <v>11596648.300000001</v>
      </c>
      <c r="W153" s="97">
        <v>24448347.280000001</v>
      </c>
      <c r="X153" s="97">
        <v>20645173.510000002</v>
      </c>
      <c r="Y153" s="97">
        <v>19555802.23</v>
      </c>
      <c r="Z153" s="97">
        <v>17539739.66</v>
      </c>
      <c r="AA153" s="97">
        <v>46593949.759999998</v>
      </c>
      <c r="AB153" s="97">
        <v>35208140.520000003</v>
      </c>
      <c r="AC153" s="97"/>
      <c r="AD153" s="97"/>
      <c r="AE153" s="97">
        <f t="shared" si="133"/>
        <v>19336711.573333334</v>
      </c>
      <c r="AF153" s="105"/>
      <c r="AG153" s="104"/>
      <c r="AH153" s="102"/>
      <c r="AI153" s="102"/>
      <c r="AJ153" s="102"/>
      <c r="AK153" s="103"/>
      <c r="AL153" s="102">
        <f t="shared" si="142"/>
        <v>0</v>
      </c>
      <c r="AM153" s="101">
        <f t="shared" si="135"/>
        <v>19336711.573333334</v>
      </c>
      <c r="AN153" s="102"/>
      <c r="AO153" s="264">
        <f t="shared" si="143"/>
        <v>19336711.573333334</v>
      </c>
      <c r="AP153" s="240"/>
      <c r="AQ153" s="87">
        <f t="shared" si="134"/>
        <v>35208140.520000003</v>
      </c>
      <c r="AR153" s="102"/>
      <c r="AS153" s="102"/>
      <c r="AT153" s="102"/>
      <c r="AU153" s="102"/>
      <c r="AV153" s="260">
        <f t="shared" si="144"/>
        <v>0</v>
      </c>
      <c r="AW153" s="102">
        <f t="shared" si="136"/>
        <v>35208140.520000003</v>
      </c>
      <c r="AX153" s="102"/>
      <c r="AY153" s="101">
        <f t="shared" si="145"/>
        <v>35208140.520000003</v>
      </c>
      <c r="AZ153" s="516"/>
      <c r="BA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row>
    <row r="154" spans="1:87" s="11" customFormat="1" ht="12" customHeight="1">
      <c r="A154" s="168">
        <v>14300151</v>
      </c>
      <c r="B154" s="111" t="str">
        <f t="shared" si="137"/>
        <v>14300151</v>
      </c>
      <c r="C154" s="96" t="s">
        <v>773</v>
      </c>
      <c r="D154" s="115" t="str">
        <f t="shared" si="138"/>
        <v>W/C</v>
      </c>
      <c r="E154" s="115"/>
      <c r="F154" s="96"/>
      <c r="G154" s="115"/>
      <c r="H154" s="184" t="str">
        <f t="shared" si="114"/>
        <v/>
      </c>
      <c r="I154" s="184" t="str">
        <f t="shared" ref="I154:I183" si="146">IF(VALUE(AI154),I$7,IF(ISBLANK(AI154),"",I$7))</f>
        <v/>
      </c>
      <c r="J154" s="184" t="str">
        <f t="shared" ref="J154:J183" si="147">IF(VALUE(AJ154),J$7,IF(ISBLANK(AJ154),"",J$7))</f>
        <v/>
      </c>
      <c r="K154" s="184" t="str">
        <f t="shared" ref="K154:K183" si="148">IF(VALUE(AK154),K$7,IF(ISBLANK(AK154),"",K$7))</f>
        <v/>
      </c>
      <c r="L154" s="184" t="str">
        <f t="shared" si="139"/>
        <v>W/C</v>
      </c>
      <c r="M154" s="184" t="str">
        <f t="shared" si="140"/>
        <v>NO</v>
      </c>
      <c r="N154" s="184" t="str">
        <f t="shared" si="141"/>
        <v>W/C</v>
      </c>
      <c r="O154"/>
      <c r="P154" s="97">
        <v>1258707.27</v>
      </c>
      <c r="Q154" s="97">
        <v>1238248.26</v>
      </c>
      <c r="R154" s="97">
        <v>1213539.97</v>
      </c>
      <c r="S154" s="97">
        <v>1117227.96</v>
      </c>
      <c r="T154" s="97">
        <v>1285307.8500000001</v>
      </c>
      <c r="U154" s="97">
        <v>1253623.93</v>
      </c>
      <c r="V154" s="97">
        <v>1160287.19</v>
      </c>
      <c r="W154" s="97">
        <v>1034012.12</v>
      </c>
      <c r="X154" s="97">
        <v>2121051.92</v>
      </c>
      <c r="Y154" s="97">
        <v>964170.61</v>
      </c>
      <c r="Z154" s="97">
        <v>2173371.3199999998</v>
      </c>
      <c r="AA154" s="97">
        <v>1237241.6299999999</v>
      </c>
      <c r="AB154" s="97">
        <v>1545627.11</v>
      </c>
      <c r="AC154" s="97"/>
      <c r="AD154" s="97"/>
      <c r="AE154" s="97">
        <f t="shared" si="133"/>
        <v>1350020.8291666664</v>
      </c>
      <c r="AF154" s="105"/>
      <c r="AG154" s="104"/>
      <c r="AH154" s="102"/>
      <c r="AI154" s="102"/>
      <c r="AJ154" s="102"/>
      <c r="AK154" s="103"/>
      <c r="AL154" s="102">
        <f t="shared" si="142"/>
        <v>0</v>
      </c>
      <c r="AM154" s="101">
        <f t="shared" si="135"/>
        <v>1350020.8291666664</v>
      </c>
      <c r="AN154" s="102"/>
      <c r="AO154" s="264">
        <f t="shared" si="143"/>
        <v>1350020.8291666664</v>
      </c>
      <c r="AP154" s="240"/>
      <c r="AQ154" s="87">
        <f t="shared" si="134"/>
        <v>1545627.11</v>
      </c>
      <c r="AR154" s="102"/>
      <c r="AS154" s="102"/>
      <c r="AT154" s="102"/>
      <c r="AU154" s="102"/>
      <c r="AV154" s="260">
        <f t="shared" si="144"/>
        <v>0</v>
      </c>
      <c r="AW154" s="102">
        <f t="shared" si="136"/>
        <v>1545627.11</v>
      </c>
      <c r="AX154" s="102"/>
      <c r="AY154" s="101">
        <f t="shared" si="145"/>
        <v>1545627.11</v>
      </c>
      <c r="AZ154" s="516"/>
      <c r="BA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row>
    <row r="155" spans="1:87" s="11" customFormat="1" ht="12" customHeight="1">
      <c r="A155" s="168">
        <v>14300171</v>
      </c>
      <c r="B155" s="111" t="str">
        <f t="shared" si="137"/>
        <v>14300171</v>
      </c>
      <c r="C155" s="96" t="s">
        <v>774</v>
      </c>
      <c r="D155" s="115" t="str">
        <f t="shared" si="138"/>
        <v>W/C</v>
      </c>
      <c r="E155" s="115"/>
      <c r="F155" s="96"/>
      <c r="G155" s="115"/>
      <c r="H155" s="184" t="str">
        <f t="shared" ref="H155:H183" si="149">IF(VALUE(AH155),H$7,IF(ISBLANK(AH155),"",H$7))</f>
        <v/>
      </c>
      <c r="I155" s="184" t="str">
        <f t="shared" si="146"/>
        <v/>
      </c>
      <c r="J155" s="184" t="str">
        <f t="shared" si="147"/>
        <v/>
      </c>
      <c r="K155" s="184" t="str">
        <f t="shared" si="148"/>
        <v/>
      </c>
      <c r="L155" s="184" t="str">
        <f t="shared" si="139"/>
        <v>W/C</v>
      </c>
      <c r="M155" s="184" t="str">
        <f t="shared" si="140"/>
        <v>NO</v>
      </c>
      <c r="N155" s="184" t="str">
        <f t="shared" si="141"/>
        <v>W/C</v>
      </c>
      <c r="O155"/>
      <c r="P155" s="97">
        <v>14348247.960000001</v>
      </c>
      <c r="Q155" s="97">
        <v>17267661.93</v>
      </c>
      <c r="R155" s="97">
        <v>16843518.350000001</v>
      </c>
      <c r="S155" s="97">
        <v>14981652.470000001</v>
      </c>
      <c r="T155" s="97">
        <v>13270326.189999999</v>
      </c>
      <c r="U155" s="97">
        <v>11381219.310000001</v>
      </c>
      <c r="V155" s="97">
        <v>10327739.15</v>
      </c>
      <c r="W155" s="97">
        <v>10208184.74</v>
      </c>
      <c r="X155" s="97">
        <v>10315423.880000001</v>
      </c>
      <c r="Y155" s="97">
        <v>10226141.630000001</v>
      </c>
      <c r="Z155" s="97">
        <v>10163398.26</v>
      </c>
      <c r="AA155" s="97">
        <v>11203793.699999999</v>
      </c>
      <c r="AB155" s="97">
        <v>14348247.960000001</v>
      </c>
      <c r="AC155" s="97"/>
      <c r="AD155" s="97"/>
      <c r="AE155" s="97">
        <f t="shared" si="133"/>
        <v>12544775.630833333</v>
      </c>
      <c r="AF155" s="105"/>
      <c r="AG155" s="104"/>
      <c r="AH155" s="102"/>
      <c r="AI155" s="102"/>
      <c r="AJ155" s="102"/>
      <c r="AK155" s="103"/>
      <c r="AL155" s="102">
        <f t="shared" si="142"/>
        <v>0</v>
      </c>
      <c r="AM155" s="101">
        <f t="shared" si="135"/>
        <v>12544775.630833333</v>
      </c>
      <c r="AN155" s="102"/>
      <c r="AO155" s="264">
        <f t="shared" si="143"/>
        <v>12544775.630833333</v>
      </c>
      <c r="AP155" s="240"/>
      <c r="AQ155" s="87">
        <f t="shared" si="134"/>
        <v>14348247.960000001</v>
      </c>
      <c r="AR155" s="102"/>
      <c r="AS155" s="102"/>
      <c r="AT155" s="102"/>
      <c r="AU155" s="102"/>
      <c r="AV155" s="260">
        <f t="shared" si="144"/>
        <v>0</v>
      </c>
      <c r="AW155" s="102">
        <f t="shared" si="136"/>
        <v>14348247.960000001</v>
      </c>
      <c r="AX155" s="102"/>
      <c r="AY155" s="101">
        <f t="shared" si="145"/>
        <v>14348247.960000001</v>
      </c>
      <c r="AZ155" s="516"/>
      <c r="BA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row>
    <row r="156" spans="1:87" s="11" customFormat="1" ht="12" customHeight="1">
      <c r="A156" s="168">
        <v>14300213</v>
      </c>
      <c r="B156" s="111" t="str">
        <f t="shared" si="137"/>
        <v>14300213</v>
      </c>
      <c r="C156" s="96" t="s">
        <v>775</v>
      </c>
      <c r="D156" s="115" t="str">
        <f t="shared" si="138"/>
        <v>W/C</v>
      </c>
      <c r="E156" s="115"/>
      <c r="F156" s="96"/>
      <c r="G156" s="115"/>
      <c r="H156" s="184" t="str">
        <f t="shared" si="149"/>
        <v/>
      </c>
      <c r="I156" s="184" t="str">
        <f t="shared" si="146"/>
        <v/>
      </c>
      <c r="J156" s="184" t="str">
        <f t="shared" si="147"/>
        <v/>
      </c>
      <c r="K156" s="184" t="str">
        <f t="shared" si="148"/>
        <v/>
      </c>
      <c r="L156" s="184" t="str">
        <f t="shared" si="139"/>
        <v>W/C</v>
      </c>
      <c r="M156" s="184" t="str">
        <f t="shared" si="140"/>
        <v>NO</v>
      </c>
      <c r="N156" s="184" t="str">
        <f t="shared" si="141"/>
        <v>W/C</v>
      </c>
      <c r="O156"/>
      <c r="P156" s="97">
        <v>0</v>
      </c>
      <c r="Q156" s="97">
        <v>0</v>
      </c>
      <c r="R156" s="97">
        <v>0</v>
      </c>
      <c r="S156" s="97">
        <v>0</v>
      </c>
      <c r="T156" s="97">
        <v>0</v>
      </c>
      <c r="U156" s="97">
        <v>0</v>
      </c>
      <c r="V156" s="97">
        <v>29520.57</v>
      </c>
      <c r="W156" s="97">
        <v>0</v>
      </c>
      <c r="X156" s="97">
        <v>0</v>
      </c>
      <c r="Y156" s="97">
        <v>0</v>
      </c>
      <c r="Z156" s="97">
        <v>0</v>
      </c>
      <c r="AA156" s="97">
        <v>0</v>
      </c>
      <c r="AB156" s="97">
        <v>0</v>
      </c>
      <c r="AC156" s="97"/>
      <c r="AD156" s="97"/>
      <c r="AE156" s="97">
        <f t="shared" si="133"/>
        <v>2460.0475000000001</v>
      </c>
      <c r="AF156" s="105"/>
      <c r="AG156" s="104"/>
      <c r="AH156" s="102"/>
      <c r="AI156" s="102"/>
      <c r="AJ156" s="102"/>
      <c r="AK156" s="103"/>
      <c r="AL156" s="102">
        <f t="shared" si="142"/>
        <v>0</v>
      </c>
      <c r="AM156" s="101">
        <f t="shared" si="135"/>
        <v>2460.0475000000001</v>
      </c>
      <c r="AN156" s="102"/>
      <c r="AO156" s="264">
        <f t="shared" si="143"/>
        <v>2460.0475000000001</v>
      </c>
      <c r="AP156" s="240"/>
      <c r="AQ156" s="87">
        <f t="shared" si="134"/>
        <v>0</v>
      </c>
      <c r="AR156" s="102"/>
      <c r="AS156" s="102"/>
      <c r="AT156" s="102"/>
      <c r="AU156" s="102"/>
      <c r="AV156" s="260">
        <f t="shared" si="144"/>
        <v>0</v>
      </c>
      <c r="AW156" s="102">
        <f t="shared" si="136"/>
        <v>0</v>
      </c>
      <c r="AX156" s="102"/>
      <c r="AY156" s="101">
        <f t="shared" si="145"/>
        <v>0</v>
      </c>
      <c r="AZ156" s="516"/>
      <c r="BA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row>
    <row r="157" spans="1:87" s="11" customFormat="1" ht="12" customHeight="1">
      <c r="A157" s="168">
        <v>14300241</v>
      </c>
      <c r="B157" s="111" t="str">
        <f t="shared" si="137"/>
        <v>14300241</v>
      </c>
      <c r="C157" s="96" t="s">
        <v>687</v>
      </c>
      <c r="D157" s="115" t="str">
        <f t="shared" si="138"/>
        <v>Non-Op</v>
      </c>
      <c r="E157" s="115"/>
      <c r="F157" s="96"/>
      <c r="G157" s="115"/>
      <c r="H157" s="184" t="str">
        <f t="shared" si="149"/>
        <v/>
      </c>
      <c r="I157" s="184" t="str">
        <f t="shared" si="146"/>
        <v/>
      </c>
      <c r="J157" s="184" t="str">
        <f t="shared" si="147"/>
        <v/>
      </c>
      <c r="K157" s="184" t="str">
        <f t="shared" si="148"/>
        <v>Non-Op</v>
      </c>
      <c r="L157" s="184" t="str">
        <f t="shared" si="139"/>
        <v>NO</v>
      </c>
      <c r="M157" s="184" t="str">
        <f t="shared" si="140"/>
        <v>NO</v>
      </c>
      <c r="N157" s="184" t="str">
        <f t="shared" si="141"/>
        <v/>
      </c>
      <c r="O157"/>
      <c r="P157" s="97">
        <v>180769.45</v>
      </c>
      <c r="Q157" s="97">
        <v>180769.45</v>
      </c>
      <c r="R157" s="97">
        <v>106519.45</v>
      </c>
      <c r="S157" s="97">
        <v>106519.45</v>
      </c>
      <c r="T157" s="97">
        <v>106519.45</v>
      </c>
      <c r="U157" s="97">
        <v>106519.45</v>
      </c>
      <c r="V157" s="97">
        <v>155269.45000000001</v>
      </c>
      <c r="W157" s="97">
        <v>181519.45</v>
      </c>
      <c r="X157" s="97">
        <v>181519.45</v>
      </c>
      <c r="Y157" s="97">
        <v>181519.45</v>
      </c>
      <c r="Z157" s="97">
        <v>181519.45</v>
      </c>
      <c r="AA157" s="97">
        <v>181519.45</v>
      </c>
      <c r="AB157" s="97">
        <v>671926.65</v>
      </c>
      <c r="AC157" s="97"/>
      <c r="AD157" s="97"/>
      <c r="AE157" s="97">
        <f t="shared" si="133"/>
        <v>174671.83333333331</v>
      </c>
      <c r="AF157" s="105"/>
      <c r="AG157" s="104"/>
      <c r="AH157" s="102"/>
      <c r="AI157" s="102"/>
      <c r="AJ157" s="102"/>
      <c r="AK157" s="103">
        <f>AE157</f>
        <v>174671.83333333331</v>
      </c>
      <c r="AL157" s="102">
        <f t="shared" si="142"/>
        <v>174671.83333333331</v>
      </c>
      <c r="AM157" s="101"/>
      <c r="AN157" s="102"/>
      <c r="AO157" s="264">
        <f t="shared" si="143"/>
        <v>0</v>
      </c>
      <c r="AP157" s="240"/>
      <c r="AQ157" s="87">
        <f t="shared" si="134"/>
        <v>671926.65</v>
      </c>
      <c r="AR157" s="102"/>
      <c r="AS157" s="102"/>
      <c r="AT157" s="102"/>
      <c r="AU157" s="102">
        <f>AQ157</f>
        <v>671926.65</v>
      </c>
      <c r="AV157" s="260">
        <f t="shared" si="144"/>
        <v>671926.65</v>
      </c>
      <c r="AW157" s="102"/>
      <c r="AX157" s="102"/>
      <c r="AY157" s="101">
        <f t="shared" si="145"/>
        <v>0</v>
      </c>
      <c r="AZ157" s="516" t="s">
        <v>1684</v>
      </c>
      <c r="BA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row>
    <row r="158" spans="1:87" s="11" customFormat="1" ht="12" customHeight="1">
      <c r="A158" s="168">
        <v>14300253</v>
      </c>
      <c r="B158" s="111" t="str">
        <f t="shared" si="137"/>
        <v>14300253</v>
      </c>
      <c r="C158" s="96" t="s">
        <v>776</v>
      </c>
      <c r="D158" s="115" t="str">
        <f t="shared" si="138"/>
        <v>W/C</v>
      </c>
      <c r="E158" s="574" t="s">
        <v>1709</v>
      </c>
      <c r="F158" s="96"/>
      <c r="G158" s="115"/>
      <c r="H158" s="184" t="str">
        <f t="shared" si="149"/>
        <v/>
      </c>
      <c r="I158" s="184" t="str">
        <f t="shared" si="146"/>
        <v/>
      </c>
      <c r="J158" s="184" t="str">
        <f t="shared" si="147"/>
        <v/>
      </c>
      <c r="K158" s="184" t="str">
        <f t="shared" si="148"/>
        <v/>
      </c>
      <c r="L158" s="184" t="str">
        <f t="shared" si="139"/>
        <v>W/C</v>
      </c>
      <c r="M158" s="184" t="str">
        <f t="shared" si="140"/>
        <v>NO</v>
      </c>
      <c r="N158" s="184" t="str">
        <f t="shared" si="141"/>
        <v>W/C</v>
      </c>
      <c r="O158" s="4"/>
      <c r="P158" s="97">
        <v>1570079.36</v>
      </c>
      <c r="Q158" s="97">
        <v>0</v>
      </c>
      <c r="R158" s="97">
        <v>0</v>
      </c>
      <c r="S158" s="97">
        <v>0</v>
      </c>
      <c r="T158" s="97">
        <v>0</v>
      </c>
      <c r="U158" s="97">
        <v>0</v>
      </c>
      <c r="V158" s="97">
        <v>0</v>
      </c>
      <c r="W158" s="97">
        <v>0</v>
      </c>
      <c r="X158" s="97">
        <v>0</v>
      </c>
      <c r="Y158" s="97">
        <v>0</v>
      </c>
      <c r="Z158" s="97">
        <v>0</v>
      </c>
      <c r="AA158" s="97">
        <v>0</v>
      </c>
      <c r="AB158" s="97">
        <v>0</v>
      </c>
      <c r="AC158" s="97"/>
      <c r="AD158" s="97"/>
      <c r="AE158" s="97">
        <f t="shared" si="133"/>
        <v>65419.973333333335</v>
      </c>
      <c r="AF158" s="105"/>
      <c r="AG158" s="104"/>
      <c r="AH158" s="102"/>
      <c r="AI158" s="102"/>
      <c r="AJ158" s="102"/>
      <c r="AK158" s="103"/>
      <c r="AL158" s="102">
        <f t="shared" si="142"/>
        <v>0</v>
      </c>
      <c r="AM158" s="101">
        <f>AE158</f>
        <v>65419.973333333335</v>
      </c>
      <c r="AN158" s="102"/>
      <c r="AO158" s="264">
        <f t="shared" si="143"/>
        <v>65419.973333333335</v>
      </c>
      <c r="AP158" s="240"/>
      <c r="AQ158" s="87">
        <f t="shared" si="134"/>
        <v>0</v>
      </c>
      <c r="AR158" s="102"/>
      <c r="AS158" s="102"/>
      <c r="AT158" s="102"/>
      <c r="AU158" s="102"/>
      <c r="AV158" s="260">
        <f t="shared" si="144"/>
        <v>0</v>
      </c>
      <c r="AW158" s="102">
        <f t="shared" si="136"/>
        <v>0</v>
      </c>
      <c r="AX158" s="102"/>
      <c r="AY158" s="101">
        <f t="shared" si="145"/>
        <v>0</v>
      </c>
      <c r="AZ158" s="516"/>
      <c r="BA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row>
    <row r="159" spans="1:87" s="11" customFormat="1" ht="12" customHeight="1">
      <c r="A159" s="168">
        <v>14300261</v>
      </c>
      <c r="B159" s="111" t="str">
        <f t="shared" si="137"/>
        <v>14300261</v>
      </c>
      <c r="C159" s="96" t="s">
        <v>567</v>
      </c>
      <c r="D159" s="115" t="str">
        <f t="shared" si="138"/>
        <v>Non-Op</v>
      </c>
      <c r="E159" s="115"/>
      <c r="F159" s="96"/>
      <c r="G159" s="115"/>
      <c r="H159" s="184" t="str">
        <f t="shared" si="149"/>
        <v/>
      </c>
      <c r="I159" s="184" t="str">
        <f t="shared" si="146"/>
        <v/>
      </c>
      <c r="J159" s="184" t="str">
        <f t="shared" si="147"/>
        <v/>
      </c>
      <c r="K159" s="184" t="str">
        <f t="shared" si="148"/>
        <v>Non-Op</v>
      </c>
      <c r="L159" s="184" t="str">
        <f t="shared" si="139"/>
        <v>NO</v>
      </c>
      <c r="M159" s="184" t="str">
        <f t="shared" si="140"/>
        <v>NO</v>
      </c>
      <c r="N159" s="184" t="str">
        <f t="shared" si="141"/>
        <v/>
      </c>
      <c r="O159"/>
      <c r="P159" s="97">
        <v>4036654.08</v>
      </c>
      <c r="Q159" s="97">
        <v>4024136.69</v>
      </c>
      <c r="R159" s="97">
        <v>4010746.08</v>
      </c>
      <c r="S159" s="97">
        <v>3998101.76</v>
      </c>
      <c r="T159" s="97">
        <v>3985199.29</v>
      </c>
      <c r="U159" s="97">
        <v>3972501.9</v>
      </c>
      <c r="V159" s="97">
        <v>3959477.24</v>
      </c>
      <c r="W159" s="97">
        <v>3946726.53</v>
      </c>
      <c r="X159" s="97">
        <v>3933911.86</v>
      </c>
      <c r="Y159" s="97">
        <v>3920773.98</v>
      </c>
      <c r="Z159" s="97">
        <v>3907906.29</v>
      </c>
      <c r="AA159" s="97">
        <v>3894715.79</v>
      </c>
      <c r="AB159" s="97">
        <v>3881721.17</v>
      </c>
      <c r="AC159" s="97"/>
      <c r="AD159" s="97"/>
      <c r="AE159" s="97">
        <f t="shared" si="133"/>
        <v>3959448.7529166662</v>
      </c>
      <c r="AF159" s="146"/>
      <c r="AG159" s="108"/>
      <c r="AH159" s="102"/>
      <c r="AI159" s="102"/>
      <c r="AJ159" s="102"/>
      <c r="AK159" s="103">
        <f>AE159</f>
        <v>3959448.7529166662</v>
      </c>
      <c r="AL159" s="102">
        <f t="shared" si="142"/>
        <v>3959448.7529166662</v>
      </c>
      <c r="AM159" s="101"/>
      <c r="AN159" s="102"/>
      <c r="AO159" s="264">
        <f t="shared" si="143"/>
        <v>0</v>
      </c>
      <c r="AP159" s="240"/>
      <c r="AQ159" s="87">
        <f t="shared" si="134"/>
        <v>3881721.17</v>
      </c>
      <c r="AR159" s="102"/>
      <c r="AS159" s="102"/>
      <c r="AT159" s="102"/>
      <c r="AU159" s="102">
        <f>AQ159</f>
        <v>3881721.17</v>
      </c>
      <c r="AV159" s="260">
        <f t="shared" si="144"/>
        <v>3881721.17</v>
      </c>
      <c r="AW159" s="102"/>
      <c r="AX159" s="102"/>
      <c r="AY159" s="101">
        <f t="shared" si="145"/>
        <v>0</v>
      </c>
      <c r="AZ159" s="516" t="s">
        <v>1693</v>
      </c>
      <c r="BA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row>
    <row r="160" spans="1:87" s="11" customFormat="1" ht="12" customHeight="1">
      <c r="A160" s="168">
        <v>14300323</v>
      </c>
      <c r="B160" s="111" t="str">
        <f t="shared" si="137"/>
        <v>14300323</v>
      </c>
      <c r="C160" s="96" t="s">
        <v>286</v>
      </c>
      <c r="D160" s="115" t="str">
        <f t="shared" si="138"/>
        <v>W/C</v>
      </c>
      <c r="E160" s="115"/>
      <c r="F160" s="96"/>
      <c r="G160" s="115"/>
      <c r="H160" s="184" t="str">
        <f t="shared" si="149"/>
        <v/>
      </c>
      <c r="I160" s="184" t="str">
        <f t="shared" si="146"/>
        <v/>
      </c>
      <c r="J160" s="184" t="str">
        <f t="shared" si="147"/>
        <v/>
      </c>
      <c r="K160" s="184" t="str">
        <f t="shared" si="148"/>
        <v/>
      </c>
      <c r="L160" s="184" t="str">
        <f t="shared" si="139"/>
        <v>W/C</v>
      </c>
      <c r="M160" s="184" t="str">
        <f t="shared" si="140"/>
        <v>NO</v>
      </c>
      <c r="N160" s="184" t="str">
        <f t="shared" si="141"/>
        <v>W/C</v>
      </c>
      <c r="O160"/>
      <c r="P160" s="97">
        <v>5443.71</v>
      </c>
      <c r="Q160" s="97">
        <v>5081.04</v>
      </c>
      <c r="R160" s="97">
        <v>4718.37</v>
      </c>
      <c r="S160" s="97">
        <v>0</v>
      </c>
      <c r="T160" s="97">
        <v>0</v>
      </c>
      <c r="U160" s="97">
        <v>0</v>
      </c>
      <c r="V160" s="97">
        <v>0</v>
      </c>
      <c r="W160" s="97">
        <v>-1527.62</v>
      </c>
      <c r="X160" s="97">
        <v>0</v>
      </c>
      <c r="Y160" s="97">
        <v>776.38</v>
      </c>
      <c r="Z160" s="97">
        <v>3755.38</v>
      </c>
      <c r="AA160" s="97">
        <v>1683.58</v>
      </c>
      <c r="AB160" s="97">
        <v>813.39</v>
      </c>
      <c r="AC160" s="97"/>
      <c r="AD160" s="97"/>
      <c r="AE160" s="97">
        <f t="shared" si="133"/>
        <v>1467.9733333333334</v>
      </c>
      <c r="AF160" s="105"/>
      <c r="AG160" s="104"/>
      <c r="AH160" s="102"/>
      <c r="AI160" s="102"/>
      <c r="AJ160" s="102"/>
      <c r="AK160" s="103"/>
      <c r="AL160" s="102">
        <f t="shared" si="142"/>
        <v>0</v>
      </c>
      <c r="AM160" s="101">
        <f t="shared" ref="AM160:AM174" si="150">AE160</f>
        <v>1467.9733333333334</v>
      </c>
      <c r="AN160" s="102"/>
      <c r="AO160" s="264">
        <f t="shared" si="143"/>
        <v>1467.9733333333334</v>
      </c>
      <c r="AP160" s="240"/>
      <c r="AQ160" s="87">
        <f t="shared" si="134"/>
        <v>813.39</v>
      </c>
      <c r="AR160" s="102"/>
      <c r="AS160" s="102"/>
      <c r="AT160" s="102"/>
      <c r="AU160" s="102"/>
      <c r="AV160" s="260">
        <f t="shared" si="144"/>
        <v>0</v>
      </c>
      <c r="AW160" s="102">
        <f>AQ160</f>
        <v>813.39</v>
      </c>
      <c r="AX160" s="102"/>
      <c r="AY160" s="101">
        <f t="shared" si="145"/>
        <v>813.39</v>
      </c>
      <c r="AZ160" s="516"/>
      <c r="BA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row>
    <row r="161" spans="1:87" s="11" customFormat="1" ht="12" customHeight="1">
      <c r="A161" s="168">
        <v>14300333</v>
      </c>
      <c r="B161" s="111" t="str">
        <f t="shared" si="137"/>
        <v>14300333</v>
      </c>
      <c r="C161" s="96" t="s">
        <v>777</v>
      </c>
      <c r="D161" s="115" t="str">
        <f t="shared" si="138"/>
        <v>W/C</v>
      </c>
      <c r="E161" s="115"/>
      <c r="F161" s="96"/>
      <c r="G161" s="115"/>
      <c r="H161" s="184" t="str">
        <f t="shared" si="149"/>
        <v/>
      </c>
      <c r="I161" s="184" t="str">
        <f t="shared" si="146"/>
        <v/>
      </c>
      <c r="J161" s="184" t="str">
        <f t="shared" si="147"/>
        <v/>
      </c>
      <c r="K161" s="184" t="str">
        <f t="shared" si="148"/>
        <v/>
      </c>
      <c r="L161" s="184" t="str">
        <f t="shared" si="139"/>
        <v>W/C</v>
      </c>
      <c r="M161" s="184" t="str">
        <f t="shared" si="140"/>
        <v>NO</v>
      </c>
      <c r="N161" s="184" t="str">
        <f t="shared" si="141"/>
        <v>W/C</v>
      </c>
      <c r="O161"/>
      <c r="P161" s="97">
        <v>31019.32</v>
      </c>
      <c r="Q161" s="97">
        <v>30899.81</v>
      </c>
      <c r="R161" s="97">
        <v>30780.38</v>
      </c>
      <c r="S161" s="97">
        <v>30753.59</v>
      </c>
      <c r="T161" s="97">
        <v>30726.799999999999</v>
      </c>
      <c r="U161" s="97">
        <v>30700.01</v>
      </c>
      <c r="V161" s="97">
        <v>26721.14</v>
      </c>
      <c r="W161" s="97">
        <v>26694.35</v>
      </c>
      <c r="X161" s="97">
        <v>26667.56</v>
      </c>
      <c r="Y161" s="97">
        <v>26640.77</v>
      </c>
      <c r="Z161" s="97">
        <v>26613.98</v>
      </c>
      <c r="AA161" s="97">
        <v>26587.19</v>
      </c>
      <c r="AB161" s="97">
        <v>24862.880000000001</v>
      </c>
      <c r="AC161" s="97"/>
      <c r="AD161" s="97"/>
      <c r="AE161" s="97">
        <f t="shared" si="133"/>
        <v>28477.223333333328</v>
      </c>
      <c r="AF161" s="105"/>
      <c r="AG161" s="104"/>
      <c r="AH161" s="102"/>
      <c r="AI161" s="102"/>
      <c r="AJ161" s="102"/>
      <c r="AK161" s="103"/>
      <c r="AL161" s="102">
        <f t="shared" si="142"/>
        <v>0</v>
      </c>
      <c r="AM161" s="101">
        <f t="shared" si="150"/>
        <v>28477.223333333328</v>
      </c>
      <c r="AN161" s="102"/>
      <c r="AO161" s="264">
        <f t="shared" si="143"/>
        <v>28477.223333333328</v>
      </c>
      <c r="AP161" s="240"/>
      <c r="AQ161" s="87">
        <f t="shared" si="134"/>
        <v>24862.880000000001</v>
      </c>
      <c r="AR161" s="102"/>
      <c r="AS161" s="102"/>
      <c r="AT161" s="102"/>
      <c r="AU161" s="102"/>
      <c r="AV161" s="260">
        <f t="shared" si="144"/>
        <v>0</v>
      </c>
      <c r="AW161" s="102">
        <f t="shared" ref="AW161:AW174" si="151">AQ161</f>
        <v>24862.880000000001</v>
      </c>
      <c r="AX161" s="102"/>
      <c r="AY161" s="101">
        <f t="shared" si="145"/>
        <v>24862.880000000001</v>
      </c>
      <c r="AZ161" s="516"/>
      <c r="BA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row>
    <row r="162" spans="1:87" s="11" customFormat="1" ht="12" customHeight="1">
      <c r="A162" s="168">
        <v>14300341</v>
      </c>
      <c r="B162" s="111" t="str">
        <f t="shared" si="137"/>
        <v>14300341</v>
      </c>
      <c r="C162" s="96" t="s">
        <v>966</v>
      </c>
      <c r="D162" s="115" t="str">
        <f t="shared" si="138"/>
        <v>W/C</v>
      </c>
      <c r="E162" s="115"/>
      <c r="F162" s="96"/>
      <c r="G162" s="115"/>
      <c r="H162" s="184" t="str">
        <f t="shared" si="149"/>
        <v/>
      </c>
      <c r="I162" s="184" t="str">
        <f t="shared" si="146"/>
        <v/>
      </c>
      <c r="J162" s="184" t="str">
        <f t="shared" si="147"/>
        <v/>
      </c>
      <c r="K162" s="184" t="str">
        <f t="shared" si="148"/>
        <v/>
      </c>
      <c r="L162" s="184" t="str">
        <f t="shared" si="139"/>
        <v>W/C</v>
      </c>
      <c r="M162" s="184" t="str">
        <f t="shared" si="140"/>
        <v>NO</v>
      </c>
      <c r="N162" s="184" t="str">
        <f t="shared" si="141"/>
        <v>W/C</v>
      </c>
      <c r="O162"/>
      <c r="P162" s="97">
        <v>343342.46</v>
      </c>
      <c r="Q162" s="97">
        <v>470656.12</v>
      </c>
      <c r="R162" s="97">
        <v>575336.24</v>
      </c>
      <c r="S162" s="97">
        <v>454979.76</v>
      </c>
      <c r="T162" s="97">
        <v>808560.03</v>
      </c>
      <c r="U162" s="97">
        <v>308609.8</v>
      </c>
      <c r="V162" s="97">
        <v>470953.4</v>
      </c>
      <c r="W162" s="97">
        <v>493807.35</v>
      </c>
      <c r="X162" s="97">
        <v>683321.96</v>
      </c>
      <c r="Y162" s="97">
        <v>585367.22</v>
      </c>
      <c r="Z162" s="97">
        <v>509101.99</v>
      </c>
      <c r="AA162" s="97">
        <v>964313.25</v>
      </c>
      <c r="AB162" s="97">
        <v>1113334.55</v>
      </c>
      <c r="AC162" s="97"/>
      <c r="AD162" s="97"/>
      <c r="AE162" s="97">
        <f t="shared" si="133"/>
        <v>587778.80208333337</v>
      </c>
      <c r="AF162" s="105"/>
      <c r="AG162" s="104"/>
      <c r="AH162" s="102"/>
      <c r="AI162" s="102"/>
      <c r="AJ162" s="102"/>
      <c r="AK162" s="103"/>
      <c r="AL162" s="102">
        <f t="shared" si="142"/>
        <v>0</v>
      </c>
      <c r="AM162" s="101">
        <f t="shared" si="150"/>
        <v>587778.80208333337</v>
      </c>
      <c r="AN162" s="102"/>
      <c r="AO162" s="264">
        <f t="shared" si="143"/>
        <v>587778.80208333337</v>
      </c>
      <c r="AP162" s="240"/>
      <c r="AQ162" s="87">
        <f t="shared" si="134"/>
        <v>1113334.55</v>
      </c>
      <c r="AR162" s="102"/>
      <c r="AS162" s="102"/>
      <c r="AT162" s="102"/>
      <c r="AU162" s="102"/>
      <c r="AV162" s="260">
        <f t="shared" si="144"/>
        <v>0</v>
      </c>
      <c r="AW162" s="102">
        <f t="shared" si="151"/>
        <v>1113334.55</v>
      </c>
      <c r="AX162" s="102"/>
      <c r="AY162" s="101">
        <f t="shared" si="145"/>
        <v>1113334.55</v>
      </c>
      <c r="AZ162" s="516"/>
      <c r="BA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row>
    <row r="163" spans="1:87" s="11" customFormat="1" ht="12" customHeight="1">
      <c r="A163" s="168">
        <v>14300703</v>
      </c>
      <c r="B163" s="111" t="str">
        <f t="shared" si="137"/>
        <v>14300703</v>
      </c>
      <c r="C163" s="96" t="s">
        <v>116</v>
      </c>
      <c r="D163" s="115" t="str">
        <f t="shared" si="138"/>
        <v>W/C</v>
      </c>
      <c r="E163" s="115"/>
      <c r="F163" s="96"/>
      <c r="G163" s="115"/>
      <c r="H163" s="184" t="str">
        <f t="shared" si="149"/>
        <v/>
      </c>
      <c r="I163" s="184" t="str">
        <f t="shared" si="146"/>
        <v/>
      </c>
      <c r="J163" s="184" t="str">
        <f t="shared" si="147"/>
        <v/>
      </c>
      <c r="K163" s="184" t="str">
        <f t="shared" si="148"/>
        <v/>
      </c>
      <c r="L163" s="184" t="str">
        <f t="shared" si="139"/>
        <v>W/C</v>
      </c>
      <c r="M163" s="184" t="str">
        <f t="shared" si="140"/>
        <v>NO</v>
      </c>
      <c r="N163" s="184" t="str">
        <f t="shared" si="141"/>
        <v>W/C</v>
      </c>
      <c r="O163"/>
      <c r="P163" s="97">
        <v>16902495</v>
      </c>
      <c r="Q163" s="97">
        <v>19554914.98</v>
      </c>
      <c r="R163" s="97">
        <v>16996826.77</v>
      </c>
      <c r="S163" s="97">
        <v>17912324.98</v>
      </c>
      <c r="T163" s="97">
        <v>16929997.260000002</v>
      </c>
      <c r="U163" s="97">
        <v>16190243.33</v>
      </c>
      <c r="V163" s="97">
        <v>14119034.539999999</v>
      </c>
      <c r="W163" s="97">
        <v>14352160.390000001</v>
      </c>
      <c r="X163" s="97">
        <v>15774488.800000001</v>
      </c>
      <c r="Y163" s="97">
        <v>16263616.83</v>
      </c>
      <c r="Z163" s="97">
        <v>15853767.33</v>
      </c>
      <c r="AA163" s="97">
        <v>17770566.760000002</v>
      </c>
      <c r="AB163" s="97">
        <v>21726976.43</v>
      </c>
      <c r="AC163" s="97"/>
      <c r="AD163" s="97"/>
      <c r="AE163" s="97">
        <f t="shared" si="133"/>
        <v>16752723.140416669</v>
      </c>
      <c r="AF163" s="105"/>
      <c r="AG163" s="104"/>
      <c r="AH163" s="102"/>
      <c r="AI163" s="102"/>
      <c r="AJ163" s="102"/>
      <c r="AK163" s="103"/>
      <c r="AL163" s="102">
        <f t="shared" si="142"/>
        <v>0</v>
      </c>
      <c r="AM163" s="101">
        <f t="shared" si="150"/>
        <v>16752723.140416669</v>
      </c>
      <c r="AN163" s="102"/>
      <c r="AO163" s="264">
        <f t="shared" si="143"/>
        <v>16752723.140416669</v>
      </c>
      <c r="AP163" s="240"/>
      <c r="AQ163" s="87">
        <f t="shared" si="134"/>
        <v>21726976.43</v>
      </c>
      <c r="AR163" s="102"/>
      <c r="AS163" s="102"/>
      <c r="AT163" s="102"/>
      <c r="AU163" s="102"/>
      <c r="AV163" s="260">
        <f t="shared" si="144"/>
        <v>0</v>
      </c>
      <c r="AW163" s="102">
        <f t="shared" si="151"/>
        <v>21726976.43</v>
      </c>
      <c r="AX163" s="102"/>
      <c r="AY163" s="101">
        <f t="shared" si="145"/>
        <v>21726976.43</v>
      </c>
      <c r="AZ163" s="516"/>
      <c r="BA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row>
    <row r="164" spans="1:87" s="11" customFormat="1" ht="12" customHeight="1">
      <c r="A164" s="364">
        <v>14300711</v>
      </c>
      <c r="B164" s="365" t="str">
        <f t="shared" si="137"/>
        <v>14300711</v>
      </c>
      <c r="C164" s="352" t="s">
        <v>1421</v>
      </c>
      <c r="D164" s="353" t="str">
        <f t="shared" si="138"/>
        <v>W/C</v>
      </c>
      <c r="E164" s="353"/>
      <c r="F164" s="367">
        <v>43070</v>
      </c>
      <c r="G164" s="353"/>
      <c r="H164" s="354" t="str">
        <f t="shared" si="149"/>
        <v/>
      </c>
      <c r="I164" s="354" t="str">
        <f t="shared" si="146"/>
        <v/>
      </c>
      <c r="J164" s="354" t="str">
        <f t="shared" si="147"/>
        <v/>
      </c>
      <c r="K164" s="354" t="str">
        <f t="shared" si="148"/>
        <v/>
      </c>
      <c r="L164" s="354" t="str">
        <f t="shared" si="139"/>
        <v>W/C</v>
      </c>
      <c r="M164" s="354" t="str">
        <f t="shared" si="140"/>
        <v>NO</v>
      </c>
      <c r="N164" s="354" t="str">
        <f t="shared" si="141"/>
        <v>W/C</v>
      </c>
      <c r="O164"/>
      <c r="P164" s="355">
        <v>1095629.9099999999</v>
      </c>
      <c r="Q164" s="355">
        <v>1047086.91</v>
      </c>
      <c r="R164" s="355">
        <v>998543.91</v>
      </c>
      <c r="S164" s="355">
        <v>950000.91</v>
      </c>
      <c r="T164" s="355">
        <v>879392.91</v>
      </c>
      <c r="U164" s="355">
        <v>786719.91</v>
      </c>
      <c r="V164" s="355">
        <v>760241.91</v>
      </c>
      <c r="W164" s="355">
        <v>711698.91</v>
      </c>
      <c r="X164" s="355">
        <v>663155.91</v>
      </c>
      <c r="Y164" s="355">
        <v>641090.91</v>
      </c>
      <c r="Z164" s="355">
        <v>619025.91</v>
      </c>
      <c r="AA164" s="355">
        <v>596960.91</v>
      </c>
      <c r="AB164" s="355">
        <v>574895.91</v>
      </c>
      <c r="AC164" s="355"/>
      <c r="AD164" s="355"/>
      <c r="AE164" s="355">
        <f t="shared" si="133"/>
        <v>790765.16</v>
      </c>
      <c r="AF164" s="406"/>
      <c r="AG164" s="356"/>
      <c r="AH164" s="357"/>
      <c r="AI164" s="357"/>
      <c r="AJ164" s="357"/>
      <c r="AK164" s="358"/>
      <c r="AL164" s="357">
        <f t="shared" si="142"/>
        <v>0</v>
      </c>
      <c r="AM164" s="359">
        <f t="shared" si="150"/>
        <v>790765.16</v>
      </c>
      <c r="AN164" s="357"/>
      <c r="AO164" s="360">
        <f t="shared" si="143"/>
        <v>790765.16</v>
      </c>
      <c r="AP164" s="240"/>
      <c r="AQ164" s="361">
        <f t="shared" si="134"/>
        <v>574895.91</v>
      </c>
      <c r="AR164" s="357"/>
      <c r="AS164" s="357"/>
      <c r="AT164" s="357"/>
      <c r="AU164" s="357"/>
      <c r="AV164" s="362">
        <f t="shared" si="144"/>
        <v>0</v>
      </c>
      <c r="AW164" s="357">
        <f t="shared" si="151"/>
        <v>574895.91</v>
      </c>
      <c r="AX164" s="357"/>
      <c r="AY164" s="359">
        <f t="shared" si="145"/>
        <v>574895.91</v>
      </c>
      <c r="AZ164" s="516"/>
      <c r="BA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row>
    <row r="165" spans="1:87" s="11" customFormat="1" ht="12" customHeight="1">
      <c r="A165" s="168">
        <v>14300713</v>
      </c>
      <c r="B165" s="111" t="str">
        <f t="shared" si="137"/>
        <v>14300713</v>
      </c>
      <c r="C165" s="96" t="s">
        <v>945</v>
      </c>
      <c r="D165" s="115" t="str">
        <f t="shared" si="138"/>
        <v>W/C</v>
      </c>
      <c r="E165" s="115"/>
      <c r="F165" s="96"/>
      <c r="G165" s="115"/>
      <c r="H165" s="184" t="str">
        <f t="shared" si="149"/>
        <v/>
      </c>
      <c r="I165" s="184" t="str">
        <f t="shared" si="146"/>
        <v/>
      </c>
      <c r="J165" s="184" t="str">
        <f t="shared" si="147"/>
        <v/>
      </c>
      <c r="K165" s="184" t="str">
        <f t="shared" si="148"/>
        <v/>
      </c>
      <c r="L165" s="184" t="str">
        <f t="shared" si="139"/>
        <v>W/C</v>
      </c>
      <c r="M165" s="184" t="str">
        <f t="shared" si="140"/>
        <v>NO</v>
      </c>
      <c r="N165" s="184" t="str">
        <f t="shared" si="141"/>
        <v>W/C</v>
      </c>
      <c r="O165"/>
      <c r="P165" s="97">
        <v>75290.8</v>
      </c>
      <c r="Q165" s="97">
        <v>75959.679999999993</v>
      </c>
      <c r="R165" s="97">
        <v>78211.31</v>
      </c>
      <c r="S165" s="97">
        <v>79539.149999999994</v>
      </c>
      <c r="T165" s="97">
        <v>80759.38</v>
      </c>
      <c r="U165" s="97">
        <v>90488.41</v>
      </c>
      <c r="V165" s="97">
        <v>89372.84</v>
      </c>
      <c r="W165" s="97">
        <v>89417.02</v>
      </c>
      <c r="X165" s="97">
        <v>90253.52</v>
      </c>
      <c r="Y165" s="97">
        <v>92727.65</v>
      </c>
      <c r="Z165" s="97">
        <v>93680.75</v>
      </c>
      <c r="AA165" s="97">
        <v>92711.76</v>
      </c>
      <c r="AB165" s="97">
        <v>95947.87</v>
      </c>
      <c r="AC165" s="97"/>
      <c r="AD165" s="97"/>
      <c r="AE165" s="97">
        <f t="shared" si="133"/>
        <v>86561.733749999999</v>
      </c>
      <c r="AF165" s="105"/>
      <c r="AG165" s="104"/>
      <c r="AH165" s="102"/>
      <c r="AI165" s="102"/>
      <c r="AJ165" s="102"/>
      <c r="AK165" s="103"/>
      <c r="AL165" s="102">
        <f t="shared" si="142"/>
        <v>0</v>
      </c>
      <c r="AM165" s="101">
        <f t="shared" si="150"/>
        <v>86561.733749999999</v>
      </c>
      <c r="AN165" s="102"/>
      <c r="AO165" s="264">
        <f t="shared" si="143"/>
        <v>86561.733749999999</v>
      </c>
      <c r="AP165" s="240"/>
      <c r="AQ165" s="87">
        <f t="shared" si="134"/>
        <v>95947.87</v>
      </c>
      <c r="AR165" s="102"/>
      <c r="AS165" s="102"/>
      <c r="AT165" s="102"/>
      <c r="AU165" s="102"/>
      <c r="AV165" s="260">
        <f t="shared" si="144"/>
        <v>0</v>
      </c>
      <c r="AW165" s="102">
        <f t="shared" si="151"/>
        <v>95947.87</v>
      </c>
      <c r="AX165" s="102"/>
      <c r="AY165" s="101">
        <f t="shared" si="145"/>
        <v>95947.87</v>
      </c>
      <c r="AZ165" s="516"/>
      <c r="BA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row>
    <row r="166" spans="1:87" s="11" customFormat="1" ht="12" customHeight="1">
      <c r="A166" s="168">
        <v>14300723</v>
      </c>
      <c r="B166" s="111" t="str">
        <f t="shared" si="137"/>
        <v>14300723</v>
      </c>
      <c r="C166" s="96" t="s">
        <v>1278</v>
      </c>
      <c r="D166" s="115" t="str">
        <f t="shared" si="138"/>
        <v>W/C</v>
      </c>
      <c r="E166" s="115"/>
      <c r="F166" s="96"/>
      <c r="G166" s="115"/>
      <c r="H166" s="184" t="str">
        <f t="shared" si="149"/>
        <v/>
      </c>
      <c r="I166" s="184" t="str">
        <f t="shared" si="146"/>
        <v/>
      </c>
      <c r="J166" s="184" t="str">
        <f t="shared" si="147"/>
        <v/>
      </c>
      <c r="K166" s="184" t="str">
        <f t="shared" si="148"/>
        <v/>
      </c>
      <c r="L166" s="184" t="str">
        <f t="shared" si="139"/>
        <v>W/C</v>
      </c>
      <c r="M166" s="184" t="str">
        <f t="shared" si="140"/>
        <v>NO</v>
      </c>
      <c r="N166" s="184" t="str">
        <f t="shared" si="141"/>
        <v>W/C</v>
      </c>
      <c r="O166"/>
      <c r="P166" s="97">
        <v>1369147.82</v>
      </c>
      <c r="Q166" s="97">
        <v>1385574.21</v>
      </c>
      <c r="R166" s="97">
        <v>1402246.27</v>
      </c>
      <c r="S166" s="97">
        <v>1408242.21</v>
      </c>
      <c r="T166" s="97">
        <v>1433207.31</v>
      </c>
      <c r="U166" s="97">
        <v>1480289.45</v>
      </c>
      <c r="V166" s="97">
        <v>1505699.89</v>
      </c>
      <c r="W166" s="97">
        <v>1558035.32</v>
      </c>
      <c r="X166" s="97">
        <v>1729789.4</v>
      </c>
      <c r="Y166" s="97">
        <v>1735460.52</v>
      </c>
      <c r="Z166" s="97">
        <v>1761516.63</v>
      </c>
      <c r="AA166" s="97">
        <v>1770894.97</v>
      </c>
      <c r="AB166" s="97">
        <v>1828030.61</v>
      </c>
      <c r="AC166" s="97"/>
      <c r="AD166" s="97"/>
      <c r="AE166" s="97">
        <f t="shared" si="133"/>
        <v>1564128.7829166667</v>
      </c>
      <c r="AF166" s="105"/>
      <c r="AG166" s="104"/>
      <c r="AH166" s="102"/>
      <c r="AI166" s="102"/>
      <c r="AJ166" s="102"/>
      <c r="AK166" s="103"/>
      <c r="AL166" s="102">
        <f t="shared" si="142"/>
        <v>0</v>
      </c>
      <c r="AM166" s="101">
        <f t="shared" si="150"/>
        <v>1564128.7829166667</v>
      </c>
      <c r="AN166" s="102"/>
      <c r="AO166" s="264">
        <f t="shared" si="143"/>
        <v>1564128.7829166667</v>
      </c>
      <c r="AP166" s="240"/>
      <c r="AQ166" s="87">
        <f t="shared" si="134"/>
        <v>1828030.61</v>
      </c>
      <c r="AR166" s="102"/>
      <c r="AS166" s="102"/>
      <c r="AT166" s="102"/>
      <c r="AU166" s="102"/>
      <c r="AV166" s="260">
        <f t="shared" si="144"/>
        <v>0</v>
      </c>
      <c r="AW166" s="102">
        <f t="shared" si="151"/>
        <v>1828030.61</v>
      </c>
      <c r="AX166" s="102"/>
      <c r="AY166" s="101">
        <f t="shared" si="145"/>
        <v>1828030.61</v>
      </c>
      <c r="AZ166" s="516"/>
      <c r="BA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row>
    <row r="167" spans="1:87" s="11" customFormat="1" ht="12" customHeight="1">
      <c r="A167" s="168">
        <v>14300733</v>
      </c>
      <c r="B167" s="111" t="str">
        <f t="shared" si="137"/>
        <v>14300733</v>
      </c>
      <c r="C167" s="96" t="s">
        <v>946</v>
      </c>
      <c r="D167" s="115" t="str">
        <f t="shared" si="138"/>
        <v>W/C</v>
      </c>
      <c r="E167" s="115"/>
      <c r="F167" s="96"/>
      <c r="G167" s="115"/>
      <c r="H167" s="184" t="str">
        <f t="shared" si="149"/>
        <v/>
      </c>
      <c r="I167" s="184" t="str">
        <f t="shared" si="146"/>
        <v/>
      </c>
      <c r="J167" s="184" t="str">
        <f t="shared" si="147"/>
        <v/>
      </c>
      <c r="K167" s="184" t="str">
        <f t="shared" si="148"/>
        <v/>
      </c>
      <c r="L167" s="184" t="str">
        <f t="shared" si="139"/>
        <v>W/C</v>
      </c>
      <c r="M167" s="184" t="str">
        <f t="shared" si="140"/>
        <v>NO</v>
      </c>
      <c r="N167" s="184" t="str">
        <f t="shared" si="141"/>
        <v>W/C</v>
      </c>
      <c r="O167"/>
      <c r="P167" s="97">
        <v>11332472.93</v>
      </c>
      <c r="Q167" s="97">
        <v>10908441.390000001</v>
      </c>
      <c r="R167" s="97">
        <v>10821025.140000001</v>
      </c>
      <c r="S167" s="97">
        <v>11125170.65</v>
      </c>
      <c r="T167" s="97">
        <v>10757786.98</v>
      </c>
      <c r="U167" s="97">
        <v>10677351.51</v>
      </c>
      <c r="V167" s="97">
        <v>10481831.869999999</v>
      </c>
      <c r="W167" s="97">
        <v>10571986.859999999</v>
      </c>
      <c r="X167" s="97">
        <v>10839809.91</v>
      </c>
      <c r="Y167" s="97">
        <v>10792711.060000001</v>
      </c>
      <c r="Z167" s="97">
        <v>10444066.52</v>
      </c>
      <c r="AA167" s="97">
        <v>10690129.800000001</v>
      </c>
      <c r="AB167" s="97">
        <v>10781071.17</v>
      </c>
      <c r="AC167" s="97"/>
      <c r="AD167" s="97"/>
      <c r="AE167" s="97">
        <f t="shared" si="133"/>
        <v>10763923.644999998</v>
      </c>
      <c r="AF167" s="105"/>
      <c r="AG167" s="104"/>
      <c r="AH167" s="102"/>
      <c r="AI167" s="102"/>
      <c r="AJ167" s="102"/>
      <c r="AK167" s="103"/>
      <c r="AL167" s="102">
        <f t="shared" si="142"/>
        <v>0</v>
      </c>
      <c r="AM167" s="101">
        <f t="shared" si="150"/>
        <v>10763923.644999998</v>
      </c>
      <c r="AN167" s="102"/>
      <c r="AO167" s="264">
        <f t="shared" si="143"/>
        <v>10763923.644999998</v>
      </c>
      <c r="AP167" s="240"/>
      <c r="AQ167" s="87">
        <f t="shared" si="134"/>
        <v>10781071.17</v>
      </c>
      <c r="AR167" s="102"/>
      <c r="AS167" s="102"/>
      <c r="AT167" s="102"/>
      <c r="AU167" s="102"/>
      <c r="AV167" s="260">
        <f t="shared" si="144"/>
        <v>0</v>
      </c>
      <c r="AW167" s="102">
        <f t="shared" si="151"/>
        <v>10781071.17</v>
      </c>
      <c r="AX167" s="102"/>
      <c r="AY167" s="101">
        <f t="shared" si="145"/>
        <v>10781071.17</v>
      </c>
      <c r="AZ167" s="516"/>
      <c r="BA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row>
    <row r="168" spans="1:87" s="11" customFormat="1" ht="12" customHeight="1">
      <c r="A168" s="168">
        <v>14300743</v>
      </c>
      <c r="B168" s="111" t="str">
        <f t="shared" si="137"/>
        <v>14300743</v>
      </c>
      <c r="C168" s="96" t="s">
        <v>947</v>
      </c>
      <c r="D168" s="115" t="str">
        <f t="shared" si="138"/>
        <v>W/C</v>
      </c>
      <c r="E168" s="115"/>
      <c r="F168" s="96"/>
      <c r="G168" s="115"/>
      <c r="H168" s="184" t="str">
        <f t="shared" si="149"/>
        <v/>
      </c>
      <c r="I168" s="184" t="str">
        <f t="shared" si="146"/>
        <v/>
      </c>
      <c r="J168" s="184" t="str">
        <f t="shared" si="147"/>
        <v/>
      </c>
      <c r="K168" s="184" t="str">
        <f t="shared" si="148"/>
        <v/>
      </c>
      <c r="L168" s="184" t="str">
        <f t="shared" si="139"/>
        <v>W/C</v>
      </c>
      <c r="M168" s="184" t="str">
        <f t="shared" si="140"/>
        <v>NO</v>
      </c>
      <c r="N168" s="184" t="str">
        <f t="shared" si="141"/>
        <v>W/C</v>
      </c>
      <c r="O168"/>
      <c r="P168" s="97">
        <v>412672.31</v>
      </c>
      <c r="Q168" s="97">
        <v>424838.85</v>
      </c>
      <c r="R168" s="97">
        <v>464135.24</v>
      </c>
      <c r="S168" s="97">
        <v>535210.05000000005</v>
      </c>
      <c r="T168" s="97">
        <v>583226.25</v>
      </c>
      <c r="U168" s="97">
        <v>598482.43999999994</v>
      </c>
      <c r="V168" s="97">
        <v>515292.3</v>
      </c>
      <c r="W168" s="97">
        <v>495597.62</v>
      </c>
      <c r="X168" s="97">
        <v>494403.12</v>
      </c>
      <c r="Y168" s="97">
        <v>528984.78</v>
      </c>
      <c r="Z168" s="97">
        <v>587487.23</v>
      </c>
      <c r="AA168" s="97">
        <v>614580.56999999995</v>
      </c>
      <c r="AB168" s="97">
        <v>549520.03</v>
      </c>
      <c r="AC168" s="97"/>
      <c r="AD168" s="97"/>
      <c r="AE168" s="97">
        <f t="shared" si="133"/>
        <v>526944.55166666675</v>
      </c>
      <c r="AF168" s="105"/>
      <c r="AG168" s="104"/>
      <c r="AH168" s="102"/>
      <c r="AI168" s="102"/>
      <c r="AJ168" s="102"/>
      <c r="AK168" s="103"/>
      <c r="AL168" s="102">
        <f t="shared" si="142"/>
        <v>0</v>
      </c>
      <c r="AM168" s="101">
        <f t="shared" si="150"/>
        <v>526944.55166666675</v>
      </c>
      <c r="AN168" s="102"/>
      <c r="AO168" s="264">
        <f t="shared" si="143"/>
        <v>526944.55166666675</v>
      </c>
      <c r="AP168" s="240"/>
      <c r="AQ168" s="87">
        <f t="shared" si="134"/>
        <v>549520.03</v>
      </c>
      <c r="AR168" s="102"/>
      <c r="AS168" s="102"/>
      <c r="AT168" s="102"/>
      <c r="AU168" s="102"/>
      <c r="AV168" s="260">
        <f t="shared" si="144"/>
        <v>0</v>
      </c>
      <c r="AW168" s="102">
        <f t="shared" si="151"/>
        <v>549520.03</v>
      </c>
      <c r="AX168" s="102"/>
      <c r="AY168" s="101">
        <f t="shared" si="145"/>
        <v>549520.03</v>
      </c>
      <c r="AZ168" s="516"/>
      <c r="BA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row>
    <row r="169" spans="1:87" s="11" customFormat="1" ht="12" customHeight="1">
      <c r="A169" s="168">
        <v>14300763</v>
      </c>
      <c r="B169" s="111" t="str">
        <f t="shared" si="137"/>
        <v>14300763</v>
      </c>
      <c r="C169" s="96" t="s">
        <v>929</v>
      </c>
      <c r="D169" s="115" t="str">
        <f t="shared" si="138"/>
        <v>W/C</v>
      </c>
      <c r="E169" s="115"/>
      <c r="F169" s="96"/>
      <c r="G169" s="115"/>
      <c r="H169" s="184" t="str">
        <f t="shared" si="149"/>
        <v/>
      </c>
      <c r="I169" s="184" t="str">
        <f t="shared" si="146"/>
        <v/>
      </c>
      <c r="J169" s="184" t="str">
        <f t="shared" si="147"/>
        <v/>
      </c>
      <c r="K169" s="184" t="str">
        <f t="shared" si="148"/>
        <v/>
      </c>
      <c r="L169" s="184" t="str">
        <f t="shared" si="139"/>
        <v>W/C</v>
      </c>
      <c r="M169" s="184" t="str">
        <f t="shared" si="140"/>
        <v>NO</v>
      </c>
      <c r="N169" s="184" t="str">
        <f t="shared" si="141"/>
        <v>W/C</v>
      </c>
      <c r="O169"/>
      <c r="P169" s="97">
        <v>856837.79</v>
      </c>
      <c r="Q169" s="97">
        <v>876427.82</v>
      </c>
      <c r="R169" s="97">
        <v>1357827.42</v>
      </c>
      <c r="S169" s="97">
        <v>3871760.25</v>
      </c>
      <c r="T169" s="97">
        <v>1748029.48</v>
      </c>
      <c r="U169" s="97">
        <v>1169710.6299999999</v>
      </c>
      <c r="V169" s="97">
        <v>1238053.96</v>
      </c>
      <c r="W169" s="97">
        <v>1748865.74</v>
      </c>
      <c r="X169" s="97">
        <v>1967550.27</v>
      </c>
      <c r="Y169" s="97">
        <v>3670421.31</v>
      </c>
      <c r="Z169" s="97">
        <v>5215353.8</v>
      </c>
      <c r="AA169" s="97">
        <v>4479935.7699999996</v>
      </c>
      <c r="AB169" s="97">
        <v>1919915.36</v>
      </c>
      <c r="AC169" s="97"/>
      <c r="AD169" s="97"/>
      <c r="AE169" s="97">
        <f t="shared" si="133"/>
        <v>2394359.4187500002</v>
      </c>
      <c r="AF169" s="105"/>
      <c r="AG169" s="104"/>
      <c r="AH169" s="102"/>
      <c r="AI169" s="102"/>
      <c r="AJ169" s="102"/>
      <c r="AK169" s="103"/>
      <c r="AL169" s="102">
        <f t="shared" si="142"/>
        <v>0</v>
      </c>
      <c r="AM169" s="101">
        <f t="shared" si="150"/>
        <v>2394359.4187500002</v>
      </c>
      <c r="AN169" s="102"/>
      <c r="AO169" s="264">
        <f t="shared" si="143"/>
        <v>2394359.4187500002</v>
      </c>
      <c r="AP169" s="240"/>
      <c r="AQ169" s="87">
        <f t="shared" si="134"/>
        <v>1919915.36</v>
      </c>
      <c r="AR169" s="102"/>
      <c r="AS169" s="102"/>
      <c r="AT169" s="102"/>
      <c r="AU169" s="102"/>
      <c r="AV169" s="260">
        <f t="shared" si="144"/>
        <v>0</v>
      </c>
      <c r="AW169" s="102">
        <f t="shared" si="151"/>
        <v>1919915.36</v>
      </c>
      <c r="AX169" s="102"/>
      <c r="AY169" s="101">
        <f t="shared" si="145"/>
        <v>1919915.36</v>
      </c>
      <c r="AZ169" s="516"/>
      <c r="BA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row>
    <row r="170" spans="1:87" s="11" customFormat="1" ht="12" customHeight="1">
      <c r="A170" s="168">
        <v>14300913</v>
      </c>
      <c r="B170" s="111" t="str">
        <f t="shared" si="137"/>
        <v>14300913</v>
      </c>
      <c r="C170" s="96" t="s">
        <v>1272</v>
      </c>
      <c r="D170" s="115" t="str">
        <f t="shared" si="138"/>
        <v>W/C</v>
      </c>
      <c r="E170" s="115"/>
      <c r="F170" s="96"/>
      <c r="G170" s="115"/>
      <c r="H170" s="184" t="str">
        <f t="shared" si="149"/>
        <v/>
      </c>
      <c r="I170" s="184" t="str">
        <f t="shared" si="146"/>
        <v/>
      </c>
      <c r="J170" s="184" t="str">
        <f t="shared" si="147"/>
        <v/>
      </c>
      <c r="K170" s="184" t="str">
        <f t="shared" si="148"/>
        <v/>
      </c>
      <c r="L170" s="184" t="str">
        <f t="shared" si="139"/>
        <v>W/C</v>
      </c>
      <c r="M170" s="184" t="str">
        <f t="shared" si="140"/>
        <v>NO</v>
      </c>
      <c r="N170" s="184" t="str">
        <f t="shared" si="141"/>
        <v>W/C</v>
      </c>
      <c r="O170"/>
      <c r="P170" s="97">
        <v>0</v>
      </c>
      <c r="Q170" s="97">
        <v>0</v>
      </c>
      <c r="R170" s="97">
        <v>0</v>
      </c>
      <c r="S170" s="97">
        <v>0</v>
      </c>
      <c r="T170" s="97">
        <v>0</v>
      </c>
      <c r="U170" s="97">
        <v>0</v>
      </c>
      <c r="V170" s="97">
        <v>0</v>
      </c>
      <c r="W170" s="97">
        <v>0</v>
      </c>
      <c r="X170" s="97">
        <v>0</v>
      </c>
      <c r="Y170" s="97">
        <v>0</v>
      </c>
      <c r="Z170" s="97">
        <v>0</v>
      </c>
      <c r="AA170" s="97">
        <v>0</v>
      </c>
      <c r="AB170" s="97">
        <v>0</v>
      </c>
      <c r="AC170" s="97"/>
      <c r="AD170" s="97"/>
      <c r="AE170" s="97">
        <f t="shared" si="133"/>
        <v>0</v>
      </c>
      <c r="AF170" s="105"/>
      <c r="AG170" s="104"/>
      <c r="AH170" s="102"/>
      <c r="AI170" s="102"/>
      <c r="AJ170" s="102"/>
      <c r="AK170" s="103"/>
      <c r="AL170" s="102">
        <f t="shared" si="142"/>
        <v>0</v>
      </c>
      <c r="AM170" s="101">
        <f t="shared" si="150"/>
        <v>0</v>
      </c>
      <c r="AN170" s="102"/>
      <c r="AO170" s="264">
        <f t="shared" si="143"/>
        <v>0</v>
      </c>
      <c r="AP170" s="240"/>
      <c r="AQ170" s="87">
        <f t="shared" si="134"/>
        <v>0</v>
      </c>
      <c r="AR170" s="102"/>
      <c r="AS170" s="102"/>
      <c r="AT170" s="102"/>
      <c r="AU170" s="102"/>
      <c r="AV170" s="260">
        <f t="shared" si="144"/>
        <v>0</v>
      </c>
      <c r="AW170" s="102">
        <f t="shared" si="151"/>
        <v>0</v>
      </c>
      <c r="AX170" s="102"/>
      <c r="AY170" s="101">
        <f t="shared" si="145"/>
        <v>0</v>
      </c>
      <c r="AZ170" s="516"/>
      <c r="BA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row>
    <row r="171" spans="1:87" s="11" customFormat="1" ht="12" customHeight="1">
      <c r="A171" s="168">
        <v>14300921</v>
      </c>
      <c r="B171" s="111" t="str">
        <f t="shared" si="137"/>
        <v>14300921</v>
      </c>
      <c r="C171" s="96" t="s">
        <v>327</v>
      </c>
      <c r="D171" s="115" t="str">
        <f t="shared" si="138"/>
        <v>W/C</v>
      </c>
      <c r="E171" s="115"/>
      <c r="F171" s="96"/>
      <c r="G171" s="115"/>
      <c r="H171" s="184" t="str">
        <f t="shared" si="149"/>
        <v/>
      </c>
      <c r="I171" s="184" t="str">
        <f t="shared" si="146"/>
        <v/>
      </c>
      <c r="J171" s="184" t="str">
        <f t="shared" si="147"/>
        <v/>
      </c>
      <c r="K171" s="184" t="str">
        <f t="shared" si="148"/>
        <v/>
      </c>
      <c r="L171" s="184" t="str">
        <f t="shared" si="139"/>
        <v>W/C</v>
      </c>
      <c r="M171" s="184" t="str">
        <f t="shared" si="140"/>
        <v>NO</v>
      </c>
      <c r="N171" s="184" t="str">
        <f t="shared" si="141"/>
        <v>W/C</v>
      </c>
      <c r="O171"/>
      <c r="P171" s="97">
        <v>786337.3</v>
      </c>
      <c r="Q171" s="97">
        <v>786337.3</v>
      </c>
      <c r="R171" s="97">
        <v>786337.3</v>
      </c>
      <c r="S171" s="97">
        <v>786337.3</v>
      </c>
      <c r="T171" s="97">
        <v>786337.3</v>
      </c>
      <c r="U171" s="97">
        <v>786337.3</v>
      </c>
      <c r="V171" s="97">
        <v>786337.3</v>
      </c>
      <c r="W171" s="97">
        <v>786337.3</v>
      </c>
      <c r="X171" s="97">
        <v>786337.3</v>
      </c>
      <c r="Y171" s="97">
        <v>786337.3</v>
      </c>
      <c r="Z171" s="97">
        <v>786337.3</v>
      </c>
      <c r="AA171" s="97">
        <v>786337.3</v>
      </c>
      <c r="AB171" s="97">
        <v>853427.59</v>
      </c>
      <c r="AC171" s="97"/>
      <c r="AD171" s="97"/>
      <c r="AE171" s="97">
        <f t="shared" si="133"/>
        <v>789132.72874999989</v>
      </c>
      <c r="AF171" s="105"/>
      <c r="AG171" s="104"/>
      <c r="AH171" s="102"/>
      <c r="AI171" s="102"/>
      <c r="AJ171" s="102"/>
      <c r="AK171" s="103"/>
      <c r="AL171" s="102">
        <f t="shared" si="142"/>
        <v>0</v>
      </c>
      <c r="AM171" s="101">
        <f t="shared" si="150"/>
        <v>789132.72874999989</v>
      </c>
      <c r="AN171" s="102"/>
      <c r="AO171" s="264">
        <f t="shared" si="143"/>
        <v>789132.72874999989</v>
      </c>
      <c r="AP171" s="240"/>
      <c r="AQ171" s="87">
        <f t="shared" si="134"/>
        <v>853427.59</v>
      </c>
      <c r="AR171" s="102"/>
      <c r="AS171" s="102"/>
      <c r="AT171" s="102"/>
      <c r="AU171" s="102"/>
      <c r="AV171" s="260">
        <f t="shared" si="144"/>
        <v>0</v>
      </c>
      <c r="AW171" s="102">
        <f t="shared" si="151"/>
        <v>853427.59</v>
      </c>
      <c r="AX171" s="102"/>
      <c r="AY171" s="101">
        <f t="shared" si="145"/>
        <v>853427.59</v>
      </c>
      <c r="AZ171" s="516"/>
      <c r="BA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row>
    <row r="172" spans="1:87" s="11" customFormat="1" ht="12" customHeight="1">
      <c r="A172" s="168">
        <v>14301022</v>
      </c>
      <c r="B172" s="111" t="str">
        <f t="shared" si="137"/>
        <v>14301022</v>
      </c>
      <c r="C172" s="96" t="s">
        <v>546</v>
      </c>
      <c r="D172" s="115" t="str">
        <f t="shared" si="138"/>
        <v>W/C</v>
      </c>
      <c r="E172" s="115"/>
      <c r="F172" s="96"/>
      <c r="G172" s="115"/>
      <c r="H172" s="184" t="str">
        <f t="shared" si="149"/>
        <v/>
      </c>
      <c r="I172" s="184" t="str">
        <f t="shared" si="146"/>
        <v/>
      </c>
      <c r="J172" s="184" t="str">
        <f t="shared" si="147"/>
        <v/>
      </c>
      <c r="K172" s="184" t="str">
        <f t="shared" si="148"/>
        <v/>
      </c>
      <c r="L172" s="184" t="str">
        <f t="shared" si="139"/>
        <v>W/C</v>
      </c>
      <c r="M172" s="184" t="str">
        <f t="shared" si="140"/>
        <v>NO</v>
      </c>
      <c r="N172" s="184" t="str">
        <f t="shared" si="141"/>
        <v>W/C</v>
      </c>
      <c r="O172"/>
      <c r="P172" s="97">
        <v>4181788.42</v>
      </c>
      <c r="Q172" s="97">
        <v>4749507.67</v>
      </c>
      <c r="R172" s="97">
        <v>4998088.33</v>
      </c>
      <c r="S172" s="97">
        <v>3467538.81</v>
      </c>
      <c r="T172" s="97">
        <v>4047859.95</v>
      </c>
      <c r="U172" s="97">
        <v>3102669.63</v>
      </c>
      <c r="V172" s="97">
        <v>1750483.23</v>
      </c>
      <c r="W172" s="97">
        <v>2217862.7400000002</v>
      </c>
      <c r="X172" s="97">
        <v>3092452.86</v>
      </c>
      <c r="Y172" s="97">
        <v>3002719.38</v>
      </c>
      <c r="Z172" s="97">
        <v>2315904.36</v>
      </c>
      <c r="AA172" s="97">
        <v>6431216.0099999998</v>
      </c>
      <c r="AB172" s="97">
        <v>9353606.2799999993</v>
      </c>
      <c r="AC172" s="97"/>
      <c r="AD172" s="97"/>
      <c r="AE172" s="97">
        <f t="shared" si="133"/>
        <v>3828666.6933333334</v>
      </c>
      <c r="AF172" s="105"/>
      <c r="AG172" s="104"/>
      <c r="AH172" s="102"/>
      <c r="AI172" s="102"/>
      <c r="AJ172" s="102"/>
      <c r="AK172" s="103"/>
      <c r="AL172" s="102">
        <f t="shared" si="142"/>
        <v>0</v>
      </c>
      <c r="AM172" s="101">
        <f t="shared" si="150"/>
        <v>3828666.6933333334</v>
      </c>
      <c r="AN172" s="102"/>
      <c r="AO172" s="264">
        <f t="shared" si="143"/>
        <v>3828666.6933333334</v>
      </c>
      <c r="AP172" s="240"/>
      <c r="AQ172" s="87">
        <f t="shared" si="134"/>
        <v>9353606.2799999993</v>
      </c>
      <c r="AR172" s="102"/>
      <c r="AS172" s="102"/>
      <c r="AT172" s="102"/>
      <c r="AU172" s="102"/>
      <c r="AV172" s="260">
        <f t="shared" si="144"/>
        <v>0</v>
      </c>
      <c r="AW172" s="102">
        <f t="shared" si="151"/>
        <v>9353606.2799999993</v>
      </c>
      <c r="AX172" s="102"/>
      <c r="AY172" s="101">
        <f t="shared" si="145"/>
        <v>9353606.2799999993</v>
      </c>
      <c r="AZ172" s="516"/>
      <c r="BA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row>
    <row r="173" spans="1:87" s="11" customFormat="1" ht="12" customHeight="1">
      <c r="A173" s="168">
        <v>14301033</v>
      </c>
      <c r="B173" s="111" t="str">
        <f t="shared" si="137"/>
        <v>14301033</v>
      </c>
      <c r="C173" s="96" t="s">
        <v>1013</v>
      </c>
      <c r="D173" s="115" t="str">
        <f t="shared" si="138"/>
        <v>W/C</v>
      </c>
      <c r="E173" s="115"/>
      <c r="F173" s="96"/>
      <c r="G173" s="115"/>
      <c r="H173" s="184" t="str">
        <f t="shared" si="149"/>
        <v/>
      </c>
      <c r="I173" s="184" t="str">
        <f t="shared" si="146"/>
        <v/>
      </c>
      <c r="J173" s="184" t="str">
        <f t="shared" si="147"/>
        <v/>
      </c>
      <c r="K173" s="184" t="str">
        <f t="shared" si="148"/>
        <v/>
      </c>
      <c r="L173" s="184" t="str">
        <f t="shared" si="139"/>
        <v>W/C</v>
      </c>
      <c r="M173" s="184" t="str">
        <f t="shared" si="140"/>
        <v>NO</v>
      </c>
      <c r="N173" s="184" t="str">
        <f t="shared" si="141"/>
        <v>W/C</v>
      </c>
      <c r="O173"/>
      <c r="P173" s="97">
        <v>364660.75</v>
      </c>
      <c r="Q173" s="97">
        <v>364660.75</v>
      </c>
      <c r="R173" s="97">
        <v>364660.75</v>
      </c>
      <c r="S173" s="97">
        <v>364660.75</v>
      </c>
      <c r="T173" s="97">
        <v>364660.75</v>
      </c>
      <c r="U173" s="97">
        <v>364660.75</v>
      </c>
      <c r="V173" s="97">
        <v>364660.75</v>
      </c>
      <c r="W173" s="97">
        <v>364660.75</v>
      </c>
      <c r="X173" s="97">
        <v>364660.75</v>
      </c>
      <c r="Y173" s="97">
        <v>364660.75</v>
      </c>
      <c r="Z173" s="97">
        <v>364660.75</v>
      </c>
      <c r="AA173" s="97">
        <v>364660.75</v>
      </c>
      <c r="AB173" s="97">
        <v>364660.75</v>
      </c>
      <c r="AC173" s="97"/>
      <c r="AD173" s="97"/>
      <c r="AE173" s="97">
        <f t="shared" si="133"/>
        <v>364660.75</v>
      </c>
      <c r="AF173" s="105"/>
      <c r="AG173" s="104"/>
      <c r="AH173" s="102"/>
      <c r="AI173" s="102"/>
      <c r="AJ173" s="102"/>
      <c r="AK173" s="103"/>
      <c r="AL173" s="102">
        <f t="shared" si="142"/>
        <v>0</v>
      </c>
      <c r="AM173" s="101">
        <f t="shared" si="150"/>
        <v>364660.75</v>
      </c>
      <c r="AN173" s="102"/>
      <c r="AO173" s="264">
        <f t="shared" si="143"/>
        <v>364660.75</v>
      </c>
      <c r="AP173" s="240"/>
      <c r="AQ173" s="87">
        <f t="shared" si="134"/>
        <v>364660.75</v>
      </c>
      <c r="AR173" s="102"/>
      <c r="AS173" s="102"/>
      <c r="AT173" s="102"/>
      <c r="AU173" s="102"/>
      <c r="AV173" s="260">
        <f t="shared" si="144"/>
        <v>0</v>
      </c>
      <c r="AW173" s="102">
        <f t="shared" si="151"/>
        <v>364660.75</v>
      </c>
      <c r="AX173" s="102"/>
      <c r="AY173" s="101">
        <f t="shared" si="145"/>
        <v>364660.75</v>
      </c>
      <c r="AZ173" s="516"/>
      <c r="BA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row>
    <row r="174" spans="1:87" s="11" customFormat="1" ht="12" customHeight="1">
      <c r="A174" s="168">
        <v>14301041</v>
      </c>
      <c r="B174" s="111" t="str">
        <f t="shared" si="137"/>
        <v>14301041</v>
      </c>
      <c r="C174" s="96" t="s">
        <v>1040</v>
      </c>
      <c r="D174" s="115" t="str">
        <f t="shared" si="138"/>
        <v>W/C</v>
      </c>
      <c r="E174" s="115"/>
      <c r="F174" s="96"/>
      <c r="G174" s="115"/>
      <c r="H174" s="184" t="str">
        <f t="shared" si="149"/>
        <v/>
      </c>
      <c r="I174" s="184" t="str">
        <f t="shared" si="146"/>
        <v/>
      </c>
      <c r="J174" s="184" t="str">
        <f t="shared" si="147"/>
        <v/>
      </c>
      <c r="K174" s="184" t="str">
        <f t="shared" si="148"/>
        <v/>
      </c>
      <c r="L174" s="184" t="str">
        <f t="shared" si="139"/>
        <v>W/C</v>
      </c>
      <c r="M174" s="184" t="str">
        <f t="shared" si="140"/>
        <v>NO</v>
      </c>
      <c r="N174" s="184" t="str">
        <f t="shared" si="141"/>
        <v>W/C</v>
      </c>
      <c r="O174"/>
      <c r="P174" s="97">
        <v>0</v>
      </c>
      <c r="Q174" s="97">
        <v>0</v>
      </c>
      <c r="R174" s="97">
        <v>0</v>
      </c>
      <c r="S174" s="97">
        <v>0</v>
      </c>
      <c r="T174" s="97">
        <v>0</v>
      </c>
      <c r="U174" s="97">
        <v>0</v>
      </c>
      <c r="V174" s="97">
        <v>0</v>
      </c>
      <c r="W174" s="97">
        <v>0</v>
      </c>
      <c r="X174" s="97">
        <v>0</v>
      </c>
      <c r="Y174" s="97">
        <v>0</v>
      </c>
      <c r="Z174" s="97">
        <v>0</v>
      </c>
      <c r="AA174" s="97">
        <v>0</v>
      </c>
      <c r="AB174" s="97">
        <v>0</v>
      </c>
      <c r="AC174" s="97"/>
      <c r="AD174" s="97"/>
      <c r="AE174" s="97">
        <f t="shared" si="133"/>
        <v>0</v>
      </c>
      <c r="AF174" s="105"/>
      <c r="AG174" s="104"/>
      <c r="AH174" s="102"/>
      <c r="AI174" s="102"/>
      <c r="AJ174" s="102"/>
      <c r="AK174" s="103"/>
      <c r="AL174" s="102">
        <f t="shared" si="142"/>
        <v>0</v>
      </c>
      <c r="AM174" s="101">
        <f t="shared" si="150"/>
        <v>0</v>
      </c>
      <c r="AN174" s="102"/>
      <c r="AO174" s="264">
        <f t="shared" si="143"/>
        <v>0</v>
      </c>
      <c r="AP174" s="240"/>
      <c r="AQ174" s="87">
        <f t="shared" si="134"/>
        <v>0</v>
      </c>
      <c r="AR174" s="102"/>
      <c r="AS174" s="102"/>
      <c r="AT174" s="102"/>
      <c r="AU174" s="102"/>
      <c r="AV174" s="260">
        <f t="shared" si="144"/>
        <v>0</v>
      </c>
      <c r="AW174" s="102">
        <f t="shared" si="151"/>
        <v>0</v>
      </c>
      <c r="AX174" s="102"/>
      <c r="AY174" s="101">
        <f t="shared" si="145"/>
        <v>0</v>
      </c>
      <c r="AZ174" s="516"/>
      <c r="BA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row>
    <row r="175" spans="1:87" s="11" customFormat="1" ht="12" customHeight="1">
      <c r="A175" s="168">
        <v>14301043</v>
      </c>
      <c r="B175" s="111" t="str">
        <f t="shared" si="137"/>
        <v>14301043</v>
      </c>
      <c r="C175" s="111" t="s">
        <v>1190</v>
      </c>
      <c r="D175" s="115" t="str">
        <f t="shared" si="138"/>
        <v>Non-Op</v>
      </c>
      <c r="E175" s="115"/>
      <c r="F175" s="111"/>
      <c r="G175" s="115"/>
      <c r="H175" s="184" t="str">
        <f t="shared" si="149"/>
        <v/>
      </c>
      <c r="I175" s="184" t="str">
        <f t="shared" si="146"/>
        <v/>
      </c>
      <c r="J175" s="184" t="str">
        <f t="shared" si="147"/>
        <v/>
      </c>
      <c r="K175" s="184" t="str">
        <f t="shared" si="148"/>
        <v>Non-Op</v>
      </c>
      <c r="L175" s="184" t="str">
        <f t="shared" si="139"/>
        <v>NO</v>
      </c>
      <c r="M175" s="184" t="str">
        <f t="shared" si="140"/>
        <v>NO</v>
      </c>
      <c r="N175" s="184" t="str">
        <f t="shared" si="141"/>
        <v/>
      </c>
      <c r="O175"/>
      <c r="P175" s="97">
        <v>3367702.87</v>
      </c>
      <c r="Q175" s="97">
        <v>3098971.14</v>
      </c>
      <c r="R175" s="97">
        <v>5168465.09</v>
      </c>
      <c r="S175" s="97">
        <v>4697970.9400000004</v>
      </c>
      <c r="T175" s="97">
        <v>2324255.2599999998</v>
      </c>
      <c r="U175" s="97">
        <v>4727343.1399999997</v>
      </c>
      <c r="V175" s="97">
        <v>3869016.4</v>
      </c>
      <c r="W175" s="97">
        <v>7321574.8899999997</v>
      </c>
      <c r="X175" s="97">
        <v>5344498.0999999996</v>
      </c>
      <c r="Y175" s="97">
        <v>6251564.9500000002</v>
      </c>
      <c r="Z175" s="97">
        <v>6340591.4900000002</v>
      </c>
      <c r="AA175" s="97">
        <v>6403588.2400000002</v>
      </c>
      <c r="AB175" s="97">
        <v>6592478.0999999996</v>
      </c>
      <c r="AC175" s="97"/>
      <c r="AD175" s="97"/>
      <c r="AE175" s="97">
        <f t="shared" si="133"/>
        <v>5043994.177083334</v>
      </c>
      <c r="AF175" s="105"/>
      <c r="AG175" s="104"/>
      <c r="AH175" s="102"/>
      <c r="AI175" s="102"/>
      <c r="AJ175" s="102"/>
      <c r="AK175" s="103">
        <f>AE175</f>
        <v>5043994.177083334</v>
      </c>
      <c r="AL175" s="102">
        <f t="shared" si="142"/>
        <v>5043994.177083334</v>
      </c>
      <c r="AM175" s="101"/>
      <c r="AN175" s="102"/>
      <c r="AO175" s="264">
        <f t="shared" si="143"/>
        <v>0</v>
      </c>
      <c r="AP175" s="240"/>
      <c r="AQ175" s="87">
        <f t="shared" si="134"/>
        <v>6592478.0999999996</v>
      </c>
      <c r="AR175" s="102"/>
      <c r="AS175" s="102"/>
      <c r="AT175" s="102"/>
      <c r="AU175" s="102">
        <f>AQ175</f>
        <v>6592478.0999999996</v>
      </c>
      <c r="AV175" s="260">
        <f t="shared" si="144"/>
        <v>6592478.0999999996</v>
      </c>
      <c r="AW175" s="102"/>
      <c r="AX175" s="102"/>
      <c r="AY175" s="101">
        <f t="shared" si="145"/>
        <v>0</v>
      </c>
      <c r="AZ175" s="516" t="s">
        <v>1684</v>
      </c>
      <c r="BA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row>
    <row r="176" spans="1:87" s="11" customFormat="1" ht="12" customHeight="1">
      <c r="A176" s="168">
        <v>14400311</v>
      </c>
      <c r="B176" s="111" t="str">
        <f t="shared" si="137"/>
        <v>14400311</v>
      </c>
      <c r="C176" s="96" t="s">
        <v>948</v>
      </c>
      <c r="D176" s="115" t="str">
        <f t="shared" si="138"/>
        <v>W/C</v>
      </c>
      <c r="E176" s="115"/>
      <c r="F176" s="96"/>
      <c r="G176" s="115"/>
      <c r="H176" s="184" t="str">
        <f t="shared" si="149"/>
        <v/>
      </c>
      <c r="I176" s="184" t="str">
        <f t="shared" si="146"/>
        <v/>
      </c>
      <c r="J176" s="184" t="str">
        <f t="shared" si="147"/>
        <v/>
      </c>
      <c r="K176" s="184" t="str">
        <f t="shared" si="148"/>
        <v/>
      </c>
      <c r="L176" s="184" t="str">
        <f t="shared" si="139"/>
        <v>W/C</v>
      </c>
      <c r="M176" s="184" t="str">
        <f t="shared" si="140"/>
        <v>NO</v>
      </c>
      <c r="N176" s="184" t="str">
        <f t="shared" si="141"/>
        <v>W/C</v>
      </c>
      <c r="O176"/>
      <c r="P176" s="97">
        <v>-3383386.71</v>
      </c>
      <c r="Q176" s="97">
        <v>-3700964.41</v>
      </c>
      <c r="R176" s="97">
        <v>-3849315.1</v>
      </c>
      <c r="S176" s="97">
        <v>-4163944.93</v>
      </c>
      <c r="T176" s="97">
        <v>-4512558.42</v>
      </c>
      <c r="U176" s="97">
        <v>-4732323.1500000004</v>
      </c>
      <c r="V176" s="97">
        <v>-4523409.17</v>
      </c>
      <c r="W176" s="97">
        <v>-3908769.51</v>
      </c>
      <c r="X176" s="97">
        <v>-3395566.4</v>
      </c>
      <c r="Y176" s="97">
        <v>-2041125.55</v>
      </c>
      <c r="Z176" s="97">
        <v>-2278945.29</v>
      </c>
      <c r="AA176" s="97">
        <v>-2161332.81</v>
      </c>
      <c r="AB176" s="97">
        <v>-1864553.68</v>
      </c>
      <c r="AC176" s="97"/>
      <c r="AD176" s="97"/>
      <c r="AE176" s="97">
        <f t="shared" si="133"/>
        <v>-3491018.7445833329</v>
      </c>
      <c r="AF176" s="105"/>
      <c r="AG176" s="104"/>
      <c r="AH176" s="102"/>
      <c r="AI176" s="102"/>
      <c r="AJ176" s="102"/>
      <c r="AK176" s="103"/>
      <c r="AL176" s="102">
        <f t="shared" si="142"/>
        <v>0</v>
      </c>
      <c r="AM176" s="101">
        <f t="shared" ref="AM176:AM182" si="152">AE176</f>
        <v>-3491018.7445833329</v>
      </c>
      <c r="AN176" s="102"/>
      <c r="AO176" s="264">
        <f t="shared" si="143"/>
        <v>-3491018.7445833329</v>
      </c>
      <c r="AP176" s="240"/>
      <c r="AQ176" s="87">
        <f t="shared" si="134"/>
        <v>-1864553.68</v>
      </c>
      <c r="AR176" s="102"/>
      <c r="AS176" s="102"/>
      <c r="AT176" s="102"/>
      <c r="AU176" s="102"/>
      <c r="AV176" s="260">
        <f t="shared" si="144"/>
        <v>0</v>
      </c>
      <c r="AW176" s="102">
        <f>AQ176</f>
        <v>-1864553.68</v>
      </c>
      <c r="AX176" s="102"/>
      <c r="AY176" s="101">
        <f t="shared" si="145"/>
        <v>-1864553.68</v>
      </c>
      <c r="AZ176" s="516"/>
      <c r="BA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row>
    <row r="177" spans="1:87" s="11" customFormat="1" ht="12" customHeight="1">
      <c r="A177" s="168">
        <v>14400312</v>
      </c>
      <c r="B177" s="111" t="str">
        <f t="shared" si="137"/>
        <v>14400312</v>
      </c>
      <c r="C177" s="96" t="s">
        <v>943</v>
      </c>
      <c r="D177" s="115" t="str">
        <f t="shared" si="138"/>
        <v>W/C</v>
      </c>
      <c r="E177" s="115"/>
      <c r="F177" s="96"/>
      <c r="G177" s="115"/>
      <c r="H177" s="184" t="str">
        <f t="shared" si="149"/>
        <v/>
      </c>
      <c r="I177" s="184" t="str">
        <f t="shared" si="146"/>
        <v/>
      </c>
      <c r="J177" s="184" t="str">
        <f t="shared" si="147"/>
        <v/>
      </c>
      <c r="K177" s="184" t="str">
        <f t="shared" si="148"/>
        <v/>
      </c>
      <c r="L177" s="184" t="str">
        <f t="shared" si="139"/>
        <v>W/C</v>
      </c>
      <c r="M177" s="184" t="str">
        <f t="shared" si="140"/>
        <v>NO</v>
      </c>
      <c r="N177" s="184" t="str">
        <f t="shared" si="141"/>
        <v>W/C</v>
      </c>
      <c r="O177"/>
      <c r="P177" s="97">
        <v>-1039730.28</v>
      </c>
      <c r="Q177" s="97">
        <v>-1145643.98</v>
      </c>
      <c r="R177" s="97">
        <v>-1181447.9099999999</v>
      </c>
      <c r="S177" s="97">
        <v>-1233217.0900000001</v>
      </c>
      <c r="T177" s="97">
        <v>-1264837.1100000001</v>
      </c>
      <c r="U177" s="97">
        <v>-1230384.5900000001</v>
      </c>
      <c r="V177" s="97">
        <v>-1192353.3999999999</v>
      </c>
      <c r="W177" s="97">
        <v>-1010017.64</v>
      </c>
      <c r="X177" s="97">
        <v>-870130.99</v>
      </c>
      <c r="Y177" s="97">
        <v>-499217.96</v>
      </c>
      <c r="Z177" s="97">
        <v>-608307.25</v>
      </c>
      <c r="AA177" s="97">
        <v>-595137.18999999994</v>
      </c>
      <c r="AB177" s="97">
        <v>-599251.47</v>
      </c>
      <c r="AC177" s="97"/>
      <c r="AD177" s="97"/>
      <c r="AE177" s="97">
        <f t="shared" si="133"/>
        <v>-970848.83208333328</v>
      </c>
      <c r="AF177" s="105"/>
      <c r="AG177" s="104"/>
      <c r="AH177" s="102"/>
      <c r="AI177" s="102"/>
      <c r="AJ177" s="102"/>
      <c r="AK177" s="103"/>
      <c r="AL177" s="102">
        <f t="shared" si="142"/>
        <v>0</v>
      </c>
      <c r="AM177" s="101">
        <f t="shared" si="152"/>
        <v>-970848.83208333328</v>
      </c>
      <c r="AN177" s="102"/>
      <c r="AO177" s="264">
        <f t="shared" si="143"/>
        <v>-970848.83208333328</v>
      </c>
      <c r="AP177" s="240"/>
      <c r="AQ177" s="87">
        <f t="shared" si="134"/>
        <v>-599251.47</v>
      </c>
      <c r="AR177" s="102"/>
      <c r="AS177" s="102"/>
      <c r="AT177" s="102"/>
      <c r="AU177" s="102"/>
      <c r="AV177" s="260">
        <f t="shared" si="144"/>
        <v>0</v>
      </c>
      <c r="AW177" s="102">
        <f t="shared" ref="AW177:AW190" si="153">AQ177</f>
        <v>-599251.47</v>
      </c>
      <c r="AX177" s="102"/>
      <c r="AY177" s="101">
        <f t="shared" si="145"/>
        <v>-599251.47</v>
      </c>
      <c r="AZ177" s="516"/>
      <c r="BA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row>
    <row r="178" spans="1:87" s="11" customFormat="1" ht="12" customHeight="1">
      <c r="A178" s="168">
        <v>14400313</v>
      </c>
      <c r="B178" s="111" t="str">
        <f t="shared" si="137"/>
        <v>14400313</v>
      </c>
      <c r="C178" s="96" t="s">
        <v>961</v>
      </c>
      <c r="D178" s="115" t="str">
        <f t="shared" si="138"/>
        <v>W/C</v>
      </c>
      <c r="E178" s="115"/>
      <c r="F178" s="96"/>
      <c r="G178" s="115"/>
      <c r="H178" s="184" t="str">
        <f t="shared" si="149"/>
        <v/>
      </c>
      <c r="I178" s="184" t="str">
        <f t="shared" si="146"/>
        <v/>
      </c>
      <c r="J178" s="184" t="str">
        <f t="shared" si="147"/>
        <v/>
      </c>
      <c r="K178" s="184" t="str">
        <f t="shared" si="148"/>
        <v/>
      </c>
      <c r="L178" s="184" t="str">
        <f t="shared" si="139"/>
        <v>W/C</v>
      </c>
      <c r="M178" s="184" t="str">
        <f t="shared" si="140"/>
        <v>NO</v>
      </c>
      <c r="N178" s="184" t="str">
        <f t="shared" si="141"/>
        <v>W/C</v>
      </c>
      <c r="O178"/>
      <c r="P178" s="97">
        <v>-2885756.95</v>
      </c>
      <c r="Q178" s="97">
        <v>-319145.98</v>
      </c>
      <c r="R178" s="97">
        <v>-319145.98</v>
      </c>
      <c r="S178" s="97">
        <v>-2783925.67</v>
      </c>
      <c r="T178" s="97">
        <v>-319145.98</v>
      </c>
      <c r="U178" s="97">
        <v>-646823.89</v>
      </c>
      <c r="V178" s="97">
        <v>-3191544.33</v>
      </c>
      <c r="W178" s="97">
        <v>-646823.79</v>
      </c>
      <c r="X178" s="97">
        <v>-646844.18000000005</v>
      </c>
      <c r="Y178" s="97">
        <v>-3619092.18</v>
      </c>
      <c r="Z178" s="97">
        <v>-646844.18000000005</v>
      </c>
      <c r="AA178" s="97">
        <v>-1190894.18</v>
      </c>
      <c r="AB178" s="97">
        <v>-3993273.29</v>
      </c>
      <c r="AC178" s="97"/>
      <c r="AD178" s="97"/>
      <c r="AE178" s="97">
        <f t="shared" si="133"/>
        <v>-1480812.1216666668</v>
      </c>
      <c r="AF178" s="105"/>
      <c r="AG178" s="104"/>
      <c r="AH178" s="102"/>
      <c r="AI178" s="102"/>
      <c r="AJ178" s="102"/>
      <c r="AK178" s="103"/>
      <c r="AL178" s="102">
        <f t="shared" si="142"/>
        <v>0</v>
      </c>
      <c r="AM178" s="101">
        <f t="shared" si="152"/>
        <v>-1480812.1216666668</v>
      </c>
      <c r="AN178" s="102"/>
      <c r="AO178" s="264">
        <f t="shared" si="143"/>
        <v>-1480812.1216666668</v>
      </c>
      <c r="AP178" s="240"/>
      <c r="AQ178" s="87">
        <f t="shared" si="134"/>
        <v>-3993273.29</v>
      </c>
      <c r="AR178" s="102"/>
      <c r="AS178" s="102"/>
      <c r="AT178" s="102"/>
      <c r="AU178" s="102"/>
      <c r="AV178" s="260">
        <f t="shared" si="144"/>
        <v>0</v>
      </c>
      <c r="AW178" s="102">
        <f t="shared" si="153"/>
        <v>-3993273.29</v>
      </c>
      <c r="AX178" s="102"/>
      <c r="AY178" s="101">
        <f t="shared" si="145"/>
        <v>-3993273.29</v>
      </c>
      <c r="AZ178" s="516"/>
      <c r="BA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row>
    <row r="179" spans="1:87" s="11" customFormat="1" ht="12" customHeight="1">
      <c r="A179" s="168">
        <v>14400323</v>
      </c>
      <c r="B179" s="111" t="str">
        <f t="shared" si="137"/>
        <v>14400323</v>
      </c>
      <c r="C179" s="96" t="s">
        <v>963</v>
      </c>
      <c r="D179" s="115" t="str">
        <f t="shared" si="138"/>
        <v>W/C</v>
      </c>
      <c r="E179" s="115"/>
      <c r="F179" s="96"/>
      <c r="G179" s="115"/>
      <c r="H179" s="184" t="str">
        <f t="shared" si="149"/>
        <v/>
      </c>
      <c r="I179" s="184" t="str">
        <f t="shared" si="146"/>
        <v/>
      </c>
      <c r="J179" s="184" t="str">
        <f t="shared" si="147"/>
        <v/>
      </c>
      <c r="K179" s="184" t="str">
        <f t="shared" si="148"/>
        <v/>
      </c>
      <c r="L179" s="184" t="str">
        <f t="shared" si="139"/>
        <v>W/C</v>
      </c>
      <c r="M179" s="184" t="str">
        <f t="shared" si="140"/>
        <v>NO</v>
      </c>
      <c r="N179" s="184" t="str">
        <f t="shared" si="141"/>
        <v>W/C</v>
      </c>
      <c r="O179"/>
      <c r="P179" s="97">
        <v>0</v>
      </c>
      <c r="Q179" s="97">
        <v>0</v>
      </c>
      <c r="R179" s="97">
        <v>0</v>
      </c>
      <c r="S179" s="97">
        <v>0</v>
      </c>
      <c r="T179" s="97">
        <v>0</v>
      </c>
      <c r="U179" s="97">
        <v>0</v>
      </c>
      <c r="V179" s="97">
        <v>0</v>
      </c>
      <c r="W179" s="97">
        <v>0</v>
      </c>
      <c r="X179" s="97">
        <v>0</v>
      </c>
      <c r="Y179" s="97">
        <v>0</v>
      </c>
      <c r="Z179" s="97">
        <v>0</v>
      </c>
      <c r="AA179" s="97">
        <v>0</v>
      </c>
      <c r="AB179" s="97">
        <v>0</v>
      </c>
      <c r="AC179" s="97"/>
      <c r="AD179" s="97"/>
      <c r="AE179" s="97">
        <f t="shared" si="133"/>
        <v>0</v>
      </c>
      <c r="AF179" s="105"/>
      <c r="AG179" s="104"/>
      <c r="AH179" s="102"/>
      <c r="AI179" s="102"/>
      <c r="AJ179" s="102"/>
      <c r="AK179" s="103"/>
      <c r="AL179" s="102">
        <f t="shared" si="142"/>
        <v>0</v>
      </c>
      <c r="AM179" s="101">
        <f t="shared" si="152"/>
        <v>0</v>
      </c>
      <c r="AN179" s="102"/>
      <c r="AO179" s="264">
        <f t="shared" si="143"/>
        <v>0</v>
      </c>
      <c r="AP179" s="240"/>
      <c r="AQ179" s="87">
        <f t="shared" si="134"/>
        <v>0</v>
      </c>
      <c r="AR179" s="102"/>
      <c r="AS179" s="102"/>
      <c r="AT179" s="102"/>
      <c r="AU179" s="102"/>
      <c r="AV179" s="260">
        <f t="shared" si="144"/>
        <v>0</v>
      </c>
      <c r="AW179" s="102">
        <f t="shared" si="153"/>
        <v>0</v>
      </c>
      <c r="AX179" s="102"/>
      <c r="AY179" s="101">
        <f t="shared" si="145"/>
        <v>0</v>
      </c>
      <c r="AZ179" s="516"/>
      <c r="BA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row>
    <row r="180" spans="1:87" s="11" customFormat="1" ht="12" customHeight="1">
      <c r="A180" s="373">
        <v>14400333</v>
      </c>
      <c r="B180" s="387" t="str">
        <f t="shared" si="137"/>
        <v>14400333</v>
      </c>
      <c r="C180" s="352" t="e">
        <f>#REF!</f>
        <v>#REF!</v>
      </c>
      <c r="D180" s="353" t="str">
        <f t="shared" si="138"/>
        <v>W/C</v>
      </c>
      <c r="E180" s="353"/>
      <c r="F180" s="366">
        <v>42720</v>
      </c>
      <c r="G180" s="353"/>
      <c r="H180" s="354" t="str">
        <f t="shared" si="149"/>
        <v/>
      </c>
      <c r="I180" s="354" t="str">
        <f t="shared" si="146"/>
        <v/>
      </c>
      <c r="J180" s="354" t="str">
        <f t="shared" si="147"/>
        <v/>
      </c>
      <c r="K180" s="354" t="str">
        <f t="shared" si="148"/>
        <v/>
      </c>
      <c r="L180" s="354" t="str">
        <f t="shared" si="139"/>
        <v>W/C</v>
      </c>
      <c r="M180" s="354" t="str">
        <f t="shared" si="140"/>
        <v>NO</v>
      </c>
      <c r="N180" s="354" t="str">
        <f t="shared" si="141"/>
        <v>W/C</v>
      </c>
      <c r="O180"/>
      <c r="P180" s="355">
        <v>0</v>
      </c>
      <c r="Q180" s="355">
        <v>0</v>
      </c>
      <c r="R180" s="355">
        <v>0</v>
      </c>
      <c r="S180" s="355">
        <v>0</v>
      </c>
      <c r="T180" s="355">
        <v>0</v>
      </c>
      <c r="U180" s="355">
        <v>0</v>
      </c>
      <c r="V180" s="355">
        <v>0</v>
      </c>
      <c r="W180" s="355">
        <v>0</v>
      </c>
      <c r="X180" s="355">
        <v>0</v>
      </c>
      <c r="Y180" s="355">
        <v>0</v>
      </c>
      <c r="Z180" s="355">
        <v>0</v>
      </c>
      <c r="AA180" s="355">
        <v>0</v>
      </c>
      <c r="AB180" s="355">
        <v>0</v>
      </c>
      <c r="AC180" s="355"/>
      <c r="AD180" s="355"/>
      <c r="AE180" s="355">
        <f t="shared" si="133"/>
        <v>0</v>
      </c>
      <c r="AF180" s="406"/>
      <c r="AG180" s="356"/>
      <c r="AH180" s="357"/>
      <c r="AI180" s="357"/>
      <c r="AJ180" s="357"/>
      <c r="AK180" s="358"/>
      <c r="AL180" s="357">
        <f t="shared" si="142"/>
        <v>0</v>
      </c>
      <c r="AM180" s="359">
        <f t="shared" si="152"/>
        <v>0</v>
      </c>
      <c r="AN180" s="357"/>
      <c r="AO180" s="360">
        <f t="shared" si="143"/>
        <v>0</v>
      </c>
      <c r="AP180" s="240"/>
      <c r="AQ180" s="361">
        <f t="shared" si="134"/>
        <v>0</v>
      </c>
      <c r="AR180" s="357"/>
      <c r="AS180" s="357"/>
      <c r="AT180" s="357"/>
      <c r="AU180" s="357"/>
      <c r="AV180" s="362">
        <f t="shared" si="144"/>
        <v>0</v>
      </c>
      <c r="AW180" s="357">
        <f t="shared" si="153"/>
        <v>0</v>
      </c>
      <c r="AX180" s="357"/>
      <c r="AY180" s="359">
        <f t="shared" si="145"/>
        <v>0</v>
      </c>
      <c r="AZ180" s="516"/>
      <c r="BA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row>
    <row r="181" spans="1:87" s="11" customFormat="1" ht="12" customHeight="1">
      <c r="A181" s="168">
        <v>14400343</v>
      </c>
      <c r="B181" s="111" t="str">
        <f t="shared" si="137"/>
        <v>14400343</v>
      </c>
      <c r="C181" s="96" t="s">
        <v>508</v>
      </c>
      <c r="D181" s="115" t="str">
        <f t="shared" si="138"/>
        <v>W/C</v>
      </c>
      <c r="E181" s="115"/>
      <c r="F181" s="96"/>
      <c r="G181" s="115"/>
      <c r="H181" s="184" t="str">
        <f t="shared" si="149"/>
        <v/>
      </c>
      <c r="I181" s="184" t="str">
        <f t="shared" si="146"/>
        <v/>
      </c>
      <c r="J181" s="184" t="str">
        <f t="shared" si="147"/>
        <v/>
      </c>
      <c r="K181" s="184" t="str">
        <f t="shared" si="148"/>
        <v/>
      </c>
      <c r="L181" s="184" t="str">
        <f t="shared" si="139"/>
        <v>W/C</v>
      </c>
      <c r="M181" s="184" t="str">
        <f t="shared" si="140"/>
        <v>NO</v>
      </c>
      <c r="N181" s="184" t="str">
        <f t="shared" si="141"/>
        <v>W/C</v>
      </c>
      <c r="O181"/>
      <c r="P181" s="97">
        <v>-1181186.76</v>
      </c>
      <c r="Q181" s="97">
        <v>-1170223.08</v>
      </c>
      <c r="R181" s="97">
        <v>-1161946.81</v>
      </c>
      <c r="S181" s="97">
        <v>-1282919.98</v>
      </c>
      <c r="T181" s="97">
        <v>-1238676.04</v>
      </c>
      <c r="U181" s="97">
        <v>-1224145.67</v>
      </c>
      <c r="V181" s="97">
        <v>-1218471.3999999999</v>
      </c>
      <c r="W181" s="97">
        <v>-1230639.67</v>
      </c>
      <c r="X181" s="97">
        <v>-1218611.6399999999</v>
      </c>
      <c r="Y181" s="97">
        <v>-1363343.19</v>
      </c>
      <c r="Z181" s="97">
        <v>-1356295.29</v>
      </c>
      <c r="AA181" s="97">
        <v>-1394953.28</v>
      </c>
      <c r="AB181" s="97">
        <v>-1423460.42</v>
      </c>
      <c r="AC181" s="97"/>
      <c r="AD181" s="97"/>
      <c r="AE181" s="97">
        <f t="shared" si="133"/>
        <v>-1263545.8033333332</v>
      </c>
      <c r="AF181" s="105"/>
      <c r="AG181" s="104"/>
      <c r="AH181" s="102"/>
      <c r="AI181" s="102"/>
      <c r="AJ181" s="102"/>
      <c r="AK181" s="103"/>
      <c r="AL181" s="102">
        <f t="shared" si="142"/>
        <v>0</v>
      </c>
      <c r="AM181" s="101">
        <f t="shared" si="152"/>
        <v>-1263545.8033333332</v>
      </c>
      <c r="AN181" s="102"/>
      <c r="AO181" s="264">
        <f t="shared" si="143"/>
        <v>-1263545.8033333332</v>
      </c>
      <c r="AP181" s="240"/>
      <c r="AQ181" s="87">
        <f t="shared" si="134"/>
        <v>-1423460.42</v>
      </c>
      <c r="AR181" s="102"/>
      <c r="AS181" s="102"/>
      <c r="AT181" s="102"/>
      <c r="AU181" s="102"/>
      <c r="AV181" s="260">
        <f t="shared" si="144"/>
        <v>0</v>
      </c>
      <c r="AW181" s="102">
        <f t="shared" si="153"/>
        <v>-1423460.42</v>
      </c>
      <c r="AX181" s="102"/>
      <c r="AY181" s="101">
        <f t="shared" si="145"/>
        <v>-1423460.42</v>
      </c>
      <c r="AZ181" s="516"/>
      <c r="BA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row>
    <row r="182" spans="1:87" s="11" customFormat="1" ht="12" customHeight="1">
      <c r="A182" s="168">
        <v>14400353</v>
      </c>
      <c r="B182" s="111" t="str">
        <f t="shared" si="137"/>
        <v>14400353</v>
      </c>
      <c r="C182" s="96" t="s">
        <v>949</v>
      </c>
      <c r="D182" s="115" t="str">
        <f t="shared" si="138"/>
        <v>W/C</v>
      </c>
      <c r="E182" s="115"/>
      <c r="F182" s="96"/>
      <c r="G182" s="115"/>
      <c r="H182" s="184" t="str">
        <f t="shared" si="149"/>
        <v/>
      </c>
      <c r="I182" s="184" t="str">
        <f t="shared" si="146"/>
        <v/>
      </c>
      <c r="J182" s="184" t="str">
        <f t="shared" si="147"/>
        <v/>
      </c>
      <c r="K182" s="184" t="str">
        <f t="shared" si="148"/>
        <v/>
      </c>
      <c r="L182" s="184" t="str">
        <f t="shared" si="139"/>
        <v>W/C</v>
      </c>
      <c r="M182" s="184" t="str">
        <f t="shared" si="140"/>
        <v>NO</v>
      </c>
      <c r="N182" s="184" t="str">
        <f t="shared" si="141"/>
        <v>W/C</v>
      </c>
      <c r="O182"/>
      <c r="P182" s="97">
        <v>-410684.93</v>
      </c>
      <c r="Q182" s="97">
        <v>-422851.47</v>
      </c>
      <c r="R182" s="97">
        <v>-462147.86</v>
      </c>
      <c r="S182" s="97">
        <v>-533222.67000000004</v>
      </c>
      <c r="T182" s="97">
        <v>-581238.87</v>
      </c>
      <c r="U182" s="97">
        <v>-590967.9</v>
      </c>
      <c r="V182" s="97">
        <v>-589852.32999999996</v>
      </c>
      <c r="W182" s="97">
        <v>-589896.51</v>
      </c>
      <c r="X182" s="97">
        <v>-590733.01</v>
      </c>
      <c r="Y182" s="97">
        <v>-593207.14</v>
      </c>
      <c r="Z182" s="97">
        <v>-594160.24</v>
      </c>
      <c r="AA182" s="97">
        <v>-593191.25</v>
      </c>
      <c r="AB182" s="97">
        <v>-528130.71</v>
      </c>
      <c r="AC182" s="97"/>
      <c r="AD182" s="97"/>
      <c r="AE182" s="97">
        <f t="shared" si="133"/>
        <v>-550906.42249999999</v>
      </c>
      <c r="AF182" s="105"/>
      <c r="AG182" s="104"/>
      <c r="AH182" s="102"/>
      <c r="AI182" s="102"/>
      <c r="AJ182" s="102"/>
      <c r="AK182" s="103"/>
      <c r="AL182" s="102">
        <f t="shared" si="142"/>
        <v>0</v>
      </c>
      <c r="AM182" s="101">
        <f t="shared" si="152"/>
        <v>-550906.42249999999</v>
      </c>
      <c r="AN182" s="102"/>
      <c r="AO182" s="264">
        <f t="shared" si="143"/>
        <v>-550906.42249999999</v>
      </c>
      <c r="AP182" s="240"/>
      <c r="AQ182" s="87">
        <f t="shared" si="134"/>
        <v>-528130.71</v>
      </c>
      <c r="AR182" s="102"/>
      <c r="AS182" s="102"/>
      <c r="AT182" s="102"/>
      <c r="AU182" s="102"/>
      <c r="AV182" s="260">
        <f t="shared" si="144"/>
        <v>0</v>
      </c>
      <c r="AW182" s="102">
        <f t="shared" si="153"/>
        <v>-528130.71</v>
      </c>
      <c r="AX182" s="102"/>
      <c r="AY182" s="101">
        <f t="shared" si="145"/>
        <v>-528130.71</v>
      </c>
      <c r="AZ182" s="516"/>
      <c r="BA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row>
    <row r="183" spans="1:87" s="11" customFormat="1" ht="13.9" customHeight="1">
      <c r="A183" s="168">
        <v>14600000</v>
      </c>
      <c r="B183" s="111" t="str">
        <f t="shared" si="137"/>
        <v>14600000</v>
      </c>
      <c r="C183" s="96" t="s">
        <v>786</v>
      </c>
      <c r="D183" s="115" t="str">
        <f t="shared" si="138"/>
        <v>Non-Op</v>
      </c>
      <c r="E183" s="115"/>
      <c r="F183" s="96"/>
      <c r="G183" s="115"/>
      <c r="H183" s="184" t="str">
        <f t="shared" si="149"/>
        <v/>
      </c>
      <c r="I183" s="184" t="str">
        <f t="shared" si="146"/>
        <v/>
      </c>
      <c r="J183" s="184" t="str">
        <f t="shared" si="147"/>
        <v/>
      </c>
      <c r="K183" s="184" t="str">
        <f t="shared" si="148"/>
        <v>Non-Op</v>
      </c>
      <c r="L183" s="184" t="str">
        <f t="shared" si="139"/>
        <v>NO</v>
      </c>
      <c r="M183" s="184" t="str">
        <f t="shared" si="140"/>
        <v>NO</v>
      </c>
      <c r="N183" s="184" t="str">
        <f t="shared" si="141"/>
        <v/>
      </c>
      <c r="O183"/>
      <c r="P183" s="97">
        <v>3368039.95</v>
      </c>
      <c r="Q183" s="97">
        <v>2981194.85</v>
      </c>
      <c r="R183" s="97">
        <v>8645810.1500000004</v>
      </c>
      <c r="S183" s="97">
        <v>11139705.560000001</v>
      </c>
      <c r="T183" s="97">
        <v>6943214.7400000002</v>
      </c>
      <c r="U183" s="97">
        <v>0</v>
      </c>
      <c r="V183" s="97">
        <v>0</v>
      </c>
      <c r="W183" s="97">
        <v>0</v>
      </c>
      <c r="X183" s="97">
        <v>0</v>
      </c>
      <c r="Y183" s="97">
        <v>0</v>
      </c>
      <c r="Z183" s="97">
        <v>0</v>
      </c>
      <c r="AA183" s="97">
        <v>0</v>
      </c>
      <c r="AB183" s="97">
        <v>0</v>
      </c>
      <c r="AC183" s="97"/>
      <c r="AD183" s="97"/>
      <c r="AE183" s="97">
        <f t="shared" si="133"/>
        <v>2616162.1062500007</v>
      </c>
      <c r="AF183" s="105"/>
      <c r="AG183" s="104"/>
      <c r="AH183" s="102"/>
      <c r="AI183" s="102"/>
      <c r="AJ183" s="102"/>
      <c r="AK183" s="103">
        <f t="shared" ref="AK183:AK189" si="154">AE183</f>
        <v>2616162.1062500007</v>
      </c>
      <c r="AL183" s="102">
        <f t="shared" si="142"/>
        <v>2616162.1062500007</v>
      </c>
      <c r="AM183" s="101"/>
      <c r="AN183" s="102"/>
      <c r="AO183" s="264">
        <f t="shared" si="143"/>
        <v>0</v>
      </c>
      <c r="AP183" s="240"/>
      <c r="AQ183" s="87">
        <f t="shared" si="134"/>
        <v>0</v>
      </c>
      <c r="AR183" s="102"/>
      <c r="AS183" s="102"/>
      <c r="AT183" s="102"/>
      <c r="AU183" s="102">
        <f>AQ183</f>
        <v>0</v>
      </c>
      <c r="AV183" s="260">
        <f t="shared" si="144"/>
        <v>0</v>
      </c>
      <c r="AW183" s="102"/>
      <c r="AX183" s="102"/>
      <c r="AY183" s="101">
        <f t="shared" si="145"/>
        <v>0</v>
      </c>
      <c r="AZ183" s="516" t="s">
        <v>1690</v>
      </c>
      <c r="BA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row>
    <row r="184" spans="1:87" s="11" customFormat="1" ht="12" customHeight="1">
      <c r="A184" s="364" t="s">
        <v>1567</v>
      </c>
      <c r="B184" s="365" t="str">
        <f t="shared" si="137"/>
        <v>14601004</v>
      </c>
      <c r="C184" s="392" t="s">
        <v>1543</v>
      </c>
      <c r="D184" s="353" t="str">
        <f t="shared" si="138"/>
        <v>Non-Op</v>
      </c>
      <c r="E184" s="353"/>
      <c r="F184" s="443">
        <v>43221</v>
      </c>
      <c r="G184" s="353"/>
      <c r="H184" s="354"/>
      <c r="I184" s="354"/>
      <c r="J184" s="354"/>
      <c r="K184" s="354" t="str">
        <f t="shared" ref="K184:K215" si="155">IF(VALUE(AK184),K$7,IF(ISBLANK(AK184),"",K$7))</f>
        <v>Non-Op</v>
      </c>
      <c r="L184" s="354" t="str">
        <f t="shared" si="139"/>
        <v>NO</v>
      </c>
      <c r="M184" s="354" t="str">
        <f t="shared" si="140"/>
        <v>NO</v>
      </c>
      <c r="N184" s="354" t="str">
        <f t="shared" si="141"/>
        <v/>
      </c>
      <c r="O184"/>
      <c r="P184" s="355"/>
      <c r="Q184" s="355"/>
      <c r="R184" s="355"/>
      <c r="S184" s="355"/>
      <c r="T184" s="355"/>
      <c r="U184" s="355">
        <v>44506.98</v>
      </c>
      <c r="V184" s="355">
        <v>51771.39</v>
      </c>
      <c r="W184" s="355">
        <v>36381.64</v>
      </c>
      <c r="X184" s="355">
        <v>42691.71</v>
      </c>
      <c r="Y184" s="355">
        <v>40031.040000000001</v>
      </c>
      <c r="Z184" s="355">
        <v>42109.07</v>
      </c>
      <c r="AA184" s="355">
        <v>43234.66</v>
      </c>
      <c r="AB184" s="355">
        <v>36119.370000000003</v>
      </c>
      <c r="AC184" s="355"/>
      <c r="AD184" s="355"/>
      <c r="AE184" s="355">
        <f t="shared" si="133"/>
        <v>26565.514583333334</v>
      </c>
      <c r="AF184" s="406"/>
      <c r="AG184" s="356"/>
      <c r="AH184" s="357"/>
      <c r="AI184" s="357"/>
      <c r="AJ184" s="357"/>
      <c r="AK184" s="358">
        <f t="shared" si="154"/>
        <v>26565.514583333334</v>
      </c>
      <c r="AL184" s="357">
        <f t="shared" ref="AL184" si="156">SUM(AI184:AK184)</f>
        <v>26565.514583333334</v>
      </c>
      <c r="AM184" s="359"/>
      <c r="AN184" s="357"/>
      <c r="AO184" s="360">
        <f t="shared" ref="AO184" si="157">AM184+AN184</f>
        <v>0</v>
      </c>
      <c r="AP184" s="240"/>
      <c r="AQ184" s="361">
        <f t="shared" si="134"/>
        <v>36119.370000000003</v>
      </c>
      <c r="AR184" s="357"/>
      <c r="AS184" s="357"/>
      <c r="AT184" s="357"/>
      <c r="AU184" s="357">
        <f>AQ184</f>
        <v>36119.370000000003</v>
      </c>
      <c r="AV184" s="362">
        <f t="shared" ref="AV184" si="158">SUM(AS184:AU184)</f>
        <v>36119.370000000003</v>
      </c>
      <c r="AW184" s="357"/>
      <c r="AX184" s="357"/>
      <c r="AY184" s="359">
        <f t="shared" si="145"/>
        <v>0</v>
      </c>
      <c r="AZ184" s="516" t="s">
        <v>1690</v>
      </c>
      <c r="BA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row>
    <row r="185" spans="1:87" s="11" customFormat="1" ht="12" customHeight="1">
      <c r="A185" s="364">
        <v>14602502</v>
      </c>
      <c r="B185" s="392" t="str">
        <f t="shared" si="137"/>
        <v>14602502</v>
      </c>
      <c r="C185" s="392" t="s">
        <v>1544</v>
      </c>
      <c r="D185" s="353" t="str">
        <f t="shared" ref="D185:D189" si="159">IF(CONCATENATE(H185,I185,J185,K185,N185)= "ERBGRB","CRB",CONCATENATE(H185,I185,J185,K185,N185))</f>
        <v>Non-Op</v>
      </c>
      <c r="E185" s="353"/>
      <c r="F185" s="443">
        <v>43221</v>
      </c>
      <c r="G185" s="353"/>
      <c r="H185" s="354"/>
      <c r="I185" s="354"/>
      <c r="J185" s="354"/>
      <c r="K185" s="354" t="str">
        <f t="shared" si="155"/>
        <v>Non-Op</v>
      </c>
      <c r="L185" s="354" t="str">
        <f t="shared" ref="L185:L189" si="160">IF(VALUE(AM185),"W/C",IF(ISBLANK(AM185),"NO","W/C"))</f>
        <v>NO</v>
      </c>
      <c r="M185" s="354" t="str">
        <f t="shared" ref="M185:M189" si="161">IF(VALUE(AN185),"W/C",IF(ISBLANK(AN185),"NO","W/C"))</f>
        <v>NO</v>
      </c>
      <c r="N185" s="354" t="str">
        <f t="shared" ref="N185:N189" si="162">IF(OR(CONCATENATE(L185,M185)="NOW/C",CONCATENATE(L185,M185)="W/CNO"),"W/C","")</f>
        <v/>
      </c>
      <c r="O185"/>
      <c r="P185" s="355"/>
      <c r="Q185" s="355"/>
      <c r="R185" s="355"/>
      <c r="S185" s="355"/>
      <c r="T185" s="355"/>
      <c r="U185" s="355">
        <v>6222605.0099999998</v>
      </c>
      <c r="V185" s="355">
        <v>6746583.0099999998</v>
      </c>
      <c r="W185" s="355">
        <v>2594737.4</v>
      </c>
      <c r="X185" s="355">
        <v>2407276.38</v>
      </c>
      <c r="Y185" s="355">
        <v>8137743.3899999997</v>
      </c>
      <c r="Z185" s="355">
        <v>1265538.77</v>
      </c>
      <c r="AA185" s="355">
        <v>2433252.5</v>
      </c>
      <c r="AB185" s="355">
        <v>7328142.8200000003</v>
      </c>
      <c r="AC185" s="355"/>
      <c r="AD185" s="355"/>
      <c r="AE185" s="355">
        <f t="shared" si="133"/>
        <v>2789317.3225000002</v>
      </c>
      <c r="AF185" s="406"/>
      <c r="AG185" s="356"/>
      <c r="AH185" s="357"/>
      <c r="AI185" s="357"/>
      <c r="AJ185" s="357"/>
      <c r="AK185" s="358">
        <f t="shared" si="154"/>
        <v>2789317.3225000002</v>
      </c>
      <c r="AL185" s="357">
        <f t="shared" ref="AL185:AL189" si="163">SUM(AI185:AK185)</f>
        <v>2789317.3225000002</v>
      </c>
      <c r="AM185" s="359"/>
      <c r="AN185" s="357"/>
      <c r="AO185" s="360">
        <f t="shared" ref="AO185:AO189" si="164">AM185+AN185</f>
        <v>0</v>
      </c>
      <c r="AP185" s="240"/>
      <c r="AQ185" s="361">
        <f t="shared" si="134"/>
        <v>7328142.8200000003</v>
      </c>
      <c r="AR185" s="357"/>
      <c r="AS185" s="357"/>
      <c r="AT185" s="357"/>
      <c r="AU185" s="357">
        <f t="shared" ref="AU185:AU189" si="165">AQ185</f>
        <v>7328142.8200000003</v>
      </c>
      <c r="AV185" s="362">
        <f t="shared" ref="AV185:AV189" si="166">SUM(AS185:AU185)</f>
        <v>7328142.8200000003</v>
      </c>
      <c r="AW185" s="357"/>
      <c r="AX185" s="357"/>
      <c r="AY185" s="359">
        <f t="shared" ref="AY185:AY189" si="167">AW185+AX185</f>
        <v>0</v>
      </c>
      <c r="AZ185" s="516" t="s">
        <v>1690</v>
      </c>
      <c r="BA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row>
    <row r="186" spans="1:87" s="11" customFormat="1" ht="12" customHeight="1">
      <c r="A186" s="364">
        <v>14609470</v>
      </c>
      <c r="B186" s="392" t="str">
        <f t="shared" si="137"/>
        <v>14609470</v>
      </c>
      <c r="C186" s="392" t="s">
        <v>1545</v>
      </c>
      <c r="D186" s="353" t="str">
        <f t="shared" si="159"/>
        <v>Non-Op</v>
      </c>
      <c r="E186" s="353"/>
      <c r="F186" s="443">
        <v>43221</v>
      </c>
      <c r="G186" s="353"/>
      <c r="H186" s="354"/>
      <c r="I186" s="354"/>
      <c r="J186" s="354"/>
      <c r="K186" s="354" t="str">
        <f t="shared" si="155"/>
        <v>Non-Op</v>
      </c>
      <c r="L186" s="354" t="str">
        <f t="shared" si="160"/>
        <v>NO</v>
      </c>
      <c r="M186" s="354" t="str">
        <f t="shared" si="161"/>
        <v>NO</v>
      </c>
      <c r="N186" s="354" t="str">
        <f t="shared" si="162"/>
        <v/>
      </c>
      <c r="O186"/>
      <c r="P186" s="355"/>
      <c r="Q186" s="355"/>
      <c r="R186" s="355"/>
      <c r="S186" s="355"/>
      <c r="T186" s="355"/>
      <c r="U186" s="355">
        <v>583975.30000000005</v>
      </c>
      <c r="V186" s="355">
        <v>501834.74</v>
      </c>
      <c r="W186" s="355">
        <v>644210.11</v>
      </c>
      <c r="X186" s="355">
        <v>766483.57</v>
      </c>
      <c r="Y186" s="355">
        <v>958367.01</v>
      </c>
      <c r="Z186" s="355">
        <v>1075442.57</v>
      </c>
      <c r="AA186" s="355">
        <v>1259464.17</v>
      </c>
      <c r="AB186" s="355">
        <v>1029691.52</v>
      </c>
      <c r="AC186" s="355"/>
      <c r="AD186" s="355"/>
      <c r="AE186" s="355">
        <f t="shared" si="133"/>
        <v>525385.26916666667</v>
      </c>
      <c r="AF186" s="406"/>
      <c r="AG186" s="356"/>
      <c r="AH186" s="357"/>
      <c r="AI186" s="357"/>
      <c r="AJ186" s="357"/>
      <c r="AK186" s="358">
        <f t="shared" si="154"/>
        <v>525385.26916666667</v>
      </c>
      <c r="AL186" s="357">
        <f t="shared" si="163"/>
        <v>525385.26916666667</v>
      </c>
      <c r="AM186" s="359"/>
      <c r="AN186" s="357"/>
      <c r="AO186" s="360">
        <f t="shared" si="164"/>
        <v>0</v>
      </c>
      <c r="AP186" s="240"/>
      <c r="AQ186" s="361">
        <f t="shared" si="134"/>
        <v>1029691.52</v>
      </c>
      <c r="AR186" s="357"/>
      <c r="AS186" s="357"/>
      <c r="AT186" s="357"/>
      <c r="AU186" s="357">
        <f t="shared" si="165"/>
        <v>1029691.52</v>
      </c>
      <c r="AV186" s="362">
        <f t="shared" si="166"/>
        <v>1029691.52</v>
      </c>
      <c r="AW186" s="357"/>
      <c r="AX186" s="357"/>
      <c r="AY186" s="359">
        <f t="shared" si="167"/>
        <v>0</v>
      </c>
      <c r="AZ186" s="516" t="s">
        <v>1690</v>
      </c>
      <c r="BA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row>
    <row r="187" spans="1:87" s="11" customFormat="1" ht="12" customHeight="1">
      <c r="A187" s="364">
        <v>14609480</v>
      </c>
      <c r="B187" s="392" t="str">
        <f t="shared" si="137"/>
        <v>14609480</v>
      </c>
      <c r="C187" s="392" t="s">
        <v>1546</v>
      </c>
      <c r="D187" s="353" t="str">
        <f t="shared" si="159"/>
        <v>Non-Op</v>
      </c>
      <c r="E187" s="353"/>
      <c r="F187" s="443">
        <v>43221</v>
      </c>
      <c r="G187" s="353"/>
      <c r="H187" s="354"/>
      <c r="I187" s="354"/>
      <c r="J187" s="354"/>
      <c r="K187" s="354" t="str">
        <f t="shared" si="155"/>
        <v>Non-Op</v>
      </c>
      <c r="L187" s="354" t="str">
        <f t="shared" si="160"/>
        <v>NO</v>
      </c>
      <c r="M187" s="354" t="str">
        <f t="shared" si="161"/>
        <v>NO</v>
      </c>
      <c r="N187" s="354" t="str">
        <f t="shared" si="162"/>
        <v/>
      </c>
      <c r="O187"/>
      <c r="P187" s="355"/>
      <c r="Q187" s="355"/>
      <c r="R187" s="355"/>
      <c r="S187" s="355"/>
      <c r="T187" s="355"/>
      <c r="U187" s="355">
        <v>35651.89</v>
      </c>
      <c r="V187" s="355">
        <v>239.16</v>
      </c>
      <c r="W187" s="355">
        <v>1146.19</v>
      </c>
      <c r="X187" s="355">
        <v>4704.0600000000004</v>
      </c>
      <c r="Y187" s="355">
        <v>2285.79</v>
      </c>
      <c r="Z187" s="355">
        <v>3498.3</v>
      </c>
      <c r="AA187" s="355">
        <v>4911.1499999999996</v>
      </c>
      <c r="AB187" s="355">
        <v>118.4</v>
      </c>
      <c r="AC187" s="355"/>
      <c r="AD187" s="355"/>
      <c r="AE187" s="355">
        <f t="shared" si="133"/>
        <v>4374.6450000000004</v>
      </c>
      <c r="AF187" s="406"/>
      <c r="AG187" s="356"/>
      <c r="AH187" s="357"/>
      <c r="AI187" s="357"/>
      <c r="AJ187" s="357"/>
      <c r="AK187" s="358">
        <f t="shared" si="154"/>
        <v>4374.6450000000004</v>
      </c>
      <c r="AL187" s="357">
        <f t="shared" si="163"/>
        <v>4374.6450000000004</v>
      </c>
      <c r="AM187" s="359"/>
      <c r="AN187" s="357"/>
      <c r="AO187" s="360">
        <f t="shared" si="164"/>
        <v>0</v>
      </c>
      <c r="AP187" s="240"/>
      <c r="AQ187" s="361">
        <f t="shared" si="134"/>
        <v>118.4</v>
      </c>
      <c r="AR187" s="357"/>
      <c r="AS187" s="357"/>
      <c r="AT187" s="357"/>
      <c r="AU187" s="357">
        <f t="shared" si="165"/>
        <v>118.4</v>
      </c>
      <c r="AV187" s="362">
        <f t="shared" si="166"/>
        <v>118.4</v>
      </c>
      <c r="AW187" s="357"/>
      <c r="AX187" s="357"/>
      <c r="AY187" s="359">
        <f t="shared" si="167"/>
        <v>0</v>
      </c>
      <c r="AZ187" s="516" t="s">
        <v>1690</v>
      </c>
      <c r="BA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row>
    <row r="188" spans="1:87" s="11" customFormat="1" ht="12" customHeight="1">
      <c r="A188" s="364">
        <v>14609490</v>
      </c>
      <c r="B188" s="392" t="str">
        <f t="shared" si="137"/>
        <v>14609490</v>
      </c>
      <c r="C188" s="392" t="s">
        <v>1547</v>
      </c>
      <c r="D188" s="353" t="str">
        <f t="shared" si="159"/>
        <v>Non-Op</v>
      </c>
      <c r="E188" s="353"/>
      <c r="F188" s="443">
        <v>43221</v>
      </c>
      <c r="G188" s="353"/>
      <c r="H188" s="354"/>
      <c r="I188" s="354"/>
      <c r="J188" s="354"/>
      <c r="K188" s="354" t="str">
        <f t="shared" si="155"/>
        <v>Non-Op</v>
      </c>
      <c r="L188" s="354" t="str">
        <f t="shared" si="160"/>
        <v>NO</v>
      </c>
      <c r="M188" s="354" t="str">
        <f t="shared" si="161"/>
        <v>NO</v>
      </c>
      <c r="N188" s="354" t="str">
        <f t="shared" si="162"/>
        <v/>
      </c>
      <c r="O188"/>
      <c r="P188" s="355"/>
      <c r="Q188" s="355"/>
      <c r="R188" s="355"/>
      <c r="S188" s="355"/>
      <c r="T188" s="355"/>
      <c r="U188" s="355">
        <v>20764.03</v>
      </c>
      <c r="V188" s="355">
        <v>214.99</v>
      </c>
      <c r="W188" s="355">
        <v>433.67</v>
      </c>
      <c r="X188" s="355">
        <v>1505.83</v>
      </c>
      <c r="Y188" s="355">
        <v>1169.51</v>
      </c>
      <c r="Z188" s="355">
        <v>1741.88</v>
      </c>
      <c r="AA188" s="355">
        <v>3143.21</v>
      </c>
      <c r="AB188" s="355">
        <v>118.4</v>
      </c>
      <c r="AC188" s="355"/>
      <c r="AD188" s="355"/>
      <c r="AE188" s="355">
        <f t="shared" si="133"/>
        <v>2419.3599999999997</v>
      </c>
      <c r="AF188" s="406"/>
      <c r="AG188" s="356"/>
      <c r="AH188" s="357"/>
      <c r="AI188" s="357"/>
      <c r="AJ188" s="357"/>
      <c r="AK188" s="358">
        <f t="shared" si="154"/>
        <v>2419.3599999999997</v>
      </c>
      <c r="AL188" s="357">
        <f t="shared" si="163"/>
        <v>2419.3599999999997</v>
      </c>
      <c r="AM188" s="359"/>
      <c r="AN188" s="357"/>
      <c r="AO188" s="360">
        <f t="shared" si="164"/>
        <v>0</v>
      </c>
      <c r="AP188" s="240"/>
      <c r="AQ188" s="361">
        <f t="shared" si="134"/>
        <v>118.4</v>
      </c>
      <c r="AR188" s="357"/>
      <c r="AS188" s="357"/>
      <c r="AT188" s="357"/>
      <c r="AU188" s="357">
        <f t="shared" si="165"/>
        <v>118.4</v>
      </c>
      <c r="AV188" s="362">
        <f t="shared" si="166"/>
        <v>118.4</v>
      </c>
      <c r="AW188" s="357"/>
      <c r="AX188" s="357"/>
      <c r="AY188" s="359">
        <f t="shared" si="167"/>
        <v>0</v>
      </c>
      <c r="AZ188" s="516" t="s">
        <v>1690</v>
      </c>
      <c r="BA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row>
    <row r="189" spans="1:87" s="11" customFormat="1" ht="12" customHeight="1">
      <c r="A189" s="364">
        <v>14609500</v>
      </c>
      <c r="B189" s="392" t="str">
        <f t="shared" si="137"/>
        <v>14609500</v>
      </c>
      <c r="C189" s="392" t="s">
        <v>1548</v>
      </c>
      <c r="D189" s="353" t="str">
        <f t="shared" si="159"/>
        <v>Non-Op</v>
      </c>
      <c r="E189" s="353"/>
      <c r="F189" s="443">
        <v>43221</v>
      </c>
      <c r="G189" s="353"/>
      <c r="H189" s="354"/>
      <c r="I189" s="354"/>
      <c r="J189" s="354"/>
      <c r="K189" s="354" t="str">
        <f t="shared" si="155"/>
        <v>Non-Op</v>
      </c>
      <c r="L189" s="354" t="str">
        <f t="shared" si="160"/>
        <v>NO</v>
      </c>
      <c r="M189" s="354" t="str">
        <f t="shared" si="161"/>
        <v>NO</v>
      </c>
      <c r="N189" s="354" t="str">
        <f t="shared" si="162"/>
        <v/>
      </c>
      <c r="O189"/>
      <c r="P189" s="355"/>
      <c r="Q189" s="355"/>
      <c r="R189" s="355"/>
      <c r="S189" s="355"/>
      <c r="T189" s="355"/>
      <c r="U189" s="355">
        <v>419128.6</v>
      </c>
      <c r="V189" s="355">
        <v>60852.21</v>
      </c>
      <c r="W189" s="355">
        <v>130081.5</v>
      </c>
      <c r="X189" s="355">
        <v>217555.35</v>
      </c>
      <c r="Y189" s="355">
        <v>103527.34</v>
      </c>
      <c r="Z189" s="355">
        <v>177106.78</v>
      </c>
      <c r="AA189" s="355">
        <v>247179.65</v>
      </c>
      <c r="AB189" s="355">
        <v>141111.76999999999</v>
      </c>
      <c r="AC189" s="355"/>
      <c r="AD189" s="355"/>
      <c r="AE189" s="355">
        <f t="shared" si="133"/>
        <v>118832.27625</v>
      </c>
      <c r="AF189" s="406"/>
      <c r="AG189" s="356"/>
      <c r="AH189" s="357"/>
      <c r="AI189" s="357"/>
      <c r="AJ189" s="357"/>
      <c r="AK189" s="358">
        <f t="shared" si="154"/>
        <v>118832.27625</v>
      </c>
      <c r="AL189" s="357">
        <f t="shared" si="163"/>
        <v>118832.27625</v>
      </c>
      <c r="AM189" s="359"/>
      <c r="AN189" s="357"/>
      <c r="AO189" s="360">
        <f t="shared" si="164"/>
        <v>0</v>
      </c>
      <c r="AP189" s="240"/>
      <c r="AQ189" s="361">
        <f t="shared" si="134"/>
        <v>141111.76999999999</v>
      </c>
      <c r="AR189" s="357"/>
      <c r="AS189" s="357"/>
      <c r="AT189" s="357"/>
      <c r="AU189" s="357">
        <f t="shared" si="165"/>
        <v>141111.76999999999</v>
      </c>
      <c r="AV189" s="362">
        <f t="shared" si="166"/>
        <v>141111.76999999999</v>
      </c>
      <c r="AW189" s="357"/>
      <c r="AX189" s="357"/>
      <c r="AY189" s="359">
        <f t="shared" si="167"/>
        <v>0</v>
      </c>
      <c r="AZ189" s="516" t="s">
        <v>1690</v>
      </c>
      <c r="BA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row>
    <row r="190" spans="1:87" s="11" customFormat="1" ht="12" customHeight="1">
      <c r="A190" s="364">
        <v>15100001</v>
      </c>
      <c r="B190" s="365" t="str">
        <f t="shared" si="137"/>
        <v>15100001</v>
      </c>
      <c r="C190" s="352" t="s">
        <v>1396</v>
      </c>
      <c r="D190" s="353" t="str">
        <f t="shared" si="138"/>
        <v>W/C</v>
      </c>
      <c r="E190" s="353"/>
      <c r="F190" s="443">
        <v>43070</v>
      </c>
      <c r="G190" s="353"/>
      <c r="H190" s="354" t="str">
        <f t="shared" ref="H190:H221" si="168">IF(VALUE(AH190),H$7,IF(ISBLANK(AH190),"",H$7))</f>
        <v/>
      </c>
      <c r="I190" s="354" t="str">
        <f t="shared" ref="I190:I221" si="169">IF(VALUE(AI190),I$7,IF(ISBLANK(AI190),"",I$7))</f>
        <v/>
      </c>
      <c r="J190" s="354" t="str">
        <f t="shared" ref="J190:J221" si="170">IF(VALUE(AJ190),J$7,IF(ISBLANK(AJ190),"",J$7))</f>
        <v/>
      </c>
      <c r="K190" s="354" t="str">
        <f t="shared" si="155"/>
        <v/>
      </c>
      <c r="L190" s="354" t="str">
        <f t="shared" si="139"/>
        <v>W/C</v>
      </c>
      <c r="M190" s="354" t="str">
        <f t="shared" si="140"/>
        <v>NO</v>
      </c>
      <c r="N190" s="354" t="str">
        <f t="shared" si="141"/>
        <v>W/C</v>
      </c>
      <c r="O190"/>
      <c r="P190" s="355">
        <v>-1063362.3600000001</v>
      </c>
      <c r="Q190" s="355">
        <v>0</v>
      </c>
      <c r="R190" s="355">
        <v>0</v>
      </c>
      <c r="S190" s="355">
        <v>0</v>
      </c>
      <c r="T190" s="355">
        <v>0</v>
      </c>
      <c r="U190" s="355">
        <v>0</v>
      </c>
      <c r="V190" s="355">
        <v>0</v>
      </c>
      <c r="W190" s="355">
        <v>0</v>
      </c>
      <c r="X190" s="355">
        <v>0</v>
      </c>
      <c r="Y190" s="355">
        <v>0</v>
      </c>
      <c r="Z190" s="355">
        <v>0</v>
      </c>
      <c r="AA190" s="355">
        <v>0</v>
      </c>
      <c r="AB190" s="355">
        <v>0</v>
      </c>
      <c r="AC190" s="355"/>
      <c r="AD190" s="355"/>
      <c r="AE190" s="355">
        <f t="shared" si="133"/>
        <v>-44306.765000000007</v>
      </c>
      <c r="AF190" s="406"/>
      <c r="AG190" s="356"/>
      <c r="AH190" s="357"/>
      <c r="AI190" s="357"/>
      <c r="AJ190" s="357"/>
      <c r="AK190" s="358"/>
      <c r="AL190" s="357">
        <f t="shared" si="142"/>
        <v>0</v>
      </c>
      <c r="AM190" s="359">
        <f t="shared" ref="AM190:AM214" si="171">AE190</f>
        <v>-44306.765000000007</v>
      </c>
      <c r="AN190" s="357"/>
      <c r="AO190" s="360">
        <f t="shared" si="143"/>
        <v>-44306.765000000007</v>
      </c>
      <c r="AP190" s="240"/>
      <c r="AQ190" s="361">
        <f t="shared" si="134"/>
        <v>0</v>
      </c>
      <c r="AR190" s="357"/>
      <c r="AS190" s="357"/>
      <c r="AT190" s="357"/>
      <c r="AU190" s="357"/>
      <c r="AV190" s="362">
        <f t="shared" si="144"/>
        <v>0</v>
      </c>
      <c r="AW190" s="357">
        <f t="shared" si="153"/>
        <v>0</v>
      </c>
      <c r="AX190" s="357"/>
      <c r="AY190" s="359">
        <f t="shared" si="145"/>
        <v>0</v>
      </c>
      <c r="AZ190" s="516"/>
      <c r="BA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row>
    <row r="191" spans="1:87" s="11" customFormat="1" ht="12" customHeight="1">
      <c r="A191" s="168">
        <v>15100021</v>
      </c>
      <c r="B191" s="111" t="str">
        <f t="shared" si="137"/>
        <v>15100021</v>
      </c>
      <c r="C191" s="96" t="s">
        <v>639</v>
      </c>
      <c r="D191" s="115" t="str">
        <f t="shared" si="138"/>
        <v>W/C</v>
      </c>
      <c r="E191" s="115"/>
      <c r="F191" s="96"/>
      <c r="G191" s="115"/>
      <c r="H191" s="184" t="str">
        <f t="shared" si="168"/>
        <v/>
      </c>
      <c r="I191" s="184" t="str">
        <f t="shared" si="169"/>
        <v/>
      </c>
      <c r="J191" s="184" t="str">
        <f t="shared" si="170"/>
        <v/>
      </c>
      <c r="K191" s="184" t="str">
        <f t="shared" si="155"/>
        <v/>
      </c>
      <c r="L191" s="184" t="str">
        <f t="shared" si="139"/>
        <v>W/C</v>
      </c>
      <c r="M191" s="184" t="str">
        <f t="shared" si="140"/>
        <v>NO</v>
      </c>
      <c r="N191" s="184" t="str">
        <f t="shared" si="141"/>
        <v>W/C</v>
      </c>
      <c r="O191"/>
      <c r="P191" s="97">
        <v>2677784.5099999998</v>
      </c>
      <c r="Q191" s="97">
        <v>3344784.02</v>
      </c>
      <c r="R191" s="97">
        <v>3034856.49</v>
      </c>
      <c r="S191" s="97">
        <v>3154386.68</v>
      </c>
      <c r="T191" s="97">
        <v>4219605</v>
      </c>
      <c r="U191" s="97">
        <v>5376346.7999999998</v>
      </c>
      <c r="V191" s="97">
        <v>4353389.55</v>
      </c>
      <c r="W191" s="97">
        <v>4980807.76</v>
      </c>
      <c r="X191" s="97">
        <v>4786445.8</v>
      </c>
      <c r="Y191" s="97">
        <v>3722359.2</v>
      </c>
      <c r="Z191" s="97">
        <v>4039611.58</v>
      </c>
      <c r="AA191" s="97">
        <v>3614571.65</v>
      </c>
      <c r="AB191" s="97">
        <v>3560453.57</v>
      </c>
      <c r="AC191" s="97"/>
      <c r="AD191" s="97"/>
      <c r="AE191" s="97">
        <f t="shared" si="133"/>
        <v>3978856.9641666659</v>
      </c>
      <c r="AF191" s="105"/>
      <c r="AG191" s="104"/>
      <c r="AH191" s="102"/>
      <c r="AI191" s="102"/>
      <c r="AJ191" s="102"/>
      <c r="AK191" s="103"/>
      <c r="AL191" s="102">
        <f t="shared" si="142"/>
        <v>0</v>
      </c>
      <c r="AM191" s="101">
        <f t="shared" si="171"/>
        <v>3978856.9641666659</v>
      </c>
      <c r="AN191" s="102"/>
      <c r="AO191" s="264">
        <f t="shared" si="143"/>
        <v>3978856.9641666659</v>
      </c>
      <c r="AP191" s="240"/>
      <c r="AQ191" s="87">
        <f t="shared" si="134"/>
        <v>3560453.57</v>
      </c>
      <c r="AR191" s="102"/>
      <c r="AS191" s="102"/>
      <c r="AT191" s="102"/>
      <c r="AU191" s="102"/>
      <c r="AV191" s="260">
        <f t="shared" si="144"/>
        <v>0</v>
      </c>
      <c r="AW191" s="102">
        <f>AQ191</f>
        <v>3560453.57</v>
      </c>
      <c r="AX191" s="102"/>
      <c r="AY191" s="101">
        <f t="shared" si="145"/>
        <v>3560453.57</v>
      </c>
      <c r="AZ191" s="516"/>
      <c r="BA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row>
    <row r="192" spans="1:87" s="11" customFormat="1" ht="12" customHeight="1">
      <c r="A192" s="168">
        <v>15100031</v>
      </c>
      <c r="B192" s="111" t="str">
        <f t="shared" si="137"/>
        <v>15100031</v>
      </c>
      <c r="C192" s="96" t="s">
        <v>640</v>
      </c>
      <c r="D192" s="115" t="str">
        <f t="shared" si="138"/>
        <v>W/C</v>
      </c>
      <c r="E192" s="115"/>
      <c r="F192" s="96"/>
      <c r="G192" s="115"/>
      <c r="H192" s="184" t="str">
        <f t="shared" si="168"/>
        <v/>
      </c>
      <c r="I192" s="184" t="str">
        <f t="shared" si="169"/>
        <v/>
      </c>
      <c r="J192" s="184" t="str">
        <f t="shared" si="170"/>
        <v/>
      </c>
      <c r="K192" s="184" t="str">
        <f t="shared" si="155"/>
        <v/>
      </c>
      <c r="L192" s="184" t="str">
        <f t="shared" si="139"/>
        <v>W/C</v>
      </c>
      <c r="M192" s="184" t="str">
        <f t="shared" si="140"/>
        <v>NO</v>
      </c>
      <c r="N192" s="184" t="str">
        <f t="shared" si="141"/>
        <v>W/C</v>
      </c>
      <c r="O192"/>
      <c r="P192" s="97">
        <v>2652723.12</v>
      </c>
      <c r="Q192" s="97">
        <v>2885857.21</v>
      </c>
      <c r="R192" s="97">
        <v>2516272.48</v>
      </c>
      <c r="S192" s="97">
        <v>2667703.7799999998</v>
      </c>
      <c r="T192" s="97">
        <v>2656001.6800000002</v>
      </c>
      <c r="U192" s="97">
        <v>2838154.4</v>
      </c>
      <c r="V192" s="97">
        <v>3242211.57</v>
      </c>
      <c r="W192" s="97">
        <v>3779085.37</v>
      </c>
      <c r="X192" s="97">
        <v>3810397.95</v>
      </c>
      <c r="Y192" s="97">
        <v>3369939.43</v>
      </c>
      <c r="Z192" s="97">
        <v>3556655.94</v>
      </c>
      <c r="AA192" s="97">
        <v>3179420.34</v>
      </c>
      <c r="AB192" s="97">
        <v>2576504.5099999998</v>
      </c>
      <c r="AC192" s="97"/>
      <c r="AD192" s="97"/>
      <c r="AE192" s="97">
        <f t="shared" si="133"/>
        <v>3093026.1637499998</v>
      </c>
      <c r="AF192" s="105"/>
      <c r="AG192" s="104"/>
      <c r="AH192" s="102"/>
      <c r="AI192" s="102"/>
      <c r="AJ192" s="102"/>
      <c r="AK192" s="103"/>
      <c r="AL192" s="102">
        <f t="shared" si="142"/>
        <v>0</v>
      </c>
      <c r="AM192" s="101">
        <f t="shared" si="171"/>
        <v>3093026.1637499998</v>
      </c>
      <c r="AN192" s="102"/>
      <c r="AO192" s="264">
        <f t="shared" si="143"/>
        <v>3093026.1637499998</v>
      </c>
      <c r="AP192" s="240"/>
      <c r="AQ192" s="87">
        <f t="shared" si="134"/>
        <v>2576504.5099999998</v>
      </c>
      <c r="AR192" s="102"/>
      <c r="AS192" s="102"/>
      <c r="AT192" s="102"/>
      <c r="AU192" s="102"/>
      <c r="AV192" s="260">
        <f t="shared" si="144"/>
        <v>0</v>
      </c>
      <c r="AW192" s="102">
        <f t="shared" ref="AW192:AW214" si="172">AQ192</f>
        <v>2576504.5099999998</v>
      </c>
      <c r="AX192" s="102"/>
      <c r="AY192" s="101">
        <f t="shared" si="145"/>
        <v>2576504.5099999998</v>
      </c>
      <c r="AZ192" s="516"/>
      <c r="BA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row>
    <row r="193" spans="1:87" s="11" customFormat="1" ht="12" customHeight="1">
      <c r="A193" s="168">
        <v>15100041</v>
      </c>
      <c r="B193" s="111" t="str">
        <f t="shared" si="137"/>
        <v>15100041</v>
      </c>
      <c r="C193" s="96" t="s">
        <v>301</v>
      </c>
      <c r="D193" s="115" t="str">
        <f t="shared" si="138"/>
        <v>W/C</v>
      </c>
      <c r="E193" s="115"/>
      <c r="F193" s="96"/>
      <c r="G193" s="115"/>
      <c r="H193" s="184" t="str">
        <f t="shared" si="168"/>
        <v/>
      </c>
      <c r="I193" s="184" t="str">
        <f t="shared" si="169"/>
        <v/>
      </c>
      <c r="J193" s="184" t="str">
        <f t="shared" si="170"/>
        <v/>
      </c>
      <c r="K193" s="184" t="str">
        <f t="shared" si="155"/>
        <v/>
      </c>
      <c r="L193" s="184" t="str">
        <f t="shared" si="139"/>
        <v>W/C</v>
      </c>
      <c r="M193" s="184" t="str">
        <f t="shared" si="140"/>
        <v>NO</v>
      </c>
      <c r="N193" s="184" t="str">
        <f t="shared" si="141"/>
        <v>W/C</v>
      </c>
      <c r="O193"/>
      <c r="P193" s="97">
        <v>238292.72</v>
      </c>
      <c r="Q193" s="97">
        <v>235757.4</v>
      </c>
      <c r="R193" s="97">
        <v>237330.44</v>
      </c>
      <c r="S193" s="97">
        <v>223096.93</v>
      </c>
      <c r="T193" s="97">
        <v>230179.19</v>
      </c>
      <c r="U193" s="97">
        <v>304322.75</v>
      </c>
      <c r="V193" s="97">
        <v>286247.21999999997</v>
      </c>
      <c r="W193" s="97">
        <v>1199892.22</v>
      </c>
      <c r="X193" s="97">
        <v>282354.92</v>
      </c>
      <c r="Y193" s="97">
        <v>381337.68</v>
      </c>
      <c r="Z193" s="97">
        <v>265420.09999999998</v>
      </c>
      <c r="AA193" s="97">
        <v>302022.94</v>
      </c>
      <c r="AB193" s="97">
        <v>259419.93</v>
      </c>
      <c r="AC193" s="97"/>
      <c r="AD193" s="97"/>
      <c r="AE193" s="97">
        <f t="shared" si="133"/>
        <v>349734.8429166667</v>
      </c>
      <c r="AF193" s="105"/>
      <c r="AG193" s="104"/>
      <c r="AH193" s="102"/>
      <c r="AI193" s="102"/>
      <c r="AJ193" s="102"/>
      <c r="AK193" s="103"/>
      <c r="AL193" s="102">
        <f t="shared" si="142"/>
        <v>0</v>
      </c>
      <c r="AM193" s="101">
        <f t="shared" si="171"/>
        <v>349734.8429166667</v>
      </c>
      <c r="AN193" s="102"/>
      <c r="AO193" s="264">
        <f t="shared" si="143"/>
        <v>349734.8429166667</v>
      </c>
      <c r="AP193" s="240"/>
      <c r="AQ193" s="87">
        <f t="shared" si="134"/>
        <v>259419.93</v>
      </c>
      <c r="AR193" s="102"/>
      <c r="AS193" s="102"/>
      <c r="AT193" s="102"/>
      <c r="AU193" s="102"/>
      <c r="AV193" s="260">
        <f t="shared" si="144"/>
        <v>0</v>
      </c>
      <c r="AW193" s="102">
        <f t="shared" si="172"/>
        <v>259419.93</v>
      </c>
      <c r="AX193" s="102"/>
      <c r="AY193" s="101">
        <f t="shared" si="145"/>
        <v>259419.93</v>
      </c>
      <c r="AZ193" s="516"/>
      <c r="BA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row>
    <row r="194" spans="1:87" s="11" customFormat="1" ht="12" customHeight="1">
      <c r="A194" s="168">
        <v>15100061</v>
      </c>
      <c r="B194" s="111" t="str">
        <f t="shared" si="137"/>
        <v>15100061</v>
      </c>
      <c r="C194" s="96" t="s">
        <v>335</v>
      </c>
      <c r="D194" s="115" t="str">
        <f t="shared" si="138"/>
        <v>W/C</v>
      </c>
      <c r="E194" s="115"/>
      <c r="F194" s="96"/>
      <c r="G194" s="115"/>
      <c r="H194" s="184" t="str">
        <f t="shared" si="168"/>
        <v/>
      </c>
      <c r="I194" s="184" t="str">
        <f t="shared" si="169"/>
        <v/>
      </c>
      <c r="J194" s="184" t="str">
        <f t="shared" si="170"/>
        <v/>
      </c>
      <c r="K194" s="184" t="str">
        <f t="shared" si="155"/>
        <v/>
      </c>
      <c r="L194" s="184" t="str">
        <f t="shared" si="139"/>
        <v>W/C</v>
      </c>
      <c r="M194" s="184" t="str">
        <f t="shared" si="140"/>
        <v>NO</v>
      </c>
      <c r="N194" s="184" t="str">
        <f t="shared" si="141"/>
        <v>W/C</v>
      </c>
      <c r="O194"/>
      <c r="P194" s="97">
        <v>30017.11</v>
      </c>
      <c r="Q194" s="97">
        <v>29160.15</v>
      </c>
      <c r="R194" s="97">
        <v>29160.15</v>
      </c>
      <c r="S194" s="97">
        <v>29160.15</v>
      </c>
      <c r="T194" s="97">
        <v>28772.76</v>
      </c>
      <c r="U194" s="97">
        <v>27054.14</v>
      </c>
      <c r="V194" s="97">
        <v>27054.14</v>
      </c>
      <c r="W194" s="97">
        <v>26420.22</v>
      </c>
      <c r="X194" s="97">
        <v>25539.78</v>
      </c>
      <c r="Y194" s="97">
        <v>24506.73</v>
      </c>
      <c r="Z194" s="97">
        <v>24506.73</v>
      </c>
      <c r="AA194" s="97">
        <v>39873.760000000002</v>
      </c>
      <c r="AB194" s="97">
        <v>37144.17</v>
      </c>
      <c r="AC194" s="97"/>
      <c r="AD194" s="97"/>
      <c r="AE194" s="97">
        <f t="shared" si="133"/>
        <v>28732.445833333335</v>
      </c>
      <c r="AF194" s="105"/>
      <c r="AG194" s="104"/>
      <c r="AH194" s="102"/>
      <c r="AI194" s="102"/>
      <c r="AJ194" s="102"/>
      <c r="AK194" s="103"/>
      <c r="AL194" s="102">
        <f t="shared" si="142"/>
        <v>0</v>
      </c>
      <c r="AM194" s="101">
        <f t="shared" si="171"/>
        <v>28732.445833333335</v>
      </c>
      <c r="AN194" s="102"/>
      <c r="AO194" s="264">
        <f t="shared" si="143"/>
        <v>28732.445833333335</v>
      </c>
      <c r="AP194" s="240"/>
      <c r="AQ194" s="87">
        <f t="shared" si="134"/>
        <v>37144.17</v>
      </c>
      <c r="AR194" s="102"/>
      <c r="AS194" s="102"/>
      <c r="AT194" s="102"/>
      <c r="AU194" s="102"/>
      <c r="AV194" s="260">
        <f t="shared" si="144"/>
        <v>0</v>
      </c>
      <c r="AW194" s="102">
        <f t="shared" si="172"/>
        <v>37144.17</v>
      </c>
      <c r="AX194" s="102"/>
      <c r="AY194" s="101">
        <f t="shared" si="145"/>
        <v>37144.17</v>
      </c>
      <c r="AZ194" s="516"/>
      <c r="BA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row>
    <row r="195" spans="1:87" s="11" customFormat="1" ht="12" customHeight="1">
      <c r="A195" s="168">
        <v>15100081</v>
      </c>
      <c r="B195" s="111" t="str">
        <f t="shared" si="137"/>
        <v>15100081</v>
      </c>
      <c r="C195" s="96" t="s">
        <v>76</v>
      </c>
      <c r="D195" s="115" t="str">
        <f t="shared" si="138"/>
        <v>W/C</v>
      </c>
      <c r="E195" s="115"/>
      <c r="F195" s="96"/>
      <c r="G195" s="115"/>
      <c r="H195" s="184" t="str">
        <f t="shared" si="168"/>
        <v/>
      </c>
      <c r="I195" s="184" t="str">
        <f t="shared" si="169"/>
        <v/>
      </c>
      <c r="J195" s="184" t="str">
        <f t="shared" si="170"/>
        <v/>
      </c>
      <c r="K195" s="184" t="str">
        <f t="shared" si="155"/>
        <v/>
      </c>
      <c r="L195" s="184" t="str">
        <f t="shared" si="139"/>
        <v>W/C</v>
      </c>
      <c r="M195" s="184" t="str">
        <f t="shared" si="140"/>
        <v>NO</v>
      </c>
      <c r="N195" s="184" t="str">
        <f t="shared" si="141"/>
        <v>W/C</v>
      </c>
      <c r="O195"/>
      <c r="P195" s="97">
        <v>1642990.77</v>
      </c>
      <c r="Q195" s="97">
        <v>1637956.24</v>
      </c>
      <c r="R195" s="97">
        <v>1637956.24</v>
      </c>
      <c r="S195" s="97">
        <v>1634842.75</v>
      </c>
      <c r="T195" s="97">
        <v>1634842.75</v>
      </c>
      <c r="U195" s="97">
        <v>1632223.74</v>
      </c>
      <c r="V195" s="97">
        <v>1625723.26</v>
      </c>
      <c r="W195" s="97">
        <v>1625723.26</v>
      </c>
      <c r="X195" s="97">
        <v>1620358.34</v>
      </c>
      <c r="Y195" s="97">
        <v>1620358.34</v>
      </c>
      <c r="Z195" s="97">
        <v>1620358.34</v>
      </c>
      <c r="AA195" s="97">
        <v>1669299.69</v>
      </c>
      <c r="AB195" s="97">
        <v>1643560.73</v>
      </c>
      <c r="AC195" s="97"/>
      <c r="AD195" s="97"/>
      <c r="AE195" s="97">
        <f t="shared" si="133"/>
        <v>1633576.5583333333</v>
      </c>
      <c r="AF195" s="105"/>
      <c r="AG195" s="104"/>
      <c r="AH195" s="102"/>
      <c r="AI195" s="102"/>
      <c r="AJ195" s="102"/>
      <c r="AK195" s="103"/>
      <c r="AL195" s="102">
        <f t="shared" si="142"/>
        <v>0</v>
      </c>
      <c r="AM195" s="101">
        <f t="shared" si="171"/>
        <v>1633576.5583333333</v>
      </c>
      <c r="AN195" s="102"/>
      <c r="AO195" s="264">
        <f t="shared" si="143"/>
        <v>1633576.5583333333</v>
      </c>
      <c r="AP195" s="240"/>
      <c r="AQ195" s="87">
        <f t="shared" si="134"/>
        <v>1643560.73</v>
      </c>
      <c r="AR195" s="102"/>
      <c r="AS195" s="102"/>
      <c r="AT195" s="102"/>
      <c r="AU195" s="102"/>
      <c r="AV195" s="260">
        <f t="shared" si="144"/>
        <v>0</v>
      </c>
      <c r="AW195" s="102">
        <f t="shared" si="172"/>
        <v>1643560.73</v>
      </c>
      <c r="AX195" s="102"/>
      <c r="AY195" s="101">
        <f t="shared" si="145"/>
        <v>1643560.73</v>
      </c>
      <c r="AZ195" s="516"/>
      <c r="BA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row>
    <row r="196" spans="1:87" s="11" customFormat="1" ht="12" customHeight="1">
      <c r="A196" s="168">
        <v>15100091</v>
      </c>
      <c r="B196" s="111" t="str">
        <f t="shared" si="137"/>
        <v>15100091</v>
      </c>
      <c r="C196" s="96" t="s">
        <v>77</v>
      </c>
      <c r="D196" s="115" t="str">
        <f t="shared" si="138"/>
        <v>W/C</v>
      </c>
      <c r="E196" s="115"/>
      <c r="F196" s="96"/>
      <c r="G196" s="115"/>
      <c r="H196" s="184" t="str">
        <f t="shared" si="168"/>
        <v/>
      </c>
      <c r="I196" s="184" t="str">
        <f t="shared" si="169"/>
        <v/>
      </c>
      <c r="J196" s="184" t="str">
        <f t="shared" si="170"/>
        <v/>
      </c>
      <c r="K196" s="184" t="str">
        <f t="shared" si="155"/>
        <v/>
      </c>
      <c r="L196" s="184" t="str">
        <f t="shared" si="139"/>
        <v>W/C</v>
      </c>
      <c r="M196" s="184" t="str">
        <f t="shared" si="140"/>
        <v>NO</v>
      </c>
      <c r="N196" s="184" t="str">
        <f t="shared" si="141"/>
        <v>W/C</v>
      </c>
      <c r="O196"/>
      <c r="P196" s="97">
        <v>1774782.46</v>
      </c>
      <c r="Q196" s="97">
        <v>1771630.97</v>
      </c>
      <c r="R196" s="97">
        <v>1707571.46</v>
      </c>
      <c r="S196" s="97">
        <v>1707571.46</v>
      </c>
      <c r="T196" s="97">
        <v>1707571.46</v>
      </c>
      <c r="U196" s="97">
        <v>1703728.86</v>
      </c>
      <c r="V196" s="97">
        <v>1703728.86</v>
      </c>
      <c r="W196" s="97">
        <v>1703728.86</v>
      </c>
      <c r="X196" s="97">
        <v>1703728.86</v>
      </c>
      <c r="Y196" s="97">
        <v>1703728.86</v>
      </c>
      <c r="Z196" s="97">
        <v>1703728.86</v>
      </c>
      <c r="AA196" s="97">
        <v>1805293.23</v>
      </c>
      <c r="AB196" s="97">
        <v>1805293.23</v>
      </c>
      <c r="AC196" s="97"/>
      <c r="AD196" s="97"/>
      <c r="AE196" s="97">
        <f>(P196+AB196+SUM(Q196:AA196)*2)/24</f>
        <v>1726004.1320833331</v>
      </c>
      <c r="AF196" s="105"/>
      <c r="AG196" s="104"/>
      <c r="AH196" s="102"/>
      <c r="AI196" s="102"/>
      <c r="AJ196" s="102"/>
      <c r="AK196" s="103"/>
      <c r="AL196" s="102">
        <f t="shared" si="142"/>
        <v>0</v>
      </c>
      <c r="AM196" s="101">
        <f t="shared" si="171"/>
        <v>1726004.1320833331</v>
      </c>
      <c r="AN196" s="102"/>
      <c r="AO196" s="264">
        <f t="shared" si="143"/>
        <v>1726004.1320833331</v>
      </c>
      <c r="AP196" s="240"/>
      <c r="AQ196" s="87">
        <f t="shared" si="134"/>
        <v>1805293.23</v>
      </c>
      <c r="AR196" s="102"/>
      <c r="AS196" s="102"/>
      <c r="AT196" s="102"/>
      <c r="AU196" s="102"/>
      <c r="AV196" s="260">
        <f t="shared" si="144"/>
        <v>0</v>
      </c>
      <c r="AW196" s="102">
        <f t="shared" si="172"/>
        <v>1805293.23</v>
      </c>
      <c r="AX196" s="102"/>
      <c r="AY196" s="101">
        <f t="shared" si="145"/>
        <v>1805293.23</v>
      </c>
      <c r="AZ196" s="516"/>
      <c r="BA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row>
    <row r="197" spans="1:87" s="11" customFormat="1" ht="12" customHeight="1">
      <c r="A197" s="168">
        <v>15100101</v>
      </c>
      <c r="B197" s="111" t="str">
        <f t="shared" si="137"/>
        <v>15100101</v>
      </c>
      <c r="C197" s="96" t="s">
        <v>652</v>
      </c>
      <c r="D197" s="115" t="str">
        <f t="shared" si="138"/>
        <v>W/C</v>
      </c>
      <c r="E197" s="115"/>
      <c r="F197" s="96"/>
      <c r="G197" s="115"/>
      <c r="H197" s="184" t="str">
        <f t="shared" si="168"/>
        <v/>
      </c>
      <c r="I197" s="184" t="str">
        <f t="shared" si="169"/>
        <v/>
      </c>
      <c r="J197" s="184" t="str">
        <f t="shared" si="170"/>
        <v/>
      </c>
      <c r="K197" s="184" t="str">
        <f t="shared" si="155"/>
        <v/>
      </c>
      <c r="L197" s="184" t="str">
        <f t="shared" si="139"/>
        <v>W/C</v>
      </c>
      <c r="M197" s="184" t="str">
        <f t="shared" si="140"/>
        <v>NO</v>
      </c>
      <c r="N197" s="184" t="str">
        <f t="shared" si="141"/>
        <v>W/C</v>
      </c>
      <c r="O197"/>
      <c r="P197" s="97">
        <v>4369721</v>
      </c>
      <c r="Q197" s="97">
        <v>4369721</v>
      </c>
      <c r="R197" s="97">
        <v>4369721</v>
      </c>
      <c r="S197" s="97">
        <v>4361664.7</v>
      </c>
      <c r="T197" s="97">
        <v>4361664.7</v>
      </c>
      <c r="U197" s="97">
        <v>4361664.7</v>
      </c>
      <c r="V197" s="97">
        <v>4361622.34</v>
      </c>
      <c r="W197" s="97">
        <v>4317266.09</v>
      </c>
      <c r="X197" s="97">
        <v>4295531.3</v>
      </c>
      <c r="Y197" s="97">
        <v>4295028.66</v>
      </c>
      <c r="Z197" s="97">
        <v>4035377.43</v>
      </c>
      <c r="AA197" s="97">
        <v>4065903.08</v>
      </c>
      <c r="AB197" s="97">
        <v>4065903.08</v>
      </c>
      <c r="AC197" s="97"/>
      <c r="AD197" s="97"/>
      <c r="AE197" s="97">
        <f t="shared" si="133"/>
        <v>4284414.7533333329</v>
      </c>
      <c r="AF197" s="105"/>
      <c r="AG197" s="104"/>
      <c r="AH197" s="102"/>
      <c r="AI197" s="102"/>
      <c r="AJ197" s="102"/>
      <c r="AK197" s="103"/>
      <c r="AL197" s="102">
        <f t="shared" si="142"/>
        <v>0</v>
      </c>
      <c r="AM197" s="101">
        <f t="shared" si="171"/>
        <v>4284414.7533333329</v>
      </c>
      <c r="AN197" s="102"/>
      <c r="AO197" s="264">
        <f t="shared" si="143"/>
        <v>4284414.7533333329</v>
      </c>
      <c r="AP197" s="240"/>
      <c r="AQ197" s="87">
        <f t="shared" si="134"/>
        <v>4065903.08</v>
      </c>
      <c r="AR197" s="102"/>
      <c r="AS197" s="102"/>
      <c r="AT197" s="102"/>
      <c r="AU197" s="102"/>
      <c r="AV197" s="260">
        <f t="shared" si="144"/>
        <v>0</v>
      </c>
      <c r="AW197" s="102">
        <f t="shared" si="172"/>
        <v>4065903.08</v>
      </c>
      <c r="AX197" s="102"/>
      <c r="AY197" s="101">
        <f t="shared" si="145"/>
        <v>4065903.08</v>
      </c>
      <c r="AZ197" s="516"/>
      <c r="BA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row>
    <row r="198" spans="1:87" s="11" customFormat="1" ht="12" customHeight="1">
      <c r="A198" s="168">
        <v>15100122</v>
      </c>
      <c r="B198" s="111" t="str">
        <f t="shared" si="137"/>
        <v>15100122</v>
      </c>
      <c r="C198" s="96" t="s">
        <v>165</v>
      </c>
      <c r="D198" s="115" t="str">
        <f t="shared" si="138"/>
        <v>W/C</v>
      </c>
      <c r="E198" s="115"/>
      <c r="F198" s="96"/>
      <c r="G198" s="115"/>
      <c r="H198" s="184" t="str">
        <f t="shared" si="168"/>
        <v/>
      </c>
      <c r="I198" s="184" t="str">
        <f t="shared" si="169"/>
        <v/>
      </c>
      <c r="J198" s="184" t="str">
        <f t="shared" si="170"/>
        <v/>
      </c>
      <c r="K198" s="184" t="str">
        <f t="shared" si="155"/>
        <v/>
      </c>
      <c r="L198" s="184" t="str">
        <f t="shared" si="139"/>
        <v>W/C</v>
      </c>
      <c r="M198" s="184" t="str">
        <f t="shared" si="140"/>
        <v>NO</v>
      </c>
      <c r="N198" s="184" t="str">
        <f t="shared" si="141"/>
        <v>W/C</v>
      </c>
      <c r="O198"/>
      <c r="P198" s="97">
        <v>296344.58</v>
      </c>
      <c r="Q198" s="97">
        <v>296344.58</v>
      </c>
      <c r="R198" s="97">
        <v>296344.58</v>
      </c>
      <c r="S198" s="97">
        <v>296344.58</v>
      </c>
      <c r="T198" s="97">
        <v>296344.58</v>
      </c>
      <c r="U198" s="97">
        <v>296344.58</v>
      </c>
      <c r="V198" s="97">
        <v>296344.58</v>
      </c>
      <c r="W198" s="97">
        <v>296344.58</v>
      </c>
      <c r="X198" s="97">
        <v>296344.58</v>
      </c>
      <c r="Y198" s="97">
        <v>296344.58</v>
      </c>
      <c r="Z198" s="97">
        <v>296344.58</v>
      </c>
      <c r="AA198" s="97">
        <v>296344.58</v>
      </c>
      <c r="AB198" s="97">
        <v>296344.58</v>
      </c>
      <c r="AC198" s="97"/>
      <c r="AD198" s="97"/>
      <c r="AE198" s="97">
        <f t="shared" si="133"/>
        <v>296344.58</v>
      </c>
      <c r="AF198" s="105"/>
      <c r="AG198" s="104"/>
      <c r="AH198" s="102"/>
      <c r="AI198" s="102"/>
      <c r="AJ198" s="102"/>
      <c r="AK198" s="103"/>
      <c r="AL198" s="102">
        <f t="shared" si="142"/>
        <v>0</v>
      </c>
      <c r="AM198" s="101">
        <f t="shared" si="171"/>
        <v>296344.58</v>
      </c>
      <c r="AN198" s="102"/>
      <c r="AO198" s="264">
        <f t="shared" si="143"/>
        <v>296344.58</v>
      </c>
      <c r="AP198" s="240"/>
      <c r="AQ198" s="87">
        <f t="shared" si="134"/>
        <v>296344.58</v>
      </c>
      <c r="AR198" s="102"/>
      <c r="AS198" s="102"/>
      <c r="AT198" s="102"/>
      <c r="AU198" s="102"/>
      <c r="AV198" s="260">
        <f t="shared" si="144"/>
        <v>0</v>
      </c>
      <c r="AW198" s="102">
        <f t="shared" si="172"/>
        <v>296344.58</v>
      </c>
      <c r="AX198" s="102"/>
      <c r="AY198" s="101">
        <f t="shared" si="145"/>
        <v>296344.58</v>
      </c>
      <c r="AZ198" s="516"/>
      <c r="BA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row>
    <row r="199" spans="1:87" s="11" customFormat="1" ht="12" customHeight="1">
      <c r="A199" s="168">
        <v>15100181</v>
      </c>
      <c r="B199" s="111" t="str">
        <f t="shared" si="137"/>
        <v>15100181</v>
      </c>
      <c r="C199" s="96" t="s">
        <v>510</v>
      </c>
      <c r="D199" s="115" t="str">
        <f t="shared" si="138"/>
        <v>W/C</v>
      </c>
      <c r="E199" s="115"/>
      <c r="F199" s="96"/>
      <c r="G199" s="115"/>
      <c r="H199" s="184" t="str">
        <f t="shared" si="168"/>
        <v/>
      </c>
      <c r="I199" s="184" t="str">
        <f t="shared" si="169"/>
        <v/>
      </c>
      <c r="J199" s="184" t="str">
        <f t="shared" si="170"/>
        <v/>
      </c>
      <c r="K199" s="184" t="str">
        <f t="shared" si="155"/>
        <v/>
      </c>
      <c r="L199" s="184" t="str">
        <f t="shared" si="139"/>
        <v>W/C</v>
      </c>
      <c r="M199" s="184" t="str">
        <f t="shared" si="140"/>
        <v>NO</v>
      </c>
      <c r="N199" s="184" t="str">
        <f t="shared" si="141"/>
        <v>W/C</v>
      </c>
      <c r="O199"/>
      <c r="P199" s="97">
        <v>116456.67</v>
      </c>
      <c r="Q199" s="97">
        <v>139712.38</v>
      </c>
      <c r="R199" s="97">
        <v>171565.87</v>
      </c>
      <c r="S199" s="97">
        <v>131860.10999999999</v>
      </c>
      <c r="T199" s="97">
        <v>131860.10999999999</v>
      </c>
      <c r="U199" s="97">
        <v>193490.43</v>
      </c>
      <c r="V199" s="97">
        <v>80925.27</v>
      </c>
      <c r="W199" s="97">
        <v>102802.21</v>
      </c>
      <c r="X199" s="97">
        <v>141005.70000000001</v>
      </c>
      <c r="Y199" s="97">
        <v>141583.66</v>
      </c>
      <c r="Z199" s="97">
        <v>117217.27</v>
      </c>
      <c r="AA199" s="97">
        <v>132405.51999999999</v>
      </c>
      <c r="AB199" s="97">
        <v>137628.10999999999</v>
      </c>
      <c r="AC199" s="97"/>
      <c r="AD199" s="97"/>
      <c r="AE199" s="97">
        <f t="shared" si="133"/>
        <v>134289.24333333332</v>
      </c>
      <c r="AF199" s="105"/>
      <c r="AG199" s="104"/>
      <c r="AH199" s="102"/>
      <c r="AI199" s="102"/>
      <c r="AJ199" s="102"/>
      <c r="AK199" s="103"/>
      <c r="AL199" s="102">
        <f t="shared" si="142"/>
        <v>0</v>
      </c>
      <c r="AM199" s="101">
        <f t="shared" si="171"/>
        <v>134289.24333333332</v>
      </c>
      <c r="AN199" s="102"/>
      <c r="AO199" s="264">
        <f t="shared" si="143"/>
        <v>134289.24333333332</v>
      </c>
      <c r="AP199" s="240"/>
      <c r="AQ199" s="87">
        <f t="shared" si="134"/>
        <v>137628.10999999999</v>
      </c>
      <c r="AR199" s="102"/>
      <c r="AS199" s="102"/>
      <c r="AT199" s="102"/>
      <c r="AU199" s="102"/>
      <c r="AV199" s="260">
        <f t="shared" si="144"/>
        <v>0</v>
      </c>
      <c r="AW199" s="102">
        <f t="shared" si="172"/>
        <v>137628.10999999999</v>
      </c>
      <c r="AX199" s="102"/>
      <c r="AY199" s="101">
        <f t="shared" si="145"/>
        <v>137628.10999999999</v>
      </c>
      <c r="AZ199" s="516"/>
      <c r="BA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row>
    <row r="200" spans="1:87" s="11" customFormat="1" ht="12" customHeight="1">
      <c r="A200" s="168">
        <v>15100211</v>
      </c>
      <c r="B200" s="111" t="str">
        <f t="shared" si="137"/>
        <v>15100211</v>
      </c>
      <c r="C200" s="96" t="s">
        <v>80</v>
      </c>
      <c r="D200" s="115" t="str">
        <f t="shared" si="138"/>
        <v>W/C</v>
      </c>
      <c r="E200" s="115"/>
      <c r="F200" s="96"/>
      <c r="G200" s="115"/>
      <c r="H200" s="184" t="str">
        <f t="shared" si="168"/>
        <v/>
      </c>
      <c r="I200" s="184" t="str">
        <f t="shared" si="169"/>
        <v/>
      </c>
      <c r="J200" s="184" t="str">
        <f t="shared" si="170"/>
        <v/>
      </c>
      <c r="K200" s="184" t="str">
        <f t="shared" si="155"/>
        <v/>
      </c>
      <c r="L200" s="184" t="str">
        <f t="shared" si="139"/>
        <v>W/C</v>
      </c>
      <c r="M200" s="184" t="str">
        <f t="shared" si="140"/>
        <v>NO</v>
      </c>
      <c r="N200" s="184" t="str">
        <f t="shared" si="141"/>
        <v>W/C</v>
      </c>
      <c r="O200"/>
      <c r="P200" s="97">
        <v>426756.43</v>
      </c>
      <c r="Q200" s="97">
        <v>331334.44</v>
      </c>
      <c r="R200" s="97">
        <v>80964.11</v>
      </c>
      <c r="S200" s="97">
        <v>180569.49</v>
      </c>
      <c r="T200" s="97">
        <v>149778.35</v>
      </c>
      <c r="U200" s="97">
        <v>156499.26999999999</v>
      </c>
      <c r="V200" s="97">
        <v>115129.78</v>
      </c>
      <c r="W200" s="97">
        <v>11939.82</v>
      </c>
      <c r="X200" s="97">
        <v>114471.92</v>
      </c>
      <c r="Y200" s="97">
        <v>131773.99</v>
      </c>
      <c r="Z200" s="97">
        <v>759694.92</v>
      </c>
      <c r="AA200" s="97">
        <v>2198473.96</v>
      </c>
      <c r="AB200" s="97">
        <v>893425.79</v>
      </c>
      <c r="AC200" s="97"/>
      <c r="AD200" s="97"/>
      <c r="AE200" s="97">
        <f t="shared" si="133"/>
        <v>407560.09666666668</v>
      </c>
      <c r="AF200" s="105"/>
      <c r="AG200" s="104"/>
      <c r="AH200" s="102"/>
      <c r="AI200" s="102"/>
      <c r="AJ200" s="102"/>
      <c r="AK200" s="103"/>
      <c r="AL200" s="102">
        <f t="shared" si="142"/>
        <v>0</v>
      </c>
      <c r="AM200" s="101">
        <f t="shared" si="171"/>
        <v>407560.09666666668</v>
      </c>
      <c r="AN200" s="102"/>
      <c r="AO200" s="264">
        <f t="shared" si="143"/>
        <v>407560.09666666668</v>
      </c>
      <c r="AP200" s="240"/>
      <c r="AQ200" s="87">
        <f t="shared" si="134"/>
        <v>893425.79</v>
      </c>
      <c r="AR200" s="102"/>
      <c r="AS200" s="102"/>
      <c r="AT200" s="102"/>
      <c r="AU200" s="102"/>
      <c r="AV200" s="260">
        <f t="shared" si="144"/>
        <v>0</v>
      </c>
      <c r="AW200" s="102">
        <f t="shared" si="172"/>
        <v>893425.79</v>
      </c>
      <c r="AX200" s="102"/>
      <c r="AY200" s="101">
        <f t="shared" si="145"/>
        <v>893425.79</v>
      </c>
      <c r="AZ200" s="516"/>
      <c r="BA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row>
    <row r="201" spans="1:87" s="11" customFormat="1" ht="12" customHeight="1">
      <c r="A201" s="168">
        <v>15100221</v>
      </c>
      <c r="B201" s="111" t="str">
        <f t="shared" si="137"/>
        <v>15100221</v>
      </c>
      <c r="C201" s="96" t="s">
        <v>502</v>
      </c>
      <c r="D201" s="115" t="str">
        <f t="shared" si="138"/>
        <v>W/C</v>
      </c>
      <c r="E201" s="115"/>
      <c r="F201" s="96"/>
      <c r="G201" s="115"/>
      <c r="H201" s="184" t="str">
        <f t="shared" si="168"/>
        <v/>
      </c>
      <c r="I201" s="184" t="str">
        <f t="shared" si="169"/>
        <v/>
      </c>
      <c r="J201" s="184" t="str">
        <f t="shared" si="170"/>
        <v/>
      </c>
      <c r="K201" s="184" t="str">
        <f t="shared" si="155"/>
        <v/>
      </c>
      <c r="L201" s="184" t="str">
        <f t="shared" si="139"/>
        <v>W/C</v>
      </c>
      <c r="M201" s="184" t="str">
        <f t="shared" si="140"/>
        <v>NO</v>
      </c>
      <c r="N201" s="184" t="str">
        <f t="shared" si="141"/>
        <v>W/C</v>
      </c>
      <c r="O201"/>
      <c r="P201" s="97">
        <v>700460.88</v>
      </c>
      <c r="Q201" s="97">
        <v>406340.23</v>
      </c>
      <c r="R201" s="97">
        <v>388444.71</v>
      </c>
      <c r="S201" s="97">
        <v>493417.83</v>
      </c>
      <c r="T201" s="97">
        <v>601806.94999999995</v>
      </c>
      <c r="U201" s="97">
        <v>399949.76</v>
      </c>
      <c r="V201" s="97">
        <v>444778.07</v>
      </c>
      <c r="W201" s="97">
        <v>395430.48</v>
      </c>
      <c r="X201" s="97">
        <v>913820.44</v>
      </c>
      <c r="Y201" s="97">
        <v>1213191.9099999999</v>
      </c>
      <c r="Z201" s="97">
        <v>1183213.03</v>
      </c>
      <c r="AA201" s="97">
        <v>1366548.99</v>
      </c>
      <c r="AB201" s="97">
        <v>1327744.31</v>
      </c>
      <c r="AC201" s="97"/>
      <c r="AD201" s="97"/>
      <c r="AE201" s="97">
        <f t="shared" si="133"/>
        <v>735087.08291666675</v>
      </c>
      <c r="AF201" s="105"/>
      <c r="AG201" s="104"/>
      <c r="AH201" s="102"/>
      <c r="AI201" s="102"/>
      <c r="AJ201" s="102"/>
      <c r="AK201" s="103"/>
      <c r="AL201" s="102">
        <f t="shared" si="142"/>
        <v>0</v>
      </c>
      <c r="AM201" s="101">
        <f t="shared" si="171"/>
        <v>735087.08291666675</v>
      </c>
      <c r="AN201" s="102"/>
      <c r="AO201" s="264">
        <f t="shared" si="143"/>
        <v>735087.08291666675</v>
      </c>
      <c r="AP201" s="240"/>
      <c r="AQ201" s="87">
        <f t="shared" si="134"/>
        <v>1327744.31</v>
      </c>
      <c r="AR201" s="102"/>
      <c r="AS201" s="102"/>
      <c r="AT201" s="102"/>
      <c r="AU201" s="102"/>
      <c r="AV201" s="260">
        <f t="shared" si="144"/>
        <v>0</v>
      </c>
      <c r="AW201" s="102">
        <f t="shared" si="172"/>
        <v>1327744.31</v>
      </c>
      <c r="AX201" s="102"/>
      <c r="AY201" s="101">
        <f t="shared" si="145"/>
        <v>1327744.31</v>
      </c>
      <c r="AZ201" s="516"/>
      <c r="BA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row>
    <row r="202" spans="1:87" s="11" customFormat="1" ht="12" customHeight="1">
      <c r="A202" s="168">
        <v>15100271</v>
      </c>
      <c r="B202" s="111" t="str">
        <f t="shared" si="137"/>
        <v>15100271</v>
      </c>
      <c r="C202" s="96" t="s">
        <v>918</v>
      </c>
      <c r="D202" s="115" t="str">
        <f t="shared" si="138"/>
        <v>W/C</v>
      </c>
      <c r="E202" s="115"/>
      <c r="F202" s="96"/>
      <c r="G202" s="115"/>
      <c r="H202" s="184" t="str">
        <f t="shared" si="168"/>
        <v/>
      </c>
      <c r="I202" s="184" t="str">
        <f t="shared" si="169"/>
        <v/>
      </c>
      <c r="J202" s="184" t="str">
        <f t="shared" si="170"/>
        <v/>
      </c>
      <c r="K202" s="184" t="str">
        <f t="shared" si="155"/>
        <v/>
      </c>
      <c r="L202" s="184" t="str">
        <f t="shared" si="139"/>
        <v>W/C</v>
      </c>
      <c r="M202" s="184" t="str">
        <f t="shared" si="140"/>
        <v>NO</v>
      </c>
      <c r="N202" s="184" t="str">
        <f t="shared" si="141"/>
        <v>W/C</v>
      </c>
      <c r="O202"/>
      <c r="P202" s="97">
        <v>2775902.13</v>
      </c>
      <c r="Q202" s="97">
        <v>2775902.13</v>
      </c>
      <c r="R202" s="97">
        <v>2775830.65</v>
      </c>
      <c r="S202" s="97">
        <v>2775830.65</v>
      </c>
      <c r="T202" s="97">
        <v>2775791.66</v>
      </c>
      <c r="U202" s="97">
        <v>2775216.59</v>
      </c>
      <c r="V202" s="97">
        <v>2775164.61</v>
      </c>
      <c r="W202" s="97">
        <v>2774631.78</v>
      </c>
      <c r="X202" s="97">
        <v>2773994.98</v>
      </c>
      <c r="Y202" s="97">
        <v>2773835.78</v>
      </c>
      <c r="Z202" s="97">
        <v>2273345.87</v>
      </c>
      <c r="AA202" s="97">
        <v>2606940.58</v>
      </c>
      <c r="AB202" s="97">
        <v>2604498.27</v>
      </c>
      <c r="AC202" s="97"/>
      <c r="AD202" s="97"/>
      <c r="AE202" s="97">
        <f t="shared" si="133"/>
        <v>2712223.79</v>
      </c>
      <c r="AF202" s="105"/>
      <c r="AG202" s="104"/>
      <c r="AH202" s="102"/>
      <c r="AI202" s="102"/>
      <c r="AJ202" s="102"/>
      <c r="AK202" s="103"/>
      <c r="AL202" s="102">
        <f t="shared" si="142"/>
        <v>0</v>
      </c>
      <c r="AM202" s="101">
        <f t="shared" si="171"/>
        <v>2712223.79</v>
      </c>
      <c r="AN202" s="102"/>
      <c r="AO202" s="264">
        <f t="shared" si="143"/>
        <v>2712223.79</v>
      </c>
      <c r="AP202" s="240"/>
      <c r="AQ202" s="87">
        <f t="shared" si="134"/>
        <v>2604498.27</v>
      </c>
      <c r="AR202" s="102"/>
      <c r="AS202" s="102"/>
      <c r="AT202" s="102"/>
      <c r="AU202" s="102"/>
      <c r="AV202" s="260">
        <f t="shared" si="144"/>
        <v>0</v>
      </c>
      <c r="AW202" s="102">
        <f t="shared" si="172"/>
        <v>2604498.27</v>
      </c>
      <c r="AX202" s="102"/>
      <c r="AY202" s="101">
        <f t="shared" si="145"/>
        <v>2604498.27</v>
      </c>
      <c r="AZ202" s="516"/>
      <c r="BA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row>
    <row r="203" spans="1:87" s="11" customFormat="1" ht="12" customHeight="1">
      <c r="A203" s="173">
        <v>15100291</v>
      </c>
      <c r="B203" s="205" t="str">
        <f t="shared" si="137"/>
        <v>15100291</v>
      </c>
      <c r="C203" s="96" t="s">
        <v>1206</v>
      </c>
      <c r="D203" s="115" t="str">
        <f t="shared" si="138"/>
        <v>W/C</v>
      </c>
      <c r="E203" s="115"/>
      <c r="F203" s="96"/>
      <c r="G203" s="115"/>
      <c r="H203" s="184" t="str">
        <f t="shared" si="168"/>
        <v/>
      </c>
      <c r="I203" s="184" t="str">
        <f t="shared" si="169"/>
        <v/>
      </c>
      <c r="J203" s="184" t="str">
        <f t="shared" si="170"/>
        <v/>
      </c>
      <c r="K203" s="184" t="str">
        <f t="shared" si="155"/>
        <v/>
      </c>
      <c r="L203" s="184" t="str">
        <f t="shared" si="139"/>
        <v>W/C</v>
      </c>
      <c r="M203" s="184" t="str">
        <f t="shared" si="140"/>
        <v>NO</v>
      </c>
      <c r="N203" s="184" t="str">
        <f t="shared" si="141"/>
        <v>W/C</v>
      </c>
      <c r="O203"/>
      <c r="P203" s="97">
        <v>392070.41</v>
      </c>
      <c r="Q203" s="97">
        <v>392070.41</v>
      </c>
      <c r="R203" s="97">
        <v>392070.41</v>
      </c>
      <c r="S203" s="97">
        <v>392070.41</v>
      </c>
      <c r="T203" s="97">
        <v>392070.41</v>
      </c>
      <c r="U203" s="97">
        <v>392070.41</v>
      </c>
      <c r="V203" s="97">
        <v>392070.41</v>
      </c>
      <c r="W203" s="97">
        <v>392070.41</v>
      </c>
      <c r="X203" s="97">
        <v>392070.41</v>
      </c>
      <c r="Y203" s="97">
        <v>392070.41</v>
      </c>
      <c r="Z203" s="97">
        <v>392070.41</v>
      </c>
      <c r="AA203" s="97">
        <v>389461.85</v>
      </c>
      <c r="AB203" s="97">
        <v>383246.64</v>
      </c>
      <c r="AC203" s="97"/>
      <c r="AD203" s="97"/>
      <c r="AE203" s="97">
        <f t="shared" ref="AE203:AE267" si="173">(P203+AB203+SUM(Q203:AA203)*2)/24</f>
        <v>391485.37291666673</v>
      </c>
      <c r="AF203" s="105"/>
      <c r="AG203" s="104"/>
      <c r="AH203" s="102"/>
      <c r="AI203" s="102"/>
      <c r="AJ203" s="102"/>
      <c r="AK203" s="103"/>
      <c r="AL203" s="102">
        <f t="shared" si="142"/>
        <v>0</v>
      </c>
      <c r="AM203" s="101">
        <f t="shared" si="171"/>
        <v>391485.37291666673</v>
      </c>
      <c r="AN203" s="102"/>
      <c r="AO203" s="264">
        <f t="shared" si="143"/>
        <v>391485.37291666673</v>
      </c>
      <c r="AP203" s="240"/>
      <c r="AQ203" s="87">
        <f t="shared" ref="AQ203:AQ267" si="174">AB203</f>
        <v>383246.64</v>
      </c>
      <c r="AR203" s="102"/>
      <c r="AS203" s="102"/>
      <c r="AT203" s="102"/>
      <c r="AU203" s="102"/>
      <c r="AV203" s="260">
        <f t="shared" si="144"/>
        <v>0</v>
      </c>
      <c r="AW203" s="102">
        <f t="shared" si="172"/>
        <v>383246.64</v>
      </c>
      <c r="AX203" s="102"/>
      <c r="AY203" s="101">
        <f t="shared" si="145"/>
        <v>383246.64</v>
      </c>
      <c r="AZ203" s="516"/>
      <c r="BA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row>
    <row r="204" spans="1:87" s="11" customFormat="1" ht="12" customHeight="1">
      <c r="A204" s="168">
        <v>15111001</v>
      </c>
      <c r="B204" s="111" t="str">
        <f t="shared" si="137"/>
        <v>15111001</v>
      </c>
      <c r="C204" s="96" t="s">
        <v>476</v>
      </c>
      <c r="D204" s="115" t="str">
        <f t="shared" si="138"/>
        <v>W/C</v>
      </c>
      <c r="E204" s="115"/>
      <c r="F204" s="96"/>
      <c r="G204" s="115"/>
      <c r="H204" s="184" t="str">
        <f t="shared" si="168"/>
        <v/>
      </c>
      <c r="I204" s="184" t="str">
        <f t="shared" si="169"/>
        <v/>
      </c>
      <c r="J204" s="184" t="str">
        <f t="shared" si="170"/>
        <v/>
      </c>
      <c r="K204" s="184" t="str">
        <f t="shared" si="155"/>
        <v/>
      </c>
      <c r="L204" s="184" t="str">
        <f t="shared" si="139"/>
        <v>W/C</v>
      </c>
      <c r="M204" s="184" t="str">
        <f t="shared" si="140"/>
        <v>NO</v>
      </c>
      <c r="N204" s="184" t="str">
        <f t="shared" si="141"/>
        <v>W/C</v>
      </c>
      <c r="O204"/>
      <c r="P204" s="97">
        <v>235220.82</v>
      </c>
      <c r="Q204" s="97">
        <v>235220.82</v>
      </c>
      <c r="R204" s="97">
        <v>235220.82</v>
      </c>
      <c r="S204" s="97">
        <v>235220.82</v>
      </c>
      <c r="T204" s="97">
        <v>235220.82</v>
      </c>
      <c r="U204" s="97">
        <v>235220.82</v>
      </c>
      <c r="V204" s="97">
        <v>235220.82</v>
      </c>
      <c r="W204" s="97">
        <v>235220.82</v>
      </c>
      <c r="X204" s="97">
        <v>235220.82</v>
      </c>
      <c r="Y204" s="97">
        <v>235220.82</v>
      </c>
      <c r="Z204" s="97">
        <v>235220.82</v>
      </c>
      <c r="AA204" s="97">
        <v>235220.82</v>
      </c>
      <c r="AB204" s="97">
        <v>235220.82</v>
      </c>
      <c r="AC204" s="97"/>
      <c r="AD204" s="97"/>
      <c r="AE204" s="97">
        <f t="shared" si="173"/>
        <v>235220.81999999998</v>
      </c>
      <c r="AF204" s="105"/>
      <c r="AG204" s="104"/>
      <c r="AH204" s="102"/>
      <c r="AI204" s="102"/>
      <c r="AJ204" s="102"/>
      <c r="AK204" s="103"/>
      <c r="AL204" s="102">
        <f t="shared" si="142"/>
        <v>0</v>
      </c>
      <c r="AM204" s="101">
        <f t="shared" si="171"/>
        <v>235220.81999999998</v>
      </c>
      <c r="AN204" s="102"/>
      <c r="AO204" s="264">
        <f t="shared" si="143"/>
        <v>235220.81999999998</v>
      </c>
      <c r="AP204" s="240"/>
      <c r="AQ204" s="87">
        <f t="shared" si="174"/>
        <v>235220.82</v>
      </c>
      <c r="AR204" s="102"/>
      <c r="AS204" s="102"/>
      <c r="AT204" s="102"/>
      <c r="AU204" s="102"/>
      <c r="AV204" s="260">
        <f t="shared" si="144"/>
        <v>0</v>
      </c>
      <c r="AW204" s="102">
        <f t="shared" si="172"/>
        <v>235220.82</v>
      </c>
      <c r="AX204" s="102"/>
      <c r="AY204" s="101">
        <f t="shared" si="145"/>
        <v>235220.82</v>
      </c>
      <c r="AZ204" s="516"/>
      <c r="BA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row>
    <row r="205" spans="1:87" s="11" customFormat="1" ht="12" customHeight="1">
      <c r="A205" s="168">
        <v>15400023</v>
      </c>
      <c r="B205" s="111" t="str">
        <f t="shared" si="137"/>
        <v>15400023</v>
      </c>
      <c r="C205" s="96" t="s">
        <v>571</v>
      </c>
      <c r="D205" s="115" t="str">
        <f t="shared" si="138"/>
        <v>W/C</v>
      </c>
      <c r="E205" s="115"/>
      <c r="F205" s="96"/>
      <c r="G205" s="115"/>
      <c r="H205" s="184" t="str">
        <f t="shared" si="168"/>
        <v/>
      </c>
      <c r="I205" s="184" t="str">
        <f t="shared" si="169"/>
        <v/>
      </c>
      <c r="J205" s="184" t="str">
        <f t="shared" si="170"/>
        <v/>
      </c>
      <c r="K205" s="184" t="str">
        <f t="shared" si="155"/>
        <v/>
      </c>
      <c r="L205" s="184" t="str">
        <f t="shared" si="139"/>
        <v>W/C</v>
      </c>
      <c r="M205" s="184" t="str">
        <f t="shared" si="140"/>
        <v>NO</v>
      </c>
      <c r="N205" s="184" t="str">
        <f t="shared" si="141"/>
        <v>W/C</v>
      </c>
      <c r="O205"/>
      <c r="P205" s="97">
        <v>13570115.17</v>
      </c>
      <c r="Q205" s="97">
        <v>13762428.699999999</v>
      </c>
      <c r="R205" s="97">
        <v>14415390.539999999</v>
      </c>
      <c r="S205" s="97">
        <v>30721834.469999999</v>
      </c>
      <c r="T205" s="97">
        <v>30121583.609999999</v>
      </c>
      <c r="U205" s="97">
        <v>28323643.800000001</v>
      </c>
      <c r="V205" s="97">
        <v>31712748.710000001</v>
      </c>
      <c r="W205" s="97">
        <v>30499614.82</v>
      </c>
      <c r="X205" s="97">
        <v>27727902.800000001</v>
      </c>
      <c r="Y205" s="97">
        <v>28233199.879999999</v>
      </c>
      <c r="Z205" s="97">
        <v>31402090.420000002</v>
      </c>
      <c r="AA205" s="97">
        <v>27948033.52</v>
      </c>
      <c r="AB205" s="97">
        <v>26205009.120000001</v>
      </c>
      <c r="AC205" s="97"/>
      <c r="AD205" s="97"/>
      <c r="AE205" s="97">
        <f t="shared" si="173"/>
        <v>26229669.451249998</v>
      </c>
      <c r="AF205" s="105"/>
      <c r="AG205" s="104"/>
      <c r="AH205" s="102"/>
      <c r="AI205" s="102"/>
      <c r="AJ205" s="102"/>
      <c r="AK205" s="103"/>
      <c r="AL205" s="102">
        <f t="shared" si="142"/>
        <v>0</v>
      </c>
      <c r="AM205" s="101">
        <f t="shared" si="171"/>
        <v>26229669.451249998</v>
      </c>
      <c r="AN205" s="102"/>
      <c r="AO205" s="264">
        <f t="shared" si="143"/>
        <v>26229669.451249998</v>
      </c>
      <c r="AP205" s="240"/>
      <c r="AQ205" s="87">
        <f t="shared" si="174"/>
        <v>26205009.120000001</v>
      </c>
      <c r="AR205" s="102"/>
      <c r="AS205" s="102"/>
      <c r="AT205" s="102"/>
      <c r="AU205" s="102"/>
      <c r="AV205" s="260">
        <f t="shared" si="144"/>
        <v>0</v>
      </c>
      <c r="AW205" s="102">
        <f t="shared" si="172"/>
        <v>26205009.120000001</v>
      </c>
      <c r="AX205" s="102"/>
      <c r="AY205" s="101">
        <f t="shared" si="145"/>
        <v>26205009.120000001</v>
      </c>
      <c r="AZ205" s="516"/>
      <c r="BA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row>
    <row r="206" spans="1:87" s="11" customFormat="1" ht="12" customHeight="1">
      <c r="A206" s="168">
        <v>15400031</v>
      </c>
      <c r="B206" s="111" t="str">
        <f t="shared" si="137"/>
        <v>15400031</v>
      </c>
      <c r="C206" s="96" t="s">
        <v>417</v>
      </c>
      <c r="D206" s="115" t="str">
        <f t="shared" si="138"/>
        <v>W/C</v>
      </c>
      <c r="E206" s="115"/>
      <c r="F206" s="96"/>
      <c r="G206" s="115"/>
      <c r="H206" s="184" t="str">
        <f t="shared" si="168"/>
        <v/>
      </c>
      <c r="I206" s="184" t="str">
        <f t="shared" si="169"/>
        <v/>
      </c>
      <c r="J206" s="184" t="str">
        <f t="shared" si="170"/>
        <v/>
      </c>
      <c r="K206" s="184" t="str">
        <f t="shared" si="155"/>
        <v/>
      </c>
      <c r="L206" s="184" t="str">
        <f t="shared" si="139"/>
        <v>W/C</v>
      </c>
      <c r="M206" s="184" t="str">
        <f t="shared" si="140"/>
        <v>NO</v>
      </c>
      <c r="N206" s="184" t="str">
        <f t="shared" si="141"/>
        <v>W/C</v>
      </c>
      <c r="O206"/>
      <c r="P206" s="97">
        <v>6117935.3499999996</v>
      </c>
      <c r="Q206" s="97">
        <v>6104377.9400000004</v>
      </c>
      <c r="R206" s="97">
        <v>6064538.46</v>
      </c>
      <c r="S206" s="97">
        <v>6191355.54</v>
      </c>
      <c r="T206" s="97">
        <v>6119179.9400000004</v>
      </c>
      <c r="U206" s="97">
        <v>6055922.1799999997</v>
      </c>
      <c r="V206" s="97">
        <v>6008172.5999999996</v>
      </c>
      <c r="W206" s="97">
        <v>6008173.54</v>
      </c>
      <c r="X206" s="97">
        <v>5804042.96</v>
      </c>
      <c r="Y206" s="97">
        <v>5870900.7400000002</v>
      </c>
      <c r="Z206" s="97">
        <v>5852681.5599999996</v>
      </c>
      <c r="AA206" s="97">
        <v>5928185.5999999996</v>
      </c>
      <c r="AB206" s="97">
        <v>5863771.54</v>
      </c>
      <c r="AC206" s="97"/>
      <c r="AD206" s="97"/>
      <c r="AE206" s="97">
        <f t="shared" si="173"/>
        <v>5999865.3754166672</v>
      </c>
      <c r="AF206" s="105"/>
      <c r="AG206" s="104"/>
      <c r="AH206" s="102"/>
      <c r="AI206" s="102"/>
      <c r="AJ206" s="102"/>
      <c r="AK206" s="103"/>
      <c r="AL206" s="102">
        <f t="shared" si="142"/>
        <v>0</v>
      </c>
      <c r="AM206" s="101">
        <f t="shared" si="171"/>
        <v>5999865.3754166672</v>
      </c>
      <c r="AN206" s="102"/>
      <c r="AO206" s="264">
        <f t="shared" si="143"/>
        <v>5999865.3754166672</v>
      </c>
      <c r="AP206" s="240"/>
      <c r="AQ206" s="87">
        <f t="shared" si="174"/>
        <v>5863771.54</v>
      </c>
      <c r="AR206" s="102"/>
      <c r="AS206" s="102"/>
      <c r="AT206" s="102"/>
      <c r="AU206" s="102"/>
      <c r="AV206" s="260">
        <f t="shared" si="144"/>
        <v>0</v>
      </c>
      <c r="AW206" s="102">
        <f t="shared" si="172"/>
        <v>5863771.54</v>
      </c>
      <c r="AX206" s="102"/>
      <c r="AY206" s="101">
        <f t="shared" si="145"/>
        <v>5863771.54</v>
      </c>
      <c r="AZ206" s="516"/>
      <c r="BA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row>
    <row r="207" spans="1:87" s="11" customFormat="1" ht="12" customHeight="1">
      <c r="A207" s="168">
        <v>15400033</v>
      </c>
      <c r="B207" s="111" t="str">
        <f t="shared" si="137"/>
        <v>15400033</v>
      </c>
      <c r="C207" s="96" t="s">
        <v>787</v>
      </c>
      <c r="D207" s="115" t="str">
        <f t="shared" si="138"/>
        <v>W/C</v>
      </c>
      <c r="E207" s="115"/>
      <c r="F207" s="96"/>
      <c r="G207" s="115"/>
      <c r="H207" s="184" t="str">
        <f t="shared" si="168"/>
        <v/>
      </c>
      <c r="I207" s="184" t="str">
        <f t="shared" si="169"/>
        <v/>
      </c>
      <c r="J207" s="184" t="str">
        <f t="shared" si="170"/>
        <v/>
      </c>
      <c r="K207" s="184" t="str">
        <f t="shared" si="155"/>
        <v/>
      </c>
      <c r="L207" s="184" t="str">
        <f t="shared" si="139"/>
        <v>W/C</v>
      </c>
      <c r="M207" s="184" t="str">
        <f t="shared" si="140"/>
        <v>NO</v>
      </c>
      <c r="N207" s="184" t="str">
        <f t="shared" si="141"/>
        <v>W/C</v>
      </c>
      <c r="O207"/>
      <c r="P207" s="97">
        <v>-13579540.289999999</v>
      </c>
      <c r="Q207" s="97">
        <v>-13771853.82</v>
      </c>
      <c r="R207" s="97">
        <v>-14424902.369999999</v>
      </c>
      <c r="S207" s="97">
        <v>-30731278.050000001</v>
      </c>
      <c r="T207" s="97">
        <v>-30131027.100000001</v>
      </c>
      <c r="U207" s="97">
        <v>-26616378.280000001</v>
      </c>
      <c r="V207" s="97">
        <v>-31713340.359999999</v>
      </c>
      <c r="W207" s="97">
        <v>-30503613.48</v>
      </c>
      <c r="X207" s="97">
        <v>-27699227.649999999</v>
      </c>
      <c r="Y207" s="97">
        <v>-27661870.920000002</v>
      </c>
      <c r="Z207" s="97">
        <v>-31526935.75</v>
      </c>
      <c r="AA207" s="97">
        <v>-28081829.170000002</v>
      </c>
      <c r="AB207" s="97">
        <v>-26341976.780000001</v>
      </c>
      <c r="AC207" s="97"/>
      <c r="AD207" s="97"/>
      <c r="AE207" s="97">
        <f t="shared" si="173"/>
        <v>-26068584.623750005</v>
      </c>
      <c r="AF207" s="105"/>
      <c r="AG207" s="104"/>
      <c r="AH207" s="102"/>
      <c r="AI207" s="102"/>
      <c r="AJ207" s="102"/>
      <c r="AK207" s="103"/>
      <c r="AL207" s="102">
        <f t="shared" si="142"/>
        <v>0</v>
      </c>
      <c r="AM207" s="101">
        <f t="shared" si="171"/>
        <v>-26068584.623750005</v>
      </c>
      <c r="AN207" s="102"/>
      <c r="AO207" s="264">
        <f t="shared" si="143"/>
        <v>-26068584.623750005</v>
      </c>
      <c r="AP207" s="240"/>
      <c r="AQ207" s="87">
        <f t="shared" si="174"/>
        <v>-26341976.780000001</v>
      </c>
      <c r="AR207" s="102"/>
      <c r="AS207" s="102"/>
      <c r="AT207" s="102"/>
      <c r="AU207" s="102"/>
      <c r="AV207" s="260">
        <f t="shared" si="144"/>
        <v>0</v>
      </c>
      <c r="AW207" s="102">
        <f t="shared" si="172"/>
        <v>-26341976.780000001</v>
      </c>
      <c r="AX207" s="102"/>
      <c r="AY207" s="101">
        <f t="shared" si="145"/>
        <v>-26341976.780000001</v>
      </c>
      <c r="AZ207" s="516"/>
      <c r="BA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row>
    <row r="208" spans="1:87" s="11" customFormat="1" ht="12" customHeight="1">
      <c r="A208" s="168">
        <v>15400041</v>
      </c>
      <c r="B208" s="111" t="str">
        <f t="shared" si="137"/>
        <v>15400041</v>
      </c>
      <c r="C208" s="96" t="s">
        <v>343</v>
      </c>
      <c r="D208" s="115" t="str">
        <f t="shared" si="138"/>
        <v>W/C</v>
      </c>
      <c r="E208" s="115"/>
      <c r="F208" s="96"/>
      <c r="G208" s="115"/>
      <c r="H208" s="184" t="str">
        <f t="shared" si="168"/>
        <v/>
      </c>
      <c r="I208" s="184" t="str">
        <f t="shared" si="169"/>
        <v/>
      </c>
      <c r="J208" s="184" t="str">
        <f t="shared" si="170"/>
        <v/>
      </c>
      <c r="K208" s="184" t="str">
        <f t="shared" si="155"/>
        <v/>
      </c>
      <c r="L208" s="184" t="str">
        <f t="shared" si="139"/>
        <v>W/C</v>
      </c>
      <c r="M208" s="184" t="str">
        <f t="shared" si="140"/>
        <v>NO</v>
      </c>
      <c r="N208" s="184" t="str">
        <f t="shared" si="141"/>
        <v>W/C</v>
      </c>
      <c r="O208"/>
      <c r="P208" s="97">
        <v>4588475.5199999996</v>
      </c>
      <c r="Q208" s="97">
        <v>4578309.3600000003</v>
      </c>
      <c r="R208" s="97">
        <v>4548431.58</v>
      </c>
      <c r="S208" s="97">
        <v>4643546.03</v>
      </c>
      <c r="T208" s="97">
        <v>4589416</v>
      </c>
      <c r="U208" s="97">
        <v>4541974.34</v>
      </c>
      <c r="V208" s="97">
        <v>4506163.9400000004</v>
      </c>
      <c r="W208" s="97">
        <v>4506164.03</v>
      </c>
      <c r="X208" s="97">
        <v>4353072.05</v>
      </c>
      <c r="Y208" s="97">
        <v>4403215</v>
      </c>
      <c r="Z208" s="97">
        <v>4389551.9400000004</v>
      </c>
      <c r="AA208" s="97">
        <v>4446180.97</v>
      </c>
      <c r="AB208" s="97">
        <v>4397873.03</v>
      </c>
      <c r="AC208" s="97"/>
      <c r="AD208" s="97"/>
      <c r="AE208" s="97">
        <f t="shared" si="173"/>
        <v>4499933.2929166667</v>
      </c>
      <c r="AF208" s="105"/>
      <c r="AG208" s="104"/>
      <c r="AH208" s="102"/>
      <c r="AI208" s="102"/>
      <c r="AJ208" s="102"/>
      <c r="AK208" s="103"/>
      <c r="AL208" s="102">
        <f t="shared" si="142"/>
        <v>0</v>
      </c>
      <c r="AM208" s="101">
        <f t="shared" si="171"/>
        <v>4499933.2929166667</v>
      </c>
      <c r="AN208" s="102"/>
      <c r="AO208" s="264">
        <f t="shared" si="143"/>
        <v>4499933.2929166667</v>
      </c>
      <c r="AP208" s="240"/>
      <c r="AQ208" s="87">
        <f t="shared" si="174"/>
        <v>4397873.03</v>
      </c>
      <c r="AR208" s="102"/>
      <c r="AS208" s="102"/>
      <c r="AT208" s="102"/>
      <c r="AU208" s="102"/>
      <c r="AV208" s="260">
        <f t="shared" si="144"/>
        <v>0</v>
      </c>
      <c r="AW208" s="102">
        <f t="shared" si="172"/>
        <v>4397873.03</v>
      </c>
      <c r="AX208" s="102"/>
      <c r="AY208" s="101">
        <f t="shared" si="145"/>
        <v>4397873.03</v>
      </c>
      <c r="AZ208" s="516"/>
      <c r="BA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row>
    <row r="209" spans="1:87" s="11" customFormat="1" ht="12" customHeight="1">
      <c r="A209" s="168">
        <v>15400061</v>
      </c>
      <c r="B209" s="111" t="str">
        <f t="shared" si="137"/>
        <v>15400061</v>
      </c>
      <c r="C209" s="96" t="s">
        <v>17</v>
      </c>
      <c r="D209" s="115" t="str">
        <f t="shared" si="138"/>
        <v>W/C</v>
      </c>
      <c r="E209" s="115"/>
      <c r="F209" s="96"/>
      <c r="G209" s="115"/>
      <c r="H209" s="184" t="str">
        <f t="shared" si="168"/>
        <v/>
      </c>
      <c r="I209" s="184" t="str">
        <f t="shared" si="169"/>
        <v/>
      </c>
      <c r="J209" s="184" t="str">
        <f t="shared" si="170"/>
        <v/>
      </c>
      <c r="K209" s="184" t="str">
        <f t="shared" si="155"/>
        <v/>
      </c>
      <c r="L209" s="184" t="str">
        <f t="shared" si="139"/>
        <v>W/C</v>
      </c>
      <c r="M209" s="184" t="str">
        <f t="shared" si="140"/>
        <v>NO</v>
      </c>
      <c r="N209" s="184" t="str">
        <f t="shared" si="141"/>
        <v>W/C</v>
      </c>
      <c r="O209"/>
      <c r="P209" s="97">
        <v>26357195.640000001</v>
      </c>
      <c r="Q209" s="97">
        <v>27697822.010000002</v>
      </c>
      <c r="R209" s="97">
        <v>27886138.969999999</v>
      </c>
      <c r="S209" s="97">
        <v>28359364.559999999</v>
      </c>
      <c r="T209" s="97">
        <v>28404175.98</v>
      </c>
      <c r="U209" s="97">
        <v>27789200.359999999</v>
      </c>
      <c r="V209" s="97">
        <v>27893254.82</v>
      </c>
      <c r="W209" s="97">
        <v>28324076.390000001</v>
      </c>
      <c r="X209" s="97">
        <v>28815771.670000002</v>
      </c>
      <c r="Y209" s="97">
        <v>28524287.190000001</v>
      </c>
      <c r="Z209" s="97">
        <v>28439831.120000001</v>
      </c>
      <c r="AA209" s="97">
        <v>29400413.02</v>
      </c>
      <c r="AB209" s="97">
        <v>31200624.870000001</v>
      </c>
      <c r="AC209" s="97"/>
      <c r="AD209" s="97"/>
      <c r="AE209" s="97">
        <f t="shared" si="173"/>
        <v>28359437.195416663</v>
      </c>
      <c r="AF209" s="105"/>
      <c r="AG209" s="104"/>
      <c r="AH209" s="102"/>
      <c r="AI209" s="102"/>
      <c r="AJ209" s="102"/>
      <c r="AK209" s="103"/>
      <c r="AL209" s="102">
        <f t="shared" si="142"/>
        <v>0</v>
      </c>
      <c r="AM209" s="101">
        <f t="shared" si="171"/>
        <v>28359437.195416663</v>
      </c>
      <c r="AN209" s="102"/>
      <c r="AO209" s="264">
        <f t="shared" si="143"/>
        <v>28359437.195416663</v>
      </c>
      <c r="AP209" s="240"/>
      <c r="AQ209" s="87">
        <f t="shared" si="174"/>
        <v>31200624.870000001</v>
      </c>
      <c r="AR209" s="102"/>
      <c r="AS209" s="102"/>
      <c r="AT209" s="102"/>
      <c r="AU209" s="102"/>
      <c r="AV209" s="260">
        <f t="shared" si="144"/>
        <v>0</v>
      </c>
      <c r="AW209" s="102">
        <f t="shared" si="172"/>
        <v>31200624.870000001</v>
      </c>
      <c r="AX209" s="102"/>
      <c r="AY209" s="101">
        <f t="shared" si="145"/>
        <v>31200624.870000001</v>
      </c>
      <c r="AZ209" s="516"/>
      <c r="BA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row>
    <row r="210" spans="1:87" s="11" customFormat="1" ht="12" customHeight="1">
      <c r="A210" s="364">
        <v>15400091</v>
      </c>
      <c r="B210" s="365"/>
      <c r="C210" s="352" t="s">
        <v>1510</v>
      </c>
      <c r="D210" s="353" t="str">
        <f t="shared" ref="D210" si="175">IF(CONCATENATE(H210,I210,J210,K210,N210)= "ERBGRB","CRB",CONCATENATE(H210,I210,J210,K210,N210))</f>
        <v>W/C</v>
      </c>
      <c r="E210" s="353"/>
      <c r="F210" s="367">
        <v>43191</v>
      </c>
      <c r="G210" s="353"/>
      <c r="H210" s="354" t="str">
        <f t="shared" si="168"/>
        <v/>
      </c>
      <c r="I210" s="354" t="str">
        <f t="shared" si="169"/>
        <v/>
      </c>
      <c r="J210" s="354" t="str">
        <f t="shared" si="170"/>
        <v/>
      </c>
      <c r="K210" s="354" t="str">
        <f t="shared" si="155"/>
        <v/>
      </c>
      <c r="L210" s="354" t="str">
        <f t="shared" ref="L210" si="176">IF(VALUE(AM210),"W/C",IF(ISBLANK(AM210),"NO","W/C"))</f>
        <v>W/C</v>
      </c>
      <c r="M210" s="354" t="str">
        <f t="shared" ref="M210" si="177">IF(VALUE(AN210),"W/C",IF(ISBLANK(AN210),"NO","W/C"))</f>
        <v>NO</v>
      </c>
      <c r="N210" s="354" t="str">
        <f t="shared" ref="N210" si="178">IF(OR(CONCATENATE(L210,M210)="NOW/C",CONCATENATE(L210,M210)="W/CNO"),"W/C","")</f>
        <v>W/C</v>
      </c>
      <c r="O210"/>
      <c r="P210" s="355"/>
      <c r="Q210" s="355">
        <v>0</v>
      </c>
      <c r="R210" s="355">
        <v>0</v>
      </c>
      <c r="S210" s="355">
        <v>0</v>
      </c>
      <c r="T210" s="355">
        <v>165724.57999999999</v>
      </c>
      <c r="U210" s="355">
        <v>169145.54</v>
      </c>
      <c r="V210" s="355">
        <v>169145.54</v>
      </c>
      <c r="W210" s="355">
        <v>169145.54</v>
      </c>
      <c r="X210" s="355">
        <v>169145.54</v>
      </c>
      <c r="Y210" s="355">
        <v>169145.54</v>
      </c>
      <c r="Z210" s="355">
        <v>169145.54</v>
      </c>
      <c r="AA210" s="355">
        <v>169145.54</v>
      </c>
      <c r="AB210" s="355">
        <v>169145.54</v>
      </c>
      <c r="AC210" s="355"/>
      <c r="AD210" s="355"/>
      <c r="AE210" s="355">
        <f t="shared" si="173"/>
        <v>119526.34416666668</v>
      </c>
      <c r="AF210" s="406"/>
      <c r="AG210" s="356"/>
      <c r="AH210" s="357"/>
      <c r="AI210" s="357"/>
      <c r="AJ210" s="357"/>
      <c r="AK210" s="358"/>
      <c r="AL210" s="357"/>
      <c r="AM210" s="359">
        <f t="shared" si="171"/>
        <v>119526.34416666668</v>
      </c>
      <c r="AN210" s="357"/>
      <c r="AO210" s="360">
        <f t="shared" si="143"/>
        <v>119526.34416666668</v>
      </c>
      <c r="AP210" s="240"/>
      <c r="AQ210" s="361">
        <f t="shared" si="174"/>
        <v>169145.54</v>
      </c>
      <c r="AR210" s="357"/>
      <c r="AS210" s="357"/>
      <c r="AT210" s="357"/>
      <c r="AU210" s="357"/>
      <c r="AV210" s="362">
        <f t="shared" si="144"/>
        <v>0</v>
      </c>
      <c r="AW210" s="357">
        <f t="shared" ref="AW210" si="179">AQ210</f>
        <v>169145.54</v>
      </c>
      <c r="AX210" s="357"/>
      <c r="AY210" s="359">
        <f t="shared" ref="AY210" si="180">AW210+AX210</f>
        <v>169145.54</v>
      </c>
      <c r="AZ210" s="516"/>
      <c r="BA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row>
    <row r="211" spans="1:87" s="11" customFormat="1" ht="12" customHeight="1">
      <c r="A211" s="168">
        <v>15400101</v>
      </c>
      <c r="B211" s="111" t="str">
        <f t="shared" si="137"/>
        <v>15400101</v>
      </c>
      <c r="C211" s="96" t="s">
        <v>213</v>
      </c>
      <c r="D211" s="115" t="str">
        <f t="shared" si="138"/>
        <v>W/C</v>
      </c>
      <c r="E211" s="115"/>
      <c r="F211" s="96"/>
      <c r="G211" s="115"/>
      <c r="H211" s="184" t="str">
        <f t="shared" si="168"/>
        <v/>
      </c>
      <c r="I211" s="184" t="str">
        <f t="shared" si="169"/>
        <v/>
      </c>
      <c r="J211" s="184" t="str">
        <f t="shared" si="170"/>
        <v/>
      </c>
      <c r="K211" s="184" t="str">
        <f t="shared" si="155"/>
        <v/>
      </c>
      <c r="L211" s="184" t="str">
        <f t="shared" si="139"/>
        <v>W/C</v>
      </c>
      <c r="M211" s="184" t="str">
        <f t="shared" si="140"/>
        <v>NO</v>
      </c>
      <c r="N211" s="184" t="str">
        <f t="shared" si="141"/>
        <v>W/C</v>
      </c>
      <c r="O211"/>
      <c r="P211" s="97">
        <v>39269287.909999996</v>
      </c>
      <c r="Q211" s="97">
        <v>38981400.859999999</v>
      </c>
      <c r="R211" s="97">
        <v>37999136.009999998</v>
      </c>
      <c r="S211" s="97">
        <v>37435593.829999998</v>
      </c>
      <c r="T211" s="97">
        <v>38931761.890000001</v>
      </c>
      <c r="U211" s="97">
        <v>39062173.329999998</v>
      </c>
      <c r="V211" s="97">
        <v>41042459.740000002</v>
      </c>
      <c r="W211" s="97">
        <v>40720747.060000002</v>
      </c>
      <c r="X211" s="97">
        <v>40037429.710000001</v>
      </c>
      <c r="Y211" s="97">
        <v>41876736.350000001</v>
      </c>
      <c r="Z211" s="97">
        <v>42047298.909999996</v>
      </c>
      <c r="AA211" s="97">
        <v>42607281.789999999</v>
      </c>
      <c r="AB211" s="97">
        <v>42142966.759999998</v>
      </c>
      <c r="AC211" s="97"/>
      <c r="AD211" s="97"/>
      <c r="AE211" s="97">
        <f t="shared" si="173"/>
        <v>40120678.901250005</v>
      </c>
      <c r="AF211" s="105"/>
      <c r="AG211" s="104"/>
      <c r="AH211" s="102"/>
      <c r="AI211" s="102"/>
      <c r="AJ211" s="102"/>
      <c r="AK211" s="103"/>
      <c r="AL211" s="102">
        <f t="shared" si="142"/>
        <v>0</v>
      </c>
      <c r="AM211" s="101">
        <f t="shared" si="171"/>
        <v>40120678.901250005</v>
      </c>
      <c r="AN211" s="102"/>
      <c r="AO211" s="264">
        <f t="shared" si="143"/>
        <v>40120678.901250005</v>
      </c>
      <c r="AP211" s="240"/>
      <c r="AQ211" s="87">
        <f t="shared" si="174"/>
        <v>42142966.759999998</v>
      </c>
      <c r="AR211" s="102"/>
      <c r="AS211" s="102"/>
      <c r="AT211" s="102"/>
      <c r="AU211" s="102"/>
      <c r="AV211" s="260">
        <f t="shared" si="144"/>
        <v>0</v>
      </c>
      <c r="AW211" s="102">
        <f t="shared" si="172"/>
        <v>42142966.759999998</v>
      </c>
      <c r="AX211" s="102"/>
      <c r="AY211" s="101">
        <f t="shared" si="145"/>
        <v>42142966.759999998</v>
      </c>
      <c r="AZ211" s="516"/>
      <c r="BA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row>
    <row r="212" spans="1:87" s="11" customFormat="1" ht="12" customHeight="1">
      <c r="A212" s="168">
        <v>15400102</v>
      </c>
      <c r="B212" s="111" t="str">
        <f t="shared" si="137"/>
        <v>15400102</v>
      </c>
      <c r="C212" s="96" t="s">
        <v>214</v>
      </c>
      <c r="D212" s="115" t="str">
        <f t="shared" si="138"/>
        <v>W/C</v>
      </c>
      <c r="E212" s="115"/>
      <c r="F212" s="96"/>
      <c r="G212" s="115"/>
      <c r="H212" s="184" t="str">
        <f t="shared" si="168"/>
        <v/>
      </c>
      <c r="I212" s="184" t="str">
        <f t="shared" si="169"/>
        <v/>
      </c>
      <c r="J212" s="184" t="str">
        <f t="shared" si="170"/>
        <v/>
      </c>
      <c r="K212" s="184" t="str">
        <f t="shared" si="155"/>
        <v/>
      </c>
      <c r="L212" s="184" t="str">
        <f t="shared" si="139"/>
        <v>W/C</v>
      </c>
      <c r="M212" s="184" t="str">
        <f t="shared" si="140"/>
        <v>NO</v>
      </c>
      <c r="N212" s="184" t="str">
        <f t="shared" si="141"/>
        <v>W/C</v>
      </c>
      <c r="O212"/>
      <c r="P212" s="97">
        <v>8630213.5999999996</v>
      </c>
      <c r="Q212" s="97">
        <v>8918156.9000000004</v>
      </c>
      <c r="R212" s="97">
        <v>9422237.4900000002</v>
      </c>
      <c r="S212" s="97">
        <v>9287644.9000000004</v>
      </c>
      <c r="T212" s="97">
        <v>9445189.3200000003</v>
      </c>
      <c r="U212" s="97">
        <v>9716898.6500000004</v>
      </c>
      <c r="V212" s="97">
        <v>10448244.810000001</v>
      </c>
      <c r="W212" s="97">
        <v>10505967.75</v>
      </c>
      <c r="X212" s="97">
        <v>10216056.640000001</v>
      </c>
      <c r="Y212" s="97">
        <v>10556309.49</v>
      </c>
      <c r="Z212" s="97">
        <v>11663289.93</v>
      </c>
      <c r="AA212" s="97">
        <v>12068939.609999999</v>
      </c>
      <c r="AB212" s="97">
        <v>12320229.689999999</v>
      </c>
      <c r="AC212" s="97"/>
      <c r="AD212" s="97"/>
      <c r="AE212" s="97">
        <f t="shared" si="173"/>
        <v>10227013.094583333</v>
      </c>
      <c r="AF212" s="105"/>
      <c r="AG212" s="104"/>
      <c r="AH212" s="102"/>
      <c r="AI212" s="102"/>
      <c r="AJ212" s="102"/>
      <c r="AK212" s="103"/>
      <c r="AL212" s="102">
        <f t="shared" si="142"/>
        <v>0</v>
      </c>
      <c r="AM212" s="101">
        <f t="shared" si="171"/>
        <v>10227013.094583333</v>
      </c>
      <c r="AN212" s="102"/>
      <c r="AO212" s="264">
        <f t="shared" si="143"/>
        <v>10227013.094583333</v>
      </c>
      <c r="AP212" s="240"/>
      <c r="AQ212" s="87">
        <f t="shared" si="174"/>
        <v>12320229.689999999</v>
      </c>
      <c r="AR212" s="102"/>
      <c r="AS212" s="102"/>
      <c r="AT212" s="102"/>
      <c r="AU212" s="102"/>
      <c r="AV212" s="260">
        <f t="shared" si="144"/>
        <v>0</v>
      </c>
      <c r="AW212" s="102">
        <f t="shared" si="172"/>
        <v>12320229.689999999</v>
      </c>
      <c r="AX212" s="102"/>
      <c r="AY212" s="101">
        <f t="shared" si="145"/>
        <v>12320229.689999999</v>
      </c>
      <c r="AZ212" s="516"/>
      <c r="BA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row>
    <row r="213" spans="1:87" s="11" customFormat="1" ht="12" customHeight="1">
      <c r="A213" s="168">
        <v>15400103</v>
      </c>
      <c r="B213" s="111" t="str">
        <f t="shared" si="137"/>
        <v>15400103</v>
      </c>
      <c r="C213" s="96" t="s">
        <v>437</v>
      </c>
      <c r="D213" s="115" t="str">
        <f t="shared" si="138"/>
        <v>W/C</v>
      </c>
      <c r="E213" s="115"/>
      <c r="F213" s="96"/>
      <c r="G213" s="115"/>
      <c r="H213" s="184" t="str">
        <f t="shared" si="168"/>
        <v/>
      </c>
      <c r="I213" s="184" t="str">
        <f t="shared" si="169"/>
        <v/>
      </c>
      <c r="J213" s="184" t="str">
        <f t="shared" si="170"/>
        <v/>
      </c>
      <c r="K213" s="184" t="str">
        <f t="shared" si="155"/>
        <v/>
      </c>
      <c r="L213" s="184" t="str">
        <f t="shared" si="139"/>
        <v>W/C</v>
      </c>
      <c r="M213" s="184" t="str">
        <f t="shared" si="140"/>
        <v>NO</v>
      </c>
      <c r="N213" s="184" t="str">
        <f t="shared" si="141"/>
        <v>W/C</v>
      </c>
      <c r="O213"/>
      <c r="P213" s="97">
        <v>19898873.600000001</v>
      </c>
      <c r="Q213" s="97">
        <v>19991434.93</v>
      </c>
      <c r="R213" s="97">
        <v>20159676.82</v>
      </c>
      <c r="S213" s="97">
        <v>20496250.489999998</v>
      </c>
      <c r="T213" s="97">
        <v>20529920.649999999</v>
      </c>
      <c r="U213" s="97">
        <v>20551966.109999999</v>
      </c>
      <c r="V213" s="97">
        <v>20366011.27</v>
      </c>
      <c r="W213" s="97">
        <v>20128607.890000001</v>
      </c>
      <c r="X213" s="97">
        <v>20024705.789999999</v>
      </c>
      <c r="Y213" s="97">
        <v>19730243.010000002</v>
      </c>
      <c r="Z213" s="97">
        <v>19698591.129999999</v>
      </c>
      <c r="AA213" s="97">
        <v>19873423.559999999</v>
      </c>
      <c r="AB213" s="97">
        <v>18166983.23</v>
      </c>
      <c r="AC213" s="97"/>
      <c r="AD213" s="97"/>
      <c r="AE213" s="97">
        <f t="shared" si="173"/>
        <v>20048646.672083329</v>
      </c>
      <c r="AF213" s="105"/>
      <c r="AG213" s="104"/>
      <c r="AH213" s="102"/>
      <c r="AI213" s="102"/>
      <c r="AJ213" s="102"/>
      <c r="AK213" s="103"/>
      <c r="AL213" s="102">
        <f t="shared" si="142"/>
        <v>0</v>
      </c>
      <c r="AM213" s="101">
        <f t="shared" si="171"/>
        <v>20048646.672083329</v>
      </c>
      <c r="AN213" s="102"/>
      <c r="AO213" s="264">
        <f t="shared" si="143"/>
        <v>20048646.672083329</v>
      </c>
      <c r="AP213" s="240"/>
      <c r="AQ213" s="87">
        <f t="shared" si="174"/>
        <v>18166983.23</v>
      </c>
      <c r="AR213" s="102"/>
      <c r="AS213" s="102"/>
      <c r="AT213" s="102"/>
      <c r="AU213" s="102"/>
      <c r="AV213" s="260">
        <f t="shared" si="144"/>
        <v>0</v>
      </c>
      <c r="AW213" s="102">
        <f t="shared" si="172"/>
        <v>18166983.23</v>
      </c>
      <c r="AX213" s="102"/>
      <c r="AY213" s="101">
        <f t="shared" si="145"/>
        <v>18166983.23</v>
      </c>
      <c r="AZ213" s="516"/>
      <c r="BA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row>
    <row r="214" spans="1:87" s="11" customFormat="1" ht="12" customHeight="1">
      <c r="A214" s="168">
        <v>15400181</v>
      </c>
      <c r="B214" s="111" t="str">
        <f t="shared" si="137"/>
        <v>15400181</v>
      </c>
      <c r="C214" s="96" t="s">
        <v>899</v>
      </c>
      <c r="D214" s="115" t="str">
        <f t="shared" si="138"/>
        <v>W/C</v>
      </c>
      <c r="E214" s="115"/>
      <c r="F214" s="96"/>
      <c r="G214" s="115"/>
      <c r="H214" s="184" t="str">
        <f t="shared" si="168"/>
        <v/>
      </c>
      <c r="I214" s="184" t="str">
        <f t="shared" si="169"/>
        <v/>
      </c>
      <c r="J214" s="184" t="str">
        <f t="shared" si="170"/>
        <v/>
      </c>
      <c r="K214" s="184" t="str">
        <f t="shared" si="155"/>
        <v/>
      </c>
      <c r="L214" s="184" t="str">
        <f t="shared" si="139"/>
        <v>W/C</v>
      </c>
      <c r="M214" s="184" t="str">
        <f t="shared" si="140"/>
        <v>NO</v>
      </c>
      <c r="N214" s="184" t="str">
        <f t="shared" si="141"/>
        <v>W/C</v>
      </c>
      <c r="O214"/>
      <c r="P214" s="97">
        <v>2621087.0099999998</v>
      </c>
      <c r="Q214" s="97">
        <v>2639343.9900000002</v>
      </c>
      <c r="R214" s="97">
        <v>2647844.9500000002</v>
      </c>
      <c r="S214" s="97">
        <v>2675618.63</v>
      </c>
      <c r="T214" s="97">
        <v>2703541.44</v>
      </c>
      <c r="U214" s="97">
        <v>2733830.16</v>
      </c>
      <c r="V214" s="97">
        <v>2737740.2</v>
      </c>
      <c r="W214" s="97">
        <v>2729362.3</v>
      </c>
      <c r="X214" s="97">
        <v>2807643.29</v>
      </c>
      <c r="Y214" s="97">
        <v>2814053.62</v>
      </c>
      <c r="Z214" s="97">
        <v>2716525.18</v>
      </c>
      <c r="AA214" s="97">
        <v>2740373.73</v>
      </c>
      <c r="AB214" s="97">
        <v>2488961.34</v>
      </c>
      <c r="AC214" s="97"/>
      <c r="AD214" s="97"/>
      <c r="AE214" s="97">
        <f t="shared" si="173"/>
        <v>2708408.4720833334</v>
      </c>
      <c r="AF214" s="105"/>
      <c r="AG214" s="104"/>
      <c r="AH214" s="102"/>
      <c r="AI214" s="102"/>
      <c r="AJ214" s="102"/>
      <c r="AK214" s="103"/>
      <c r="AL214" s="102">
        <f t="shared" si="142"/>
        <v>0</v>
      </c>
      <c r="AM214" s="101">
        <f t="shared" si="171"/>
        <v>2708408.4720833334</v>
      </c>
      <c r="AN214" s="102"/>
      <c r="AO214" s="264">
        <f t="shared" si="143"/>
        <v>2708408.4720833334</v>
      </c>
      <c r="AP214" s="240"/>
      <c r="AQ214" s="87">
        <f t="shared" si="174"/>
        <v>2488961.34</v>
      </c>
      <c r="AR214" s="102"/>
      <c r="AS214" s="102"/>
      <c r="AT214" s="102"/>
      <c r="AU214" s="102"/>
      <c r="AV214" s="260">
        <f t="shared" si="144"/>
        <v>0</v>
      </c>
      <c r="AW214" s="102">
        <f t="shared" si="172"/>
        <v>2488961.34</v>
      </c>
      <c r="AX214" s="102"/>
      <c r="AY214" s="101">
        <f t="shared" si="145"/>
        <v>2488961.34</v>
      </c>
      <c r="AZ214" s="516"/>
      <c r="BA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row>
    <row r="215" spans="1:87" s="11" customFormat="1" ht="12" customHeight="1">
      <c r="A215" s="168">
        <v>15600003</v>
      </c>
      <c r="B215" s="111" t="str">
        <f t="shared" si="137"/>
        <v>15600003</v>
      </c>
      <c r="C215" s="96" t="s">
        <v>1042</v>
      </c>
      <c r="D215" s="115" t="str">
        <f t="shared" si="138"/>
        <v>Non-Op</v>
      </c>
      <c r="E215" s="115"/>
      <c r="F215" s="96"/>
      <c r="G215" s="115"/>
      <c r="H215" s="184" t="str">
        <f t="shared" si="168"/>
        <v/>
      </c>
      <c r="I215" s="184" t="str">
        <f t="shared" si="169"/>
        <v/>
      </c>
      <c r="J215" s="184" t="str">
        <f t="shared" si="170"/>
        <v/>
      </c>
      <c r="K215" s="184" t="str">
        <f t="shared" si="155"/>
        <v>Non-Op</v>
      </c>
      <c r="L215" s="184" t="str">
        <f t="shared" si="139"/>
        <v>NO</v>
      </c>
      <c r="M215" s="184" t="str">
        <f t="shared" si="140"/>
        <v>NO</v>
      </c>
      <c r="N215" s="184" t="str">
        <f t="shared" si="141"/>
        <v/>
      </c>
      <c r="O215"/>
      <c r="P215" s="97">
        <v>150639.1</v>
      </c>
      <c r="Q215" s="97">
        <v>185623.19</v>
      </c>
      <c r="R215" s="97">
        <v>188864.69</v>
      </c>
      <c r="S215" s="97">
        <v>129554.21</v>
      </c>
      <c r="T215" s="97">
        <v>174621.15</v>
      </c>
      <c r="U215" s="97">
        <v>426535.6</v>
      </c>
      <c r="V215" s="97">
        <v>261630.89</v>
      </c>
      <c r="W215" s="97">
        <v>327431.96000000002</v>
      </c>
      <c r="X215" s="97">
        <v>420809.29</v>
      </c>
      <c r="Y215" s="97">
        <v>256751.38</v>
      </c>
      <c r="Z215" s="97">
        <v>267021.43</v>
      </c>
      <c r="AA215" s="97">
        <v>367953.66</v>
      </c>
      <c r="AB215" s="97">
        <v>277440</v>
      </c>
      <c r="AC215" s="97"/>
      <c r="AD215" s="97"/>
      <c r="AE215" s="97">
        <f t="shared" si="173"/>
        <v>268403.08333333331</v>
      </c>
      <c r="AF215" s="105"/>
      <c r="AG215" s="104"/>
      <c r="AH215" s="102"/>
      <c r="AI215" s="102"/>
      <c r="AJ215" s="102"/>
      <c r="AK215" s="103">
        <f>AE215</f>
        <v>268403.08333333331</v>
      </c>
      <c r="AL215" s="102">
        <f t="shared" si="142"/>
        <v>268403.08333333331</v>
      </c>
      <c r="AM215" s="101"/>
      <c r="AN215" s="102"/>
      <c r="AO215" s="264">
        <f t="shared" si="143"/>
        <v>0</v>
      </c>
      <c r="AP215" s="240"/>
      <c r="AQ215" s="87">
        <f t="shared" si="174"/>
        <v>277440</v>
      </c>
      <c r="AR215" s="102"/>
      <c r="AS215" s="102"/>
      <c r="AT215" s="102"/>
      <c r="AU215" s="102">
        <f>AQ215</f>
        <v>277440</v>
      </c>
      <c r="AV215" s="260">
        <f t="shared" si="144"/>
        <v>277440</v>
      </c>
      <c r="AW215" s="102"/>
      <c r="AX215" s="102"/>
      <c r="AY215" s="101">
        <f t="shared" si="145"/>
        <v>0</v>
      </c>
      <c r="AZ215" s="516" t="s">
        <v>1684</v>
      </c>
      <c r="BA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row>
    <row r="216" spans="1:87" s="11" customFormat="1" ht="12" customHeight="1">
      <c r="A216" s="168">
        <v>15810001</v>
      </c>
      <c r="B216" s="111" t="str">
        <f t="shared" si="137"/>
        <v>15810001</v>
      </c>
      <c r="C216" s="96" t="s">
        <v>1127</v>
      </c>
      <c r="D216" s="115" t="str">
        <f t="shared" si="138"/>
        <v>W/C</v>
      </c>
      <c r="E216" s="115"/>
      <c r="F216" s="96"/>
      <c r="G216" s="115"/>
      <c r="H216" s="184" t="str">
        <f t="shared" si="168"/>
        <v/>
      </c>
      <c r="I216" s="184" t="str">
        <f t="shared" si="169"/>
        <v/>
      </c>
      <c r="J216" s="184" t="str">
        <f t="shared" si="170"/>
        <v/>
      </c>
      <c r="K216" s="184" t="str">
        <f t="shared" ref="K216:K247" si="181">IF(VALUE(AK216),K$7,IF(ISBLANK(AK216),"",K$7))</f>
        <v/>
      </c>
      <c r="L216" s="184" t="str">
        <f t="shared" si="139"/>
        <v>W/C</v>
      </c>
      <c r="M216" s="184" t="str">
        <f t="shared" si="140"/>
        <v>NO</v>
      </c>
      <c r="N216" s="184" t="str">
        <f t="shared" si="141"/>
        <v>W/C</v>
      </c>
      <c r="O216"/>
      <c r="P216" s="97">
        <v>32064.400000000001</v>
      </c>
      <c r="Q216" s="97">
        <v>32284.400000000001</v>
      </c>
      <c r="R216" s="97">
        <v>32284.400000000001</v>
      </c>
      <c r="S216" s="97">
        <v>29440</v>
      </c>
      <c r="T216" s="97">
        <v>32284.400000000001</v>
      </c>
      <c r="U216" s="97">
        <v>32284.400000000001</v>
      </c>
      <c r="V216" s="97">
        <v>30000</v>
      </c>
      <c r="W216" s="97">
        <v>32284.400000000001</v>
      </c>
      <c r="X216" s="97">
        <v>32284.400000000001</v>
      </c>
      <c r="Y216" s="97">
        <v>30420</v>
      </c>
      <c r="Z216" s="97">
        <v>32284.400000000001</v>
      </c>
      <c r="AA216" s="97">
        <v>22556.43</v>
      </c>
      <c r="AB216" s="97">
        <v>22556.43</v>
      </c>
      <c r="AC216" s="97"/>
      <c r="AD216" s="97"/>
      <c r="AE216" s="97">
        <f t="shared" si="173"/>
        <v>30476.470416666667</v>
      </c>
      <c r="AF216" s="105"/>
      <c r="AG216" s="104"/>
      <c r="AH216" s="102"/>
      <c r="AI216" s="102"/>
      <c r="AJ216" s="102"/>
      <c r="AK216" s="103"/>
      <c r="AL216" s="102">
        <f t="shared" si="142"/>
        <v>0</v>
      </c>
      <c r="AM216" s="101">
        <f t="shared" ref="AM216:AM247" si="182">AE216</f>
        <v>30476.470416666667</v>
      </c>
      <c r="AN216" s="102"/>
      <c r="AO216" s="264">
        <f t="shared" si="143"/>
        <v>30476.470416666667</v>
      </c>
      <c r="AP216" s="240"/>
      <c r="AQ216" s="87">
        <f t="shared" si="174"/>
        <v>22556.43</v>
      </c>
      <c r="AR216" s="102"/>
      <c r="AS216" s="102"/>
      <c r="AT216" s="102"/>
      <c r="AU216" s="102"/>
      <c r="AV216" s="260">
        <f t="shared" si="144"/>
        <v>0</v>
      </c>
      <c r="AW216" s="102">
        <f>AQ216</f>
        <v>22556.43</v>
      </c>
      <c r="AX216" s="102"/>
      <c r="AY216" s="101">
        <f t="shared" si="145"/>
        <v>22556.43</v>
      </c>
      <c r="AZ216" s="516"/>
      <c r="BA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row>
    <row r="217" spans="1:87" s="11" customFormat="1" ht="12" customHeight="1">
      <c r="A217" s="168">
        <v>16300023</v>
      </c>
      <c r="B217" s="111" t="str">
        <f t="shared" ref="B217:B282" si="183">TEXT(A217,"##")</f>
        <v>16300023</v>
      </c>
      <c r="C217" s="96" t="s">
        <v>453</v>
      </c>
      <c r="D217" s="115" t="str">
        <f t="shared" ref="D217:D282" si="184">IF(CONCATENATE(H217,I217,J217,K217,N217)= "ERBGRB","CRB",CONCATENATE(H217,I217,J217,K217,N217))</f>
        <v>W/C</v>
      </c>
      <c r="E217" s="115"/>
      <c r="F217" s="96"/>
      <c r="G217" s="115"/>
      <c r="H217" s="184" t="str">
        <f t="shared" si="168"/>
        <v/>
      </c>
      <c r="I217" s="184" t="str">
        <f t="shared" si="169"/>
        <v/>
      </c>
      <c r="J217" s="184" t="str">
        <f t="shared" si="170"/>
        <v/>
      </c>
      <c r="K217" s="184" t="str">
        <f t="shared" si="181"/>
        <v/>
      </c>
      <c r="L217" s="184" t="str">
        <f t="shared" si="139"/>
        <v>W/C</v>
      </c>
      <c r="M217" s="184" t="str">
        <f t="shared" si="140"/>
        <v>NO</v>
      </c>
      <c r="N217" s="184" t="str">
        <f t="shared" si="141"/>
        <v>W/C</v>
      </c>
      <c r="O217"/>
      <c r="P217" s="97">
        <v>-20968.95</v>
      </c>
      <c r="Q217" s="97">
        <v>55481.9</v>
      </c>
      <c r="R217" s="97">
        <v>89246.09</v>
      </c>
      <c r="S217" s="97">
        <v>137228.29</v>
      </c>
      <c r="T217" s="97">
        <v>266553.61</v>
      </c>
      <c r="U217" s="97">
        <v>171216.36</v>
      </c>
      <c r="V217" s="97">
        <v>15514.6</v>
      </c>
      <c r="W217" s="97">
        <v>-265070.44</v>
      </c>
      <c r="X217" s="97">
        <v>-397220.02</v>
      </c>
      <c r="Y217" s="97">
        <v>-304103.77</v>
      </c>
      <c r="Z217" s="97">
        <v>-216478.21</v>
      </c>
      <c r="AA217" s="97">
        <v>182364.28</v>
      </c>
      <c r="AB217" s="97">
        <v>-208748.79999999999</v>
      </c>
      <c r="AC217" s="97"/>
      <c r="AD217" s="97"/>
      <c r="AE217" s="97">
        <f t="shared" si="173"/>
        <v>-31677.182083333337</v>
      </c>
      <c r="AF217" s="105"/>
      <c r="AG217" s="104"/>
      <c r="AH217" s="102"/>
      <c r="AI217" s="102"/>
      <c r="AJ217" s="102"/>
      <c r="AK217" s="103"/>
      <c r="AL217" s="102">
        <f t="shared" si="142"/>
        <v>0</v>
      </c>
      <c r="AM217" s="101">
        <f t="shared" si="182"/>
        <v>-31677.182083333337</v>
      </c>
      <c r="AN217" s="102"/>
      <c r="AO217" s="264">
        <f t="shared" si="143"/>
        <v>-31677.182083333337</v>
      </c>
      <c r="AP217" s="240"/>
      <c r="AQ217" s="87">
        <f t="shared" si="174"/>
        <v>-208748.79999999999</v>
      </c>
      <c r="AR217" s="102"/>
      <c r="AS217" s="102"/>
      <c r="AT217" s="102"/>
      <c r="AU217" s="102"/>
      <c r="AV217" s="260">
        <f t="shared" si="144"/>
        <v>0</v>
      </c>
      <c r="AW217" s="102">
        <f t="shared" ref="AW217:AW292" si="185">AQ217</f>
        <v>-208748.79999999999</v>
      </c>
      <c r="AX217" s="102"/>
      <c r="AY217" s="101">
        <f t="shared" si="145"/>
        <v>-208748.79999999999</v>
      </c>
      <c r="AZ217" s="516"/>
      <c r="BA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row>
    <row r="218" spans="1:87" s="11" customFormat="1" ht="12" customHeight="1">
      <c r="A218" s="168">
        <v>16300063</v>
      </c>
      <c r="B218" s="111" t="str">
        <f t="shared" si="183"/>
        <v>16300063</v>
      </c>
      <c r="C218" s="96" t="s">
        <v>454</v>
      </c>
      <c r="D218" s="115" t="str">
        <f t="shared" si="184"/>
        <v>W/C</v>
      </c>
      <c r="E218" s="115"/>
      <c r="F218" s="96"/>
      <c r="G218" s="115"/>
      <c r="H218" s="184" t="str">
        <f t="shared" si="168"/>
        <v/>
      </c>
      <c r="I218" s="184" t="str">
        <f t="shared" si="169"/>
        <v/>
      </c>
      <c r="J218" s="184" t="str">
        <f t="shared" si="170"/>
        <v/>
      </c>
      <c r="K218" s="184" t="str">
        <f t="shared" si="181"/>
        <v/>
      </c>
      <c r="L218" s="184" t="str">
        <f t="shared" si="139"/>
        <v>W/C</v>
      </c>
      <c r="M218" s="184" t="str">
        <f t="shared" si="140"/>
        <v>NO</v>
      </c>
      <c r="N218" s="184" t="str">
        <f t="shared" si="141"/>
        <v>W/C</v>
      </c>
      <c r="O218"/>
      <c r="P218" s="97">
        <v>-482020.09</v>
      </c>
      <c r="Q218" s="97">
        <v>-450674.46</v>
      </c>
      <c r="R218" s="97">
        <v>-450788.22</v>
      </c>
      <c r="S218" s="97">
        <v>-418964.68</v>
      </c>
      <c r="T218" s="97">
        <v>-349123.04</v>
      </c>
      <c r="U218" s="97">
        <v>-320084.26</v>
      </c>
      <c r="V218" s="97">
        <v>-303521.57</v>
      </c>
      <c r="W218" s="97">
        <v>-277374.33</v>
      </c>
      <c r="X218" s="97">
        <v>-231940.25</v>
      </c>
      <c r="Y218" s="97">
        <v>-236097.81</v>
      </c>
      <c r="Z218" s="97">
        <v>-234877.81</v>
      </c>
      <c r="AA218" s="97">
        <v>-247239.71</v>
      </c>
      <c r="AB218" s="97">
        <v>-247583.18</v>
      </c>
      <c r="AC218" s="97"/>
      <c r="AD218" s="97"/>
      <c r="AE218" s="97">
        <f t="shared" si="173"/>
        <v>-323790.6479166667</v>
      </c>
      <c r="AF218" s="105"/>
      <c r="AG218" s="104"/>
      <c r="AH218" s="102"/>
      <c r="AI218" s="102"/>
      <c r="AJ218" s="102"/>
      <c r="AK218" s="103"/>
      <c r="AL218" s="102">
        <f t="shared" si="142"/>
        <v>0</v>
      </c>
      <c r="AM218" s="101">
        <f t="shared" si="182"/>
        <v>-323790.6479166667</v>
      </c>
      <c r="AN218" s="102"/>
      <c r="AO218" s="264">
        <f t="shared" si="143"/>
        <v>-323790.6479166667</v>
      </c>
      <c r="AP218" s="240"/>
      <c r="AQ218" s="87">
        <f t="shared" si="174"/>
        <v>-247583.18</v>
      </c>
      <c r="AR218" s="102"/>
      <c r="AS218" s="102"/>
      <c r="AT218" s="102"/>
      <c r="AU218" s="102"/>
      <c r="AV218" s="260">
        <f t="shared" si="144"/>
        <v>0</v>
      </c>
      <c r="AW218" s="102">
        <f t="shared" si="185"/>
        <v>-247583.18</v>
      </c>
      <c r="AX218" s="102"/>
      <c r="AY218" s="101">
        <f t="shared" si="145"/>
        <v>-247583.18</v>
      </c>
      <c r="AZ218" s="516"/>
      <c r="BA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row>
    <row r="219" spans="1:87" s="11" customFormat="1" ht="12" customHeight="1">
      <c r="A219" s="168">
        <v>16410002</v>
      </c>
      <c r="B219" s="111" t="str">
        <f t="shared" si="183"/>
        <v>16410002</v>
      </c>
      <c r="C219" s="96" t="s">
        <v>465</v>
      </c>
      <c r="D219" s="115" t="str">
        <f t="shared" si="184"/>
        <v>W/C</v>
      </c>
      <c r="E219" s="115"/>
      <c r="F219" s="96"/>
      <c r="G219" s="115"/>
      <c r="H219" s="184" t="str">
        <f t="shared" si="168"/>
        <v/>
      </c>
      <c r="I219" s="184" t="str">
        <f t="shared" si="169"/>
        <v/>
      </c>
      <c r="J219" s="184" t="str">
        <f t="shared" si="170"/>
        <v/>
      </c>
      <c r="K219" s="184" t="str">
        <f t="shared" si="181"/>
        <v/>
      </c>
      <c r="L219" s="184" t="str">
        <f t="shared" ref="L219:L284" si="186">IF(VALUE(AM219),"W/C",IF(ISBLANK(AM219),"NO","W/C"))</f>
        <v>W/C</v>
      </c>
      <c r="M219" s="184" t="str">
        <f t="shared" ref="M219:M284" si="187">IF(VALUE(AN219),"W/C",IF(ISBLANK(AN219),"NO","W/C"))</f>
        <v>NO</v>
      </c>
      <c r="N219" s="184" t="str">
        <f t="shared" ref="N219:N284" si="188">IF(OR(CONCATENATE(L219,M219)="NOW/C",CONCATENATE(L219,M219)="W/CNO"),"W/C","")</f>
        <v>W/C</v>
      </c>
      <c r="O219"/>
      <c r="P219" s="97">
        <v>17228664.23</v>
      </c>
      <c r="Q219" s="97">
        <v>13218554.07</v>
      </c>
      <c r="R219" s="97">
        <v>9272494.6699999999</v>
      </c>
      <c r="S219" s="97">
        <v>5614377.3099999996</v>
      </c>
      <c r="T219" s="97">
        <v>7662728.7300000004</v>
      </c>
      <c r="U219" s="97">
        <v>9716945.3800000008</v>
      </c>
      <c r="V219" s="97">
        <v>11815576.539999999</v>
      </c>
      <c r="W219" s="97">
        <v>11740978.300000001</v>
      </c>
      <c r="X219" s="97">
        <v>11869540.59</v>
      </c>
      <c r="Y219" s="97">
        <v>13852068.699999999</v>
      </c>
      <c r="Z219" s="97">
        <v>13681550.779999999</v>
      </c>
      <c r="AA219" s="97">
        <v>16761432.619999999</v>
      </c>
      <c r="AB219" s="97">
        <v>14709659.43</v>
      </c>
      <c r="AC219" s="97"/>
      <c r="AD219" s="97"/>
      <c r="AE219" s="97">
        <f t="shared" si="173"/>
        <v>11764617.460000001</v>
      </c>
      <c r="AF219" s="105"/>
      <c r="AG219" s="104"/>
      <c r="AH219" s="102"/>
      <c r="AI219" s="102"/>
      <c r="AJ219" s="102"/>
      <c r="AK219" s="103"/>
      <c r="AL219" s="102">
        <f t="shared" si="142"/>
        <v>0</v>
      </c>
      <c r="AM219" s="101">
        <f t="shared" si="182"/>
        <v>11764617.460000001</v>
      </c>
      <c r="AN219" s="102"/>
      <c r="AO219" s="264">
        <f t="shared" si="143"/>
        <v>11764617.460000001</v>
      </c>
      <c r="AP219" s="240"/>
      <c r="AQ219" s="87">
        <f t="shared" si="174"/>
        <v>14709659.43</v>
      </c>
      <c r="AR219" s="102"/>
      <c r="AS219" s="102"/>
      <c r="AT219" s="102"/>
      <c r="AU219" s="102"/>
      <c r="AV219" s="260">
        <f t="shared" si="144"/>
        <v>0</v>
      </c>
      <c r="AW219" s="102">
        <f t="shared" si="185"/>
        <v>14709659.43</v>
      </c>
      <c r="AX219" s="102"/>
      <c r="AY219" s="101">
        <f t="shared" si="145"/>
        <v>14709659.43</v>
      </c>
      <c r="AZ219" s="516"/>
      <c r="BA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row>
    <row r="220" spans="1:87" s="11" customFormat="1" ht="12" customHeight="1">
      <c r="A220" s="168">
        <v>16410012</v>
      </c>
      <c r="B220" s="111" t="str">
        <f t="shared" si="183"/>
        <v>16410012</v>
      </c>
      <c r="C220" s="96" t="s">
        <v>288</v>
      </c>
      <c r="D220" s="115" t="str">
        <f t="shared" si="184"/>
        <v>W/C</v>
      </c>
      <c r="E220" s="115"/>
      <c r="F220" s="96"/>
      <c r="G220" s="115"/>
      <c r="H220" s="184" t="str">
        <f t="shared" si="168"/>
        <v/>
      </c>
      <c r="I220" s="184" t="str">
        <f t="shared" si="169"/>
        <v/>
      </c>
      <c r="J220" s="184" t="str">
        <f t="shared" si="170"/>
        <v/>
      </c>
      <c r="K220" s="184" t="str">
        <f t="shared" si="181"/>
        <v/>
      </c>
      <c r="L220" s="184" t="str">
        <f t="shared" si="186"/>
        <v>W/C</v>
      </c>
      <c r="M220" s="184" t="str">
        <f t="shared" si="187"/>
        <v>NO</v>
      </c>
      <c r="N220" s="184" t="str">
        <f t="shared" si="188"/>
        <v>W/C</v>
      </c>
      <c r="O220"/>
      <c r="P220" s="97">
        <v>2740716.95</v>
      </c>
      <c r="Q220" s="97">
        <v>2746263.44</v>
      </c>
      <c r="R220" s="97">
        <v>1251860.99</v>
      </c>
      <c r="S220" s="97">
        <v>1158825.01</v>
      </c>
      <c r="T220" s="97">
        <v>1042217.36</v>
      </c>
      <c r="U220" s="97">
        <v>965950.43</v>
      </c>
      <c r="V220" s="97">
        <v>2065272.58</v>
      </c>
      <c r="W220" s="97">
        <v>2061110.55</v>
      </c>
      <c r="X220" s="97">
        <v>2059781.27</v>
      </c>
      <c r="Y220" s="97">
        <v>2034756.54</v>
      </c>
      <c r="Z220" s="97">
        <v>2105903.19</v>
      </c>
      <c r="AA220" s="97">
        <v>2561474.71</v>
      </c>
      <c r="AB220" s="97">
        <v>2691819.26</v>
      </c>
      <c r="AC220" s="97"/>
      <c r="AD220" s="97"/>
      <c r="AE220" s="97">
        <f t="shared" si="173"/>
        <v>1897473.6812500001</v>
      </c>
      <c r="AF220" s="105"/>
      <c r="AG220" s="104"/>
      <c r="AH220" s="102"/>
      <c r="AI220" s="102"/>
      <c r="AJ220" s="102"/>
      <c r="AK220" s="103"/>
      <c r="AL220" s="102">
        <f t="shared" si="142"/>
        <v>0</v>
      </c>
      <c r="AM220" s="101">
        <f t="shared" si="182"/>
        <v>1897473.6812500001</v>
      </c>
      <c r="AN220" s="102"/>
      <c r="AO220" s="264">
        <f t="shared" si="143"/>
        <v>1897473.6812500001</v>
      </c>
      <c r="AP220" s="240"/>
      <c r="AQ220" s="87">
        <f t="shared" si="174"/>
        <v>2691819.26</v>
      </c>
      <c r="AR220" s="102"/>
      <c r="AS220" s="102"/>
      <c r="AT220" s="102"/>
      <c r="AU220" s="102"/>
      <c r="AV220" s="260">
        <f t="shared" si="144"/>
        <v>0</v>
      </c>
      <c r="AW220" s="102">
        <f t="shared" si="185"/>
        <v>2691819.26</v>
      </c>
      <c r="AX220" s="102"/>
      <c r="AY220" s="101">
        <f t="shared" si="145"/>
        <v>2691819.26</v>
      </c>
      <c r="AZ220" s="516"/>
      <c r="BA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row>
    <row r="221" spans="1:87" s="11" customFormat="1" ht="12" customHeight="1">
      <c r="A221" s="168">
        <v>16410022</v>
      </c>
      <c r="B221" s="111" t="str">
        <f t="shared" si="183"/>
        <v>16410022</v>
      </c>
      <c r="C221" s="96" t="s">
        <v>115</v>
      </c>
      <c r="D221" s="115" t="str">
        <f t="shared" si="184"/>
        <v>W/C</v>
      </c>
      <c r="E221" s="115"/>
      <c r="F221" s="96"/>
      <c r="G221" s="115"/>
      <c r="H221" s="184" t="str">
        <f t="shared" si="168"/>
        <v/>
      </c>
      <c r="I221" s="184" t="str">
        <f t="shared" si="169"/>
        <v/>
      </c>
      <c r="J221" s="184" t="str">
        <f t="shared" si="170"/>
        <v/>
      </c>
      <c r="K221" s="184" t="str">
        <f t="shared" si="181"/>
        <v/>
      </c>
      <c r="L221" s="184" t="str">
        <f t="shared" si="186"/>
        <v>W/C</v>
      </c>
      <c r="M221" s="184" t="str">
        <f t="shared" si="187"/>
        <v>NO</v>
      </c>
      <c r="N221" s="184" t="str">
        <f t="shared" si="188"/>
        <v>W/C</v>
      </c>
      <c r="O221"/>
      <c r="P221" s="97">
        <v>11122956.76</v>
      </c>
      <c r="Q221" s="97">
        <v>7384704.5800000001</v>
      </c>
      <c r="R221" s="97">
        <v>6611646.9000000004</v>
      </c>
      <c r="S221" s="97">
        <v>7786605.2400000002</v>
      </c>
      <c r="T221" s="97">
        <v>9188728.7799999993</v>
      </c>
      <c r="U221" s="97">
        <v>12542143</v>
      </c>
      <c r="V221" s="97">
        <v>15631588.84</v>
      </c>
      <c r="W221" s="97">
        <v>15817409.369999999</v>
      </c>
      <c r="X221" s="97">
        <v>17208025.390000001</v>
      </c>
      <c r="Y221" s="97">
        <v>19450736.73</v>
      </c>
      <c r="Z221" s="97">
        <v>22684664.350000001</v>
      </c>
      <c r="AA221" s="97">
        <v>19447058.149999999</v>
      </c>
      <c r="AB221" s="97">
        <v>14458548.539999999</v>
      </c>
      <c r="AC221" s="97"/>
      <c r="AD221" s="97"/>
      <c r="AE221" s="97">
        <f t="shared" si="173"/>
        <v>13878671.998333335</v>
      </c>
      <c r="AF221" s="105"/>
      <c r="AG221" s="104"/>
      <c r="AH221" s="102"/>
      <c r="AI221" s="102"/>
      <c r="AJ221" s="102"/>
      <c r="AK221" s="103"/>
      <c r="AL221" s="102">
        <f t="shared" ref="AL221:AL292" si="189">SUM(AI221:AK221)</f>
        <v>0</v>
      </c>
      <c r="AM221" s="101">
        <f t="shared" si="182"/>
        <v>13878671.998333335</v>
      </c>
      <c r="AN221" s="102"/>
      <c r="AO221" s="264">
        <f t="shared" ref="AO221:AO292" si="190">AM221+AN221</f>
        <v>13878671.998333335</v>
      </c>
      <c r="AP221" s="240"/>
      <c r="AQ221" s="87">
        <f t="shared" si="174"/>
        <v>14458548.539999999</v>
      </c>
      <c r="AR221" s="102"/>
      <c r="AS221" s="102"/>
      <c r="AT221" s="102"/>
      <c r="AU221" s="102"/>
      <c r="AV221" s="260">
        <f t="shared" ref="AV221:AV292" si="191">SUM(AS221:AU221)</f>
        <v>0</v>
      </c>
      <c r="AW221" s="102">
        <f t="shared" si="185"/>
        <v>14458548.539999999</v>
      </c>
      <c r="AX221" s="102"/>
      <c r="AY221" s="101">
        <f t="shared" ref="AY221:AY292" si="192">AW221+AX221</f>
        <v>14458548.539999999</v>
      </c>
      <c r="AZ221" s="516"/>
      <c r="BA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row>
    <row r="222" spans="1:87" s="11" customFormat="1" ht="12" customHeight="1">
      <c r="A222" s="168">
        <v>16420002</v>
      </c>
      <c r="B222" s="111" t="str">
        <f t="shared" si="183"/>
        <v>16420002</v>
      </c>
      <c r="C222" s="96" t="s">
        <v>420</v>
      </c>
      <c r="D222" s="115" t="str">
        <f t="shared" si="184"/>
        <v>W/C</v>
      </c>
      <c r="E222" s="115"/>
      <c r="F222" s="96"/>
      <c r="G222" s="115"/>
      <c r="H222" s="184" t="str">
        <f t="shared" ref="H222:H253" si="193">IF(VALUE(AH222),H$7,IF(ISBLANK(AH222),"",H$7))</f>
        <v/>
      </c>
      <c r="I222" s="184" t="str">
        <f t="shared" ref="I222:I253" si="194">IF(VALUE(AI222),I$7,IF(ISBLANK(AI222),"",I$7))</f>
        <v/>
      </c>
      <c r="J222" s="184" t="str">
        <f t="shared" ref="J222:J253" si="195">IF(VALUE(AJ222),J$7,IF(ISBLANK(AJ222),"",J$7))</f>
        <v/>
      </c>
      <c r="K222" s="184" t="str">
        <f t="shared" si="181"/>
        <v/>
      </c>
      <c r="L222" s="184" t="str">
        <f t="shared" si="186"/>
        <v>W/C</v>
      </c>
      <c r="M222" s="184" t="str">
        <f t="shared" si="187"/>
        <v>NO</v>
      </c>
      <c r="N222" s="184" t="str">
        <f t="shared" si="188"/>
        <v>W/C</v>
      </c>
      <c r="O222"/>
      <c r="P222" s="97">
        <v>0</v>
      </c>
      <c r="Q222" s="97">
        <v>0</v>
      </c>
      <c r="R222" s="97">
        <v>0</v>
      </c>
      <c r="S222" s="97">
        <v>0</v>
      </c>
      <c r="T222" s="97">
        <v>0</v>
      </c>
      <c r="U222" s="97">
        <v>0</v>
      </c>
      <c r="V222" s="97">
        <v>0</v>
      </c>
      <c r="W222" s="97">
        <v>0</v>
      </c>
      <c r="X222" s="97">
        <v>0</v>
      </c>
      <c r="Y222" s="97">
        <v>0</v>
      </c>
      <c r="Z222" s="97">
        <v>0</v>
      </c>
      <c r="AA222" s="97">
        <v>0</v>
      </c>
      <c r="AB222" s="97">
        <v>0</v>
      </c>
      <c r="AC222" s="97"/>
      <c r="AD222" s="97"/>
      <c r="AE222" s="97">
        <f t="shared" si="173"/>
        <v>0</v>
      </c>
      <c r="AF222" s="105"/>
      <c r="AG222" s="104"/>
      <c r="AH222" s="102"/>
      <c r="AI222" s="102"/>
      <c r="AJ222" s="102"/>
      <c r="AK222" s="103"/>
      <c r="AL222" s="102">
        <f t="shared" si="189"/>
        <v>0</v>
      </c>
      <c r="AM222" s="101">
        <f t="shared" si="182"/>
        <v>0</v>
      </c>
      <c r="AN222" s="102"/>
      <c r="AO222" s="264">
        <f t="shared" si="190"/>
        <v>0</v>
      </c>
      <c r="AP222" s="240"/>
      <c r="AQ222" s="87">
        <f t="shared" si="174"/>
        <v>0</v>
      </c>
      <c r="AR222" s="102"/>
      <c r="AS222" s="102"/>
      <c r="AT222" s="102"/>
      <c r="AU222" s="102"/>
      <c r="AV222" s="260">
        <f t="shared" si="191"/>
        <v>0</v>
      </c>
      <c r="AW222" s="102">
        <f t="shared" si="185"/>
        <v>0</v>
      </c>
      <c r="AX222" s="102"/>
      <c r="AY222" s="101">
        <f t="shared" si="192"/>
        <v>0</v>
      </c>
      <c r="AZ222" s="516"/>
      <c r="BA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row>
    <row r="223" spans="1:87" s="11" customFormat="1" ht="12" customHeight="1">
      <c r="A223" s="168">
        <v>16420012</v>
      </c>
      <c r="B223" s="111" t="str">
        <f t="shared" si="183"/>
        <v>16420012</v>
      </c>
      <c r="C223" s="96" t="s">
        <v>61</v>
      </c>
      <c r="D223" s="115" t="str">
        <f t="shared" si="184"/>
        <v>W/C</v>
      </c>
      <c r="E223" s="115"/>
      <c r="F223" s="96"/>
      <c r="G223" s="115"/>
      <c r="H223" s="184" t="str">
        <f t="shared" si="193"/>
        <v/>
      </c>
      <c r="I223" s="184" t="str">
        <f t="shared" si="194"/>
        <v/>
      </c>
      <c r="J223" s="184" t="str">
        <f t="shared" si="195"/>
        <v/>
      </c>
      <c r="K223" s="184" t="str">
        <f t="shared" si="181"/>
        <v/>
      </c>
      <c r="L223" s="184" t="str">
        <f t="shared" si="186"/>
        <v>W/C</v>
      </c>
      <c r="M223" s="184" t="str">
        <f t="shared" si="187"/>
        <v>NO</v>
      </c>
      <c r="N223" s="184" t="str">
        <f t="shared" si="188"/>
        <v>W/C</v>
      </c>
      <c r="O223"/>
      <c r="P223" s="97">
        <v>75972.820000000007</v>
      </c>
      <c r="Q223" s="97">
        <v>81323.94</v>
      </c>
      <c r="R223" s="97">
        <v>65792.09</v>
      </c>
      <c r="S223" s="97">
        <v>69262.97</v>
      </c>
      <c r="T223" s="97">
        <v>59814.87</v>
      </c>
      <c r="U223" s="97">
        <v>52449.29</v>
      </c>
      <c r="V223" s="97">
        <v>47284.85</v>
      </c>
      <c r="W223" s="97">
        <v>40018.43</v>
      </c>
      <c r="X223" s="97">
        <v>46139.51</v>
      </c>
      <c r="Y223" s="97">
        <v>74295.47</v>
      </c>
      <c r="Z223" s="97">
        <v>65926.45</v>
      </c>
      <c r="AA223" s="97">
        <v>62955.69</v>
      </c>
      <c r="AB223" s="97">
        <v>65132.639999999999</v>
      </c>
      <c r="AC223" s="97"/>
      <c r="AD223" s="97"/>
      <c r="AE223" s="97">
        <f t="shared" si="173"/>
        <v>61318.024166666648</v>
      </c>
      <c r="AF223" s="105"/>
      <c r="AG223" s="104"/>
      <c r="AH223" s="102"/>
      <c r="AI223" s="102"/>
      <c r="AJ223" s="102"/>
      <c r="AK223" s="103"/>
      <c r="AL223" s="102">
        <f t="shared" si="189"/>
        <v>0</v>
      </c>
      <c r="AM223" s="101">
        <f t="shared" si="182"/>
        <v>61318.024166666648</v>
      </c>
      <c r="AN223" s="102"/>
      <c r="AO223" s="264">
        <f t="shared" si="190"/>
        <v>61318.024166666648</v>
      </c>
      <c r="AP223" s="240"/>
      <c r="AQ223" s="87">
        <f t="shared" si="174"/>
        <v>65132.639999999999</v>
      </c>
      <c r="AR223" s="102"/>
      <c r="AS223" s="102"/>
      <c r="AT223" s="102"/>
      <c r="AU223" s="102"/>
      <c r="AV223" s="260">
        <f t="shared" si="191"/>
        <v>0</v>
      </c>
      <c r="AW223" s="102">
        <f t="shared" si="185"/>
        <v>65132.639999999999</v>
      </c>
      <c r="AX223" s="102"/>
      <c r="AY223" s="101">
        <f t="shared" si="192"/>
        <v>65132.639999999999</v>
      </c>
      <c r="AZ223" s="516"/>
      <c r="BA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row>
    <row r="224" spans="1:87" s="11" customFormat="1" ht="12" customHeight="1">
      <c r="A224" s="168">
        <v>16500013</v>
      </c>
      <c r="B224" s="111" t="str">
        <f t="shared" si="183"/>
        <v>16500013</v>
      </c>
      <c r="C224" s="96" t="s">
        <v>349</v>
      </c>
      <c r="D224" s="115" t="str">
        <f t="shared" si="184"/>
        <v>W/C</v>
      </c>
      <c r="E224" s="115"/>
      <c r="F224" s="96"/>
      <c r="G224" s="115"/>
      <c r="H224" s="184" t="str">
        <f t="shared" si="193"/>
        <v/>
      </c>
      <c r="I224" s="184" t="str">
        <f t="shared" si="194"/>
        <v/>
      </c>
      <c r="J224" s="184" t="str">
        <f t="shared" si="195"/>
        <v/>
      </c>
      <c r="K224" s="184" t="str">
        <f t="shared" si="181"/>
        <v/>
      </c>
      <c r="L224" s="184" t="str">
        <f t="shared" si="186"/>
        <v>W/C</v>
      </c>
      <c r="M224" s="184" t="str">
        <f t="shared" si="187"/>
        <v>NO</v>
      </c>
      <c r="N224" s="184" t="str">
        <f t="shared" si="188"/>
        <v>W/C</v>
      </c>
      <c r="O224"/>
      <c r="P224" s="97">
        <v>4217115.4800000004</v>
      </c>
      <c r="Q224" s="97">
        <v>3833741.34</v>
      </c>
      <c r="R224" s="97">
        <v>3450367.2</v>
      </c>
      <c r="S224" s="97">
        <v>3066993.06</v>
      </c>
      <c r="T224" s="97">
        <v>2683618.92</v>
      </c>
      <c r="U224" s="97">
        <v>2300244.7799999998</v>
      </c>
      <c r="V224" s="97">
        <v>1916870.64</v>
      </c>
      <c r="W224" s="97">
        <v>1533496.5</v>
      </c>
      <c r="X224" s="97">
        <v>1150122.3600000001</v>
      </c>
      <c r="Y224" s="97">
        <v>766748.22</v>
      </c>
      <c r="Z224" s="97">
        <v>383374.08000000002</v>
      </c>
      <c r="AA224" s="97">
        <v>-0.06</v>
      </c>
      <c r="AB224" s="97">
        <v>4227781.71</v>
      </c>
      <c r="AC224" s="97"/>
      <c r="AD224" s="97"/>
      <c r="AE224" s="97">
        <f t="shared" si="173"/>
        <v>2109002.13625</v>
      </c>
      <c r="AF224" s="105"/>
      <c r="AG224" s="104"/>
      <c r="AH224" s="102"/>
      <c r="AI224" s="102"/>
      <c r="AJ224" s="102"/>
      <c r="AK224" s="103"/>
      <c r="AL224" s="102">
        <f t="shared" si="189"/>
        <v>0</v>
      </c>
      <c r="AM224" s="101">
        <f t="shared" si="182"/>
        <v>2109002.13625</v>
      </c>
      <c r="AN224" s="102"/>
      <c r="AO224" s="264">
        <f t="shared" si="190"/>
        <v>2109002.13625</v>
      </c>
      <c r="AP224" s="240"/>
      <c r="AQ224" s="87">
        <f t="shared" si="174"/>
        <v>4227781.71</v>
      </c>
      <c r="AR224" s="102"/>
      <c r="AS224" s="102"/>
      <c r="AT224" s="102"/>
      <c r="AU224" s="102"/>
      <c r="AV224" s="260">
        <f t="shared" si="191"/>
        <v>0</v>
      </c>
      <c r="AW224" s="102">
        <f t="shared" si="185"/>
        <v>4227781.71</v>
      </c>
      <c r="AX224" s="102"/>
      <c r="AY224" s="101">
        <f t="shared" si="192"/>
        <v>4227781.71</v>
      </c>
      <c r="AZ224" s="516"/>
      <c r="BA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row>
    <row r="225" spans="1:87" s="11" customFormat="1" ht="12" customHeight="1">
      <c r="A225" s="373">
        <v>16500022</v>
      </c>
      <c r="B225" s="387" t="str">
        <f t="shared" si="183"/>
        <v>16500022</v>
      </c>
      <c r="C225" s="352" t="e">
        <f>#REF!</f>
        <v>#REF!</v>
      </c>
      <c r="D225" s="353" t="str">
        <f t="shared" si="184"/>
        <v>W/C</v>
      </c>
      <c r="E225" s="353"/>
      <c r="F225" s="367">
        <v>42964</v>
      </c>
      <c r="G225" s="353"/>
      <c r="H225" s="354" t="str">
        <f t="shared" si="193"/>
        <v/>
      </c>
      <c r="I225" s="354" t="str">
        <f t="shared" si="194"/>
        <v/>
      </c>
      <c r="J225" s="354" t="str">
        <f t="shared" si="195"/>
        <v/>
      </c>
      <c r="K225" s="354" t="str">
        <f t="shared" si="181"/>
        <v/>
      </c>
      <c r="L225" s="354" t="str">
        <f t="shared" si="186"/>
        <v>W/C</v>
      </c>
      <c r="M225" s="354" t="str">
        <f t="shared" si="187"/>
        <v>NO</v>
      </c>
      <c r="N225" s="354" t="str">
        <f t="shared" si="188"/>
        <v>W/C</v>
      </c>
      <c r="O225"/>
      <c r="P225" s="355">
        <v>76500</v>
      </c>
      <c r="Q225" s="355">
        <v>66937.5</v>
      </c>
      <c r="R225" s="355">
        <v>57375</v>
      </c>
      <c r="S225" s="355">
        <v>47812.5</v>
      </c>
      <c r="T225" s="355">
        <v>38250</v>
      </c>
      <c r="U225" s="355">
        <v>28687.5</v>
      </c>
      <c r="V225" s="355">
        <v>19125</v>
      </c>
      <c r="W225" s="355">
        <v>9562.5</v>
      </c>
      <c r="X225" s="355">
        <v>0</v>
      </c>
      <c r="Y225" s="355">
        <v>131922.07999999999</v>
      </c>
      <c r="Z225" s="355">
        <v>119929.16</v>
      </c>
      <c r="AA225" s="355">
        <v>107936.24</v>
      </c>
      <c r="AB225" s="355">
        <v>95943.32</v>
      </c>
      <c r="AC225" s="355"/>
      <c r="AD225" s="355"/>
      <c r="AE225" s="355">
        <f t="shared" si="173"/>
        <v>59479.928333333337</v>
      </c>
      <c r="AF225" s="406"/>
      <c r="AG225" s="356"/>
      <c r="AH225" s="357"/>
      <c r="AI225" s="357"/>
      <c r="AJ225" s="357"/>
      <c r="AK225" s="358"/>
      <c r="AL225" s="357">
        <f t="shared" si="189"/>
        <v>0</v>
      </c>
      <c r="AM225" s="359">
        <f t="shared" si="182"/>
        <v>59479.928333333337</v>
      </c>
      <c r="AN225" s="357"/>
      <c r="AO225" s="360">
        <f t="shared" si="190"/>
        <v>59479.928333333337</v>
      </c>
      <c r="AP225" s="240"/>
      <c r="AQ225" s="361">
        <f t="shared" si="174"/>
        <v>95943.32</v>
      </c>
      <c r="AR225" s="357"/>
      <c r="AS225" s="357"/>
      <c r="AT225" s="357"/>
      <c r="AU225" s="357"/>
      <c r="AV225" s="362">
        <f t="shared" si="191"/>
        <v>0</v>
      </c>
      <c r="AW225" s="357">
        <f t="shared" si="185"/>
        <v>95943.32</v>
      </c>
      <c r="AX225" s="357"/>
      <c r="AY225" s="359">
        <f t="shared" si="192"/>
        <v>95943.32</v>
      </c>
      <c r="AZ225" s="516"/>
      <c r="BA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row>
    <row r="226" spans="1:87" s="11" customFormat="1" ht="12" customHeight="1">
      <c r="A226" s="168">
        <v>16500063</v>
      </c>
      <c r="B226" s="111" t="str">
        <f t="shared" si="183"/>
        <v>16500063</v>
      </c>
      <c r="C226" s="96" t="s">
        <v>660</v>
      </c>
      <c r="D226" s="115" t="str">
        <f t="shared" si="184"/>
        <v>W/C</v>
      </c>
      <c r="E226" s="115"/>
      <c r="F226" s="96"/>
      <c r="G226" s="115"/>
      <c r="H226" s="184" t="str">
        <f t="shared" si="193"/>
        <v/>
      </c>
      <c r="I226" s="184" t="str">
        <f t="shared" si="194"/>
        <v/>
      </c>
      <c r="J226" s="184" t="str">
        <f t="shared" si="195"/>
        <v/>
      </c>
      <c r="K226" s="184" t="str">
        <f t="shared" si="181"/>
        <v/>
      </c>
      <c r="L226" s="184" t="str">
        <f t="shared" si="186"/>
        <v>W/C</v>
      </c>
      <c r="M226" s="184" t="str">
        <f t="shared" si="187"/>
        <v>NO</v>
      </c>
      <c r="N226" s="184" t="str">
        <f t="shared" si="188"/>
        <v>W/C</v>
      </c>
      <c r="O226"/>
      <c r="P226" s="97">
        <v>322810.92</v>
      </c>
      <c r="Q226" s="97">
        <v>293464.46999999997</v>
      </c>
      <c r="R226" s="97">
        <v>264118.02</v>
      </c>
      <c r="S226" s="97">
        <v>234771.57</v>
      </c>
      <c r="T226" s="97">
        <v>205425.12</v>
      </c>
      <c r="U226" s="97">
        <v>176078.67</v>
      </c>
      <c r="V226" s="97">
        <v>146732.22</v>
      </c>
      <c r="W226" s="97">
        <v>117385.77</v>
      </c>
      <c r="X226" s="97">
        <v>88039.32</v>
      </c>
      <c r="Y226" s="97">
        <v>58692.87</v>
      </c>
      <c r="Z226" s="97">
        <v>29346.42</v>
      </c>
      <c r="AA226" s="97">
        <v>-0.03</v>
      </c>
      <c r="AB226" s="97">
        <v>330458.77</v>
      </c>
      <c r="AC226" s="97"/>
      <c r="AD226" s="97"/>
      <c r="AE226" s="97">
        <f t="shared" si="173"/>
        <v>161724.10541666669</v>
      </c>
      <c r="AF226" s="105"/>
      <c r="AG226" s="104"/>
      <c r="AH226" s="102"/>
      <c r="AI226" s="102"/>
      <c r="AJ226" s="102"/>
      <c r="AK226" s="103"/>
      <c r="AL226" s="102">
        <f t="shared" si="189"/>
        <v>0</v>
      </c>
      <c r="AM226" s="101">
        <f t="shared" si="182"/>
        <v>161724.10541666669</v>
      </c>
      <c r="AN226" s="102"/>
      <c r="AO226" s="264">
        <f t="shared" si="190"/>
        <v>161724.10541666669</v>
      </c>
      <c r="AP226" s="240"/>
      <c r="AQ226" s="87">
        <f t="shared" si="174"/>
        <v>330458.77</v>
      </c>
      <c r="AR226" s="102"/>
      <c r="AS226" s="102"/>
      <c r="AT226" s="102"/>
      <c r="AU226" s="102"/>
      <c r="AV226" s="260">
        <f t="shared" si="191"/>
        <v>0</v>
      </c>
      <c r="AW226" s="102">
        <f t="shared" si="185"/>
        <v>330458.77</v>
      </c>
      <c r="AX226" s="102"/>
      <c r="AY226" s="101">
        <f t="shared" si="192"/>
        <v>330458.77</v>
      </c>
      <c r="AZ226" s="516"/>
      <c r="BA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row>
    <row r="227" spans="1:87" s="11" customFormat="1" ht="12" customHeight="1">
      <c r="A227" s="168">
        <v>16500071</v>
      </c>
      <c r="B227" s="111" t="str">
        <f t="shared" si="183"/>
        <v>16500071</v>
      </c>
      <c r="C227" s="96" t="s">
        <v>872</v>
      </c>
      <c r="D227" s="115" t="str">
        <f t="shared" si="184"/>
        <v>W/C</v>
      </c>
      <c r="E227" s="115"/>
      <c r="F227" s="96"/>
      <c r="G227" s="115"/>
      <c r="H227" s="184" t="str">
        <f t="shared" si="193"/>
        <v/>
      </c>
      <c r="I227" s="184" t="str">
        <f t="shared" si="194"/>
        <v/>
      </c>
      <c r="J227" s="184" t="str">
        <f t="shared" si="195"/>
        <v/>
      </c>
      <c r="K227" s="184" t="str">
        <f t="shared" si="181"/>
        <v/>
      </c>
      <c r="L227" s="184" t="str">
        <f t="shared" si="186"/>
        <v>W/C</v>
      </c>
      <c r="M227" s="184" t="str">
        <f t="shared" si="187"/>
        <v>NO</v>
      </c>
      <c r="N227" s="184" t="str">
        <f t="shared" si="188"/>
        <v>W/C</v>
      </c>
      <c r="O227"/>
      <c r="P227" s="97">
        <v>0</v>
      </c>
      <c r="Q227" s="97">
        <v>0</v>
      </c>
      <c r="R227" s="97">
        <v>0</v>
      </c>
      <c r="S227" s="97">
        <v>0</v>
      </c>
      <c r="T227" s="97">
        <v>0</v>
      </c>
      <c r="U227" s="97">
        <v>0</v>
      </c>
      <c r="V227" s="97">
        <v>0</v>
      </c>
      <c r="W227" s="97">
        <v>0</v>
      </c>
      <c r="X227" s="97">
        <v>0</v>
      </c>
      <c r="Y227" s="97">
        <v>0</v>
      </c>
      <c r="Z227" s="97">
        <v>0</v>
      </c>
      <c r="AA227" s="97">
        <v>0</v>
      </c>
      <c r="AB227" s="97">
        <v>0</v>
      </c>
      <c r="AC227" s="97"/>
      <c r="AD227" s="97"/>
      <c r="AE227" s="97">
        <f t="shared" si="173"/>
        <v>0</v>
      </c>
      <c r="AF227" s="105"/>
      <c r="AG227" s="104"/>
      <c r="AH227" s="102"/>
      <c r="AI227" s="102"/>
      <c r="AJ227" s="102"/>
      <c r="AK227" s="103"/>
      <c r="AL227" s="102">
        <f t="shared" si="189"/>
        <v>0</v>
      </c>
      <c r="AM227" s="101">
        <f t="shared" si="182"/>
        <v>0</v>
      </c>
      <c r="AN227" s="102"/>
      <c r="AO227" s="264">
        <f t="shared" si="190"/>
        <v>0</v>
      </c>
      <c r="AP227" s="240"/>
      <c r="AQ227" s="87">
        <f t="shared" si="174"/>
        <v>0</v>
      </c>
      <c r="AR227" s="102"/>
      <c r="AS227" s="102"/>
      <c r="AT227" s="102"/>
      <c r="AU227" s="102"/>
      <c r="AV227" s="260">
        <f t="shared" si="191"/>
        <v>0</v>
      </c>
      <c r="AW227" s="102">
        <f t="shared" si="185"/>
        <v>0</v>
      </c>
      <c r="AX227" s="102"/>
      <c r="AY227" s="101">
        <f t="shared" si="192"/>
        <v>0</v>
      </c>
      <c r="AZ227" s="516"/>
      <c r="BA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row>
    <row r="228" spans="1:87" s="11" customFormat="1" ht="12" customHeight="1">
      <c r="A228" s="364">
        <v>16500081</v>
      </c>
      <c r="B228" s="365" t="str">
        <f t="shared" si="183"/>
        <v>16500081</v>
      </c>
      <c r="C228" s="352" t="s">
        <v>1384</v>
      </c>
      <c r="D228" s="353" t="str">
        <f t="shared" si="184"/>
        <v>W/C</v>
      </c>
      <c r="E228" s="353"/>
      <c r="F228" s="367">
        <v>43040</v>
      </c>
      <c r="G228" s="353"/>
      <c r="H228" s="354" t="str">
        <f t="shared" si="193"/>
        <v/>
      </c>
      <c r="I228" s="354" t="str">
        <f t="shared" si="194"/>
        <v/>
      </c>
      <c r="J228" s="354" t="str">
        <f t="shared" si="195"/>
        <v/>
      </c>
      <c r="K228" s="354" t="str">
        <f t="shared" si="181"/>
        <v/>
      </c>
      <c r="L228" s="354" t="str">
        <f t="shared" si="186"/>
        <v>W/C</v>
      </c>
      <c r="M228" s="354" t="str">
        <f t="shared" si="187"/>
        <v>NO</v>
      </c>
      <c r="N228" s="354" t="str">
        <f t="shared" si="188"/>
        <v>W/C</v>
      </c>
      <c r="O228"/>
      <c r="P228" s="355">
        <v>307147.49</v>
      </c>
      <c r="Q228" s="355">
        <v>268754.05</v>
      </c>
      <c r="R228" s="355">
        <v>230360.61</v>
      </c>
      <c r="S228" s="355">
        <v>191967.17</v>
      </c>
      <c r="T228" s="355">
        <v>153573.73000000001</v>
      </c>
      <c r="U228" s="355">
        <v>115180.29</v>
      </c>
      <c r="V228" s="355">
        <v>76786.850000000006</v>
      </c>
      <c r="W228" s="355">
        <v>38393.410000000003</v>
      </c>
      <c r="X228" s="355">
        <v>0</v>
      </c>
      <c r="Y228" s="355">
        <v>0</v>
      </c>
      <c r="Z228" s="355">
        <v>0</v>
      </c>
      <c r="AA228" s="355">
        <v>362476.95</v>
      </c>
      <c r="AB228" s="355">
        <v>362476.95</v>
      </c>
      <c r="AC228" s="355"/>
      <c r="AD228" s="355"/>
      <c r="AE228" s="355">
        <f t="shared" si="173"/>
        <v>147692.10666666666</v>
      </c>
      <c r="AF228" s="406"/>
      <c r="AG228" s="356"/>
      <c r="AH228" s="357"/>
      <c r="AI228" s="357"/>
      <c r="AJ228" s="357"/>
      <c r="AK228" s="358"/>
      <c r="AL228" s="357">
        <f t="shared" si="189"/>
        <v>0</v>
      </c>
      <c r="AM228" s="359">
        <f t="shared" si="182"/>
        <v>147692.10666666666</v>
      </c>
      <c r="AN228" s="357"/>
      <c r="AO228" s="360">
        <f t="shared" si="190"/>
        <v>147692.10666666666</v>
      </c>
      <c r="AP228" s="240"/>
      <c r="AQ228" s="361">
        <f t="shared" si="174"/>
        <v>362476.95</v>
      </c>
      <c r="AR228" s="357"/>
      <c r="AS228" s="357"/>
      <c r="AT228" s="357"/>
      <c r="AU228" s="357"/>
      <c r="AV228" s="362">
        <f t="shared" si="191"/>
        <v>0</v>
      </c>
      <c r="AW228" s="357">
        <f t="shared" si="185"/>
        <v>362476.95</v>
      </c>
      <c r="AX228" s="357"/>
      <c r="AY228" s="359">
        <f t="shared" si="192"/>
        <v>362476.95</v>
      </c>
      <c r="AZ228" s="516"/>
      <c r="BA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row>
    <row r="229" spans="1:87" s="11" customFormat="1" ht="12" customHeight="1">
      <c r="A229" s="168">
        <v>16500083</v>
      </c>
      <c r="B229" s="111" t="str">
        <f t="shared" si="183"/>
        <v>16500083</v>
      </c>
      <c r="C229" s="96" t="s">
        <v>154</v>
      </c>
      <c r="D229" s="115" t="str">
        <f t="shared" si="184"/>
        <v>W/C</v>
      </c>
      <c r="E229" s="115"/>
      <c r="F229" s="96"/>
      <c r="G229" s="115"/>
      <c r="H229" s="184" t="str">
        <f t="shared" si="193"/>
        <v/>
      </c>
      <c r="I229" s="184" t="str">
        <f t="shared" si="194"/>
        <v/>
      </c>
      <c r="J229" s="184" t="str">
        <f t="shared" si="195"/>
        <v/>
      </c>
      <c r="K229" s="184" t="str">
        <f t="shared" si="181"/>
        <v/>
      </c>
      <c r="L229" s="184" t="str">
        <f t="shared" si="186"/>
        <v>W/C</v>
      </c>
      <c r="M229" s="184" t="str">
        <f t="shared" si="187"/>
        <v>NO</v>
      </c>
      <c r="N229" s="184" t="str">
        <f t="shared" si="188"/>
        <v>W/C</v>
      </c>
      <c r="O229"/>
      <c r="P229" s="97">
        <v>817389.94</v>
      </c>
      <c r="Q229" s="97">
        <v>544926.6</v>
      </c>
      <c r="R229" s="97">
        <v>272463.26</v>
      </c>
      <c r="S229" s="97">
        <v>0</v>
      </c>
      <c r="T229" s="97">
        <v>2469924.66</v>
      </c>
      <c r="U229" s="97">
        <v>2245385.88</v>
      </c>
      <c r="V229" s="97">
        <v>2020847.1</v>
      </c>
      <c r="W229" s="97">
        <v>1796308.32</v>
      </c>
      <c r="X229" s="97">
        <v>1571769.54</v>
      </c>
      <c r="Y229" s="97">
        <v>1347230.76</v>
      </c>
      <c r="Z229" s="97">
        <v>1122691.98</v>
      </c>
      <c r="AA229" s="97">
        <v>898153.2</v>
      </c>
      <c r="AB229" s="97">
        <v>673614.42</v>
      </c>
      <c r="AC229" s="97"/>
      <c r="AD229" s="97"/>
      <c r="AE229" s="97">
        <f t="shared" si="173"/>
        <v>1252933.6233333333</v>
      </c>
      <c r="AF229" s="105"/>
      <c r="AG229" s="104"/>
      <c r="AH229" s="102"/>
      <c r="AI229" s="102"/>
      <c r="AJ229" s="102"/>
      <c r="AK229" s="103"/>
      <c r="AL229" s="102">
        <f t="shared" si="189"/>
        <v>0</v>
      </c>
      <c r="AM229" s="101">
        <f t="shared" si="182"/>
        <v>1252933.6233333333</v>
      </c>
      <c r="AN229" s="102"/>
      <c r="AO229" s="264">
        <f t="shared" si="190"/>
        <v>1252933.6233333333</v>
      </c>
      <c r="AP229" s="240"/>
      <c r="AQ229" s="87">
        <f t="shared" si="174"/>
        <v>673614.42</v>
      </c>
      <c r="AR229" s="102"/>
      <c r="AS229" s="102"/>
      <c r="AT229" s="102"/>
      <c r="AU229" s="102"/>
      <c r="AV229" s="260">
        <f t="shared" si="191"/>
        <v>0</v>
      </c>
      <c r="AW229" s="102">
        <f t="shared" si="185"/>
        <v>673614.42</v>
      </c>
      <c r="AX229" s="102"/>
      <c r="AY229" s="101">
        <f t="shared" si="192"/>
        <v>673614.42</v>
      </c>
      <c r="AZ229" s="516"/>
      <c r="BA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row>
    <row r="230" spans="1:87" s="11" customFormat="1" ht="12" customHeight="1">
      <c r="A230" s="364">
        <v>16500091</v>
      </c>
      <c r="B230" s="365" t="str">
        <f t="shared" si="183"/>
        <v>16500091</v>
      </c>
      <c r="C230" s="352" t="s">
        <v>1093</v>
      </c>
      <c r="D230" s="353" t="str">
        <f t="shared" si="184"/>
        <v>W/C</v>
      </c>
      <c r="E230" s="353"/>
      <c r="F230" s="367">
        <v>43040</v>
      </c>
      <c r="G230" s="353"/>
      <c r="H230" s="354" t="str">
        <f t="shared" si="193"/>
        <v/>
      </c>
      <c r="I230" s="354" t="str">
        <f t="shared" si="194"/>
        <v/>
      </c>
      <c r="J230" s="354" t="str">
        <f t="shared" si="195"/>
        <v/>
      </c>
      <c r="K230" s="354" t="str">
        <f t="shared" si="181"/>
        <v/>
      </c>
      <c r="L230" s="354" t="str">
        <f t="shared" si="186"/>
        <v>W/C</v>
      </c>
      <c r="M230" s="354" t="str">
        <f t="shared" si="187"/>
        <v>NO</v>
      </c>
      <c r="N230" s="354" t="str">
        <f t="shared" si="188"/>
        <v>W/C</v>
      </c>
      <c r="O230"/>
      <c r="P230" s="355">
        <v>74240.81</v>
      </c>
      <c r="Q230" s="355">
        <v>59392.639999999999</v>
      </c>
      <c r="R230" s="355">
        <v>44544.47</v>
      </c>
      <c r="S230" s="355">
        <v>29696.3</v>
      </c>
      <c r="T230" s="355">
        <v>14848.13</v>
      </c>
      <c r="U230" s="355">
        <v>0</v>
      </c>
      <c r="V230" s="355">
        <v>0</v>
      </c>
      <c r="W230" s="355">
        <v>0</v>
      </c>
      <c r="X230" s="355">
        <v>0</v>
      </c>
      <c r="Y230" s="355">
        <v>0</v>
      </c>
      <c r="Z230" s="355">
        <v>0</v>
      </c>
      <c r="AA230" s="355">
        <v>91635.5</v>
      </c>
      <c r="AB230" s="355">
        <v>76362.92</v>
      </c>
      <c r="AC230" s="355"/>
      <c r="AD230" s="355"/>
      <c r="AE230" s="355">
        <f t="shared" si="173"/>
        <v>26284.908750000002</v>
      </c>
      <c r="AF230" s="406"/>
      <c r="AG230" s="356"/>
      <c r="AH230" s="357"/>
      <c r="AI230" s="357"/>
      <c r="AJ230" s="357"/>
      <c r="AK230" s="358"/>
      <c r="AL230" s="357">
        <f t="shared" si="189"/>
        <v>0</v>
      </c>
      <c r="AM230" s="359">
        <f t="shared" si="182"/>
        <v>26284.908750000002</v>
      </c>
      <c r="AN230" s="357"/>
      <c r="AO230" s="360">
        <f t="shared" si="190"/>
        <v>26284.908750000002</v>
      </c>
      <c r="AP230" s="240"/>
      <c r="AQ230" s="361">
        <f t="shared" si="174"/>
        <v>76362.92</v>
      </c>
      <c r="AR230" s="357"/>
      <c r="AS230" s="357"/>
      <c r="AT230" s="357"/>
      <c r="AU230" s="357"/>
      <c r="AV230" s="362">
        <f t="shared" si="191"/>
        <v>0</v>
      </c>
      <c r="AW230" s="357">
        <f t="shared" si="185"/>
        <v>76362.92</v>
      </c>
      <c r="AX230" s="357"/>
      <c r="AY230" s="359">
        <f t="shared" si="192"/>
        <v>76362.92</v>
      </c>
      <c r="AZ230" s="516"/>
      <c r="BA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row>
    <row r="231" spans="1:87" s="11" customFormat="1" ht="12" customHeight="1">
      <c r="A231" s="364">
        <v>16500101</v>
      </c>
      <c r="B231" s="365" t="str">
        <f t="shared" si="183"/>
        <v>16500101</v>
      </c>
      <c r="C231" s="352" t="s">
        <v>1215</v>
      </c>
      <c r="D231" s="353" t="str">
        <f t="shared" si="184"/>
        <v>W/C</v>
      </c>
      <c r="E231" s="353"/>
      <c r="F231" s="367">
        <v>43040</v>
      </c>
      <c r="G231" s="353"/>
      <c r="H231" s="354" t="str">
        <f t="shared" si="193"/>
        <v/>
      </c>
      <c r="I231" s="354" t="str">
        <f t="shared" si="194"/>
        <v/>
      </c>
      <c r="J231" s="354" t="str">
        <f t="shared" si="195"/>
        <v/>
      </c>
      <c r="K231" s="354" t="str">
        <f t="shared" si="181"/>
        <v/>
      </c>
      <c r="L231" s="354" t="str">
        <f t="shared" si="186"/>
        <v>W/C</v>
      </c>
      <c r="M231" s="354" t="str">
        <f t="shared" si="187"/>
        <v>NO</v>
      </c>
      <c r="N231" s="354" t="str">
        <f t="shared" si="188"/>
        <v>W/C</v>
      </c>
      <c r="O231"/>
      <c r="P231" s="355">
        <v>0</v>
      </c>
      <c r="Q231" s="355">
        <v>101873.79</v>
      </c>
      <c r="R231" s="355">
        <v>92612.54</v>
      </c>
      <c r="S231" s="355">
        <v>83351.289999999994</v>
      </c>
      <c r="T231" s="355">
        <v>74090.039999999994</v>
      </c>
      <c r="U231" s="355">
        <v>64828.79</v>
      </c>
      <c r="V231" s="355">
        <v>55567.54</v>
      </c>
      <c r="W231" s="355">
        <v>46306.29</v>
      </c>
      <c r="X231" s="355">
        <v>37045.040000000001</v>
      </c>
      <c r="Y231" s="355">
        <v>27783.79</v>
      </c>
      <c r="Z231" s="355">
        <v>18522.54</v>
      </c>
      <c r="AA231" s="355">
        <v>9261.2900000000009</v>
      </c>
      <c r="AB231" s="355">
        <v>0</v>
      </c>
      <c r="AC231" s="355"/>
      <c r="AD231" s="355"/>
      <c r="AE231" s="355">
        <f t="shared" si="173"/>
        <v>50936.911666666674</v>
      </c>
      <c r="AF231" s="406"/>
      <c r="AG231" s="356"/>
      <c r="AH231" s="357"/>
      <c r="AI231" s="357"/>
      <c r="AJ231" s="357"/>
      <c r="AK231" s="358"/>
      <c r="AL231" s="357">
        <f t="shared" si="189"/>
        <v>0</v>
      </c>
      <c r="AM231" s="359">
        <f t="shared" si="182"/>
        <v>50936.911666666674</v>
      </c>
      <c r="AN231" s="357"/>
      <c r="AO231" s="360">
        <f t="shared" si="190"/>
        <v>50936.911666666674</v>
      </c>
      <c r="AP231" s="240"/>
      <c r="AQ231" s="361">
        <f t="shared" si="174"/>
        <v>0</v>
      </c>
      <c r="AR231" s="357"/>
      <c r="AS231" s="357"/>
      <c r="AT231" s="357"/>
      <c r="AU231" s="357"/>
      <c r="AV231" s="362">
        <f t="shared" si="191"/>
        <v>0</v>
      </c>
      <c r="AW231" s="357">
        <f t="shared" si="185"/>
        <v>0</v>
      </c>
      <c r="AX231" s="357"/>
      <c r="AY231" s="359">
        <f t="shared" si="192"/>
        <v>0</v>
      </c>
      <c r="AZ231" s="516"/>
      <c r="BA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row>
    <row r="232" spans="1:87" s="11" customFormat="1" ht="12" customHeight="1">
      <c r="A232" s="168">
        <v>16500103</v>
      </c>
      <c r="B232" s="111" t="str">
        <f t="shared" si="183"/>
        <v>16500103</v>
      </c>
      <c r="C232" s="96" t="s">
        <v>155</v>
      </c>
      <c r="D232" s="115" t="str">
        <f t="shared" si="184"/>
        <v>W/C</v>
      </c>
      <c r="E232" s="115"/>
      <c r="F232" s="96"/>
      <c r="G232" s="115"/>
      <c r="H232" s="184" t="str">
        <f t="shared" si="193"/>
        <v/>
      </c>
      <c r="I232" s="184" t="str">
        <f t="shared" si="194"/>
        <v/>
      </c>
      <c r="J232" s="184" t="str">
        <f t="shared" si="195"/>
        <v/>
      </c>
      <c r="K232" s="184" t="str">
        <f t="shared" si="181"/>
        <v/>
      </c>
      <c r="L232" s="184" t="str">
        <f t="shared" si="186"/>
        <v>W/C</v>
      </c>
      <c r="M232" s="184" t="str">
        <f t="shared" si="187"/>
        <v>NO</v>
      </c>
      <c r="N232" s="184" t="str">
        <f t="shared" si="188"/>
        <v>W/C</v>
      </c>
      <c r="O232"/>
      <c r="P232" s="97">
        <v>0</v>
      </c>
      <c r="Q232" s="97">
        <v>40833.339999999997</v>
      </c>
      <c r="R232" s="97">
        <v>20416.68</v>
      </c>
      <c r="S232" s="97">
        <v>61250</v>
      </c>
      <c r="T232" s="97">
        <v>40833.339999999997</v>
      </c>
      <c r="U232" s="97">
        <v>20416.68</v>
      </c>
      <c r="V232" s="97">
        <v>61250</v>
      </c>
      <c r="W232" s="97">
        <v>40833.32</v>
      </c>
      <c r="X232" s="97">
        <v>34800.639999999999</v>
      </c>
      <c r="Y232" s="97">
        <v>61249.98</v>
      </c>
      <c r="Z232" s="97">
        <v>40833.32</v>
      </c>
      <c r="AA232" s="97">
        <v>20416.66</v>
      </c>
      <c r="AB232" s="97">
        <v>0</v>
      </c>
      <c r="AC232" s="97"/>
      <c r="AD232" s="97"/>
      <c r="AE232" s="97">
        <f t="shared" si="173"/>
        <v>36927.829999999994</v>
      </c>
      <c r="AF232" s="105"/>
      <c r="AG232" s="104"/>
      <c r="AH232" s="102"/>
      <c r="AI232" s="102"/>
      <c r="AJ232" s="102"/>
      <c r="AK232" s="103"/>
      <c r="AL232" s="102">
        <f t="shared" si="189"/>
        <v>0</v>
      </c>
      <c r="AM232" s="101">
        <f t="shared" si="182"/>
        <v>36927.829999999994</v>
      </c>
      <c r="AN232" s="102"/>
      <c r="AO232" s="264">
        <f t="shared" si="190"/>
        <v>36927.829999999994</v>
      </c>
      <c r="AP232" s="240"/>
      <c r="AQ232" s="87">
        <f t="shared" si="174"/>
        <v>0</v>
      </c>
      <c r="AR232" s="102"/>
      <c r="AS232" s="102"/>
      <c r="AT232" s="102"/>
      <c r="AU232" s="102"/>
      <c r="AV232" s="260">
        <f t="shared" si="191"/>
        <v>0</v>
      </c>
      <c r="AW232" s="102">
        <f t="shared" si="185"/>
        <v>0</v>
      </c>
      <c r="AX232" s="102"/>
      <c r="AY232" s="101">
        <f t="shared" si="192"/>
        <v>0</v>
      </c>
      <c r="AZ232" s="516"/>
      <c r="BA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row>
    <row r="233" spans="1:87" s="11" customFormat="1" ht="12" customHeight="1">
      <c r="A233" s="168">
        <v>16500123</v>
      </c>
      <c r="B233" s="111" t="str">
        <f t="shared" si="183"/>
        <v>16500123</v>
      </c>
      <c r="C233" s="96" t="s">
        <v>289</v>
      </c>
      <c r="D233" s="115" t="str">
        <f t="shared" si="184"/>
        <v>W/C</v>
      </c>
      <c r="E233" s="115"/>
      <c r="F233" s="96"/>
      <c r="G233" s="115"/>
      <c r="H233" s="184" t="str">
        <f t="shared" si="193"/>
        <v/>
      </c>
      <c r="I233" s="184" t="str">
        <f t="shared" si="194"/>
        <v/>
      </c>
      <c r="J233" s="184" t="str">
        <f t="shared" si="195"/>
        <v/>
      </c>
      <c r="K233" s="184" t="str">
        <f t="shared" si="181"/>
        <v/>
      </c>
      <c r="L233" s="184" t="str">
        <f t="shared" si="186"/>
        <v>W/C</v>
      </c>
      <c r="M233" s="184" t="str">
        <f t="shared" si="187"/>
        <v>NO</v>
      </c>
      <c r="N233" s="184" t="str">
        <f t="shared" si="188"/>
        <v>W/C</v>
      </c>
      <c r="O233"/>
      <c r="P233" s="97">
        <v>0</v>
      </c>
      <c r="Q233" s="97">
        <v>0</v>
      </c>
      <c r="R233" s="97">
        <v>0</v>
      </c>
      <c r="S233" s="97">
        <v>0</v>
      </c>
      <c r="T233" s="97">
        <v>0</v>
      </c>
      <c r="U233" s="97">
        <v>0</v>
      </c>
      <c r="V233" s="97">
        <v>0</v>
      </c>
      <c r="W233" s="97">
        <v>0</v>
      </c>
      <c r="X233" s="97">
        <v>0</v>
      </c>
      <c r="Y233" s="97">
        <v>0</v>
      </c>
      <c r="Z233" s="97">
        <v>0</v>
      </c>
      <c r="AA233" s="97">
        <v>0</v>
      </c>
      <c r="AB233" s="97">
        <v>0</v>
      </c>
      <c r="AC233" s="97"/>
      <c r="AD233" s="97"/>
      <c r="AE233" s="97">
        <f t="shared" si="173"/>
        <v>0</v>
      </c>
      <c r="AF233" s="105"/>
      <c r="AG233" s="104"/>
      <c r="AH233" s="102"/>
      <c r="AI233" s="102"/>
      <c r="AJ233" s="102"/>
      <c r="AK233" s="103"/>
      <c r="AL233" s="102">
        <f t="shared" si="189"/>
        <v>0</v>
      </c>
      <c r="AM233" s="101">
        <f t="shared" si="182"/>
        <v>0</v>
      </c>
      <c r="AN233" s="102"/>
      <c r="AO233" s="264">
        <f t="shared" si="190"/>
        <v>0</v>
      </c>
      <c r="AP233" s="240"/>
      <c r="AQ233" s="87">
        <f t="shared" si="174"/>
        <v>0</v>
      </c>
      <c r="AR233" s="102"/>
      <c r="AS233" s="102"/>
      <c r="AT233" s="102"/>
      <c r="AU233" s="102"/>
      <c r="AV233" s="260">
        <f t="shared" si="191"/>
        <v>0</v>
      </c>
      <c r="AW233" s="102">
        <f t="shared" si="185"/>
        <v>0</v>
      </c>
      <c r="AX233" s="102"/>
      <c r="AY233" s="101">
        <f t="shared" si="192"/>
        <v>0</v>
      </c>
      <c r="AZ233" s="516"/>
      <c r="BA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row>
    <row r="234" spans="1:87" s="11" customFormat="1" ht="12" customHeight="1">
      <c r="A234" s="168">
        <v>16500143</v>
      </c>
      <c r="B234" s="111" t="str">
        <f t="shared" si="183"/>
        <v>16500143</v>
      </c>
      <c r="C234" s="96" t="s">
        <v>686</v>
      </c>
      <c r="D234" s="115" t="str">
        <f t="shared" si="184"/>
        <v>W/C</v>
      </c>
      <c r="E234" s="115"/>
      <c r="F234" s="96"/>
      <c r="G234" s="115"/>
      <c r="H234" s="184" t="str">
        <f t="shared" si="193"/>
        <v/>
      </c>
      <c r="I234" s="184" t="str">
        <f t="shared" si="194"/>
        <v/>
      </c>
      <c r="J234" s="184" t="str">
        <f t="shared" si="195"/>
        <v/>
      </c>
      <c r="K234" s="184" t="str">
        <f t="shared" si="181"/>
        <v/>
      </c>
      <c r="L234" s="184" t="str">
        <f t="shared" si="186"/>
        <v>W/C</v>
      </c>
      <c r="M234" s="184" t="str">
        <f t="shared" si="187"/>
        <v>NO</v>
      </c>
      <c r="N234" s="184" t="str">
        <f t="shared" si="188"/>
        <v>W/C</v>
      </c>
      <c r="O234"/>
      <c r="P234" s="97">
        <v>160498.34</v>
      </c>
      <c r="Q234" s="97">
        <v>120373.75</v>
      </c>
      <c r="R234" s="97">
        <v>80249.16</v>
      </c>
      <c r="S234" s="97">
        <v>40124.57</v>
      </c>
      <c r="T234" s="97">
        <v>0</v>
      </c>
      <c r="U234" s="97">
        <v>649054.25</v>
      </c>
      <c r="V234" s="97">
        <v>590049.31999999995</v>
      </c>
      <c r="W234" s="97">
        <v>531044.39</v>
      </c>
      <c r="X234" s="97">
        <v>472039.46</v>
      </c>
      <c r="Y234" s="97">
        <v>413034.53</v>
      </c>
      <c r="Z234" s="97">
        <v>354029.6</v>
      </c>
      <c r="AA234" s="97">
        <v>295024.67</v>
      </c>
      <c r="AB234" s="97">
        <v>236019.74</v>
      </c>
      <c r="AC234" s="97"/>
      <c r="AD234" s="97"/>
      <c r="AE234" s="97">
        <f t="shared" si="173"/>
        <v>311940.22833333333</v>
      </c>
      <c r="AF234" s="105"/>
      <c r="AG234" s="104"/>
      <c r="AH234" s="102"/>
      <c r="AI234" s="102"/>
      <c r="AJ234" s="102"/>
      <c r="AK234" s="103"/>
      <c r="AL234" s="102">
        <f t="shared" si="189"/>
        <v>0</v>
      </c>
      <c r="AM234" s="101">
        <f t="shared" si="182"/>
        <v>311940.22833333333</v>
      </c>
      <c r="AN234" s="102"/>
      <c r="AO234" s="264">
        <f t="shared" si="190"/>
        <v>311940.22833333333</v>
      </c>
      <c r="AP234" s="240"/>
      <c r="AQ234" s="87">
        <f t="shared" si="174"/>
        <v>236019.74</v>
      </c>
      <c r="AR234" s="102"/>
      <c r="AS234" s="102"/>
      <c r="AT234" s="102"/>
      <c r="AU234" s="102"/>
      <c r="AV234" s="260">
        <f t="shared" si="191"/>
        <v>0</v>
      </c>
      <c r="AW234" s="102">
        <f t="shared" si="185"/>
        <v>236019.74</v>
      </c>
      <c r="AX234" s="102"/>
      <c r="AY234" s="101">
        <f t="shared" si="192"/>
        <v>236019.74</v>
      </c>
      <c r="AZ234" s="516"/>
      <c r="BA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row>
    <row r="235" spans="1:87" s="11" customFormat="1" ht="12" customHeight="1">
      <c r="A235" s="168">
        <v>16500153</v>
      </c>
      <c r="B235" s="111" t="str">
        <f t="shared" si="183"/>
        <v>16500153</v>
      </c>
      <c r="C235" s="96" t="s">
        <v>822</v>
      </c>
      <c r="D235" s="115" t="str">
        <f t="shared" si="184"/>
        <v>W/C</v>
      </c>
      <c r="E235" s="115"/>
      <c r="F235" s="96"/>
      <c r="G235" s="115"/>
      <c r="H235" s="184" t="str">
        <f t="shared" si="193"/>
        <v/>
      </c>
      <c r="I235" s="184" t="str">
        <f t="shared" si="194"/>
        <v/>
      </c>
      <c r="J235" s="184" t="str">
        <f t="shared" si="195"/>
        <v/>
      </c>
      <c r="K235" s="184" t="str">
        <f t="shared" si="181"/>
        <v/>
      </c>
      <c r="L235" s="184" t="str">
        <f t="shared" si="186"/>
        <v>W/C</v>
      </c>
      <c r="M235" s="184" t="str">
        <f t="shared" si="187"/>
        <v>NO</v>
      </c>
      <c r="N235" s="184" t="str">
        <f t="shared" si="188"/>
        <v>W/C</v>
      </c>
      <c r="O235"/>
      <c r="P235" s="97">
        <v>45998.720000000001</v>
      </c>
      <c r="Q235" s="97">
        <v>30665.82</v>
      </c>
      <c r="R235" s="97">
        <v>15332.92</v>
      </c>
      <c r="S235" s="97">
        <v>0</v>
      </c>
      <c r="T235" s="97">
        <v>602923.16</v>
      </c>
      <c r="U235" s="97">
        <v>206716.51</v>
      </c>
      <c r="V235" s="97">
        <v>206716.51</v>
      </c>
      <c r="W235" s="97">
        <v>206716.51</v>
      </c>
      <c r="X235" s="97">
        <v>206716.51</v>
      </c>
      <c r="Y235" s="97">
        <v>206716.51</v>
      </c>
      <c r="Z235" s="97">
        <v>206716.51</v>
      </c>
      <c r="AA235" s="97">
        <v>206716.51</v>
      </c>
      <c r="AB235" s="97">
        <v>206716.51</v>
      </c>
      <c r="AC235" s="97"/>
      <c r="AD235" s="97"/>
      <c r="AE235" s="97">
        <f t="shared" si="173"/>
        <v>185191.25708333333</v>
      </c>
      <c r="AF235" s="105"/>
      <c r="AG235" s="104"/>
      <c r="AH235" s="102"/>
      <c r="AI235" s="102"/>
      <c r="AJ235" s="102"/>
      <c r="AK235" s="103"/>
      <c r="AL235" s="102">
        <f t="shared" si="189"/>
        <v>0</v>
      </c>
      <c r="AM235" s="101">
        <f t="shared" si="182"/>
        <v>185191.25708333333</v>
      </c>
      <c r="AN235" s="102"/>
      <c r="AO235" s="264">
        <f t="shared" si="190"/>
        <v>185191.25708333333</v>
      </c>
      <c r="AP235" s="240"/>
      <c r="AQ235" s="87">
        <f t="shared" si="174"/>
        <v>206716.51</v>
      </c>
      <c r="AR235" s="102"/>
      <c r="AS235" s="102"/>
      <c r="AT235" s="102"/>
      <c r="AU235" s="102"/>
      <c r="AV235" s="260">
        <f t="shared" si="191"/>
        <v>0</v>
      </c>
      <c r="AW235" s="102">
        <f t="shared" si="185"/>
        <v>206716.51</v>
      </c>
      <c r="AX235" s="102"/>
      <c r="AY235" s="101">
        <f t="shared" si="192"/>
        <v>206716.51</v>
      </c>
      <c r="AZ235" s="516"/>
      <c r="BA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row>
    <row r="236" spans="1:87" s="11" customFormat="1" ht="12" customHeight="1">
      <c r="A236" s="168">
        <v>16500173</v>
      </c>
      <c r="B236" s="111" t="str">
        <f t="shared" si="183"/>
        <v>16500173</v>
      </c>
      <c r="C236" s="96" t="s">
        <v>930</v>
      </c>
      <c r="D236" s="115" t="str">
        <f t="shared" si="184"/>
        <v>W/C</v>
      </c>
      <c r="E236" s="115"/>
      <c r="F236" s="96"/>
      <c r="G236" s="115"/>
      <c r="H236" s="184" t="str">
        <f t="shared" si="193"/>
        <v/>
      </c>
      <c r="I236" s="184" t="str">
        <f t="shared" si="194"/>
        <v/>
      </c>
      <c r="J236" s="184" t="str">
        <f t="shared" si="195"/>
        <v/>
      </c>
      <c r="K236" s="184" t="str">
        <f t="shared" si="181"/>
        <v/>
      </c>
      <c r="L236" s="184" t="str">
        <f t="shared" si="186"/>
        <v>W/C</v>
      </c>
      <c r="M236" s="184" t="str">
        <f t="shared" si="187"/>
        <v>NO</v>
      </c>
      <c r="N236" s="184" t="str">
        <f t="shared" si="188"/>
        <v>W/C</v>
      </c>
      <c r="O236"/>
      <c r="P236" s="97">
        <v>0</v>
      </c>
      <c r="Q236" s="97">
        <v>0</v>
      </c>
      <c r="R236" s="97">
        <v>0</v>
      </c>
      <c r="S236" s="97">
        <v>0</v>
      </c>
      <c r="T236" s="97">
        <v>0</v>
      </c>
      <c r="U236" s="97">
        <v>0</v>
      </c>
      <c r="V236" s="97">
        <v>0</v>
      </c>
      <c r="W236" s="97">
        <v>0</v>
      </c>
      <c r="X236" s="97">
        <v>0</v>
      </c>
      <c r="Y236" s="97">
        <v>0</v>
      </c>
      <c r="Z236" s="97">
        <v>0</v>
      </c>
      <c r="AA236" s="97">
        <v>0</v>
      </c>
      <c r="AB236" s="97">
        <v>0</v>
      </c>
      <c r="AC236" s="97"/>
      <c r="AD236" s="97"/>
      <c r="AE236" s="97">
        <f t="shared" si="173"/>
        <v>0</v>
      </c>
      <c r="AF236" s="105"/>
      <c r="AG236" s="104"/>
      <c r="AH236" s="102"/>
      <c r="AI236" s="102"/>
      <c r="AJ236" s="102"/>
      <c r="AK236" s="103"/>
      <c r="AL236" s="102">
        <f t="shared" si="189"/>
        <v>0</v>
      </c>
      <c r="AM236" s="101">
        <f t="shared" si="182"/>
        <v>0</v>
      </c>
      <c r="AN236" s="102"/>
      <c r="AO236" s="264">
        <f t="shared" si="190"/>
        <v>0</v>
      </c>
      <c r="AP236" s="240"/>
      <c r="AQ236" s="87">
        <f t="shared" si="174"/>
        <v>0</v>
      </c>
      <c r="AR236" s="102"/>
      <c r="AS236" s="102"/>
      <c r="AT236" s="102"/>
      <c r="AU236" s="102"/>
      <c r="AV236" s="260">
        <f t="shared" si="191"/>
        <v>0</v>
      </c>
      <c r="AW236" s="102">
        <f t="shared" si="185"/>
        <v>0</v>
      </c>
      <c r="AX236" s="102"/>
      <c r="AY236" s="101">
        <f t="shared" si="192"/>
        <v>0</v>
      </c>
      <c r="AZ236" s="516"/>
      <c r="BA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row>
    <row r="237" spans="1:87" s="11" customFormat="1" ht="12" customHeight="1">
      <c r="A237" s="168">
        <v>16500183</v>
      </c>
      <c r="B237" s="111" t="str">
        <f t="shared" si="183"/>
        <v>16500183</v>
      </c>
      <c r="C237" s="96" t="s">
        <v>936</v>
      </c>
      <c r="D237" s="115" t="str">
        <f t="shared" si="184"/>
        <v>W/C</v>
      </c>
      <c r="E237" s="115"/>
      <c r="F237" s="96"/>
      <c r="G237" s="115"/>
      <c r="H237" s="184" t="str">
        <f t="shared" si="193"/>
        <v/>
      </c>
      <c r="I237" s="184" t="str">
        <f t="shared" si="194"/>
        <v/>
      </c>
      <c r="J237" s="184" t="str">
        <f t="shared" si="195"/>
        <v/>
      </c>
      <c r="K237" s="184" t="str">
        <f t="shared" si="181"/>
        <v/>
      </c>
      <c r="L237" s="184" t="str">
        <f t="shared" si="186"/>
        <v>W/C</v>
      </c>
      <c r="M237" s="184" t="str">
        <f t="shared" si="187"/>
        <v>NO</v>
      </c>
      <c r="N237" s="184" t="str">
        <f t="shared" si="188"/>
        <v>W/C</v>
      </c>
      <c r="O237"/>
      <c r="P237" s="97">
        <v>165732.38</v>
      </c>
      <c r="Q237" s="97">
        <v>186835.09</v>
      </c>
      <c r="R237" s="97">
        <v>223557.8</v>
      </c>
      <c r="S237" s="97">
        <v>301100.51</v>
      </c>
      <c r="T237" s="97">
        <v>489291.18</v>
      </c>
      <c r="U237" s="97">
        <v>453335.6</v>
      </c>
      <c r="V237" s="97">
        <v>339964.7</v>
      </c>
      <c r="W237" s="97">
        <v>302190.84999999998</v>
      </c>
      <c r="X237" s="97">
        <v>266235.27</v>
      </c>
      <c r="Y237" s="97">
        <v>230279.69</v>
      </c>
      <c r="Z237" s="97">
        <v>194324.11</v>
      </c>
      <c r="AA237" s="97">
        <v>158368.53</v>
      </c>
      <c r="AB237" s="97">
        <v>122412.95</v>
      </c>
      <c r="AC237" s="97"/>
      <c r="AD237" s="97"/>
      <c r="AE237" s="97">
        <f t="shared" si="173"/>
        <v>274129.66624999995</v>
      </c>
      <c r="AF237" s="105"/>
      <c r="AG237" s="104"/>
      <c r="AH237" s="102"/>
      <c r="AI237" s="102"/>
      <c r="AJ237" s="102"/>
      <c r="AK237" s="103"/>
      <c r="AL237" s="102">
        <f t="shared" si="189"/>
        <v>0</v>
      </c>
      <c r="AM237" s="101">
        <f t="shared" si="182"/>
        <v>274129.66624999995</v>
      </c>
      <c r="AN237" s="102"/>
      <c r="AO237" s="264">
        <f t="shared" si="190"/>
        <v>274129.66624999995</v>
      </c>
      <c r="AP237" s="240"/>
      <c r="AQ237" s="87">
        <f t="shared" si="174"/>
        <v>122412.95</v>
      </c>
      <c r="AR237" s="102"/>
      <c r="AS237" s="102"/>
      <c r="AT237" s="102"/>
      <c r="AU237" s="102"/>
      <c r="AV237" s="260">
        <f t="shared" si="191"/>
        <v>0</v>
      </c>
      <c r="AW237" s="102">
        <f t="shared" si="185"/>
        <v>122412.95</v>
      </c>
      <c r="AX237" s="102"/>
      <c r="AY237" s="101">
        <f t="shared" si="192"/>
        <v>122412.95</v>
      </c>
      <c r="AZ237" s="516"/>
      <c r="BA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row>
    <row r="238" spans="1:87" s="11" customFormat="1" ht="12" customHeight="1">
      <c r="A238" s="373">
        <v>16500213</v>
      </c>
      <c r="B238" s="387" t="str">
        <f t="shared" si="183"/>
        <v>16500213</v>
      </c>
      <c r="C238" s="352" t="e">
        <f>#REF!</f>
        <v>#REF!</v>
      </c>
      <c r="D238" s="353" t="str">
        <f t="shared" si="184"/>
        <v>W/C</v>
      </c>
      <c r="E238" s="353"/>
      <c r="F238" s="438">
        <v>42736</v>
      </c>
      <c r="G238" s="353"/>
      <c r="H238" s="354" t="str">
        <f t="shared" si="193"/>
        <v/>
      </c>
      <c r="I238" s="354" t="str">
        <f t="shared" si="194"/>
        <v/>
      </c>
      <c r="J238" s="354" t="str">
        <f t="shared" si="195"/>
        <v/>
      </c>
      <c r="K238" s="354" t="str">
        <f t="shared" si="181"/>
        <v/>
      </c>
      <c r="L238" s="354" t="str">
        <f t="shared" si="186"/>
        <v>W/C</v>
      </c>
      <c r="M238" s="354" t="str">
        <f t="shared" si="187"/>
        <v>NO</v>
      </c>
      <c r="N238" s="354" t="str">
        <f t="shared" si="188"/>
        <v>W/C</v>
      </c>
      <c r="O238"/>
      <c r="P238" s="355">
        <v>0</v>
      </c>
      <c r="Q238" s="355">
        <v>227367.82</v>
      </c>
      <c r="R238" s="355">
        <v>206698.02</v>
      </c>
      <c r="S238" s="355">
        <v>186028.22</v>
      </c>
      <c r="T238" s="355">
        <v>165358.42000000001</v>
      </c>
      <c r="U238" s="355">
        <v>144688.62</v>
      </c>
      <c r="V238" s="355">
        <v>124018.82</v>
      </c>
      <c r="W238" s="355">
        <v>103349.02</v>
      </c>
      <c r="X238" s="355">
        <v>82679.22</v>
      </c>
      <c r="Y238" s="355">
        <v>62009.42</v>
      </c>
      <c r="Z238" s="355">
        <v>41339.620000000003</v>
      </c>
      <c r="AA238" s="355">
        <v>20669.82</v>
      </c>
      <c r="AB238" s="355">
        <v>0</v>
      </c>
      <c r="AC238" s="355"/>
      <c r="AD238" s="355"/>
      <c r="AE238" s="355">
        <f t="shared" si="173"/>
        <v>113683.91833333333</v>
      </c>
      <c r="AF238" s="406"/>
      <c r="AG238" s="356"/>
      <c r="AH238" s="357"/>
      <c r="AI238" s="357"/>
      <c r="AJ238" s="357"/>
      <c r="AK238" s="358"/>
      <c r="AL238" s="357">
        <f t="shared" si="189"/>
        <v>0</v>
      </c>
      <c r="AM238" s="359">
        <f t="shared" si="182"/>
        <v>113683.91833333333</v>
      </c>
      <c r="AN238" s="357"/>
      <c r="AO238" s="360">
        <f t="shared" si="190"/>
        <v>113683.91833333333</v>
      </c>
      <c r="AP238" s="357"/>
      <c r="AQ238" s="361">
        <f t="shared" si="174"/>
        <v>0</v>
      </c>
      <c r="AR238" s="357"/>
      <c r="AS238" s="357"/>
      <c r="AT238" s="357"/>
      <c r="AU238" s="357"/>
      <c r="AV238" s="362">
        <f t="shared" si="191"/>
        <v>0</v>
      </c>
      <c r="AW238" s="357">
        <f t="shared" si="185"/>
        <v>0</v>
      </c>
      <c r="AX238" s="357"/>
      <c r="AY238" s="359">
        <f t="shared" si="192"/>
        <v>0</v>
      </c>
      <c r="AZ238" s="516"/>
      <c r="BA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row>
    <row r="239" spans="1:87" s="11" customFormat="1" ht="12" customHeight="1">
      <c r="A239" s="373">
        <v>16500223</v>
      </c>
      <c r="B239" s="387" t="str">
        <f t="shared" si="183"/>
        <v>16500223</v>
      </c>
      <c r="C239" s="352" t="e">
        <f>#REF!</f>
        <v>#REF!</v>
      </c>
      <c r="D239" s="353" t="str">
        <f t="shared" si="184"/>
        <v>W/C</v>
      </c>
      <c r="E239" s="353"/>
      <c r="F239" s="438">
        <v>43025</v>
      </c>
      <c r="G239" s="353"/>
      <c r="H239" s="354" t="str">
        <f t="shared" si="193"/>
        <v/>
      </c>
      <c r="I239" s="354" t="str">
        <f t="shared" si="194"/>
        <v/>
      </c>
      <c r="J239" s="354" t="str">
        <f t="shared" si="195"/>
        <v/>
      </c>
      <c r="K239" s="354" t="str">
        <f t="shared" si="181"/>
        <v/>
      </c>
      <c r="L239" s="354" t="str">
        <f t="shared" si="186"/>
        <v>W/C</v>
      </c>
      <c r="M239" s="354" t="str">
        <f t="shared" si="187"/>
        <v>NO</v>
      </c>
      <c r="N239" s="354" t="str">
        <f t="shared" si="188"/>
        <v>W/C</v>
      </c>
      <c r="O239"/>
      <c r="P239" s="355">
        <v>74236.210000000006</v>
      </c>
      <c r="Q239" s="355">
        <v>74236.210000000006</v>
      </c>
      <c r="R239" s="355">
        <v>74236.210000000006</v>
      </c>
      <c r="S239" s="355">
        <v>74236.210000000006</v>
      </c>
      <c r="T239" s="355">
        <v>74236.210000000006</v>
      </c>
      <c r="U239" s="355">
        <v>74236.210000000006</v>
      </c>
      <c r="V239" s="355">
        <v>74236.210000000006</v>
      </c>
      <c r="W239" s="355">
        <v>74236.210000000006</v>
      </c>
      <c r="X239" s="355">
        <v>74236.210000000006</v>
      </c>
      <c r="Y239" s="355">
        <v>74236.210000000006</v>
      </c>
      <c r="Z239" s="355">
        <v>74236.210000000006</v>
      </c>
      <c r="AA239" s="355">
        <v>74236.210000000006</v>
      </c>
      <c r="AB239" s="355">
        <v>74236.210000000006</v>
      </c>
      <c r="AC239" s="355"/>
      <c r="AD239" s="355"/>
      <c r="AE239" s="355">
        <f t="shared" si="173"/>
        <v>74236.209999999992</v>
      </c>
      <c r="AF239" s="406"/>
      <c r="AG239" s="356"/>
      <c r="AH239" s="357"/>
      <c r="AI239" s="357"/>
      <c r="AJ239" s="357"/>
      <c r="AK239" s="358"/>
      <c r="AL239" s="357">
        <f t="shared" si="189"/>
        <v>0</v>
      </c>
      <c r="AM239" s="359">
        <f t="shared" si="182"/>
        <v>74236.209999999992</v>
      </c>
      <c r="AN239" s="357"/>
      <c r="AO239" s="360">
        <f t="shared" si="190"/>
        <v>74236.209999999992</v>
      </c>
      <c r="AP239" s="357"/>
      <c r="AQ239" s="361">
        <f t="shared" si="174"/>
        <v>74236.210000000006</v>
      </c>
      <c r="AR239" s="357"/>
      <c r="AS239" s="357"/>
      <c r="AT239" s="357"/>
      <c r="AU239" s="357"/>
      <c r="AV239" s="362">
        <f t="shared" si="191"/>
        <v>0</v>
      </c>
      <c r="AW239" s="357">
        <f t="shared" si="185"/>
        <v>74236.210000000006</v>
      </c>
      <c r="AX239" s="357"/>
      <c r="AY239" s="359">
        <f t="shared" si="192"/>
        <v>74236.210000000006</v>
      </c>
      <c r="AZ239" s="516"/>
      <c r="BA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row>
    <row r="240" spans="1:87" s="11" customFormat="1" ht="12" customHeight="1">
      <c r="A240" s="168">
        <v>16500251</v>
      </c>
      <c r="B240" s="111" t="str">
        <f t="shared" si="183"/>
        <v>16500251</v>
      </c>
      <c r="C240" s="96" t="s">
        <v>915</v>
      </c>
      <c r="D240" s="115" t="str">
        <f t="shared" si="184"/>
        <v>W/C</v>
      </c>
      <c r="E240" s="115"/>
      <c r="F240" s="224"/>
      <c r="G240" s="115"/>
      <c r="H240" s="184" t="str">
        <f t="shared" si="193"/>
        <v/>
      </c>
      <c r="I240" s="184" t="str">
        <f t="shared" si="194"/>
        <v/>
      </c>
      <c r="J240" s="184" t="str">
        <f t="shared" si="195"/>
        <v/>
      </c>
      <c r="K240" s="184" t="str">
        <f t="shared" si="181"/>
        <v/>
      </c>
      <c r="L240" s="184" t="str">
        <f t="shared" si="186"/>
        <v>W/C</v>
      </c>
      <c r="M240" s="184" t="str">
        <f t="shared" si="187"/>
        <v>NO</v>
      </c>
      <c r="N240" s="184" t="str">
        <f t="shared" si="188"/>
        <v>W/C</v>
      </c>
      <c r="O240"/>
      <c r="P240" s="97">
        <v>2224.5</v>
      </c>
      <c r="Q240" s="97">
        <v>0</v>
      </c>
      <c r="R240" s="97">
        <v>0</v>
      </c>
      <c r="S240" s="97">
        <v>0</v>
      </c>
      <c r="T240" s="97">
        <v>0</v>
      </c>
      <c r="U240" s="97">
        <v>0</v>
      </c>
      <c r="V240" s="97">
        <v>0</v>
      </c>
      <c r="W240" s="97">
        <v>0</v>
      </c>
      <c r="X240" s="97">
        <v>0</v>
      </c>
      <c r="Y240" s="97">
        <v>0</v>
      </c>
      <c r="Z240" s="97">
        <v>0</v>
      </c>
      <c r="AA240" s="97">
        <v>0</v>
      </c>
      <c r="AB240" s="97">
        <v>39319.879999999997</v>
      </c>
      <c r="AC240" s="97"/>
      <c r="AD240" s="97"/>
      <c r="AE240" s="97">
        <f t="shared" si="173"/>
        <v>1731.0158333333331</v>
      </c>
      <c r="AF240" s="105"/>
      <c r="AG240" s="104"/>
      <c r="AH240" s="102"/>
      <c r="AI240" s="102"/>
      <c r="AJ240" s="102"/>
      <c r="AK240" s="103"/>
      <c r="AL240" s="102">
        <f t="shared" si="189"/>
        <v>0</v>
      </c>
      <c r="AM240" s="101">
        <f t="shared" si="182"/>
        <v>1731.0158333333331</v>
      </c>
      <c r="AN240" s="102"/>
      <c r="AO240" s="264">
        <f t="shared" si="190"/>
        <v>1731.0158333333331</v>
      </c>
      <c r="AP240" s="240"/>
      <c r="AQ240" s="87">
        <f t="shared" si="174"/>
        <v>39319.879999999997</v>
      </c>
      <c r="AR240" s="102"/>
      <c r="AS240" s="102"/>
      <c r="AT240" s="102"/>
      <c r="AU240" s="102"/>
      <c r="AV240" s="260">
        <f t="shared" si="191"/>
        <v>0</v>
      </c>
      <c r="AW240" s="102">
        <f t="shared" si="185"/>
        <v>39319.879999999997</v>
      </c>
      <c r="AX240" s="102"/>
      <c r="AY240" s="101">
        <f t="shared" si="192"/>
        <v>39319.879999999997</v>
      </c>
      <c r="AZ240" s="516"/>
      <c r="BA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row>
    <row r="241" spans="1:87" s="11" customFormat="1" ht="12" customHeight="1">
      <c r="A241" s="168">
        <v>16500283</v>
      </c>
      <c r="B241" s="111" t="str">
        <f t="shared" si="183"/>
        <v>16500283</v>
      </c>
      <c r="C241" s="96" t="s">
        <v>265</v>
      </c>
      <c r="D241" s="115" t="str">
        <f t="shared" si="184"/>
        <v>W/C</v>
      </c>
      <c r="E241" s="115"/>
      <c r="F241" s="224"/>
      <c r="G241" s="115"/>
      <c r="H241" s="184" t="str">
        <f t="shared" si="193"/>
        <v/>
      </c>
      <c r="I241" s="184" t="str">
        <f t="shared" si="194"/>
        <v/>
      </c>
      <c r="J241" s="184" t="str">
        <f t="shared" si="195"/>
        <v/>
      </c>
      <c r="K241" s="184" t="str">
        <f t="shared" si="181"/>
        <v/>
      </c>
      <c r="L241" s="184" t="str">
        <f t="shared" si="186"/>
        <v>W/C</v>
      </c>
      <c r="M241" s="184" t="str">
        <f t="shared" si="187"/>
        <v>NO</v>
      </c>
      <c r="N241" s="184" t="str">
        <f t="shared" si="188"/>
        <v>W/C</v>
      </c>
      <c r="O241"/>
      <c r="P241" s="97">
        <v>0</v>
      </c>
      <c r="Q241" s="97">
        <v>3914484.51</v>
      </c>
      <c r="R241" s="97">
        <v>3879721.27</v>
      </c>
      <c r="S241" s="97">
        <v>3380862.21</v>
      </c>
      <c r="T241" s="97">
        <v>2992890.08</v>
      </c>
      <c r="U241" s="97">
        <v>2604917.9500000002</v>
      </c>
      <c r="V241" s="97">
        <v>2216945.8199999998</v>
      </c>
      <c r="W241" s="97">
        <v>1828973.69</v>
      </c>
      <c r="X241" s="97">
        <v>1441001.56</v>
      </c>
      <c r="Y241" s="97">
        <v>1053292.46</v>
      </c>
      <c r="Z241" s="97">
        <v>665320.32999999996</v>
      </c>
      <c r="AA241" s="97">
        <v>380145.2</v>
      </c>
      <c r="AB241" s="97">
        <v>342426.36</v>
      </c>
      <c r="AC241" s="97"/>
      <c r="AD241" s="97"/>
      <c r="AE241" s="97">
        <f t="shared" si="173"/>
        <v>2044147.3549999997</v>
      </c>
      <c r="AF241" s="105"/>
      <c r="AG241" s="104"/>
      <c r="AH241" s="102"/>
      <c r="AI241" s="102"/>
      <c r="AJ241" s="102"/>
      <c r="AK241" s="103"/>
      <c r="AL241" s="102">
        <f t="shared" si="189"/>
        <v>0</v>
      </c>
      <c r="AM241" s="101">
        <f t="shared" si="182"/>
        <v>2044147.3549999997</v>
      </c>
      <c r="AN241" s="102"/>
      <c r="AO241" s="264">
        <f t="shared" si="190"/>
        <v>2044147.3549999997</v>
      </c>
      <c r="AP241" s="240"/>
      <c r="AQ241" s="87">
        <f t="shared" si="174"/>
        <v>342426.36</v>
      </c>
      <c r="AR241" s="102"/>
      <c r="AS241" s="102"/>
      <c r="AT241" s="102"/>
      <c r="AU241" s="102"/>
      <c r="AV241" s="260">
        <f t="shared" si="191"/>
        <v>0</v>
      </c>
      <c r="AW241" s="102">
        <f t="shared" si="185"/>
        <v>342426.36</v>
      </c>
      <c r="AX241" s="102"/>
      <c r="AY241" s="101">
        <f t="shared" si="192"/>
        <v>342426.36</v>
      </c>
      <c r="AZ241" s="516"/>
      <c r="BA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row>
    <row r="242" spans="1:87" s="11" customFormat="1" ht="12" customHeight="1">
      <c r="A242" s="373">
        <v>16500303</v>
      </c>
      <c r="B242" s="387" t="str">
        <f t="shared" si="183"/>
        <v>16500303</v>
      </c>
      <c r="C242" s="352" t="e">
        <f>#REF!</f>
        <v>#REF!</v>
      </c>
      <c r="D242" s="353" t="str">
        <f t="shared" si="184"/>
        <v>W/C</v>
      </c>
      <c r="E242" s="353"/>
      <c r="F242" s="438">
        <v>42933</v>
      </c>
      <c r="G242" s="353"/>
      <c r="H242" s="354" t="str">
        <f t="shared" si="193"/>
        <v/>
      </c>
      <c r="I242" s="354" t="str">
        <f t="shared" si="194"/>
        <v/>
      </c>
      <c r="J242" s="354" t="str">
        <f t="shared" si="195"/>
        <v/>
      </c>
      <c r="K242" s="354" t="str">
        <f t="shared" si="181"/>
        <v/>
      </c>
      <c r="L242" s="354" t="str">
        <f t="shared" si="186"/>
        <v>W/C</v>
      </c>
      <c r="M242" s="354" t="str">
        <f t="shared" si="187"/>
        <v>NO</v>
      </c>
      <c r="N242" s="354" t="str">
        <f t="shared" si="188"/>
        <v>W/C</v>
      </c>
      <c r="O242"/>
      <c r="P242" s="355">
        <v>206250</v>
      </c>
      <c r="Q242" s="355">
        <v>171875</v>
      </c>
      <c r="R242" s="355">
        <v>137500</v>
      </c>
      <c r="S242" s="355">
        <v>103125</v>
      </c>
      <c r="T242" s="355">
        <v>68750</v>
      </c>
      <c r="U242" s="355">
        <v>34375</v>
      </c>
      <c r="V242" s="355">
        <v>0</v>
      </c>
      <c r="W242" s="355">
        <v>382581.36</v>
      </c>
      <c r="X242" s="355">
        <v>347801.24</v>
      </c>
      <c r="Y242" s="355">
        <v>313021.12</v>
      </c>
      <c r="Z242" s="355">
        <v>278241</v>
      </c>
      <c r="AA242" s="355">
        <v>243460.88</v>
      </c>
      <c r="AB242" s="355">
        <v>208680.76</v>
      </c>
      <c r="AC242" s="355"/>
      <c r="AD242" s="355"/>
      <c r="AE242" s="355">
        <f t="shared" si="173"/>
        <v>190682.99833333332</v>
      </c>
      <c r="AF242" s="406"/>
      <c r="AG242" s="356"/>
      <c r="AH242" s="357"/>
      <c r="AI242" s="357"/>
      <c r="AJ242" s="357"/>
      <c r="AK242" s="358"/>
      <c r="AL242" s="357">
        <f t="shared" si="189"/>
        <v>0</v>
      </c>
      <c r="AM242" s="359">
        <f t="shared" si="182"/>
        <v>190682.99833333332</v>
      </c>
      <c r="AN242" s="357"/>
      <c r="AO242" s="360">
        <f t="shared" si="190"/>
        <v>190682.99833333332</v>
      </c>
      <c r="AP242" s="357"/>
      <c r="AQ242" s="361">
        <f t="shared" si="174"/>
        <v>208680.76</v>
      </c>
      <c r="AR242" s="357"/>
      <c r="AS242" s="357"/>
      <c r="AT242" s="357"/>
      <c r="AU242" s="357"/>
      <c r="AV242" s="362">
        <f t="shared" si="191"/>
        <v>0</v>
      </c>
      <c r="AW242" s="357">
        <f t="shared" si="185"/>
        <v>208680.76</v>
      </c>
      <c r="AX242" s="357"/>
      <c r="AY242" s="359">
        <f t="shared" si="192"/>
        <v>208680.76</v>
      </c>
      <c r="AZ242" s="516"/>
      <c r="BA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row>
    <row r="243" spans="1:87" s="11" customFormat="1" ht="12" customHeight="1">
      <c r="A243" s="172">
        <v>16500321</v>
      </c>
      <c r="B243" s="110" t="str">
        <f t="shared" si="183"/>
        <v>16500321</v>
      </c>
      <c r="C243" s="110" t="s">
        <v>1207</v>
      </c>
      <c r="D243" s="115" t="str">
        <f t="shared" si="184"/>
        <v>W/C</v>
      </c>
      <c r="E243" s="115"/>
      <c r="F243" s="110"/>
      <c r="G243" s="115"/>
      <c r="H243" s="184" t="str">
        <f t="shared" si="193"/>
        <v/>
      </c>
      <c r="I243" s="184" t="str">
        <f t="shared" si="194"/>
        <v/>
      </c>
      <c r="J243" s="184" t="str">
        <f t="shared" si="195"/>
        <v/>
      </c>
      <c r="K243" s="184" t="str">
        <f t="shared" si="181"/>
        <v/>
      </c>
      <c r="L243" s="184" t="str">
        <f t="shared" si="186"/>
        <v>W/C</v>
      </c>
      <c r="M243" s="184" t="str">
        <f t="shared" si="187"/>
        <v>NO</v>
      </c>
      <c r="N243" s="184" t="str">
        <f t="shared" si="188"/>
        <v>W/C</v>
      </c>
      <c r="O243"/>
      <c r="P243" s="97">
        <v>0</v>
      </c>
      <c r="Q243" s="97">
        <v>988111.67</v>
      </c>
      <c r="R243" s="97">
        <v>898283.34</v>
      </c>
      <c r="S243" s="97">
        <v>808455.01</v>
      </c>
      <c r="T243" s="97">
        <v>718626.68</v>
      </c>
      <c r="U243" s="97">
        <v>628798.35</v>
      </c>
      <c r="V243" s="97">
        <v>538970.02</v>
      </c>
      <c r="W243" s="97">
        <v>449141.69</v>
      </c>
      <c r="X243" s="97">
        <v>359313.36</v>
      </c>
      <c r="Y243" s="97">
        <v>269485.03000000003</v>
      </c>
      <c r="Z243" s="97">
        <v>179656.7</v>
      </c>
      <c r="AA243" s="97">
        <v>89828.37</v>
      </c>
      <c r="AB243" s="97">
        <v>1151724</v>
      </c>
      <c r="AC243" s="97"/>
      <c r="AD243" s="97"/>
      <c r="AE243" s="97">
        <f t="shared" si="173"/>
        <v>542044.3516666668</v>
      </c>
      <c r="AF243" s="105"/>
      <c r="AG243" s="104"/>
      <c r="AH243" s="102"/>
      <c r="AI243" s="102"/>
      <c r="AJ243" s="102"/>
      <c r="AK243" s="103"/>
      <c r="AL243" s="102">
        <f t="shared" si="189"/>
        <v>0</v>
      </c>
      <c r="AM243" s="101">
        <f t="shared" si="182"/>
        <v>542044.3516666668</v>
      </c>
      <c r="AN243" s="102"/>
      <c r="AO243" s="264">
        <f t="shared" si="190"/>
        <v>542044.3516666668</v>
      </c>
      <c r="AP243" s="240"/>
      <c r="AQ243" s="87">
        <f t="shared" si="174"/>
        <v>1151724</v>
      </c>
      <c r="AR243" s="102"/>
      <c r="AS243" s="102"/>
      <c r="AT243" s="102"/>
      <c r="AU243" s="102"/>
      <c r="AV243" s="260">
        <f t="shared" si="191"/>
        <v>0</v>
      </c>
      <c r="AW243" s="102">
        <f t="shared" si="185"/>
        <v>1151724</v>
      </c>
      <c r="AX243" s="102"/>
      <c r="AY243" s="101">
        <f t="shared" si="192"/>
        <v>1151724</v>
      </c>
      <c r="AZ243" s="516"/>
      <c r="BA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row>
    <row r="244" spans="1:87" s="11" customFormat="1" ht="12" customHeight="1">
      <c r="A244" s="172">
        <v>16500331</v>
      </c>
      <c r="B244" s="110" t="str">
        <f t="shared" si="183"/>
        <v>16500331</v>
      </c>
      <c r="C244" s="110" t="s">
        <v>1233</v>
      </c>
      <c r="D244" s="115" t="str">
        <f t="shared" si="184"/>
        <v>W/C</v>
      </c>
      <c r="E244" s="115"/>
      <c r="F244" s="110"/>
      <c r="G244" s="115"/>
      <c r="H244" s="184" t="str">
        <f t="shared" si="193"/>
        <v/>
      </c>
      <c r="I244" s="184" t="str">
        <f t="shared" si="194"/>
        <v/>
      </c>
      <c r="J244" s="184" t="str">
        <f t="shared" si="195"/>
        <v/>
      </c>
      <c r="K244" s="184" t="str">
        <f t="shared" si="181"/>
        <v/>
      </c>
      <c r="L244" s="184" t="str">
        <f t="shared" si="186"/>
        <v>W/C</v>
      </c>
      <c r="M244" s="184" t="str">
        <f t="shared" si="187"/>
        <v>NO</v>
      </c>
      <c r="N244" s="184" t="str">
        <f t="shared" si="188"/>
        <v>W/C</v>
      </c>
      <c r="O244"/>
      <c r="P244" s="97">
        <v>1077940</v>
      </c>
      <c r="Q244" s="97">
        <v>1227521.17</v>
      </c>
      <c r="R244" s="97">
        <v>1115928.3400000001</v>
      </c>
      <c r="S244" s="97">
        <v>1004335.51</v>
      </c>
      <c r="T244" s="97">
        <v>892742.68</v>
      </c>
      <c r="U244" s="97">
        <v>781149.85</v>
      </c>
      <c r="V244" s="97">
        <v>669557.02</v>
      </c>
      <c r="W244" s="97">
        <v>557964.18999999994</v>
      </c>
      <c r="X244" s="97">
        <v>446371.36</v>
      </c>
      <c r="Y244" s="97">
        <v>334778.53000000003</v>
      </c>
      <c r="Z244" s="97">
        <v>223185.7</v>
      </c>
      <c r="AA244" s="97">
        <v>111592.87</v>
      </c>
      <c r="AB244" s="97">
        <v>0</v>
      </c>
      <c r="AC244" s="97"/>
      <c r="AD244" s="97"/>
      <c r="AE244" s="97">
        <f t="shared" si="173"/>
        <v>658674.7683333332</v>
      </c>
      <c r="AF244" s="105"/>
      <c r="AG244" s="104"/>
      <c r="AH244" s="102"/>
      <c r="AI244" s="102"/>
      <c r="AJ244" s="102"/>
      <c r="AK244" s="103"/>
      <c r="AL244" s="102">
        <f t="shared" si="189"/>
        <v>0</v>
      </c>
      <c r="AM244" s="101">
        <f t="shared" si="182"/>
        <v>658674.7683333332</v>
      </c>
      <c r="AN244" s="102"/>
      <c r="AO244" s="264">
        <f t="shared" si="190"/>
        <v>658674.7683333332</v>
      </c>
      <c r="AP244" s="240"/>
      <c r="AQ244" s="87">
        <f t="shared" si="174"/>
        <v>0</v>
      </c>
      <c r="AR244" s="102"/>
      <c r="AS244" s="102"/>
      <c r="AT244" s="102"/>
      <c r="AU244" s="102"/>
      <c r="AV244" s="260">
        <f t="shared" si="191"/>
        <v>0</v>
      </c>
      <c r="AW244" s="102">
        <f t="shared" si="185"/>
        <v>0</v>
      </c>
      <c r="AX244" s="102"/>
      <c r="AY244" s="101">
        <f t="shared" si="192"/>
        <v>0</v>
      </c>
      <c r="AZ244" s="516"/>
      <c r="BA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row>
    <row r="245" spans="1:87" s="11" customFormat="1" ht="12" customHeight="1">
      <c r="A245" s="168">
        <v>16500333</v>
      </c>
      <c r="B245" s="111" t="str">
        <f t="shared" si="183"/>
        <v>16500333</v>
      </c>
      <c r="C245" s="96" t="s">
        <v>404</v>
      </c>
      <c r="D245" s="115" t="str">
        <f t="shared" si="184"/>
        <v>W/C</v>
      </c>
      <c r="E245" s="115"/>
      <c r="F245" s="96"/>
      <c r="G245" s="115"/>
      <c r="H245" s="184" t="str">
        <f t="shared" si="193"/>
        <v/>
      </c>
      <c r="I245" s="184" t="str">
        <f t="shared" si="194"/>
        <v/>
      </c>
      <c r="J245" s="184" t="str">
        <f t="shared" si="195"/>
        <v/>
      </c>
      <c r="K245" s="184" t="str">
        <f t="shared" si="181"/>
        <v/>
      </c>
      <c r="L245" s="184" t="str">
        <f t="shared" si="186"/>
        <v>W/C</v>
      </c>
      <c r="M245" s="184" t="str">
        <f t="shared" si="187"/>
        <v>NO</v>
      </c>
      <c r="N245" s="184" t="str">
        <f t="shared" si="188"/>
        <v>W/C</v>
      </c>
      <c r="O245"/>
      <c r="P245" s="97">
        <v>1860</v>
      </c>
      <c r="Q245" s="97">
        <v>0</v>
      </c>
      <c r="R245" s="97">
        <v>0</v>
      </c>
      <c r="S245" s="97">
        <v>0</v>
      </c>
      <c r="T245" s="97">
        <v>0</v>
      </c>
      <c r="U245" s="97">
        <v>0</v>
      </c>
      <c r="V245" s="97">
        <v>0</v>
      </c>
      <c r="W245" s="97">
        <v>1860</v>
      </c>
      <c r="X245" s="97">
        <v>0</v>
      </c>
      <c r="Y245" s="97">
        <v>0</v>
      </c>
      <c r="Z245" s="97">
        <v>0</v>
      </c>
      <c r="AA245" s="97">
        <v>0</v>
      </c>
      <c r="AB245" s="97">
        <v>0</v>
      </c>
      <c r="AC245" s="97"/>
      <c r="AD245" s="97"/>
      <c r="AE245" s="97">
        <f t="shared" si="173"/>
        <v>232.5</v>
      </c>
      <c r="AF245" s="105"/>
      <c r="AG245" s="104"/>
      <c r="AH245" s="102"/>
      <c r="AI245" s="102"/>
      <c r="AJ245" s="102"/>
      <c r="AK245" s="103"/>
      <c r="AL245" s="102">
        <f t="shared" si="189"/>
        <v>0</v>
      </c>
      <c r="AM245" s="101">
        <f t="shared" si="182"/>
        <v>232.5</v>
      </c>
      <c r="AN245" s="102"/>
      <c r="AO245" s="264">
        <f t="shared" si="190"/>
        <v>232.5</v>
      </c>
      <c r="AP245" s="240"/>
      <c r="AQ245" s="87">
        <f t="shared" si="174"/>
        <v>0</v>
      </c>
      <c r="AR245" s="102"/>
      <c r="AS245" s="102"/>
      <c r="AT245" s="102"/>
      <c r="AU245" s="102"/>
      <c r="AV245" s="260">
        <f t="shared" si="191"/>
        <v>0</v>
      </c>
      <c r="AW245" s="102">
        <f t="shared" si="185"/>
        <v>0</v>
      </c>
      <c r="AX245" s="102"/>
      <c r="AY245" s="101">
        <f t="shared" si="192"/>
        <v>0</v>
      </c>
      <c r="AZ245" s="516"/>
      <c r="BA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row>
    <row r="246" spans="1:87" s="11" customFormat="1" ht="12" customHeight="1">
      <c r="A246" s="168">
        <v>16500351</v>
      </c>
      <c r="B246" s="111" t="str">
        <f t="shared" si="183"/>
        <v>16500351</v>
      </c>
      <c r="C246" s="96" t="s">
        <v>1239</v>
      </c>
      <c r="D246" s="115" t="str">
        <f t="shared" si="184"/>
        <v>W/C</v>
      </c>
      <c r="E246" s="115"/>
      <c r="F246" s="96"/>
      <c r="G246" s="115"/>
      <c r="H246" s="184" t="str">
        <f t="shared" si="193"/>
        <v/>
      </c>
      <c r="I246" s="184" t="str">
        <f t="shared" si="194"/>
        <v/>
      </c>
      <c r="J246" s="184" t="str">
        <f t="shared" si="195"/>
        <v/>
      </c>
      <c r="K246" s="184" t="str">
        <f t="shared" si="181"/>
        <v/>
      </c>
      <c r="L246" s="184" t="str">
        <f t="shared" si="186"/>
        <v>W/C</v>
      </c>
      <c r="M246" s="184" t="str">
        <f t="shared" si="187"/>
        <v>NO</v>
      </c>
      <c r="N246" s="184" t="str">
        <f t="shared" si="188"/>
        <v>W/C</v>
      </c>
      <c r="O246"/>
      <c r="P246" s="97">
        <v>0</v>
      </c>
      <c r="Q246" s="97">
        <v>154194.22</v>
      </c>
      <c r="R246" s="97">
        <v>140176.56</v>
      </c>
      <c r="S246" s="97">
        <v>126158.9</v>
      </c>
      <c r="T246" s="97">
        <v>112141.24</v>
      </c>
      <c r="U246" s="97">
        <v>98123.58</v>
      </c>
      <c r="V246" s="97">
        <v>84105.919999999998</v>
      </c>
      <c r="W246" s="97">
        <v>70088.259999999995</v>
      </c>
      <c r="X246" s="97">
        <v>56070.6</v>
      </c>
      <c r="Y246" s="97">
        <v>42052.94</v>
      </c>
      <c r="Z246" s="97">
        <v>28035.279999999999</v>
      </c>
      <c r="AA246" s="97">
        <v>14017.62</v>
      </c>
      <c r="AB246" s="97">
        <v>174130.53</v>
      </c>
      <c r="AC246" s="97"/>
      <c r="AD246" s="97"/>
      <c r="AE246" s="97">
        <f t="shared" si="173"/>
        <v>84352.532083333339</v>
      </c>
      <c r="AF246" s="105"/>
      <c r="AG246" s="104"/>
      <c r="AH246" s="102"/>
      <c r="AI246" s="102"/>
      <c r="AJ246" s="102"/>
      <c r="AK246" s="103"/>
      <c r="AL246" s="102">
        <f t="shared" si="189"/>
        <v>0</v>
      </c>
      <c r="AM246" s="101">
        <f t="shared" si="182"/>
        <v>84352.532083333339</v>
      </c>
      <c r="AN246" s="102"/>
      <c r="AO246" s="264">
        <f t="shared" si="190"/>
        <v>84352.532083333339</v>
      </c>
      <c r="AP246" s="240"/>
      <c r="AQ246" s="87">
        <f t="shared" si="174"/>
        <v>174130.53</v>
      </c>
      <c r="AR246" s="102"/>
      <c r="AS246" s="102"/>
      <c r="AT246" s="102"/>
      <c r="AU246" s="102"/>
      <c r="AV246" s="260">
        <f t="shared" si="191"/>
        <v>0</v>
      </c>
      <c r="AW246" s="102">
        <f t="shared" si="185"/>
        <v>174130.53</v>
      </c>
      <c r="AX246" s="102"/>
      <c r="AY246" s="101">
        <f t="shared" si="192"/>
        <v>174130.53</v>
      </c>
      <c r="AZ246" s="516"/>
      <c r="BA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row>
    <row r="247" spans="1:87" s="11" customFormat="1" ht="12" customHeight="1">
      <c r="A247" s="168">
        <v>16500373</v>
      </c>
      <c r="B247" s="111" t="str">
        <f t="shared" si="183"/>
        <v>16500373</v>
      </c>
      <c r="C247" s="96" t="s">
        <v>172</v>
      </c>
      <c r="D247" s="115" t="str">
        <f t="shared" si="184"/>
        <v>W/C</v>
      </c>
      <c r="E247" s="115"/>
      <c r="F247" s="96"/>
      <c r="G247" s="115"/>
      <c r="H247" s="184" t="str">
        <f t="shared" si="193"/>
        <v/>
      </c>
      <c r="I247" s="184" t="str">
        <f t="shared" si="194"/>
        <v/>
      </c>
      <c r="J247" s="184" t="str">
        <f t="shared" si="195"/>
        <v/>
      </c>
      <c r="K247" s="184" t="str">
        <f t="shared" si="181"/>
        <v/>
      </c>
      <c r="L247" s="184" t="str">
        <f t="shared" si="186"/>
        <v>W/C</v>
      </c>
      <c r="M247" s="184" t="str">
        <f t="shared" si="187"/>
        <v>NO</v>
      </c>
      <c r="N247" s="184" t="str">
        <f t="shared" si="188"/>
        <v>W/C</v>
      </c>
      <c r="O247"/>
      <c r="P247" s="97">
        <v>171991.63</v>
      </c>
      <c r="Q247" s="97">
        <v>162337.20000000001</v>
      </c>
      <c r="R247" s="97">
        <v>123094.77</v>
      </c>
      <c r="S247" s="97">
        <v>276823.53999999998</v>
      </c>
      <c r="T247" s="97">
        <v>486508.33</v>
      </c>
      <c r="U247" s="97">
        <v>256050</v>
      </c>
      <c r="V247" s="97">
        <v>18602.77</v>
      </c>
      <c r="W247" s="97">
        <v>59753.63</v>
      </c>
      <c r="X247" s="97">
        <v>86081.39</v>
      </c>
      <c r="Y247" s="97">
        <v>200489.31</v>
      </c>
      <c r="Z247" s="97">
        <v>238172.5</v>
      </c>
      <c r="AA247" s="97">
        <v>790229.24</v>
      </c>
      <c r="AB247" s="97">
        <v>284790.90999999997</v>
      </c>
      <c r="AC247" s="97"/>
      <c r="AD247" s="97"/>
      <c r="AE247" s="97">
        <f t="shared" si="173"/>
        <v>243877.82916666663</v>
      </c>
      <c r="AF247" s="105"/>
      <c r="AG247" s="104"/>
      <c r="AH247" s="102"/>
      <c r="AI247" s="102"/>
      <c r="AJ247" s="102"/>
      <c r="AK247" s="103"/>
      <c r="AL247" s="102">
        <f t="shared" si="189"/>
        <v>0</v>
      </c>
      <c r="AM247" s="101">
        <f t="shared" si="182"/>
        <v>243877.82916666663</v>
      </c>
      <c r="AN247" s="102"/>
      <c r="AO247" s="264">
        <f t="shared" si="190"/>
        <v>243877.82916666663</v>
      </c>
      <c r="AP247" s="240"/>
      <c r="AQ247" s="87">
        <f t="shared" si="174"/>
        <v>284790.90999999997</v>
      </c>
      <c r="AR247" s="102"/>
      <c r="AS247" s="102"/>
      <c r="AT247" s="102"/>
      <c r="AU247" s="102"/>
      <c r="AV247" s="260">
        <f t="shared" si="191"/>
        <v>0</v>
      </c>
      <c r="AW247" s="102">
        <f t="shared" si="185"/>
        <v>284790.90999999997</v>
      </c>
      <c r="AX247" s="102"/>
      <c r="AY247" s="101">
        <f t="shared" si="192"/>
        <v>284790.90999999997</v>
      </c>
      <c r="AZ247" s="516"/>
      <c r="BA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row>
    <row r="248" spans="1:87" s="11" customFormat="1" ht="12" customHeight="1">
      <c r="A248" s="168">
        <v>16500383</v>
      </c>
      <c r="B248" s="111" t="str">
        <f t="shared" si="183"/>
        <v>16500383</v>
      </c>
      <c r="C248" s="96" t="s">
        <v>311</v>
      </c>
      <c r="D248" s="115" t="str">
        <f t="shared" si="184"/>
        <v>W/C</v>
      </c>
      <c r="E248" s="115"/>
      <c r="F248" s="96"/>
      <c r="G248" s="115"/>
      <c r="H248" s="184" t="str">
        <f t="shared" si="193"/>
        <v/>
      </c>
      <c r="I248" s="184" t="str">
        <f t="shared" si="194"/>
        <v/>
      </c>
      <c r="J248" s="184" t="str">
        <f t="shared" si="195"/>
        <v/>
      </c>
      <c r="K248" s="184" t="str">
        <f t="shared" ref="K248:K280" si="196">IF(VALUE(AK248),K$7,IF(ISBLANK(AK248),"",K$7))</f>
        <v/>
      </c>
      <c r="L248" s="184" t="str">
        <f t="shared" si="186"/>
        <v>W/C</v>
      </c>
      <c r="M248" s="184" t="str">
        <f t="shared" si="187"/>
        <v>NO</v>
      </c>
      <c r="N248" s="184" t="str">
        <f t="shared" si="188"/>
        <v>W/C</v>
      </c>
      <c r="O248"/>
      <c r="P248" s="97">
        <v>1165753.58</v>
      </c>
      <c r="Q248" s="97">
        <v>1017861.13</v>
      </c>
      <c r="R248" s="97">
        <v>869968.68</v>
      </c>
      <c r="S248" s="97">
        <v>722076.23</v>
      </c>
      <c r="T248" s="97">
        <v>574183.78</v>
      </c>
      <c r="U248" s="97">
        <v>426291.33</v>
      </c>
      <c r="V248" s="97">
        <v>278398.88</v>
      </c>
      <c r="W248" s="97">
        <v>139199.43</v>
      </c>
      <c r="X248" s="97">
        <v>86096.67</v>
      </c>
      <c r="Y248" s="97">
        <v>1608680.92</v>
      </c>
      <c r="Z248" s="97">
        <v>1460871.8</v>
      </c>
      <c r="AA248" s="97">
        <v>1313062.68</v>
      </c>
      <c r="AB248" s="97">
        <v>1165253.56</v>
      </c>
      <c r="AC248" s="97"/>
      <c r="AD248" s="97"/>
      <c r="AE248" s="97">
        <f t="shared" si="173"/>
        <v>805182.92500000016</v>
      </c>
      <c r="AF248" s="105"/>
      <c r="AG248" s="104"/>
      <c r="AH248" s="102"/>
      <c r="AI248" s="102"/>
      <c r="AJ248" s="102"/>
      <c r="AK248" s="103"/>
      <c r="AL248" s="102">
        <f t="shared" si="189"/>
        <v>0</v>
      </c>
      <c r="AM248" s="101">
        <f t="shared" ref="AM248:AM280" si="197">AE248</f>
        <v>805182.92500000016</v>
      </c>
      <c r="AN248" s="102"/>
      <c r="AO248" s="264">
        <f t="shared" si="190"/>
        <v>805182.92500000016</v>
      </c>
      <c r="AP248" s="240"/>
      <c r="AQ248" s="87">
        <f t="shared" si="174"/>
        <v>1165253.56</v>
      </c>
      <c r="AR248" s="102"/>
      <c r="AS248" s="102"/>
      <c r="AT248" s="102"/>
      <c r="AU248" s="102"/>
      <c r="AV248" s="260">
        <f t="shared" si="191"/>
        <v>0</v>
      </c>
      <c r="AW248" s="102">
        <f t="shared" si="185"/>
        <v>1165253.56</v>
      </c>
      <c r="AX248" s="102"/>
      <c r="AY248" s="101">
        <f t="shared" si="192"/>
        <v>1165253.56</v>
      </c>
      <c r="AZ248" s="516"/>
      <c r="BA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row>
    <row r="249" spans="1:87" s="11" customFormat="1" ht="12" customHeight="1">
      <c r="A249" s="168">
        <v>16500401</v>
      </c>
      <c r="B249" s="111" t="str">
        <f t="shared" si="183"/>
        <v>16500401</v>
      </c>
      <c r="C249" s="96" t="s">
        <v>526</v>
      </c>
      <c r="D249" s="115" t="str">
        <f t="shared" si="184"/>
        <v>W/C</v>
      </c>
      <c r="E249" s="115"/>
      <c r="F249" s="96"/>
      <c r="G249" s="115"/>
      <c r="H249" s="184" t="str">
        <f t="shared" si="193"/>
        <v/>
      </c>
      <c r="I249" s="184" t="str">
        <f t="shared" si="194"/>
        <v/>
      </c>
      <c r="J249" s="184" t="str">
        <f t="shared" si="195"/>
        <v/>
      </c>
      <c r="K249" s="184" t="str">
        <f t="shared" si="196"/>
        <v/>
      </c>
      <c r="L249" s="184" t="str">
        <f t="shared" si="186"/>
        <v>W/C</v>
      </c>
      <c r="M249" s="184" t="str">
        <f t="shared" si="187"/>
        <v>NO</v>
      </c>
      <c r="N249" s="184" t="str">
        <f t="shared" si="188"/>
        <v>W/C</v>
      </c>
      <c r="O249"/>
      <c r="P249" s="97">
        <v>0</v>
      </c>
      <c r="Q249" s="97">
        <v>0</v>
      </c>
      <c r="R249" s="97">
        <v>0</v>
      </c>
      <c r="S249" s="97">
        <v>0</v>
      </c>
      <c r="T249" s="97">
        <v>0</v>
      </c>
      <c r="U249" s="97">
        <v>151825.98000000001</v>
      </c>
      <c r="V249" s="97">
        <v>113869.48</v>
      </c>
      <c r="W249" s="97">
        <v>75912.98</v>
      </c>
      <c r="X249" s="97">
        <v>37956.480000000003</v>
      </c>
      <c r="Y249" s="97">
        <v>0</v>
      </c>
      <c r="Z249" s="97">
        <v>0</v>
      </c>
      <c r="AA249" s="97">
        <v>0</v>
      </c>
      <c r="AB249" s="97">
        <v>0</v>
      </c>
      <c r="AC249" s="97"/>
      <c r="AD249" s="97"/>
      <c r="AE249" s="97">
        <f t="shared" si="173"/>
        <v>31630.41</v>
      </c>
      <c r="AF249" s="105"/>
      <c r="AG249" s="104"/>
      <c r="AH249" s="102"/>
      <c r="AI249" s="102"/>
      <c r="AJ249" s="102"/>
      <c r="AK249" s="103"/>
      <c r="AL249" s="102">
        <f t="shared" si="189"/>
        <v>0</v>
      </c>
      <c r="AM249" s="101">
        <f t="shared" si="197"/>
        <v>31630.41</v>
      </c>
      <c r="AN249" s="102"/>
      <c r="AO249" s="264">
        <f t="shared" si="190"/>
        <v>31630.41</v>
      </c>
      <c r="AP249" s="240"/>
      <c r="AQ249" s="87">
        <f t="shared" si="174"/>
        <v>0</v>
      </c>
      <c r="AR249" s="102"/>
      <c r="AS249" s="102"/>
      <c r="AT249" s="102"/>
      <c r="AU249" s="102"/>
      <c r="AV249" s="260">
        <f t="shared" si="191"/>
        <v>0</v>
      </c>
      <c r="AW249" s="102">
        <f t="shared" si="185"/>
        <v>0</v>
      </c>
      <c r="AX249" s="102"/>
      <c r="AY249" s="101">
        <f t="shared" si="192"/>
        <v>0</v>
      </c>
      <c r="AZ249" s="516"/>
      <c r="BA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row>
    <row r="250" spans="1:87" s="11" customFormat="1" ht="12" customHeight="1">
      <c r="A250" s="168">
        <v>16500411</v>
      </c>
      <c r="B250" s="111" t="str">
        <f t="shared" si="183"/>
        <v>16500411</v>
      </c>
      <c r="C250" s="96" t="s">
        <v>527</v>
      </c>
      <c r="D250" s="115" t="str">
        <f t="shared" si="184"/>
        <v>W/C</v>
      </c>
      <c r="E250" s="115"/>
      <c r="F250" s="96"/>
      <c r="G250" s="115"/>
      <c r="H250" s="184" t="str">
        <f t="shared" si="193"/>
        <v/>
      </c>
      <c r="I250" s="184" t="str">
        <f t="shared" si="194"/>
        <v/>
      </c>
      <c r="J250" s="184" t="str">
        <f t="shared" si="195"/>
        <v/>
      </c>
      <c r="K250" s="184" t="str">
        <f t="shared" si="196"/>
        <v/>
      </c>
      <c r="L250" s="184" t="str">
        <f t="shared" si="186"/>
        <v>W/C</v>
      </c>
      <c r="M250" s="184" t="str">
        <f t="shared" si="187"/>
        <v>NO</v>
      </c>
      <c r="N250" s="184" t="str">
        <f t="shared" si="188"/>
        <v>W/C</v>
      </c>
      <c r="O250"/>
      <c r="P250" s="97">
        <v>0</v>
      </c>
      <c r="Q250" s="97">
        <v>0</v>
      </c>
      <c r="R250" s="97">
        <v>0</v>
      </c>
      <c r="S250" s="97">
        <v>0</v>
      </c>
      <c r="T250" s="97">
        <v>0</v>
      </c>
      <c r="U250" s="97">
        <v>151825.98000000001</v>
      </c>
      <c r="V250" s="97">
        <v>113869.48</v>
      </c>
      <c r="W250" s="97">
        <v>75912.98</v>
      </c>
      <c r="X250" s="97">
        <v>37956.480000000003</v>
      </c>
      <c r="Y250" s="97">
        <v>0</v>
      </c>
      <c r="Z250" s="97">
        <v>0</v>
      </c>
      <c r="AA250" s="97">
        <v>0</v>
      </c>
      <c r="AB250" s="97">
        <v>0</v>
      </c>
      <c r="AC250" s="97"/>
      <c r="AD250" s="97"/>
      <c r="AE250" s="97">
        <f t="shared" si="173"/>
        <v>31630.41</v>
      </c>
      <c r="AF250" s="105"/>
      <c r="AG250" s="104"/>
      <c r="AH250" s="102"/>
      <c r="AI250" s="102"/>
      <c r="AJ250" s="102"/>
      <c r="AK250" s="103"/>
      <c r="AL250" s="102">
        <f t="shared" si="189"/>
        <v>0</v>
      </c>
      <c r="AM250" s="101">
        <f t="shared" si="197"/>
        <v>31630.41</v>
      </c>
      <c r="AN250" s="102"/>
      <c r="AO250" s="264">
        <f t="shared" si="190"/>
        <v>31630.41</v>
      </c>
      <c r="AP250" s="240"/>
      <c r="AQ250" s="87">
        <f t="shared" si="174"/>
        <v>0</v>
      </c>
      <c r="AR250" s="102"/>
      <c r="AS250" s="102"/>
      <c r="AT250" s="102"/>
      <c r="AU250" s="102"/>
      <c r="AV250" s="260">
        <f t="shared" si="191"/>
        <v>0</v>
      </c>
      <c r="AW250" s="102">
        <f t="shared" si="185"/>
        <v>0</v>
      </c>
      <c r="AX250" s="102"/>
      <c r="AY250" s="101">
        <f t="shared" si="192"/>
        <v>0</v>
      </c>
      <c r="AZ250" s="516"/>
      <c r="BA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row>
    <row r="251" spans="1:87" s="11" customFormat="1" ht="12" customHeight="1">
      <c r="A251" s="168">
        <v>16500413</v>
      </c>
      <c r="B251" s="111" t="str">
        <f t="shared" si="183"/>
        <v>16500413</v>
      </c>
      <c r="C251" s="112" t="s">
        <v>683</v>
      </c>
      <c r="D251" s="115" t="str">
        <f t="shared" si="184"/>
        <v>W/C</v>
      </c>
      <c r="E251" s="115"/>
      <c r="F251" s="109"/>
      <c r="G251" s="115"/>
      <c r="H251" s="184" t="str">
        <f t="shared" si="193"/>
        <v/>
      </c>
      <c r="I251" s="184" t="str">
        <f t="shared" si="194"/>
        <v/>
      </c>
      <c r="J251" s="184" t="str">
        <f t="shared" si="195"/>
        <v/>
      </c>
      <c r="K251" s="184" t="str">
        <f t="shared" si="196"/>
        <v/>
      </c>
      <c r="L251" s="184" t="str">
        <f t="shared" si="186"/>
        <v>W/C</v>
      </c>
      <c r="M251" s="184" t="str">
        <f t="shared" si="187"/>
        <v>NO</v>
      </c>
      <c r="N251" s="184" t="str">
        <f t="shared" si="188"/>
        <v>W/C</v>
      </c>
      <c r="O251"/>
      <c r="P251" s="97">
        <v>0</v>
      </c>
      <c r="Q251" s="97">
        <v>470678.46</v>
      </c>
      <c r="R251" s="97">
        <v>427889.51</v>
      </c>
      <c r="S251" s="97">
        <v>385100.56</v>
      </c>
      <c r="T251" s="97">
        <v>342311.61</v>
      </c>
      <c r="U251" s="97">
        <v>299522.65999999997</v>
      </c>
      <c r="V251" s="97">
        <v>256733.71</v>
      </c>
      <c r="W251" s="97">
        <v>213944.76</v>
      </c>
      <c r="X251" s="97">
        <v>171155.81</v>
      </c>
      <c r="Y251" s="97">
        <v>128366.86</v>
      </c>
      <c r="Z251" s="97">
        <v>85577.91</v>
      </c>
      <c r="AA251" s="97">
        <v>42788.959999999999</v>
      </c>
      <c r="AB251" s="97">
        <v>0</v>
      </c>
      <c r="AC251" s="97"/>
      <c r="AD251" s="97"/>
      <c r="AE251" s="97">
        <f t="shared" si="173"/>
        <v>235339.23416666672</v>
      </c>
      <c r="AF251" s="105"/>
      <c r="AG251" s="104"/>
      <c r="AH251" s="102"/>
      <c r="AI251" s="102"/>
      <c r="AJ251" s="102"/>
      <c r="AK251" s="103"/>
      <c r="AL251" s="102">
        <f t="shared" si="189"/>
        <v>0</v>
      </c>
      <c r="AM251" s="101">
        <f t="shared" si="197"/>
        <v>235339.23416666672</v>
      </c>
      <c r="AN251" s="102"/>
      <c r="AO251" s="264">
        <f t="shared" si="190"/>
        <v>235339.23416666672</v>
      </c>
      <c r="AP251" s="240"/>
      <c r="AQ251" s="87">
        <f t="shared" si="174"/>
        <v>0</v>
      </c>
      <c r="AR251" s="102"/>
      <c r="AS251" s="102"/>
      <c r="AT251" s="102"/>
      <c r="AU251" s="102"/>
      <c r="AV251" s="260">
        <f t="shared" si="191"/>
        <v>0</v>
      </c>
      <c r="AW251" s="102">
        <f t="shared" si="185"/>
        <v>0</v>
      </c>
      <c r="AX251" s="102"/>
      <c r="AY251" s="101">
        <f t="shared" si="192"/>
        <v>0</v>
      </c>
      <c r="AZ251" s="516"/>
      <c r="BA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row>
    <row r="252" spans="1:87" s="11" customFormat="1" ht="12" customHeight="1">
      <c r="A252" s="370">
        <v>16500421</v>
      </c>
      <c r="B252" s="370" t="str">
        <f t="shared" si="183"/>
        <v>16500421</v>
      </c>
      <c r="C252" s="385" t="s">
        <v>1463</v>
      </c>
      <c r="D252" s="353" t="str">
        <f t="shared" si="184"/>
        <v>W/C</v>
      </c>
      <c r="E252" s="353"/>
      <c r="F252" s="383">
        <v>43101</v>
      </c>
      <c r="G252" s="353"/>
      <c r="H252" s="354" t="str">
        <f t="shared" si="193"/>
        <v/>
      </c>
      <c r="I252" s="354" t="str">
        <f t="shared" si="194"/>
        <v/>
      </c>
      <c r="J252" s="354" t="str">
        <f t="shared" si="195"/>
        <v/>
      </c>
      <c r="K252" s="354" t="str">
        <f t="shared" si="196"/>
        <v/>
      </c>
      <c r="L252" s="354" t="str">
        <f t="shared" si="186"/>
        <v>W/C</v>
      </c>
      <c r="M252" s="354" t="str">
        <f t="shared" si="187"/>
        <v>NO</v>
      </c>
      <c r="N252" s="354" t="str">
        <f t="shared" si="188"/>
        <v>W/C</v>
      </c>
      <c r="O252"/>
      <c r="P252" s="355">
        <v>0</v>
      </c>
      <c r="Q252" s="355">
        <v>103128.04</v>
      </c>
      <c r="R252" s="355">
        <v>93752.76</v>
      </c>
      <c r="S252" s="355">
        <v>84377.48</v>
      </c>
      <c r="T252" s="355">
        <v>75002.2</v>
      </c>
      <c r="U252" s="355">
        <v>65626.92</v>
      </c>
      <c r="V252" s="355">
        <v>56251.64</v>
      </c>
      <c r="W252" s="355">
        <v>46876.36</v>
      </c>
      <c r="X252" s="355">
        <v>37501.08</v>
      </c>
      <c r="Y252" s="355">
        <v>28125.8</v>
      </c>
      <c r="Z252" s="355">
        <v>18750.52</v>
      </c>
      <c r="AA252" s="355">
        <v>9375.24</v>
      </c>
      <c r="AB252" s="355">
        <v>0</v>
      </c>
      <c r="AC252" s="355"/>
      <c r="AD252" s="355"/>
      <c r="AE252" s="355">
        <f t="shared" si="173"/>
        <v>51564.003333333334</v>
      </c>
      <c r="AF252" s="406"/>
      <c r="AG252" s="356"/>
      <c r="AH252" s="357"/>
      <c r="AI252" s="357"/>
      <c r="AJ252" s="357"/>
      <c r="AK252" s="358"/>
      <c r="AL252" s="357"/>
      <c r="AM252" s="359">
        <f t="shared" si="197"/>
        <v>51564.003333333334</v>
      </c>
      <c r="AN252" s="357"/>
      <c r="AO252" s="360">
        <f t="shared" si="190"/>
        <v>51564.003333333334</v>
      </c>
      <c r="AP252" s="357"/>
      <c r="AQ252" s="361">
        <f t="shared" si="174"/>
        <v>0</v>
      </c>
      <c r="AR252" s="357"/>
      <c r="AS252" s="357"/>
      <c r="AT252" s="357"/>
      <c r="AU252" s="357"/>
      <c r="AV252" s="362"/>
      <c r="AW252" s="357">
        <f t="shared" si="185"/>
        <v>0</v>
      </c>
      <c r="AX252" s="357"/>
      <c r="AY252" s="359">
        <f t="shared" si="192"/>
        <v>0</v>
      </c>
      <c r="AZ252" s="516"/>
      <c r="BA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row>
    <row r="253" spans="1:87" s="11" customFormat="1" ht="12" customHeight="1">
      <c r="A253" s="171">
        <v>16500433</v>
      </c>
      <c r="B253" s="203" t="str">
        <f t="shared" si="183"/>
        <v>16500433</v>
      </c>
      <c r="C253" s="109" t="s">
        <v>736</v>
      </c>
      <c r="D253" s="115" t="str">
        <f t="shared" si="184"/>
        <v>W/C</v>
      </c>
      <c r="E253" s="115"/>
      <c r="F253" s="109"/>
      <c r="G253" s="115"/>
      <c r="H253" s="184" t="str">
        <f t="shared" si="193"/>
        <v/>
      </c>
      <c r="I253" s="184" t="str">
        <f t="shared" si="194"/>
        <v/>
      </c>
      <c r="J253" s="184" t="str">
        <f t="shared" si="195"/>
        <v/>
      </c>
      <c r="K253" s="184" t="str">
        <f t="shared" si="196"/>
        <v/>
      </c>
      <c r="L253" s="184" t="str">
        <f t="shared" si="186"/>
        <v>W/C</v>
      </c>
      <c r="M253" s="184" t="str">
        <f t="shared" si="187"/>
        <v>NO</v>
      </c>
      <c r="N253" s="184" t="str">
        <f t="shared" si="188"/>
        <v>W/C</v>
      </c>
      <c r="O253"/>
      <c r="P253" s="97">
        <v>0</v>
      </c>
      <c r="Q253" s="97">
        <v>0</v>
      </c>
      <c r="R253" s="97">
        <v>0</v>
      </c>
      <c r="S253" s="97">
        <v>271760.21999999997</v>
      </c>
      <c r="T253" s="97">
        <v>241564.64</v>
      </c>
      <c r="U253" s="97">
        <v>211369.06</v>
      </c>
      <c r="V253" s="97">
        <v>181173.48</v>
      </c>
      <c r="W253" s="97">
        <v>150977.9</v>
      </c>
      <c r="X253" s="97">
        <v>120782.32</v>
      </c>
      <c r="Y253" s="97">
        <v>90586.74</v>
      </c>
      <c r="Z253" s="97">
        <v>60391.16</v>
      </c>
      <c r="AA253" s="97">
        <v>30195.58</v>
      </c>
      <c r="AB253" s="97">
        <v>0</v>
      </c>
      <c r="AC253" s="97"/>
      <c r="AD253" s="97"/>
      <c r="AE253" s="97">
        <f t="shared" si="173"/>
        <v>113233.42499999999</v>
      </c>
      <c r="AF253" s="105"/>
      <c r="AG253" s="104"/>
      <c r="AH253" s="102"/>
      <c r="AI253" s="102"/>
      <c r="AJ253" s="102"/>
      <c r="AK253" s="103"/>
      <c r="AL253" s="102">
        <f t="shared" si="189"/>
        <v>0</v>
      </c>
      <c r="AM253" s="101">
        <f t="shared" si="197"/>
        <v>113233.42499999999</v>
      </c>
      <c r="AN253" s="102"/>
      <c r="AO253" s="264">
        <f t="shared" si="190"/>
        <v>113233.42499999999</v>
      </c>
      <c r="AP253" s="240"/>
      <c r="AQ253" s="87">
        <f t="shared" si="174"/>
        <v>0</v>
      </c>
      <c r="AR253" s="102"/>
      <c r="AS253" s="102"/>
      <c r="AT253" s="102"/>
      <c r="AU253" s="102"/>
      <c r="AV253" s="260">
        <f t="shared" si="191"/>
        <v>0</v>
      </c>
      <c r="AW253" s="102">
        <f t="shared" si="185"/>
        <v>0</v>
      </c>
      <c r="AX253" s="102"/>
      <c r="AY253" s="101">
        <f t="shared" si="192"/>
        <v>0</v>
      </c>
      <c r="AZ253" s="516"/>
      <c r="BA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row>
    <row r="254" spans="1:87" s="11" customFormat="1" ht="12" customHeight="1">
      <c r="A254" s="171">
        <v>16500443</v>
      </c>
      <c r="B254" s="203" t="str">
        <f t="shared" si="183"/>
        <v>16500443</v>
      </c>
      <c r="C254" s="109" t="s">
        <v>737</v>
      </c>
      <c r="D254" s="115" t="str">
        <f t="shared" si="184"/>
        <v>W/C</v>
      </c>
      <c r="E254" s="115"/>
      <c r="F254" s="109"/>
      <c r="G254" s="115"/>
      <c r="H254" s="184" t="str">
        <f t="shared" ref="H254:H286" si="198">IF(VALUE(AH254),H$7,IF(ISBLANK(AH254),"",H$7))</f>
        <v/>
      </c>
      <c r="I254" s="184" t="str">
        <f t="shared" ref="I254:I286" si="199">IF(VALUE(AI254),I$7,IF(ISBLANK(AI254),"",I$7))</f>
        <v/>
      </c>
      <c r="J254" s="184" t="str">
        <f t="shared" ref="J254:J286" si="200">IF(VALUE(AJ254),J$7,IF(ISBLANK(AJ254),"",J$7))</f>
        <v/>
      </c>
      <c r="K254" s="184" t="str">
        <f t="shared" si="196"/>
        <v/>
      </c>
      <c r="L254" s="184" t="str">
        <f t="shared" si="186"/>
        <v>W/C</v>
      </c>
      <c r="M254" s="184" t="str">
        <f t="shared" si="187"/>
        <v>NO</v>
      </c>
      <c r="N254" s="184" t="str">
        <f t="shared" si="188"/>
        <v>W/C</v>
      </c>
      <c r="O254"/>
      <c r="P254" s="97">
        <v>0</v>
      </c>
      <c r="Q254" s="97">
        <v>0</v>
      </c>
      <c r="R254" s="97">
        <v>284572.03999999998</v>
      </c>
      <c r="S254" s="97">
        <v>256114.82</v>
      </c>
      <c r="T254" s="97">
        <v>227657.60000000001</v>
      </c>
      <c r="U254" s="97">
        <v>199200.38</v>
      </c>
      <c r="V254" s="97">
        <v>170743.16</v>
      </c>
      <c r="W254" s="97">
        <v>142285.94</v>
      </c>
      <c r="X254" s="97">
        <v>113828.72</v>
      </c>
      <c r="Y254" s="97">
        <v>85371.5</v>
      </c>
      <c r="Z254" s="97">
        <v>56914.28</v>
      </c>
      <c r="AA254" s="97">
        <v>28457.06</v>
      </c>
      <c r="AB254" s="97">
        <v>0</v>
      </c>
      <c r="AC254" s="97"/>
      <c r="AD254" s="97"/>
      <c r="AE254" s="97">
        <f t="shared" si="173"/>
        <v>130428.79166666667</v>
      </c>
      <c r="AF254" s="105"/>
      <c r="AG254" s="104"/>
      <c r="AH254" s="102"/>
      <c r="AI254" s="102"/>
      <c r="AJ254" s="102"/>
      <c r="AK254" s="103"/>
      <c r="AL254" s="102">
        <f t="shared" si="189"/>
        <v>0</v>
      </c>
      <c r="AM254" s="101">
        <f t="shared" si="197"/>
        <v>130428.79166666667</v>
      </c>
      <c r="AN254" s="102"/>
      <c r="AO254" s="264">
        <f t="shared" si="190"/>
        <v>130428.79166666667</v>
      </c>
      <c r="AP254" s="240"/>
      <c r="AQ254" s="87">
        <f t="shared" si="174"/>
        <v>0</v>
      </c>
      <c r="AR254" s="102"/>
      <c r="AS254" s="102"/>
      <c r="AT254" s="102"/>
      <c r="AU254" s="102"/>
      <c r="AV254" s="260">
        <f t="shared" si="191"/>
        <v>0</v>
      </c>
      <c r="AW254" s="102">
        <f t="shared" si="185"/>
        <v>0</v>
      </c>
      <c r="AX254" s="102"/>
      <c r="AY254" s="101">
        <f t="shared" si="192"/>
        <v>0</v>
      </c>
      <c r="AZ254" s="516"/>
      <c r="BA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row>
    <row r="255" spans="1:87" s="11" customFormat="1" ht="12" customHeight="1">
      <c r="A255" s="551">
        <v>16500491</v>
      </c>
      <c r="B255" s="547"/>
      <c r="C255" s="552" t="s">
        <v>1613</v>
      </c>
      <c r="D255" s="525" t="str">
        <f t="shared" si="184"/>
        <v>W/C</v>
      </c>
      <c r="E255" s="525"/>
      <c r="F255" s="541">
        <v>43313</v>
      </c>
      <c r="G255" s="525"/>
      <c r="H255" s="527" t="str">
        <f t="shared" si="198"/>
        <v/>
      </c>
      <c r="I255" s="527" t="str">
        <f t="shared" si="199"/>
        <v/>
      </c>
      <c r="J255" s="527" t="str">
        <f t="shared" si="200"/>
        <v/>
      </c>
      <c r="K255" s="527" t="str">
        <f t="shared" si="196"/>
        <v/>
      </c>
      <c r="L255" s="527" t="str">
        <f t="shared" ref="L255" si="201">IF(VALUE(AM255),"W/C",IF(ISBLANK(AM255),"NO","W/C"))</f>
        <v>W/C</v>
      </c>
      <c r="M255" s="527" t="str">
        <f t="shared" ref="M255" si="202">IF(VALUE(AN255),"W/C",IF(ISBLANK(AN255),"NO","W/C"))</f>
        <v>NO</v>
      </c>
      <c r="N255" s="527" t="str">
        <f t="shared" ref="N255" si="203">IF(OR(CONCATENATE(L255,M255)="NOW/C",CONCATENATE(L255,M255)="W/CNO"),"W/C","")</f>
        <v>W/C</v>
      </c>
      <c r="O255" s="528"/>
      <c r="P255" s="529"/>
      <c r="Q255" s="529"/>
      <c r="R255" s="529"/>
      <c r="S255" s="529"/>
      <c r="T255" s="529"/>
      <c r="U255" s="529"/>
      <c r="V255" s="529"/>
      <c r="W255" s="529"/>
      <c r="X255" s="529">
        <v>1489588</v>
      </c>
      <c r="Y255" s="529">
        <v>1489588</v>
      </c>
      <c r="Z255" s="529">
        <v>1489588</v>
      </c>
      <c r="AA255" s="529">
        <v>1489588</v>
      </c>
      <c r="AB255" s="529">
        <v>1378961</v>
      </c>
      <c r="AC255" s="529"/>
      <c r="AD255" s="529"/>
      <c r="AE255" s="529">
        <f t="shared" si="173"/>
        <v>553986.04166666663</v>
      </c>
      <c r="AF255" s="530"/>
      <c r="AG255" s="542"/>
      <c r="AH255" s="532"/>
      <c r="AI255" s="532"/>
      <c r="AJ255" s="532"/>
      <c r="AK255" s="533"/>
      <c r="AL255" s="532">
        <f t="shared" si="189"/>
        <v>0</v>
      </c>
      <c r="AM255" s="534">
        <f t="shared" si="197"/>
        <v>553986.04166666663</v>
      </c>
      <c r="AN255" s="532"/>
      <c r="AO255" s="535">
        <f t="shared" si="190"/>
        <v>553986.04166666663</v>
      </c>
      <c r="AP255" s="532"/>
      <c r="AQ255" s="536">
        <f t="shared" si="174"/>
        <v>1378961</v>
      </c>
      <c r="AR255" s="532"/>
      <c r="AS255" s="532"/>
      <c r="AT255" s="532"/>
      <c r="AU255" s="532"/>
      <c r="AV255" s="537">
        <f t="shared" si="191"/>
        <v>0</v>
      </c>
      <c r="AW255" s="532">
        <f t="shared" ref="AW255" si="204">AQ255</f>
        <v>1378961</v>
      </c>
      <c r="AX255" s="532"/>
      <c r="AY255" s="534">
        <f t="shared" ref="AY255" si="205">AW255+AX255</f>
        <v>1378961</v>
      </c>
      <c r="AZ255" s="538"/>
      <c r="BA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row>
    <row r="256" spans="1:87" s="11" customFormat="1" ht="12" customHeight="1">
      <c r="A256" s="174">
        <v>16500493</v>
      </c>
      <c r="B256" s="204" t="str">
        <f t="shared" si="183"/>
        <v>16500493</v>
      </c>
      <c r="C256" s="96" t="s">
        <v>1286</v>
      </c>
      <c r="D256" s="115" t="str">
        <f t="shared" si="184"/>
        <v>W/C</v>
      </c>
      <c r="E256" s="115"/>
      <c r="F256" s="96"/>
      <c r="G256" s="115"/>
      <c r="H256" s="184" t="str">
        <f t="shared" si="198"/>
        <v/>
      </c>
      <c r="I256" s="184" t="str">
        <f t="shared" si="199"/>
        <v/>
      </c>
      <c r="J256" s="184" t="str">
        <f t="shared" si="200"/>
        <v/>
      </c>
      <c r="K256" s="184" t="str">
        <f t="shared" si="196"/>
        <v/>
      </c>
      <c r="L256" s="184" t="str">
        <f t="shared" si="186"/>
        <v>W/C</v>
      </c>
      <c r="M256" s="184" t="str">
        <f t="shared" si="187"/>
        <v>NO</v>
      </c>
      <c r="N256" s="184" t="str">
        <f t="shared" si="188"/>
        <v>W/C</v>
      </c>
      <c r="O256" s="4"/>
      <c r="P256" s="97">
        <v>0</v>
      </c>
      <c r="Q256" s="97">
        <v>0</v>
      </c>
      <c r="R256" s="97">
        <v>0</v>
      </c>
      <c r="S256" s="97">
        <v>0</v>
      </c>
      <c r="T256" s="97">
        <v>0</v>
      </c>
      <c r="U256" s="97">
        <v>0</v>
      </c>
      <c r="V256" s="97">
        <v>0</v>
      </c>
      <c r="W256" s="97">
        <v>0</v>
      </c>
      <c r="X256" s="97">
        <v>0</v>
      </c>
      <c r="Y256" s="97">
        <v>0</v>
      </c>
      <c r="Z256" s="97">
        <v>0</v>
      </c>
      <c r="AA256" s="97">
        <v>0</v>
      </c>
      <c r="AB256" s="97">
        <v>0</v>
      </c>
      <c r="AC256" s="97"/>
      <c r="AD256" s="97"/>
      <c r="AE256" s="97">
        <f t="shared" si="173"/>
        <v>0</v>
      </c>
      <c r="AF256" s="105"/>
      <c r="AG256" s="104"/>
      <c r="AH256" s="102"/>
      <c r="AI256" s="102"/>
      <c r="AJ256" s="102"/>
      <c r="AK256" s="103"/>
      <c r="AL256" s="102">
        <f t="shared" si="189"/>
        <v>0</v>
      </c>
      <c r="AM256" s="101">
        <f t="shared" si="197"/>
        <v>0</v>
      </c>
      <c r="AN256" s="102"/>
      <c r="AO256" s="264">
        <f t="shared" si="190"/>
        <v>0</v>
      </c>
      <c r="AP256" s="102"/>
      <c r="AQ256" s="87">
        <f t="shared" si="174"/>
        <v>0</v>
      </c>
      <c r="AR256" s="102"/>
      <c r="AS256" s="102"/>
      <c r="AT256" s="102"/>
      <c r="AU256" s="102"/>
      <c r="AV256" s="260">
        <f t="shared" si="191"/>
        <v>0</v>
      </c>
      <c r="AW256" s="102">
        <f t="shared" si="185"/>
        <v>0</v>
      </c>
      <c r="AX256" s="102"/>
      <c r="AY256" s="101">
        <f t="shared" si="192"/>
        <v>0</v>
      </c>
      <c r="AZ256" s="516"/>
      <c r="BA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row>
    <row r="257" spans="1:87" s="11" customFormat="1" ht="12" customHeight="1">
      <c r="A257" s="373">
        <v>16500503</v>
      </c>
      <c r="B257" s="387" t="str">
        <f t="shared" si="183"/>
        <v>16500503</v>
      </c>
      <c r="C257" s="352" t="s">
        <v>1385</v>
      </c>
      <c r="D257" s="353" t="str">
        <f t="shared" si="184"/>
        <v>W/C</v>
      </c>
      <c r="E257" s="353"/>
      <c r="F257" s="367">
        <v>43040</v>
      </c>
      <c r="G257" s="353"/>
      <c r="H257" s="354" t="str">
        <f t="shared" si="198"/>
        <v/>
      </c>
      <c r="I257" s="354" t="str">
        <f t="shared" si="199"/>
        <v/>
      </c>
      <c r="J257" s="354" t="str">
        <f t="shared" si="200"/>
        <v/>
      </c>
      <c r="K257" s="354" t="str">
        <f t="shared" si="196"/>
        <v/>
      </c>
      <c r="L257" s="354" t="str">
        <f t="shared" si="186"/>
        <v>W/C</v>
      </c>
      <c r="M257" s="354" t="str">
        <f t="shared" si="187"/>
        <v>NO</v>
      </c>
      <c r="N257" s="354" t="str">
        <f t="shared" si="188"/>
        <v>W/C</v>
      </c>
      <c r="O257"/>
      <c r="P257" s="355">
        <v>102682.11</v>
      </c>
      <c r="Q257" s="355">
        <v>102682.11</v>
      </c>
      <c r="R257" s="355">
        <v>0</v>
      </c>
      <c r="S257" s="355">
        <v>0</v>
      </c>
      <c r="T257" s="355">
        <v>0</v>
      </c>
      <c r="U257" s="355">
        <v>0</v>
      </c>
      <c r="V257" s="355">
        <v>0</v>
      </c>
      <c r="W257" s="355">
        <v>0</v>
      </c>
      <c r="X257" s="355">
        <v>0</v>
      </c>
      <c r="Y257" s="355">
        <v>0</v>
      </c>
      <c r="Z257" s="355">
        <v>0</v>
      </c>
      <c r="AA257" s="355">
        <v>0</v>
      </c>
      <c r="AB257" s="355">
        <v>0</v>
      </c>
      <c r="AC257" s="355"/>
      <c r="AD257" s="355"/>
      <c r="AE257" s="355">
        <f t="shared" si="173"/>
        <v>12835.26375</v>
      </c>
      <c r="AF257" s="406"/>
      <c r="AG257" s="356"/>
      <c r="AH257" s="357"/>
      <c r="AI257" s="357"/>
      <c r="AJ257" s="357"/>
      <c r="AK257" s="358"/>
      <c r="AL257" s="357">
        <f t="shared" si="189"/>
        <v>0</v>
      </c>
      <c r="AM257" s="359">
        <f t="shared" si="197"/>
        <v>12835.26375</v>
      </c>
      <c r="AN257" s="357"/>
      <c r="AO257" s="360">
        <f t="shared" si="190"/>
        <v>12835.26375</v>
      </c>
      <c r="AP257" s="357"/>
      <c r="AQ257" s="361">
        <f t="shared" si="174"/>
        <v>0</v>
      </c>
      <c r="AR257" s="357"/>
      <c r="AS257" s="357"/>
      <c r="AT257" s="357"/>
      <c r="AU257" s="357"/>
      <c r="AV257" s="362">
        <f t="shared" si="191"/>
        <v>0</v>
      </c>
      <c r="AW257" s="357">
        <f t="shared" si="185"/>
        <v>0</v>
      </c>
      <c r="AX257" s="357"/>
      <c r="AY257" s="359">
        <f t="shared" si="192"/>
        <v>0</v>
      </c>
      <c r="AZ257" s="516"/>
      <c r="BA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row>
    <row r="258" spans="1:87" s="11" customFormat="1" ht="12" customHeight="1">
      <c r="A258" s="551">
        <v>16500511</v>
      </c>
      <c r="B258" s="553"/>
      <c r="C258" s="554" t="s">
        <v>1664</v>
      </c>
      <c r="D258" s="525" t="str">
        <f t="shared" si="184"/>
        <v>W/C</v>
      </c>
      <c r="E258" s="525"/>
      <c r="F258" s="541">
        <v>43435</v>
      </c>
      <c r="G258" s="525"/>
      <c r="H258" s="527" t="str">
        <f t="shared" ref="H258" si="206">IF(VALUE(AH258),H$7,IF(ISBLANK(AH258),"",H$7))</f>
        <v/>
      </c>
      <c r="I258" s="527" t="str">
        <f t="shared" ref="I258" si="207">IF(VALUE(AI258),I$7,IF(ISBLANK(AI258),"",I$7))</f>
        <v/>
      </c>
      <c r="J258" s="527" t="str">
        <f t="shared" ref="J258" si="208">IF(VALUE(AJ258),J$7,IF(ISBLANK(AJ258),"",J$7))</f>
        <v/>
      </c>
      <c r="K258" s="527" t="str">
        <f t="shared" ref="K258" si="209">IF(VALUE(AK258),K$7,IF(ISBLANK(AK258),"",K$7))</f>
        <v/>
      </c>
      <c r="L258" s="527" t="str">
        <f t="shared" ref="L258" si="210">IF(VALUE(AM258),"W/C",IF(ISBLANK(AM258),"NO","W/C"))</f>
        <v>W/C</v>
      </c>
      <c r="M258" s="527" t="str">
        <f t="shared" ref="M258" si="211">IF(VALUE(AN258),"W/C",IF(ISBLANK(AN258),"NO","W/C"))</f>
        <v>NO</v>
      </c>
      <c r="N258" s="527" t="str">
        <f t="shared" ref="N258" si="212">IF(OR(CONCATENATE(L258,M258)="NOW/C",CONCATENATE(L258,M258)="W/CNO"),"W/C","")</f>
        <v>W/C</v>
      </c>
      <c r="O258" s="528"/>
      <c r="P258" s="529"/>
      <c r="Q258" s="529"/>
      <c r="R258" s="529"/>
      <c r="S258" s="529"/>
      <c r="T258" s="529"/>
      <c r="U258" s="529"/>
      <c r="V258" s="529"/>
      <c r="W258" s="529"/>
      <c r="X258" s="529"/>
      <c r="Y258" s="529"/>
      <c r="Z258" s="529"/>
      <c r="AA258" s="529"/>
      <c r="AB258" s="529">
        <v>154282.94</v>
      </c>
      <c r="AC258" s="529"/>
      <c r="AD258" s="529"/>
      <c r="AE258" s="529">
        <f t="shared" ref="AE258" si="213">(P258+AB258+SUM(Q258:AA258)*2)/24</f>
        <v>6428.4558333333334</v>
      </c>
      <c r="AF258" s="530"/>
      <c r="AG258" s="542"/>
      <c r="AH258" s="532"/>
      <c r="AI258" s="532"/>
      <c r="AJ258" s="532"/>
      <c r="AK258" s="533"/>
      <c r="AL258" s="532">
        <f t="shared" ref="AL258" si="214">SUM(AI258:AK258)</f>
        <v>0</v>
      </c>
      <c r="AM258" s="534">
        <f t="shared" ref="AM258" si="215">AE258</f>
        <v>6428.4558333333334</v>
      </c>
      <c r="AN258" s="532"/>
      <c r="AO258" s="535">
        <f t="shared" ref="AO258" si="216">AM258+AN258</f>
        <v>6428.4558333333334</v>
      </c>
      <c r="AP258" s="532"/>
      <c r="AQ258" s="536">
        <f t="shared" si="174"/>
        <v>154282.94</v>
      </c>
      <c r="AR258" s="532"/>
      <c r="AS258" s="532"/>
      <c r="AT258" s="532"/>
      <c r="AU258" s="532"/>
      <c r="AV258" s="537">
        <f t="shared" ref="AV258" si="217">SUM(AS258:AU258)</f>
        <v>0</v>
      </c>
      <c r="AW258" s="532">
        <f t="shared" ref="AW258" si="218">AQ258</f>
        <v>154282.94</v>
      </c>
      <c r="AX258" s="532"/>
      <c r="AY258" s="534">
        <f t="shared" ref="AY258" si="219">AW258+AX258</f>
        <v>154282.94</v>
      </c>
      <c r="AZ258" s="538"/>
      <c r="BA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row>
    <row r="259" spans="1:87" s="11" customFormat="1" ht="12" customHeight="1">
      <c r="A259" s="168">
        <v>16500532</v>
      </c>
      <c r="B259" s="111" t="str">
        <f t="shared" si="183"/>
        <v>16500532</v>
      </c>
      <c r="C259" s="96" t="s">
        <v>976</v>
      </c>
      <c r="D259" s="115" t="str">
        <f t="shared" si="184"/>
        <v>W/C</v>
      </c>
      <c r="E259" s="115"/>
      <c r="F259" s="96"/>
      <c r="G259" s="115"/>
      <c r="H259" s="184" t="str">
        <f t="shared" si="198"/>
        <v/>
      </c>
      <c r="I259" s="184" t="str">
        <f t="shared" si="199"/>
        <v/>
      </c>
      <c r="J259" s="184" t="str">
        <f t="shared" si="200"/>
        <v/>
      </c>
      <c r="K259" s="184" t="str">
        <f t="shared" si="196"/>
        <v/>
      </c>
      <c r="L259" s="184" t="str">
        <f t="shared" si="186"/>
        <v>W/C</v>
      </c>
      <c r="M259" s="184" t="str">
        <f t="shared" si="187"/>
        <v>NO</v>
      </c>
      <c r="N259" s="184" t="str">
        <f t="shared" si="188"/>
        <v>W/C</v>
      </c>
      <c r="O259"/>
      <c r="P259" s="97">
        <v>0</v>
      </c>
      <c r="Q259" s="97">
        <v>0</v>
      </c>
      <c r="R259" s="97">
        <v>0</v>
      </c>
      <c r="S259" s="97">
        <v>0</v>
      </c>
      <c r="T259" s="97">
        <v>0</v>
      </c>
      <c r="U259" s="97">
        <v>0</v>
      </c>
      <c r="V259" s="97">
        <v>0</v>
      </c>
      <c r="W259" s="97">
        <v>0</v>
      </c>
      <c r="X259" s="97">
        <v>0</v>
      </c>
      <c r="Y259" s="97">
        <v>0</v>
      </c>
      <c r="Z259" s="97">
        <v>0</v>
      </c>
      <c r="AA259" s="97">
        <v>0</v>
      </c>
      <c r="AB259" s="97">
        <v>0</v>
      </c>
      <c r="AC259" s="97"/>
      <c r="AD259" s="97"/>
      <c r="AE259" s="97">
        <f t="shared" si="173"/>
        <v>0</v>
      </c>
      <c r="AF259" s="105"/>
      <c r="AG259" s="104"/>
      <c r="AH259" s="102"/>
      <c r="AI259" s="102"/>
      <c r="AJ259" s="102"/>
      <c r="AK259" s="103"/>
      <c r="AL259" s="102">
        <f t="shared" si="189"/>
        <v>0</v>
      </c>
      <c r="AM259" s="101">
        <f t="shared" si="197"/>
        <v>0</v>
      </c>
      <c r="AN259" s="102"/>
      <c r="AO259" s="264">
        <f t="shared" si="190"/>
        <v>0</v>
      </c>
      <c r="AP259" s="240"/>
      <c r="AQ259" s="87">
        <f t="shared" si="174"/>
        <v>0</v>
      </c>
      <c r="AR259" s="102"/>
      <c r="AS259" s="102"/>
      <c r="AT259" s="102"/>
      <c r="AU259" s="102"/>
      <c r="AV259" s="260">
        <f t="shared" si="191"/>
        <v>0</v>
      </c>
      <c r="AW259" s="102">
        <f t="shared" si="185"/>
        <v>0</v>
      </c>
      <c r="AX259" s="102"/>
      <c r="AY259" s="101">
        <f t="shared" si="192"/>
        <v>0</v>
      </c>
      <c r="AZ259" s="516"/>
      <c r="BA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row>
    <row r="260" spans="1:87" s="11" customFormat="1" ht="12" customHeight="1">
      <c r="A260" s="168">
        <v>16500553</v>
      </c>
      <c r="B260" s="111" t="str">
        <f t="shared" si="183"/>
        <v>16500553</v>
      </c>
      <c r="C260" s="96" t="s">
        <v>551</v>
      </c>
      <c r="D260" s="115" t="str">
        <f t="shared" si="184"/>
        <v>W/C</v>
      </c>
      <c r="E260" s="115"/>
      <c r="F260" s="96"/>
      <c r="G260" s="115"/>
      <c r="H260" s="184" t="str">
        <f t="shared" si="198"/>
        <v/>
      </c>
      <c r="I260" s="184" t="str">
        <f t="shared" si="199"/>
        <v/>
      </c>
      <c r="J260" s="184" t="str">
        <f t="shared" si="200"/>
        <v/>
      </c>
      <c r="K260" s="184" t="str">
        <f t="shared" si="196"/>
        <v/>
      </c>
      <c r="L260" s="184" t="str">
        <f t="shared" si="186"/>
        <v>W/C</v>
      </c>
      <c r="M260" s="184" t="str">
        <f t="shared" si="187"/>
        <v>NO</v>
      </c>
      <c r="N260" s="184" t="str">
        <f t="shared" si="188"/>
        <v>W/C</v>
      </c>
      <c r="O260"/>
      <c r="P260" s="97">
        <v>0</v>
      </c>
      <c r="Q260" s="97">
        <v>0</v>
      </c>
      <c r="R260" s="97">
        <v>0</v>
      </c>
      <c r="S260" s="97">
        <v>0</v>
      </c>
      <c r="T260" s="97">
        <v>0</v>
      </c>
      <c r="U260" s="97">
        <v>0</v>
      </c>
      <c r="V260" s="97">
        <v>0</v>
      </c>
      <c r="W260" s="97">
        <v>0</v>
      </c>
      <c r="X260" s="97">
        <v>48182.400000000001</v>
      </c>
      <c r="Y260" s="97">
        <v>0</v>
      </c>
      <c r="Z260" s="97">
        <v>0</v>
      </c>
      <c r="AA260" s="97">
        <v>0</v>
      </c>
      <c r="AB260" s="97">
        <v>0</v>
      </c>
      <c r="AC260" s="97"/>
      <c r="AD260" s="97"/>
      <c r="AE260" s="97">
        <f t="shared" si="173"/>
        <v>4015.2000000000003</v>
      </c>
      <c r="AF260" s="105"/>
      <c r="AG260" s="104"/>
      <c r="AH260" s="102"/>
      <c r="AI260" s="102"/>
      <c r="AJ260" s="102"/>
      <c r="AK260" s="103"/>
      <c r="AL260" s="102">
        <f t="shared" si="189"/>
        <v>0</v>
      </c>
      <c r="AM260" s="101">
        <f t="shared" si="197"/>
        <v>4015.2000000000003</v>
      </c>
      <c r="AN260" s="102"/>
      <c r="AO260" s="264">
        <f t="shared" si="190"/>
        <v>4015.2000000000003</v>
      </c>
      <c r="AP260" s="240"/>
      <c r="AQ260" s="87">
        <f t="shared" si="174"/>
        <v>0</v>
      </c>
      <c r="AR260" s="102"/>
      <c r="AS260" s="102"/>
      <c r="AT260" s="102"/>
      <c r="AU260" s="102"/>
      <c r="AV260" s="260">
        <f t="shared" si="191"/>
        <v>0</v>
      </c>
      <c r="AW260" s="102">
        <f t="shared" si="185"/>
        <v>0</v>
      </c>
      <c r="AX260" s="102"/>
      <c r="AY260" s="101">
        <f t="shared" si="192"/>
        <v>0</v>
      </c>
      <c r="AZ260" s="516"/>
      <c r="BA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row>
    <row r="261" spans="1:87" s="11" customFormat="1" ht="12" customHeight="1">
      <c r="A261" s="168">
        <v>16500563</v>
      </c>
      <c r="B261" s="111" t="str">
        <f t="shared" si="183"/>
        <v>16500563</v>
      </c>
      <c r="C261" s="96" t="s">
        <v>273</v>
      </c>
      <c r="D261" s="115" t="str">
        <f t="shared" si="184"/>
        <v>W/C</v>
      </c>
      <c r="E261" s="115"/>
      <c r="F261" s="96"/>
      <c r="G261" s="115"/>
      <c r="H261" s="184" t="str">
        <f t="shared" si="198"/>
        <v/>
      </c>
      <c r="I261" s="184" t="str">
        <f t="shared" si="199"/>
        <v/>
      </c>
      <c r="J261" s="184" t="str">
        <f t="shared" si="200"/>
        <v/>
      </c>
      <c r="K261" s="184" t="str">
        <f t="shared" si="196"/>
        <v/>
      </c>
      <c r="L261" s="184" t="str">
        <f t="shared" si="186"/>
        <v>W/C</v>
      </c>
      <c r="M261" s="184" t="str">
        <f t="shared" si="187"/>
        <v>NO</v>
      </c>
      <c r="N261" s="184" t="str">
        <f t="shared" si="188"/>
        <v>W/C</v>
      </c>
      <c r="O261"/>
      <c r="P261" s="97">
        <v>0</v>
      </c>
      <c r="Q261" s="97">
        <v>0</v>
      </c>
      <c r="R261" s="97">
        <v>0</v>
      </c>
      <c r="S261" s="97">
        <v>0</v>
      </c>
      <c r="T261" s="97">
        <v>0</v>
      </c>
      <c r="U261" s="97">
        <v>0</v>
      </c>
      <c r="V261" s="97">
        <v>0</v>
      </c>
      <c r="W261" s="97">
        <v>0</v>
      </c>
      <c r="X261" s="97">
        <v>0</v>
      </c>
      <c r="Y261" s="97">
        <v>0</v>
      </c>
      <c r="Z261" s="97">
        <v>0</v>
      </c>
      <c r="AA261" s="97">
        <v>0</v>
      </c>
      <c r="AB261" s="97">
        <v>0</v>
      </c>
      <c r="AC261" s="97"/>
      <c r="AD261" s="97"/>
      <c r="AE261" s="97">
        <f t="shared" si="173"/>
        <v>0</v>
      </c>
      <c r="AF261" s="105"/>
      <c r="AG261" s="104"/>
      <c r="AH261" s="102"/>
      <c r="AI261" s="102"/>
      <c r="AJ261" s="102"/>
      <c r="AK261" s="103"/>
      <c r="AL261" s="102">
        <f t="shared" si="189"/>
        <v>0</v>
      </c>
      <c r="AM261" s="101">
        <f t="shared" si="197"/>
        <v>0</v>
      </c>
      <c r="AN261" s="102"/>
      <c r="AO261" s="264">
        <f t="shared" si="190"/>
        <v>0</v>
      </c>
      <c r="AP261" s="240"/>
      <c r="AQ261" s="87">
        <f t="shared" si="174"/>
        <v>0</v>
      </c>
      <c r="AR261" s="102"/>
      <c r="AS261" s="102"/>
      <c r="AT261" s="102"/>
      <c r="AU261" s="102"/>
      <c r="AV261" s="260">
        <f t="shared" si="191"/>
        <v>0</v>
      </c>
      <c r="AW261" s="102">
        <f t="shared" si="185"/>
        <v>0</v>
      </c>
      <c r="AX261" s="102"/>
      <c r="AY261" s="101">
        <f t="shared" si="192"/>
        <v>0</v>
      </c>
      <c r="AZ261" s="516"/>
      <c r="BA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row>
    <row r="262" spans="1:87" s="11" customFormat="1" ht="12" customHeight="1">
      <c r="A262" s="168">
        <v>16500583</v>
      </c>
      <c r="B262" s="111" t="str">
        <f t="shared" si="183"/>
        <v>16500583</v>
      </c>
      <c r="C262" s="96" t="s">
        <v>387</v>
      </c>
      <c r="D262" s="115" t="str">
        <f t="shared" si="184"/>
        <v>W/C</v>
      </c>
      <c r="E262" s="115"/>
      <c r="F262" s="96"/>
      <c r="G262" s="115"/>
      <c r="H262" s="184" t="str">
        <f t="shared" si="198"/>
        <v/>
      </c>
      <c r="I262" s="184" t="str">
        <f t="shared" si="199"/>
        <v/>
      </c>
      <c r="J262" s="184" t="str">
        <f t="shared" si="200"/>
        <v/>
      </c>
      <c r="K262" s="184" t="str">
        <f t="shared" si="196"/>
        <v/>
      </c>
      <c r="L262" s="184" t="str">
        <f t="shared" si="186"/>
        <v>W/C</v>
      </c>
      <c r="M262" s="184" t="str">
        <f t="shared" si="187"/>
        <v>NO</v>
      </c>
      <c r="N262" s="184" t="str">
        <f t="shared" si="188"/>
        <v>W/C</v>
      </c>
      <c r="O262"/>
      <c r="P262" s="97">
        <v>605351.81000000006</v>
      </c>
      <c r="Q262" s="97">
        <v>610396.41</v>
      </c>
      <c r="R262" s="97">
        <v>554905.82999999996</v>
      </c>
      <c r="S262" s="97">
        <v>499415.25</v>
      </c>
      <c r="T262" s="97">
        <v>443924.67</v>
      </c>
      <c r="U262" s="97">
        <v>388434.09</v>
      </c>
      <c r="V262" s="97">
        <v>332943.51</v>
      </c>
      <c r="W262" s="97">
        <v>277452.93</v>
      </c>
      <c r="X262" s="97">
        <v>221962.35</v>
      </c>
      <c r="Y262" s="97">
        <v>166471.76999999999</v>
      </c>
      <c r="Z262" s="97">
        <v>110981.19</v>
      </c>
      <c r="AA262" s="97">
        <v>55490.61</v>
      </c>
      <c r="AB262" s="97">
        <v>0</v>
      </c>
      <c r="AC262" s="97"/>
      <c r="AD262" s="97"/>
      <c r="AE262" s="97">
        <f t="shared" si="173"/>
        <v>330421.20958333329</v>
      </c>
      <c r="AF262" s="105"/>
      <c r="AG262" s="104"/>
      <c r="AH262" s="102"/>
      <c r="AI262" s="102"/>
      <c r="AJ262" s="102"/>
      <c r="AK262" s="103"/>
      <c r="AL262" s="102">
        <f t="shared" si="189"/>
        <v>0</v>
      </c>
      <c r="AM262" s="101">
        <f t="shared" si="197"/>
        <v>330421.20958333329</v>
      </c>
      <c r="AN262" s="102"/>
      <c r="AO262" s="264">
        <f t="shared" si="190"/>
        <v>330421.20958333329</v>
      </c>
      <c r="AP262" s="240"/>
      <c r="AQ262" s="87">
        <f t="shared" si="174"/>
        <v>0</v>
      </c>
      <c r="AR262" s="102"/>
      <c r="AS262" s="102"/>
      <c r="AT262" s="102"/>
      <c r="AU262" s="102"/>
      <c r="AV262" s="260">
        <f t="shared" si="191"/>
        <v>0</v>
      </c>
      <c r="AW262" s="102">
        <f t="shared" si="185"/>
        <v>0</v>
      </c>
      <c r="AX262" s="102"/>
      <c r="AY262" s="101">
        <f t="shared" si="192"/>
        <v>0</v>
      </c>
      <c r="AZ262" s="516"/>
      <c r="BA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row>
    <row r="263" spans="1:87" s="11" customFormat="1" ht="12" customHeight="1">
      <c r="A263" s="175">
        <v>16500591</v>
      </c>
      <c r="B263" s="115" t="str">
        <f t="shared" si="183"/>
        <v>16500591</v>
      </c>
      <c r="C263" s="96" t="s">
        <v>350</v>
      </c>
      <c r="D263" s="115" t="str">
        <f t="shared" si="184"/>
        <v>W/C</v>
      </c>
      <c r="E263" s="115"/>
      <c r="F263" s="96"/>
      <c r="G263" s="115"/>
      <c r="H263" s="184" t="str">
        <f t="shared" si="198"/>
        <v/>
      </c>
      <c r="I263" s="184" t="str">
        <f t="shared" si="199"/>
        <v/>
      </c>
      <c r="J263" s="184" t="str">
        <f t="shared" si="200"/>
        <v/>
      </c>
      <c r="K263" s="184" t="str">
        <f t="shared" si="196"/>
        <v/>
      </c>
      <c r="L263" s="184" t="str">
        <f t="shared" si="186"/>
        <v>W/C</v>
      </c>
      <c r="M263" s="184" t="str">
        <f t="shared" si="187"/>
        <v>NO</v>
      </c>
      <c r="N263" s="184" t="str">
        <f t="shared" si="188"/>
        <v>W/C</v>
      </c>
      <c r="O263"/>
      <c r="P263" s="97">
        <v>0</v>
      </c>
      <c r="Q263" s="97">
        <v>0</v>
      </c>
      <c r="R263" s="97">
        <v>0</v>
      </c>
      <c r="S263" s="97">
        <v>0</v>
      </c>
      <c r="T263" s="97">
        <v>0</v>
      </c>
      <c r="U263" s="97">
        <v>0</v>
      </c>
      <c r="V263" s="97">
        <v>0</v>
      </c>
      <c r="W263" s="97">
        <v>0</v>
      </c>
      <c r="X263" s="97">
        <v>0</v>
      </c>
      <c r="Y263" s="97">
        <v>0</v>
      </c>
      <c r="Z263" s="97">
        <v>0</v>
      </c>
      <c r="AA263" s="97">
        <v>0</v>
      </c>
      <c r="AB263" s="97">
        <v>0</v>
      </c>
      <c r="AC263" s="97"/>
      <c r="AD263" s="97"/>
      <c r="AE263" s="97">
        <f t="shared" si="173"/>
        <v>0</v>
      </c>
      <c r="AF263" s="105"/>
      <c r="AG263" s="104"/>
      <c r="AH263" s="102"/>
      <c r="AI263" s="102"/>
      <c r="AJ263" s="102"/>
      <c r="AK263" s="103"/>
      <c r="AL263" s="102">
        <f t="shared" si="189"/>
        <v>0</v>
      </c>
      <c r="AM263" s="101">
        <f t="shared" si="197"/>
        <v>0</v>
      </c>
      <c r="AN263" s="102"/>
      <c r="AO263" s="264">
        <f t="shared" si="190"/>
        <v>0</v>
      </c>
      <c r="AP263" s="240"/>
      <c r="AQ263" s="87">
        <f t="shared" si="174"/>
        <v>0</v>
      </c>
      <c r="AR263" s="102"/>
      <c r="AS263" s="102"/>
      <c r="AT263" s="102"/>
      <c r="AU263" s="102"/>
      <c r="AV263" s="260">
        <f t="shared" si="191"/>
        <v>0</v>
      </c>
      <c r="AW263" s="102">
        <f t="shared" si="185"/>
        <v>0</v>
      </c>
      <c r="AX263" s="102"/>
      <c r="AY263" s="101">
        <f t="shared" si="192"/>
        <v>0</v>
      </c>
      <c r="AZ263" s="516"/>
      <c r="BA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row>
    <row r="264" spans="1:87" s="11" customFormat="1" ht="12" customHeight="1">
      <c r="A264" s="168">
        <v>16500601</v>
      </c>
      <c r="B264" s="111" t="str">
        <f t="shared" si="183"/>
        <v>16500601</v>
      </c>
      <c r="C264" s="96" t="s">
        <v>338</v>
      </c>
      <c r="D264" s="115" t="str">
        <f t="shared" si="184"/>
        <v>W/C</v>
      </c>
      <c r="E264" s="115"/>
      <c r="F264" s="96"/>
      <c r="G264" s="115"/>
      <c r="H264" s="184" t="str">
        <f t="shared" si="198"/>
        <v/>
      </c>
      <c r="I264" s="184" t="str">
        <f t="shared" si="199"/>
        <v/>
      </c>
      <c r="J264" s="184" t="str">
        <f t="shared" si="200"/>
        <v/>
      </c>
      <c r="K264" s="184" t="str">
        <f t="shared" si="196"/>
        <v/>
      </c>
      <c r="L264" s="184" t="str">
        <f t="shared" si="186"/>
        <v>W/C</v>
      </c>
      <c r="M264" s="184" t="str">
        <f t="shared" si="187"/>
        <v>NO</v>
      </c>
      <c r="N264" s="184" t="str">
        <f t="shared" si="188"/>
        <v>W/C</v>
      </c>
      <c r="O264"/>
      <c r="P264" s="97">
        <v>0</v>
      </c>
      <c r="Q264" s="97">
        <v>0</v>
      </c>
      <c r="R264" s="97">
        <v>0</v>
      </c>
      <c r="S264" s="97">
        <v>0</v>
      </c>
      <c r="T264" s="97">
        <v>0</v>
      </c>
      <c r="U264" s="97">
        <v>0</v>
      </c>
      <c r="V264" s="97">
        <v>0</v>
      </c>
      <c r="W264" s="97">
        <v>0</v>
      </c>
      <c r="X264" s="97">
        <v>0</v>
      </c>
      <c r="Y264" s="97">
        <v>0</v>
      </c>
      <c r="Z264" s="97">
        <v>0</v>
      </c>
      <c r="AA264" s="97">
        <v>0</v>
      </c>
      <c r="AB264" s="97">
        <v>0</v>
      </c>
      <c r="AC264" s="97"/>
      <c r="AD264" s="97"/>
      <c r="AE264" s="97">
        <f t="shared" si="173"/>
        <v>0</v>
      </c>
      <c r="AF264" s="105"/>
      <c r="AG264" s="104"/>
      <c r="AH264" s="102"/>
      <c r="AI264" s="102"/>
      <c r="AJ264" s="102"/>
      <c r="AK264" s="103"/>
      <c r="AL264" s="102">
        <f t="shared" si="189"/>
        <v>0</v>
      </c>
      <c r="AM264" s="101">
        <f t="shared" si="197"/>
        <v>0</v>
      </c>
      <c r="AN264" s="102"/>
      <c r="AO264" s="264">
        <f t="shared" si="190"/>
        <v>0</v>
      </c>
      <c r="AP264" s="240"/>
      <c r="AQ264" s="87">
        <f t="shared" si="174"/>
        <v>0</v>
      </c>
      <c r="AR264" s="102"/>
      <c r="AS264" s="102"/>
      <c r="AT264" s="102"/>
      <c r="AU264" s="102"/>
      <c r="AV264" s="260">
        <f t="shared" si="191"/>
        <v>0</v>
      </c>
      <c r="AW264" s="102">
        <f t="shared" si="185"/>
        <v>0</v>
      </c>
      <c r="AX264" s="102"/>
      <c r="AY264" s="101">
        <f t="shared" si="192"/>
        <v>0</v>
      </c>
      <c r="AZ264" s="516"/>
      <c r="BA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row>
    <row r="265" spans="1:87" s="11" customFormat="1" ht="12" customHeight="1">
      <c r="A265" s="168">
        <v>16500611</v>
      </c>
      <c r="B265" s="111" t="str">
        <f t="shared" si="183"/>
        <v>16500611</v>
      </c>
      <c r="C265" s="96" t="s">
        <v>274</v>
      </c>
      <c r="D265" s="115" t="str">
        <f t="shared" si="184"/>
        <v>W/C</v>
      </c>
      <c r="E265" s="115"/>
      <c r="F265" s="96"/>
      <c r="G265" s="115"/>
      <c r="H265" s="184" t="str">
        <f t="shared" si="198"/>
        <v/>
      </c>
      <c r="I265" s="184" t="str">
        <f t="shared" si="199"/>
        <v/>
      </c>
      <c r="J265" s="184" t="str">
        <f t="shared" si="200"/>
        <v/>
      </c>
      <c r="K265" s="184" t="str">
        <f t="shared" si="196"/>
        <v/>
      </c>
      <c r="L265" s="184" t="str">
        <f t="shared" si="186"/>
        <v>W/C</v>
      </c>
      <c r="M265" s="184" t="str">
        <f t="shared" si="187"/>
        <v>NO</v>
      </c>
      <c r="N265" s="184" t="str">
        <f t="shared" si="188"/>
        <v>W/C</v>
      </c>
      <c r="O265"/>
      <c r="P265" s="97">
        <v>0</v>
      </c>
      <c r="Q265" s="97">
        <v>688388.25</v>
      </c>
      <c r="R265" s="97">
        <v>625807.5</v>
      </c>
      <c r="S265" s="97">
        <v>563226.75</v>
      </c>
      <c r="T265" s="97">
        <v>500646</v>
      </c>
      <c r="U265" s="97">
        <v>438065.25</v>
      </c>
      <c r="V265" s="97">
        <v>375484.5</v>
      </c>
      <c r="W265" s="97">
        <v>312903.75</v>
      </c>
      <c r="X265" s="97">
        <v>250323</v>
      </c>
      <c r="Y265" s="97">
        <v>187742.25</v>
      </c>
      <c r="Z265" s="97">
        <v>125161.5</v>
      </c>
      <c r="AA265" s="97">
        <v>62580.75</v>
      </c>
      <c r="AB265" s="97">
        <v>769462</v>
      </c>
      <c r="AC265" s="97"/>
      <c r="AD265" s="97"/>
      <c r="AE265" s="97">
        <f t="shared" si="173"/>
        <v>376255.04166666669</v>
      </c>
      <c r="AF265" s="105"/>
      <c r="AG265" s="104"/>
      <c r="AH265" s="102"/>
      <c r="AI265" s="102"/>
      <c r="AJ265" s="102"/>
      <c r="AK265" s="103"/>
      <c r="AL265" s="102">
        <f t="shared" si="189"/>
        <v>0</v>
      </c>
      <c r="AM265" s="101">
        <f t="shared" si="197"/>
        <v>376255.04166666669</v>
      </c>
      <c r="AN265" s="102"/>
      <c r="AO265" s="264">
        <f t="shared" si="190"/>
        <v>376255.04166666669</v>
      </c>
      <c r="AP265" s="240"/>
      <c r="AQ265" s="87">
        <f t="shared" si="174"/>
        <v>769462</v>
      </c>
      <c r="AR265" s="102"/>
      <c r="AS265" s="102"/>
      <c r="AT265" s="102"/>
      <c r="AU265" s="102"/>
      <c r="AV265" s="260">
        <f t="shared" si="191"/>
        <v>0</v>
      </c>
      <c r="AW265" s="102">
        <f t="shared" si="185"/>
        <v>769462</v>
      </c>
      <c r="AX265" s="102"/>
      <c r="AY265" s="101">
        <f t="shared" si="192"/>
        <v>769462</v>
      </c>
      <c r="AZ265" s="516"/>
      <c r="BA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row>
    <row r="266" spans="1:87" s="11" customFormat="1" ht="12" customHeight="1">
      <c r="A266" s="168">
        <v>16500612</v>
      </c>
      <c r="B266" s="111" t="str">
        <f t="shared" si="183"/>
        <v>16500612</v>
      </c>
      <c r="C266" s="96" t="s">
        <v>390</v>
      </c>
      <c r="D266" s="115" t="str">
        <f t="shared" si="184"/>
        <v>W/C</v>
      </c>
      <c r="E266" s="115"/>
      <c r="F266" s="96"/>
      <c r="G266" s="115"/>
      <c r="H266" s="184" t="str">
        <f t="shared" si="198"/>
        <v/>
      </c>
      <c r="I266" s="184" t="str">
        <f t="shared" si="199"/>
        <v/>
      </c>
      <c r="J266" s="184" t="str">
        <f t="shared" si="200"/>
        <v/>
      </c>
      <c r="K266" s="184" t="str">
        <f t="shared" si="196"/>
        <v/>
      </c>
      <c r="L266" s="184" t="str">
        <f t="shared" si="186"/>
        <v>W/C</v>
      </c>
      <c r="M266" s="184" t="str">
        <f t="shared" si="187"/>
        <v>NO</v>
      </c>
      <c r="N266" s="184" t="str">
        <f t="shared" si="188"/>
        <v>W/C</v>
      </c>
      <c r="O266"/>
      <c r="P266" s="97">
        <v>465677</v>
      </c>
      <c r="Q266" s="97">
        <v>426870.58</v>
      </c>
      <c r="R266" s="97">
        <v>388064.16</v>
      </c>
      <c r="S266" s="97">
        <v>349257.74</v>
      </c>
      <c r="T266" s="97">
        <v>310451.32</v>
      </c>
      <c r="U266" s="97">
        <v>271644.90000000002</v>
      </c>
      <c r="V266" s="97">
        <v>232838.48</v>
      </c>
      <c r="W266" s="97">
        <v>194032.06</v>
      </c>
      <c r="X266" s="97">
        <v>155225.64000000001</v>
      </c>
      <c r="Y266" s="97">
        <v>116419.22</v>
      </c>
      <c r="Z266" s="97">
        <v>77612.800000000003</v>
      </c>
      <c r="AA266" s="97">
        <v>38806.379999999997</v>
      </c>
      <c r="AB266" s="97">
        <v>0</v>
      </c>
      <c r="AC266" s="97"/>
      <c r="AD266" s="97"/>
      <c r="AE266" s="97">
        <f t="shared" si="173"/>
        <v>232838.48166666669</v>
      </c>
      <c r="AF266" s="105"/>
      <c r="AG266" s="104"/>
      <c r="AH266" s="102"/>
      <c r="AI266" s="102"/>
      <c r="AJ266" s="102"/>
      <c r="AK266" s="103"/>
      <c r="AL266" s="102">
        <f t="shared" si="189"/>
        <v>0</v>
      </c>
      <c r="AM266" s="101">
        <f t="shared" si="197"/>
        <v>232838.48166666669</v>
      </c>
      <c r="AN266" s="102"/>
      <c r="AO266" s="264">
        <f t="shared" si="190"/>
        <v>232838.48166666669</v>
      </c>
      <c r="AP266" s="240"/>
      <c r="AQ266" s="87">
        <f t="shared" si="174"/>
        <v>0</v>
      </c>
      <c r="AR266" s="102"/>
      <c r="AS266" s="102"/>
      <c r="AT266" s="102"/>
      <c r="AU266" s="102"/>
      <c r="AV266" s="260">
        <f t="shared" si="191"/>
        <v>0</v>
      </c>
      <c r="AW266" s="102">
        <f t="shared" si="185"/>
        <v>0</v>
      </c>
      <c r="AX266" s="102"/>
      <c r="AY266" s="101">
        <f t="shared" si="192"/>
        <v>0</v>
      </c>
      <c r="AZ266" s="516"/>
      <c r="BA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row>
    <row r="267" spans="1:87" s="11" customFormat="1" ht="12" customHeight="1">
      <c r="A267" s="168">
        <v>16500622</v>
      </c>
      <c r="B267" s="111" t="str">
        <f t="shared" si="183"/>
        <v>16500622</v>
      </c>
      <c r="C267" s="96" t="s">
        <v>636</v>
      </c>
      <c r="D267" s="115" t="str">
        <f t="shared" si="184"/>
        <v>W/C</v>
      </c>
      <c r="E267" s="115"/>
      <c r="F267" s="96"/>
      <c r="G267" s="115"/>
      <c r="H267" s="184" t="str">
        <f t="shared" si="198"/>
        <v/>
      </c>
      <c r="I267" s="184" t="str">
        <f t="shared" si="199"/>
        <v/>
      </c>
      <c r="J267" s="184" t="str">
        <f t="shared" si="200"/>
        <v/>
      </c>
      <c r="K267" s="184" t="str">
        <f t="shared" si="196"/>
        <v/>
      </c>
      <c r="L267" s="184" t="str">
        <f t="shared" si="186"/>
        <v>W/C</v>
      </c>
      <c r="M267" s="184" t="str">
        <f t="shared" si="187"/>
        <v>NO</v>
      </c>
      <c r="N267" s="184" t="str">
        <f t="shared" si="188"/>
        <v>W/C</v>
      </c>
      <c r="O267"/>
      <c r="P267" s="97">
        <v>0</v>
      </c>
      <c r="Q267" s="97">
        <v>0</v>
      </c>
      <c r="R267" s="97">
        <v>0</v>
      </c>
      <c r="S267" s="97">
        <v>67070.25</v>
      </c>
      <c r="T267" s="97">
        <v>59618</v>
      </c>
      <c r="U267" s="97">
        <v>52165.75</v>
      </c>
      <c r="V267" s="97">
        <v>44713.5</v>
      </c>
      <c r="W267" s="97">
        <v>37261.25</v>
      </c>
      <c r="X267" s="97">
        <v>29809</v>
      </c>
      <c r="Y267" s="97">
        <v>22356.75</v>
      </c>
      <c r="Z267" s="97">
        <v>14904.5</v>
      </c>
      <c r="AA267" s="97">
        <v>7452.25</v>
      </c>
      <c r="AB267" s="97">
        <v>0</v>
      </c>
      <c r="AC267" s="97"/>
      <c r="AD267" s="97"/>
      <c r="AE267" s="97">
        <f t="shared" si="173"/>
        <v>27945.9375</v>
      </c>
      <c r="AF267" s="105"/>
      <c r="AG267" s="104"/>
      <c r="AH267" s="102"/>
      <c r="AI267" s="102"/>
      <c r="AJ267" s="102"/>
      <c r="AK267" s="103"/>
      <c r="AL267" s="102">
        <f t="shared" si="189"/>
        <v>0</v>
      </c>
      <c r="AM267" s="101">
        <f t="shared" si="197"/>
        <v>27945.9375</v>
      </c>
      <c r="AN267" s="102"/>
      <c r="AO267" s="264">
        <f t="shared" si="190"/>
        <v>27945.9375</v>
      </c>
      <c r="AP267" s="240"/>
      <c r="AQ267" s="87">
        <f t="shared" si="174"/>
        <v>0</v>
      </c>
      <c r="AR267" s="102"/>
      <c r="AS267" s="102"/>
      <c r="AT267" s="102"/>
      <c r="AU267" s="102"/>
      <c r="AV267" s="260">
        <f t="shared" si="191"/>
        <v>0</v>
      </c>
      <c r="AW267" s="102">
        <f t="shared" si="185"/>
        <v>0</v>
      </c>
      <c r="AX267" s="102"/>
      <c r="AY267" s="101">
        <f t="shared" si="192"/>
        <v>0</v>
      </c>
      <c r="AZ267" s="516"/>
      <c r="BA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row>
    <row r="268" spans="1:87" s="11" customFormat="1" ht="12" customHeight="1">
      <c r="A268" s="168">
        <v>16500623</v>
      </c>
      <c r="B268" s="111" t="str">
        <f t="shared" si="183"/>
        <v>16500623</v>
      </c>
      <c r="C268" s="96" t="s">
        <v>102</v>
      </c>
      <c r="D268" s="115" t="str">
        <f t="shared" si="184"/>
        <v>W/C</v>
      </c>
      <c r="E268" s="115"/>
      <c r="F268" s="96"/>
      <c r="G268" s="115"/>
      <c r="H268" s="184" t="str">
        <f t="shared" si="198"/>
        <v/>
      </c>
      <c r="I268" s="184" t="str">
        <f t="shared" si="199"/>
        <v/>
      </c>
      <c r="J268" s="184" t="str">
        <f t="shared" si="200"/>
        <v/>
      </c>
      <c r="K268" s="184" t="str">
        <f t="shared" si="196"/>
        <v/>
      </c>
      <c r="L268" s="184" t="str">
        <f t="shared" si="186"/>
        <v>W/C</v>
      </c>
      <c r="M268" s="184" t="str">
        <f t="shared" si="187"/>
        <v>NO</v>
      </c>
      <c r="N268" s="184" t="str">
        <f t="shared" si="188"/>
        <v>W/C</v>
      </c>
      <c r="O268"/>
      <c r="P268" s="97">
        <v>14863.87</v>
      </c>
      <c r="Q268" s="97">
        <v>7431.92</v>
      </c>
      <c r="R268" s="97">
        <v>0</v>
      </c>
      <c r="S268" s="97">
        <v>70432.08</v>
      </c>
      <c r="T268" s="97">
        <v>64029.16</v>
      </c>
      <c r="U268" s="97">
        <v>57626.239999999998</v>
      </c>
      <c r="V268" s="97">
        <v>51223.32</v>
      </c>
      <c r="W268" s="97">
        <v>44820.4</v>
      </c>
      <c r="X268" s="97">
        <v>38417.480000000003</v>
      </c>
      <c r="Y268" s="97">
        <v>32014.560000000001</v>
      </c>
      <c r="Z268" s="97">
        <v>25611.64</v>
      </c>
      <c r="AA268" s="97">
        <v>19208.72</v>
      </c>
      <c r="AB268" s="97">
        <v>12805.8</v>
      </c>
      <c r="AC268" s="97"/>
      <c r="AD268" s="97"/>
      <c r="AE268" s="97">
        <f t="shared" ref="AE268:AE333" si="220">(P268+AB268+SUM(Q268:AA268)*2)/24</f>
        <v>35387.529583333337</v>
      </c>
      <c r="AF268" s="105"/>
      <c r="AG268" s="104"/>
      <c r="AH268" s="102"/>
      <c r="AI268" s="102"/>
      <c r="AJ268" s="102"/>
      <c r="AK268" s="103"/>
      <c r="AL268" s="102">
        <f t="shared" si="189"/>
        <v>0</v>
      </c>
      <c r="AM268" s="101">
        <f t="shared" si="197"/>
        <v>35387.529583333337</v>
      </c>
      <c r="AN268" s="102"/>
      <c r="AO268" s="264">
        <f t="shared" si="190"/>
        <v>35387.529583333337</v>
      </c>
      <c r="AP268" s="240"/>
      <c r="AQ268" s="87">
        <f t="shared" ref="AQ268:AQ333" si="221">AB268</f>
        <v>12805.8</v>
      </c>
      <c r="AR268" s="102"/>
      <c r="AS268" s="102"/>
      <c r="AT268" s="102"/>
      <c r="AU268" s="102"/>
      <c r="AV268" s="260">
        <f t="shared" si="191"/>
        <v>0</v>
      </c>
      <c r="AW268" s="102">
        <f t="shared" si="185"/>
        <v>12805.8</v>
      </c>
      <c r="AX268" s="102"/>
      <c r="AY268" s="101">
        <f t="shared" si="192"/>
        <v>12805.8</v>
      </c>
      <c r="AZ268" s="516"/>
      <c r="BA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row>
    <row r="269" spans="1:87" s="11" customFormat="1" ht="12" customHeight="1">
      <c r="A269" s="168">
        <v>16500633</v>
      </c>
      <c r="B269" s="111" t="str">
        <f t="shared" si="183"/>
        <v>16500633</v>
      </c>
      <c r="C269" s="96" t="s">
        <v>1366</v>
      </c>
      <c r="D269" s="115" t="str">
        <f t="shared" si="184"/>
        <v>W/C</v>
      </c>
      <c r="E269" s="115"/>
      <c r="F269" s="96"/>
      <c r="G269" s="115"/>
      <c r="H269" s="184" t="str">
        <f t="shared" si="198"/>
        <v/>
      </c>
      <c r="I269" s="184" t="str">
        <f t="shared" si="199"/>
        <v/>
      </c>
      <c r="J269" s="184" t="str">
        <f t="shared" si="200"/>
        <v/>
      </c>
      <c r="K269" s="184" t="str">
        <f t="shared" si="196"/>
        <v/>
      </c>
      <c r="L269" s="184" t="str">
        <f t="shared" si="186"/>
        <v>W/C</v>
      </c>
      <c r="M269" s="184" t="str">
        <f t="shared" si="187"/>
        <v>NO</v>
      </c>
      <c r="N269" s="184" t="str">
        <f t="shared" si="188"/>
        <v>W/C</v>
      </c>
      <c r="O269"/>
      <c r="P269" s="97">
        <v>0</v>
      </c>
      <c r="Q269" s="97">
        <v>0</v>
      </c>
      <c r="R269" s="97">
        <v>0</v>
      </c>
      <c r="S269" s="97">
        <v>0</v>
      </c>
      <c r="T269" s="97">
        <v>0</v>
      </c>
      <c r="U269" s="97">
        <v>0</v>
      </c>
      <c r="V269" s="97">
        <v>0</v>
      </c>
      <c r="W269" s="97">
        <v>0</v>
      </c>
      <c r="X269" s="97">
        <v>0</v>
      </c>
      <c r="Y269" s="97">
        <v>0</v>
      </c>
      <c r="Z269" s="97">
        <v>0</v>
      </c>
      <c r="AA269" s="97">
        <v>0</v>
      </c>
      <c r="AB269" s="97">
        <v>0</v>
      </c>
      <c r="AC269" s="97"/>
      <c r="AD269" s="97"/>
      <c r="AE269" s="97">
        <f t="shared" si="220"/>
        <v>0</v>
      </c>
      <c r="AF269" s="105"/>
      <c r="AG269" s="104"/>
      <c r="AH269" s="102"/>
      <c r="AI269" s="102"/>
      <c r="AJ269" s="102"/>
      <c r="AK269" s="103"/>
      <c r="AL269" s="102">
        <f t="shared" si="189"/>
        <v>0</v>
      </c>
      <c r="AM269" s="101">
        <f t="shared" si="197"/>
        <v>0</v>
      </c>
      <c r="AN269" s="102"/>
      <c r="AO269" s="264">
        <f t="shared" si="190"/>
        <v>0</v>
      </c>
      <c r="AP269" s="240"/>
      <c r="AQ269" s="87">
        <f t="shared" si="221"/>
        <v>0</v>
      </c>
      <c r="AR269" s="102"/>
      <c r="AS269" s="102"/>
      <c r="AT269" s="102"/>
      <c r="AU269" s="102"/>
      <c r="AV269" s="260">
        <f t="shared" si="191"/>
        <v>0</v>
      </c>
      <c r="AW269" s="102">
        <f t="shared" si="185"/>
        <v>0</v>
      </c>
      <c r="AX269" s="102"/>
      <c r="AY269" s="101">
        <f t="shared" si="192"/>
        <v>0</v>
      </c>
      <c r="AZ269" s="516"/>
      <c r="BA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row>
    <row r="270" spans="1:87" s="11" customFormat="1" ht="12" customHeight="1">
      <c r="A270" s="168">
        <v>16500643</v>
      </c>
      <c r="B270" s="111" t="str">
        <f t="shared" si="183"/>
        <v>16500643</v>
      </c>
      <c r="C270" s="113" t="s">
        <v>84</v>
      </c>
      <c r="D270" s="115" t="str">
        <f t="shared" si="184"/>
        <v>W/C</v>
      </c>
      <c r="E270" s="115"/>
      <c r="F270" s="113"/>
      <c r="G270" s="115"/>
      <c r="H270" s="184" t="str">
        <f t="shared" si="198"/>
        <v/>
      </c>
      <c r="I270" s="184" t="str">
        <f t="shared" si="199"/>
        <v/>
      </c>
      <c r="J270" s="184" t="str">
        <f t="shared" si="200"/>
        <v/>
      </c>
      <c r="K270" s="184" t="str">
        <f t="shared" si="196"/>
        <v/>
      </c>
      <c r="L270" s="184" t="str">
        <f t="shared" si="186"/>
        <v>W/C</v>
      </c>
      <c r="M270" s="184" t="str">
        <f t="shared" si="187"/>
        <v>NO</v>
      </c>
      <c r="N270" s="184" t="str">
        <f t="shared" si="188"/>
        <v>W/C</v>
      </c>
      <c r="O270"/>
      <c r="P270" s="97">
        <v>0</v>
      </c>
      <c r="Q270" s="97">
        <v>0</v>
      </c>
      <c r="R270" s="97">
        <v>0</v>
      </c>
      <c r="S270" s="97">
        <v>0</v>
      </c>
      <c r="T270" s="97">
        <v>0</v>
      </c>
      <c r="U270" s="97">
        <v>0</v>
      </c>
      <c r="V270" s="97">
        <v>0</v>
      </c>
      <c r="W270" s="97">
        <v>0</v>
      </c>
      <c r="X270" s="97">
        <v>0</v>
      </c>
      <c r="Y270" s="97">
        <v>0</v>
      </c>
      <c r="Z270" s="97">
        <v>0</v>
      </c>
      <c r="AA270" s="97">
        <v>0</v>
      </c>
      <c r="AB270" s="97">
        <v>0</v>
      </c>
      <c r="AC270" s="97"/>
      <c r="AD270" s="97"/>
      <c r="AE270" s="97">
        <f t="shared" si="220"/>
        <v>0</v>
      </c>
      <c r="AF270" s="105"/>
      <c r="AG270" s="104"/>
      <c r="AH270" s="102"/>
      <c r="AI270" s="102"/>
      <c r="AJ270" s="102"/>
      <c r="AK270" s="103"/>
      <c r="AL270" s="102">
        <f t="shared" si="189"/>
        <v>0</v>
      </c>
      <c r="AM270" s="101">
        <f t="shared" si="197"/>
        <v>0</v>
      </c>
      <c r="AN270" s="102"/>
      <c r="AO270" s="264">
        <f t="shared" si="190"/>
        <v>0</v>
      </c>
      <c r="AP270" s="240"/>
      <c r="AQ270" s="87">
        <f t="shared" si="221"/>
        <v>0</v>
      </c>
      <c r="AR270" s="102"/>
      <c r="AS270" s="102"/>
      <c r="AT270" s="102"/>
      <c r="AU270" s="102"/>
      <c r="AV270" s="260">
        <f t="shared" si="191"/>
        <v>0</v>
      </c>
      <c r="AW270" s="102">
        <f t="shared" si="185"/>
        <v>0</v>
      </c>
      <c r="AX270" s="102"/>
      <c r="AY270" s="101">
        <f t="shared" si="192"/>
        <v>0</v>
      </c>
      <c r="AZ270" s="516"/>
      <c r="BA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row>
    <row r="271" spans="1:87" s="11" customFormat="1" ht="12" customHeight="1">
      <c r="A271" s="172">
        <v>16500651</v>
      </c>
      <c r="B271" s="110" t="str">
        <f t="shared" si="183"/>
        <v>16500651</v>
      </c>
      <c r="C271" s="110" t="s">
        <v>169</v>
      </c>
      <c r="D271" s="115" t="str">
        <f t="shared" si="184"/>
        <v>W/C</v>
      </c>
      <c r="E271" s="115"/>
      <c r="F271" s="110"/>
      <c r="G271" s="115"/>
      <c r="H271" s="184" t="str">
        <f t="shared" si="198"/>
        <v/>
      </c>
      <c r="I271" s="184" t="str">
        <f t="shared" si="199"/>
        <v/>
      </c>
      <c r="J271" s="184" t="str">
        <f t="shared" si="200"/>
        <v/>
      </c>
      <c r="K271" s="184" t="str">
        <f t="shared" si="196"/>
        <v/>
      </c>
      <c r="L271" s="184" t="str">
        <f t="shared" si="186"/>
        <v>W/C</v>
      </c>
      <c r="M271" s="184" t="str">
        <f t="shared" si="187"/>
        <v>NO</v>
      </c>
      <c r="N271" s="184" t="str">
        <f t="shared" si="188"/>
        <v>W/C</v>
      </c>
      <c r="O271"/>
      <c r="P271" s="97">
        <v>0</v>
      </c>
      <c r="Q271" s="97">
        <v>0</v>
      </c>
      <c r="R271" s="97">
        <v>0</v>
      </c>
      <c r="S271" s="97">
        <v>0</v>
      </c>
      <c r="T271" s="97">
        <v>0</v>
      </c>
      <c r="U271" s="97">
        <v>0</v>
      </c>
      <c r="V271" s="97">
        <v>0</v>
      </c>
      <c r="W271" s="97">
        <v>0</v>
      </c>
      <c r="X271" s="97">
        <v>0</v>
      </c>
      <c r="Y271" s="97">
        <v>0</v>
      </c>
      <c r="Z271" s="97">
        <v>0</v>
      </c>
      <c r="AA271" s="97">
        <v>0</v>
      </c>
      <c r="AB271" s="97">
        <v>0</v>
      </c>
      <c r="AC271" s="97"/>
      <c r="AD271" s="97"/>
      <c r="AE271" s="97">
        <f t="shared" si="220"/>
        <v>0</v>
      </c>
      <c r="AF271" s="105"/>
      <c r="AG271" s="104"/>
      <c r="AH271" s="102"/>
      <c r="AI271" s="102"/>
      <c r="AJ271" s="102"/>
      <c r="AK271" s="103"/>
      <c r="AL271" s="102">
        <f t="shared" si="189"/>
        <v>0</v>
      </c>
      <c r="AM271" s="101">
        <f t="shared" si="197"/>
        <v>0</v>
      </c>
      <c r="AN271" s="102"/>
      <c r="AO271" s="264">
        <f t="shared" si="190"/>
        <v>0</v>
      </c>
      <c r="AP271" s="240"/>
      <c r="AQ271" s="87">
        <f t="shared" si="221"/>
        <v>0</v>
      </c>
      <c r="AR271" s="102"/>
      <c r="AS271" s="102"/>
      <c r="AT271" s="102"/>
      <c r="AU271" s="102"/>
      <c r="AV271" s="260">
        <f t="shared" si="191"/>
        <v>0</v>
      </c>
      <c r="AW271" s="102">
        <f t="shared" si="185"/>
        <v>0</v>
      </c>
      <c r="AX271" s="102"/>
      <c r="AY271" s="101">
        <f t="shared" si="192"/>
        <v>0</v>
      </c>
      <c r="AZ271" s="516"/>
      <c r="BA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row>
    <row r="272" spans="1:87" s="11" customFormat="1" ht="12" customHeight="1">
      <c r="A272" s="172">
        <v>16500661</v>
      </c>
      <c r="B272" s="110" t="str">
        <f t="shared" si="183"/>
        <v>16500661</v>
      </c>
      <c r="C272" s="110" t="s">
        <v>170</v>
      </c>
      <c r="D272" s="115" t="str">
        <f t="shared" si="184"/>
        <v>W/C</v>
      </c>
      <c r="E272" s="115"/>
      <c r="F272" s="110"/>
      <c r="G272" s="115"/>
      <c r="H272" s="184" t="str">
        <f t="shared" si="198"/>
        <v/>
      </c>
      <c r="I272" s="184" t="str">
        <f t="shared" si="199"/>
        <v/>
      </c>
      <c r="J272" s="184" t="str">
        <f t="shared" si="200"/>
        <v/>
      </c>
      <c r="K272" s="184" t="str">
        <f t="shared" si="196"/>
        <v/>
      </c>
      <c r="L272" s="184" t="str">
        <f t="shared" si="186"/>
        <v>W/C</v>
      </c>
      <c r="M272" s="184" t="str">
        <f t="shared" si="187"/>
        <v>NO</v>
      </c>
      <c r="N272" s="184" t="str">
        <f t="shared" si="188"/>
        <v>W/C</v>
      </c>
      <c r="O272"/>
      <c r="P272" s="97">
        <v>0</v>
      </c>
      <c r="Q272" s="97">
        <v>0</v>
      </c>
      <c r="R272" s="97">
        <v>0</v>
      </c>
      <c r="S272" s="97">
        <v>0</v>
      </c>
      <c r="T272" s="97">
        <v>0</v>
      </c>
      <c r="U272" s="97">
        <v>0</v>
      </c>
      <c r="V272" s="97">
        <v>0</v>
      </c>
      <c r="W272" s="97">
        <v>0</v>
      </c>
      <c r="X272" s="97">
        <v>0</v>
      </c>
      <c r="Y272" s="97">
        <v>0</v>
      </c>
      <c r="Z272" s="97">
        <v>0</v>
      </c>
      <c r="AA272" s="97">
        <v>0</v>
      </c>
      <c r="AB272" s="97">
        <v>0</v>
      </c>
      <c r="AC272" s="97"/>
      <c r="AD272" s="97"/>
      <c r="AE272" s="97">
        <f t="shared" si="220"/>
        <v>0</v>
      </c>
      <c r="AF272" s="105"/>
      <c r="AG272" s="104"/>
      <c r="AH272" s="102"/>
      <c r="AI272" s="102"/>
      <c r="AJ272" s="102"/>
      <c r="AK272" s="103"/>
      <c r="AL272" s="102">
        <f t="shared" si="189"/>
        <v>0</v>
      </c>
      <c r="AM272" s="101">
        <f t="shared" si="197"/>
        <v>0</v>
      </c>
      <c r="AN272" s="102"/>
      <c r="AO272" s="264">
        <f t="shared" si="190"/>
        <v>0</v>
      </c>
      <c r="AP272" s="240"/>
      <c r="AQ272" s="87">
        <f t="shared" si="221"/>
        <v>0</v>
      </c>
      <c r="AR272" s="102"/>
      <c r="AS272" s="102"/>
      <c r="AT272" s="102"/>
      <c r="AU272" s="102"/>
      <c r="AV272" s="260">
        <f t="shared" si="191"/>
        <v>0</v>
      </c>
      <c r="AW272" s="102">
        <f t="shared" si="185"/>
        <v>0</v>
      </c>
      <c r="AX272" s="102"/>
      <c r="AY272" s="101">
        <f t="shared" si="192"/>
        <v>0</v>
      </c>
      <c r="AZ272" s="516"/>
      <c r="BA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row>
    <row r="273" spans="1:87" s="11" customFormat="1" ht="12" customHeight="1">
      <c r="A273" s="172">
        <v>16500671</v>
      </c>
      <c r="B273" s="110" t="str">
        <f t="shared" si="183"/>
        <v>16500671</v>
      </c>
      <c r="C273" s="110" t="s">
        <v>171</v>
      </c>
      <c r="D273" s="115" t="str">
        <f t="shared" si="184"/>
        <v>W/C</v>
      </c>
      <c r="E273" s="115"/>
      <c r="F273" s="110"/>
      <c r="G273" s="115"/>
      <c r="H273" s="184" t="str">
        <f t="shared" si="198"/>
        <v/>
      </c>
      <c r="I273" s="184" t="str">
        <f t="shared" si="199"/>
        <v/>
      </c>
      <c r="J273" s="184" t="str">
        <f t="shared" si="200"/>
        <v/>
      </c>
      <c r="K273" s="184" t="str">
        <f t="shared" si="196"/>
        <v/>
      </c>
      <c r="L273" s="184" t="str">
        <f t="shared" si="186"/>
        <v>W/C</v>
      </c>
      <c r="M273" s="184" t="str">
        <f t="shared" si="187"/>
        <v>NO</v>
      </c>
      <c r="N273" s="184" t="str">
        <f t="shared" si="188"/>
        <v>W/C</v>
      </c>
      <c r="O273"/>
      <c r="P273" s="97">
        <v>0</v>
      </c>
      <c r="Q273" s="97">
        <v>0</v>
      </c>
      <c r="R273" s="97">
        <v>0</v>
      </c>
      <c r="S273" s="97">
        <v>0</v>
      </c>
      <c r="T273" s="97">
        <v>0</v>
      </c>
      <c r="U273" s="97">
        <v>0</v>
      </c>
      <c r="V273" s="97">
        <v>0</v>
      </c>
      <c r="W273" s="97">
        <v>0</v>
      </c>
      <c r="X273" s="97">
        <v>0</v>
      </c>
      <c r="Y273" s="97">
        <v>0</v>
      </c>
      <c r="Z273" s="97">
        <v>0</v>
      </c>
      <c r="AA273" s="97">
        <v>0</v>
      </c>
      <c r="AB273" s="97">
        <v>0</v>
      </c>
      <c r="AC273" s="97"/>
      <c r="AD273" s="97"/>
      <c r="AE273" s="97">
        <f t="shared" si="220"/>
        <v>0</v>
      </c>
      <c r="AF273" s="105"/>
      <c r="AG273" s="104"/>
      <c r="AH273" s="102"/>
      <c r="AI273" s="102"/>
      <c r="AJ273" s="102"/>
      <c r="AK273" s="103"/>
      <c r="AL273" s="102">
        <f t="shared" si="189"/>
        <v>0</v>
      </c>
      <c r="AM273" s="101">
        <f t="shared" si="197"/>
        <v>0</v>
      </c>
      <c r="AN273" s="102"/>
      <c r="AO273" s="264">
        <f t="shared" si="190"/>
        <v>0</v>
      </c>
      <c r="AP273" s="240"/>
      <c r="AQ273" s="87">
        <f t="shared" si="221"/>
        <v>0</v>
      </c>
      <c r="AR273" s="102"/>
      <c r="AS273" s="102"/>
      <c r="AT273" s="102"/>
      <c r="AU273" s="102"/>
      <c r="AV273" s="260">
        <f t="shared" si="191"/>
        <v>0</v>
      </c>
      <c r="AW273" s="102">
        <f t="shared" si="185"/>
        <v>0</v>
      </c>
      <c r="AX273" s="102"/>
      <c r="AY273" s="101">
        <f t="shared" si="192"/>
        <v>0</v>
      </c>
      <c r="AZ273" s="516"/>
      <c r="BA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row>
    <row r="274" spans="1:87" s="11" customFormat="1" ht="12" customHeight="1">
      <c r="A274" s="172">
        <v>16500673</v>
      </c>
      <c r="B274" s="110" t="str">
        <f t="shared" si="183"/>
        <v>16500673</v>
      </c>
      <c r="C274" s="110" t="s">
        <v>698</v>
      </c>
      <c r="D274" s="115" t="str">
        <f t="shared" si="184"/>
        <v>W/C</v>
      </c>
      <c r="E274" s="115"/>
      <c r="F274" s="110"/>
      <c r="G274" s="115"/>
      <c r="H274" s="184" t="str">
        <f t="shared" si="198"/>
        <v/>
      </c>
      <c r="I274" s="184" t="str">
        <f t="shared" si="199"/>
        <v/>
      </c>
      <c r="J274" s="184" t="str">
        <f t="shared" si="200"/>
        <v/>
      </c>
      <c r="K274" s="184" t="str">
        <f t="shared" si="196"/>
        <v/>
      </c>
      <c r="L274" s="184" t="str">
        <f t="shared" si="186"/>
        <v>W/C</v>
      </c>
      <c r="M274" s="184" t="str">
        <f t="shared" si="187"/>
        <v>NO</v>
      </c>
      <c r="N274" s="184" t="str">
        <f t="shared" si="188"/>
        <v>W/C</v>
      </c>
      <c r="O274"/>
      <c r="P274" s="97">
        <v>0</v>
      </c>
      <c r="Q274" s="97">
        <v>215564.81</v>
      </c>
      <c r="R274" s="97">
        <v>195968.01</v>
      </c>
      <c r="S274" s="97">
        <v>176371.21</v>
      </c>
      <c r="T274" s="97">
        <v>156774.41</v>
      </c>
      <c r="U274" s="97">
        <v>137177.60999999999</v>
      </c>
      <c r="V274" s="97">
        <v>117580.81</v>
      </c>
      <c r="W274" s="97">
        <v>97984.01</v>
      </c>
      <c r="X274" s="97">
        <v>78387.210000000006</v>
      </c>
      <c r="Y274" s="97">
        <v>58790.41</v>
      </c>
      <c r="Z274" s="97">
        <v>39193.61</v>
      </c>
      <c r="AA274" s="97">
        <v>19596.810000000001</v>
      </c>
      <c r="AB274" s="97">
        <v>241040.65</v>
      </c>
      <c r="AC274" s="97"/>
      <c r="AD274" s="97"/>
      <c r="AE274" s="97">
        <f t="shared" si="220"/>
        <v>117825.76958333334</v>
      </c>
      <c r="AF274" s="105"/>
      <c r="AG274" s="104"/>
      <c r="AH274" s="102"/>
      <c r="AI274" s="102"/>
      <c r="AJ274" s="102"/>
      <c r="AK274" s="103"/>
      <c r="AL274" s="102">
        <f t="shared" si="189"/>
        <v>0</v>
      </c>
      <c r="AM274" s="101">
        <f t="shared" si="197"/>
        <v>117825.76958333334</v>
      </c>
      <c r="AN274" s="102"/>
      <c r="AO274" s="264">
        <f t="shared" si="190"/>
        <v>117825.76958333334</v>
      </c>
      <c r="AP274" s="240"/>
      <c r="AQ274" s="87">
        <f t="shared" si="221"/>
        <v>241040.65</v>
      </c>
      <c r="AR274" s="102"/>
      <c r="AS274" s="102"/>
      <c r="AT274" s="102"/>
      <c r="AU274" s="102"/>
      <c r="AV274" s="260">
        <f t="shared" si="191"/>
        <v>0</v>
      </c>
      <c r="AW274" s="102">
        <f t="shared" si="185"/>
        <v>241040.65</v>
      </c>
      <c r="AX274" s="102"/>
      <c r="AY274" s="101">
        <f t="shared" si="192"/>
        <v>241040.65</v>
      </c>
      <c r="AZ274" s="516"/>
      <c r="BA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row>
    <row r="275" spans="1:87" s="11" customFormat="1" ht="12" customHeight="1">
      <c r="A275" s="168">
        <v>16500681</v>
      </c>
      <c r="B275" s="111" t="str">
        <f t="shared" si="183"/>
        <v>16500681</v>
      </c>
      <c r="C275" s="96" t="s">
        <v>514</v>
      </c>
      <c r="D275" s="115" t="str">
        <f t="shared" si="184"/>
        <v>W/C</v>
      </c>
      <c r="E275" s="115"/>
      <c r="F275" s="96"/>
      <c r="G275" s="115"/>
      <c r="H275" s="184" t="str">
        <f t="shared" si="198"/>
        <v/>
      </c>
      <c r="I275" s="184" t="str">
        <f t="shared" si="199"/>
        <v/>
      </c>
      <c r="J275" s="184" t="str">
        <f t="shared" si="200"/>
        <v/>
      </c>
      <c r="K275" s="184" t="str">
        <f t="shared" si="196"/>
        <v/>
      </c>
      <c r="L275" s="184" t="str">
        <f t="shared" si="186"/>
        <v>W/C</v>
      </c>
      <c r="M275" s="184" t="str">
        <f t="shared" si="187"/>
        <v>NO</v>
      </c>
      <c r="N275" s="184" t="str">
        <f t="shared" si="188"/>
        <v>W/C</v>
      </c>
      <c r="O275"/>
      <c r="P275" s="97">
        <v>0</v>
      </c>
      <c r="Q275" s="97">
        <v>0</v>
      </c>
      <c r="R275" s="97">
        <v>0</v>
      </c>
      <c r="S275" s="97">
        <v>0</v>
      </c>
      <c r="T275" s="97">
        <v>0</v>
      </c>
      <c r="U275" s="97">
        <v>0</v>
      </c>
      <c r="V275" s="97">
        <v>0</v>
      </c>
      <c r="W275" s="97">
        <v>0</v>
      </c>
      <c r="X275" s="97">
        <v>0</v>
      </c>
      <c r="Y275" s="97">
        <v>0</v>
      </c>
      <c r="Z275" s="97">
        <v>0</v>
      </c>
      <c r="AA275" s="97">
        <v>0</v>
      </c>
      <c r="AB275" s="97">
        <v>0</v>
      </c>
      <c r="AC275" s="97"/>
      <c r="AD275" s="97"/>
      <c r="AE275" s="97">
        <f t="shared" si="220"/>
        <v>0</v>
      </c>
      <c r="AF275" s="105"/>
      <c r="AG275" s="104"/>
      <c r="AH275" s="102"/>
      <c r="AI275" s="102"/>
      <c r="AJ275" s="102"/>
      <c r="AK275" s="103"/>
      <c r="AL275" s="102">
        <f t="shared" si="189"/>
        <v>0</v>
      </c>
      <c r="AM275" s="101">
        <f t="shared" si="197"/>
        <v>0</v>
      </c>
      <c r="AN275" s="102"/>
      <c r="AO275" s="264">
        <f t="shared" si="190"/>
        <v>0</v>
      </c>
      <c r="AP275" s="240"/>
      <c r="AQ275" s="87">
        <f t="shared" si="221"/>
        <v>0</v>
      </c>
      <c r="AR275" s="102"/>
      <c r="AS275" s="102"/>
      <c r="AT275" s="102"/>
      <c r="AU275" s="102"/>
      <c r="AV275" s="260">
        <f t="shared" si="191"/>
        <v>0</v>
      </c>
      <c r="AW275" s="102">
        <f t="shared" si="185"/>
        <v>0</v>
      </c>
      <c r="AX275" s="102"/>
      <c r="AY275" s="101">
        <f t="shared" si="192"/>
        <v>0</v>
      </c>
      <c r="AZ275" s="516"/>
      <c r="BA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row>
    <row r="276" spans="1:87" s="11" customFormat="1" ht="12" customHeight="1">
      <c r="A276" s="168">
        <v>16500683</v>
      </c>
      <c r="B276" s="111" t="str">
        <f t="shared" si="183"/>
        <v>16500683</v>
      </c>
      <c r="C276" s="96" t="s">
        <v>1009</v>
      </c>
      <c r="D276" s="115" t="str">
        <f t="shared" si="184"/>
        <v>W/C</v>
      </c>
      <c r="E276" s="115"/>
      <c r="F276" s="96"/>
      <c r="G276" s="115"/>
      <c r="H276" s="184" t="str">
        <f t="shared" si="198"/>
        <v/>
      </c>
      <c r="I276" s="184" t="str">
        <f t="shared" si="199"/>
        <v/>
      </c>
      <c r="J276" s="184" t="str">
        <f t="shared" si="200"/>
        <v/>
      </c>
      <c r="K276" s="184" t="str">
        <f t="shared" si="196"/>
        <v/>
      </c>
      <c r="L276" s="184" t="str">
        <f t="shared" si="186"/>
        <v>W/C</v>
      </c>
      <c r="M276" s="184" t="str">
        <f t="shared" si="187"/>
        <v>NO</v>
      </c>
      <c r="N276" s="184" t="str">
        <f t="shared" si="188"/>
        <v>W/C</v>
      </c>
      <c r="O276"/>
      <c r="P276" s="97">
        <v>0</v>
      </c>
      <c r="Q276" s="97">
        <v>0</v>
      </c>
      <c r="R276" s="97">
        <v>0</v>
      </c>
      <c r="S276" s="97">
        <v>0</v>
      </c>
      <c r="T276" s="97">
        <v>0</v>
      </c>
      <c r="U276" s="97">
        <v>0</v>
      </c>
      <c r="V276" s="97">
        <v>0</v>
      </c>
      <c r="W276" s="97">
        <v>0</v>
      </c>
      <c r="X276" s="97">
        <v>0</v>
      </c>
      <c r="Y276" s="97">
        <v>0</v>
      </c>
      <c r="Z276" s="97">
        <v>0</v>
      </c>
      <c r="AA276" s="97">
        <v>0</v>
      </c>
      <c r="AB276" s="97">
        <v>0</v>
      </c>
      <c r="AC276" s="97"/>
      <c r="AD276" s="97"/>
      <c r="AE276" s="97">
        <f t="shared" si="220"/>
        <v>0</v>
      </c>
      <c r="AF276" s="105"/>
      <c r="AG276" s="104"/>
      <c r="AH276" s="102"/>
      <c r="AI276" s="102"/>
      <c r="AJ276" s="102"/>
      <c r="AK276" s="103"/>
      <c r="AL276" s="102">
        <f t="shared" si="189"/>
        <v>0</v>
      </c>
      <c r="AM276" s="101">
        <f t="shared" si="197"/>
        <v>0</v>
      </c>
      <c r="AN276" s="102"/>
      <c r="AO276" s="264">
        <f t="shared" si="190"/>
        <v>0</v>
      </c>
      <c r="AP276" s="240"/>
      <c r="AQ276" s="87">
        <f t="shared" si="221"/>
        <v>0</v>
      </c>
      <c r="AR276" s="102"/>
      <c r="AS276" s="102"/>
      <c r="AT276" s="102"/>
      <c r="AU276" s="102"/>
      <c r="AV276" s="260">
        <f t="shared" si="191"/>
        <v>0</v>
      </c>
      <c r="AW276" s="102">
        <f t="shared" si="185"/>
        <v>0</v>
      </c>
      <c r="AX276" s="102"/>
      <c r="AY276" s="101">
        <f t="shared" si="192"/>
        <v>0</v>
      </c>
      <c r="AZ276" s="516"/>
      <c r="BA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row>
    <row r="277" spans="1:87" s="11" customFormat="1" ht="12" customHeight="1">
      <c r="A277" s="168">
        <v>16500693</v>
      </c>
      <c r="B277" s="111" t="str">
        <f t="shared" si="183"/>
        <v>16500693</v>
      </c>
      <c r="C277" s="96" t="s">
        <v>744</v>
      </c>
      <c r="D277" s="115" t="str">
        <f t="shared" si="184"/>
        <v>W/C</v>
      </c>
      <c r="E277" s="115"/>
      <c r="F277" s="96"/>
      <c r="G277" s="115"/>
      <c r="H277" s="184" t="str">
        <f t="shared" si="198"/>
        <v/>
      </c>
      <c r="I277" s="184" t="str">
        <f t="shared" si="199"/>
        <v/>
      </c>
      <c r="J277" s="184" t="str">
        <f t="shared" si="200"/>
        <v/>
      </c>
      <c r="K277" s="184" t="str">
        <f t="shared" si="196"/>
        <v/>
      </c>
      <c r="L277" s="184" t="str">
        <f t="shared" si="186"/>
        <v>W/C</v>
      </c>
      <c r="M277" s="184" t="str">
        <f t="shared" si="187"/>
        <v>NO</v>
      </c>
      <c r="N277" s="184" t="str">
        <f t="shared" si="188"/>
        <v>W/C</v>
      </c>
      <c r="O277"/>
      <c r="P277" s="97">
        <v>0</v>
      </c>
      <c r="Q277" s="97">
        <v>0</v>
      </c>
      <c r="R277" s="97">
        <v>0</v>
      </c>
      <c r="S277" s="97">
        <v>0</v>
      </c>
      <c r="T277" s="97">
        <v>0</v>
      </c>
      <c r="U277" s="97">
        <v>0</v>
      </c>
      <c r="V277" s="97">
        <v>0</v>
      </c>
      <c r="W277" s="97">
        <v>0</v>
      </c>
      <c r="X277" s="97">
        <v>0</v>
      </c>
      <c r="Y277" s="97">
        <v>0</v>
      </c>
      <c r="Z277" s="97">
        <v>0</v>
      </c>
      <c r="AA277" s="97">
        <v>0</v>
      </c>
      <c r="AB277" s="97">
        <v>0</v>
      </c>
      <c r="AC277" s="97"/>
      <c r="AD277" s="97"/>
      <c r="AE277" s="97">
        <f t="shared" si="220"/>
        <v>0</v>
      </c>
      <c r="AF277" s="105"/>
      <c r="AG277" s="104"/>
      <c r="AH277" s="102"/>
      <c r="AI277" s="102"/>
      <c r="AJ277" s="102"/>
      <c r="AK277" s="103"/>
      <c r="AL277" s="102">
        <f t="shared" si="189"/>
        <v>0</v>
      </c>
      <c r="AM277" s="101">
        <f t="shared" si="197"/>
        <v>0</v>
      </c>
      <c r="AN277" s="102"/>
      <c r="AO277" s="264">
        <f t="shared" si="190"/>
        <v>0</v>
      </c>
      <c r="AP277" s="240"/>
      <c r="AQ277" s="87">
        <f t="shared" si="221"/>
        <v>0</v>
      </c>
      <c r="AR277" s="102"/>
      <c r="AS277" s="102"/>
      <c r="AT277" s="102"/>
      <c r="AU277" s="102"/>
      <c r="AV277" s="260">
        <f t="shared" si="191"/>
        <v>0</v>
      </c>
      <c r="AW277" s="102">
        <f t="shared" si="185"/>
        <v>0</v>
      </c>
      <c r="AX277" s="102"/>
      <c r="AY277" s="101">
        <f t="shared" si="192"/>
        <v>0</v>
      </c>
      <c r="AZ277" s="516"/>
      <c r="BA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row>
    <row r="278" spans="1:87" s="11" customFormat="1" ht="12" customHeight="1">
      <c r="A278" s="172">
        <v>16500703</v>
      </c>
      <c r="B278" s="110" t="str">
        <f t="shared" si="183"/>
        <v>16500703</v>
      </c>
      <c r="C278" s="110" t="s">
        <v>755</v>
      </c>
      <c r="D278" s="115" t="str">
        <f t="shared" si="184"/>
        <v>W/C</v>
      </c>
      <c r="E278" s="115"/>
      <c r="F278" s="110"/>
      <c r="G278" s="115"/>
      <c r="H278" s="184" t="str">
        <f t="shared" si="198"/>
        <v/>
      </c>
      <c r="I278" s="184" t="str">
        <f t="shared" si="199"/>
        <v/>
      </c>
      <c r="J278" s="184" t="str">
        <f t="shared" si="200"/>
        <v/>
      </c>
      <c r="K278" s="184" t="str">
        <f t="shared" si="196"/>
        <v/>
      </c>
      <c r="L278" s="184" t="str">
        <f t="shared" si="186"/>
        <v>W/C</v>
      </c>
      <c r="M278" s="184" t="str">
        <f t="shared" si="187"/>
        <v>NO</v>
      </c>
      <c r="N278" s="184" t="str">
        <f t="shared" si="188"/>
        <v>W/C</v>
      </c>
      <c r="O278"/>
      <c r="P278" s="97">
        <v>0</v>
      </c>
      <c r="Q278" s="97">
        <v>0</v>
      </c>
      <c r="R278" s="97">
        <v>0</v>
      </c>
      <c r="S278" s="97">
        <v>0</v>
      </c>
      <c r="T278" s="97">
        <v>0</v>
      </c>
      <c r="U278" s="97">
        <v>0</v>
      </c>
      <c r="V278" s="97">
        <v>0</v>
      </c>
      <c r="W278" s="97">
        <v>0</v>
      </c>
      <c r="X278" s="97">
        <v>0</v>
      </c>
      <c r="Y278" s="97">
        <v>0</v>
      </c>
      <c r="Z278" s="97">
        <v>0</v>
      </c>
      <c r="AA278" s="97">
        <v>0</v>
      </c>
      <c r="AB278" s="97">
        <v>0</v>
      </c>
      <c r="AC278" s="97"/>
      <c r="AD278" s="97"/>
      <c r="AE278" s="97">
        <f t="shared" si="220"/>
        <v>0</v>
      </c>
      <c r="AF278" s="105"/>
      <c r="AG278" s="104"/>
      <c r="AH278" s="102"/>
      <c r="AI278" s="102"/>
      <c r="AJ278" s="102"/>
      <c r="AK278" s="103"/>
      <c r="AL278" s="102">
        <f t="shared" si="189"/>
        <v>0</v>
      </c>
      <c r="AM278" s="101">
        <f t="shared" si="197"/>
        <v>0</v>
      </c>
      <c r="AN278" s="102"/>
      <c r="AO278" s="264">
        <f t="shared" si="190"/>
        <v>0</v>
      </c>
      <c r="AP278" s="240"/>
      <c r="AQ278" s="87">
        <f t="shared" si="221"/>
        <v>0</v>
      </c>
      <c r="AR278" s="102"/>
      <c r="AS278" s="102"/>
      <c r="AT278" s="102"/>
      <c r="AU278" s="102"/>
      <c r="AV278" s="260">
        <f t="shared" si="191"/>
        <v>0</v>
      </c>
      <c r="AW278" s="102">
        <f t="shared" si="185"/>
        <v>0</v>
      </c>
      <c r="AX278" s="102"/>
      <c r="AY278" s="101">
        <f t="shared" si="192"/>
        <v>0</v>
      </c>
      <c r="AZ278" s="516"/>
      <c r="BA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row>
    <row r="279" spans="1:87" s="11" customFormat="1" ht="12" customHeight="1">
      <c r="A279" s="170">
        <v>16500731</v>
      </c>
      <c r="B279" s="202" t="str">
        <f t="shared" si="183"/>
        <v>16500731</v>
      </c>
      <c r="C279" s="96" t="s">
        <v>496</v>
      </c>
      <c r="D279" s="115" t="str">
        <f t="shared" si="184"/>
        <v>W/C</v>
      </c>
      <c r="E279" s="115"/>
      <c r="F279" s="96"/>
      <c r="G279" s="115"/>
      <c r="H279" s="184" t="str">
        <f t="shared" si="198"/>
        <v/>
      </c>
      <c r="I279" s="184" t="str">
        <f t="shared" si="199"/>
        <v/>
      </c>
      <c r="J279" s="184" t="str">
        <f t="shared" si="200"/>
        <v/>
      </c>
      <c r="K279" s="184" t="str">
        <f t="shared" si="196"/>
        <v/>
      </c>
      <c r="L279" s="184" t="str">
        <f t="shared" si="186"/>
        <v>W/C</v>
      </c>
      <c r="M279" s="184" t="str">
        <f t="shared" si="187"/>
        <v>NO</v>
      </c>
      <c r="N279" s="184" t="str">
        <f t="shared" si="188"/>
        <v>W/C</v>
      </c>
      <c r="O279"/>
      <c r="P279" s="97">
        <v>0</v>
      </c>
      <c r="Q279" s="97">
        <v>0</v>
      </c>
      <c r="R279" s="97">
        <v>0</v>
      </c>
      <c r="S279" s="97">
        <v>0</v>
      </c>
      <c r="T279" s="97">
        <v>0</v>
      </c>
      <c r="U279" s="97">
        <v>0</v>
      </c>
      <c r="V279" s="97">
        <v>0</v>
      </c>
      <c r="W279" s="97">
        <v>0</v>
      </c>
      <c r="X279" s="97">
        <v>0</v>
      </c>
      <c r="Y279" s="97">
        <v>0</v>
      </c>
      <c r="Z279" s="97">
        <v>0</v>
      </c>
      <c r="AA279" s="97">
        <v>0</v>
      </c>
      <c r="AB279" s="97">
        <v>0</v>
      </c>
      <c r="AC279" s="97"/>
      <c r="AD279" s="97"/>
      <c r="AE279" s="97">
        <f t="shared" si="220"/>
        <v>0</v>
      </c>
      <c r="AF279" s="105"/>
      <c r="AG279" s="104"/>
      <c r="AH279" s="102"/>
      <c r="AI279" s="102"/>
      <c r="AJ279" s="102"/>
      <c r="AK279" s="103"/>
      <c r="AL279" s="102">
        <f t="shared" si="189"/>
        <v>0</v>
      </c>
      <c r="AM279" s="101">
        <f t="shared" si="197"/>
        <v>0</v>
      </c>
      <c r="AN279" s="102"/>
      <c r="AO279" s="264">
        <f t="shared" si="190"/>
        <v>0</v>
      </c>
      <c r="AP279" s="240"/>
      <c r="AQ279" s="87">
        <f t="shared" si="221"/>
        <v>0</v>
      </c>
      <c r="AR279" s="102"/>
      <c r="AS279" s="102"/>
      <c r="AT279" s="102"/>
      <c r="AU279" s="102"/>
      <c r="AV279" s="260">
        <f t="shared" si="191"/>
        <v>0</v>
      </c>
      <c r="AW279" s="102">
        <f t="shared" si="185"/>
        <v>0</v>
      </c>
      <c r="AX279" s="102"/>
      <c r="AY279" s="101">
        <f t="shared" si="192"/>
        <v>0</v>
      </c>
      <c r="AZ279" s="516"/>
      <c r="BA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row>
    <row r="280" spans="1:87" s="11" customFormat="1" ht="12" customHeight="1">
      <c r="A280" s="170">
        <v>16500741</v>
      </c>
      <c r="B280" s="202" t="str">
        <f t="shared" si="183"/>
        <v>16500741</v>
      </c>
      <c r="C280" s="96" t="s">
        <v>497</v>
      </c>
      <c r="D280" s="115" t="str">
        <f t="shared" si="184"/>
        <v>W/C</v>
      </c>
      <c r="E280" s="115"/>
      <c r="F280" s="96"/>
      <c r="G280" s="115"/>
      <c r="H280" s="184" t="str">
        <f t="shared" si="198"/>
        <v/>
      </c>
      <c r="I280" s="184" t="str">
        <f t="shared" si="199"/>
        <v/>
      </c>
      <c r="J280" s="184" t="str">
        <f t="shared" si="200"/>
        <v/>
      </c>
      <c r="K280" s="184" t="str">
        <f t="shared" si="196"/>
        <v/>
      </c>
      <c r="L280" s="184" t="str">
        <f t="shared" si="186"/>
        <v>W/C</v>
      </c>
      <c r="M280" s="184" t="str">
        <f t="shared" si="187"/>
        <v>NO</v>
      </c>
      <c r="N280" s="184" t="str">
        <f t="shared" si="188"/>
        <v>W/C</v>
      </c>
      <c r="O280"/>
      <c r="P280" s="97">
        <v>0</v>
      </c>
      <c r="Q280" s="97">
        <v>0</v>
      </c>
      <c r="R280" s="97">
        <v>0</v>
      </c>
      <c r="S280" s="97">
        <v>0</v>
      </c>
      <c r="T280" s="97">
        <v>0</v>
      </c>
      <c r="U280" s="97">
        <v>0</v>
      </c>
      <c r="V280" s="97">
        <v>0</v>
      </c>
      <c r="W280" s="97">
        <v>0</v>
      </c>
      <c r="X280" s="97">
        <v>0</v>
      </c>
      <c r="Y280" s="97">
        <v>0</v>
      </c>
      <c r="Z280" s="97">
        <v>0</v>
      </c>
      <c r="AA280" s="97">
        <v>0</v>
      </c>
      <c r="AB280" s="97">
        <v>0</v>
      </c>
      <c r="AC280" s="97"/>
      <c r="AD280" s="97"/>
      <c r="AE280" s="97">
        <f t="shared" si="220"/>
        <v>0</v>
      </c>
      <c r="AF280" s="105"/>
      <c r="AG280" s="104"/>
      <c r="AH280" s="102"/>
      <c r="AI280" s="102"/>
      <c r="AJ280" s="102"/>
      <c r="AK280" s="103"/>
      <c r="AL280" s="102">
        <f t="shared" si="189"/>
        <v>0</v>
      </c>
      <c r="AM280" s="101">
        <f t="shared" si="197"/>
        <v>0</v>
      </c>
      <c r="AN280" s="102"/>
      <c r="AO280" s="264">
        <f t="shared" si="190"/>
        <v>0</v>
      </c>
      <c r="AP280" s="240"/>
      <c r="AQ280" s="87">
        <f t="shared" si="221"/>
        <v>0</v>
      </c>
      <c r="AR280" s="102"/>
      <c r="AS280" s="102"/>
      <c r="AT280" s="102"/>
      <c r="AU280" s="102"/>
      <c r="AV280" s="260">
        <f t="shared" si="191"/>
        <v>0</v>
      </c>
      <c r="AW280" s="102">
        <f t="shared" si="185"/>
        <v>0</v>
      </c>
      <c r="AX280" s="102"/>
      <c r="AY280" s="101">
        <f t="shared" si="192"/>
        <v>0</v>
      </c>
      <c r="AZ280" s="516"/>
      <c r="BA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row>
    <row r="281" spans="1:87" s="11" customFormat="1" ht="12" customHeight="1">
      <c r="A281" s="170">
        <v>16500743</v>
      </c>
      <c r="B281" s="202" t="str">
        <f t="shared" si="183"/>
        <v>16500743</v>
      </c>
      <c r="C281" s="96" t="s">
        <v>764</v>
      </c>
      <c r="D281" s="115" t="str">
        <f t="shared" si="184"/>
        <v>W/C</v>
      </c>
      <c r="E281" s="115"/>
      <c r="F281" s="96"/>
      <c r="G281" s="115"/>
      <c r="H281" s="184" t="str">
        <f t="shared" si="198"/>
        <v/>
      </c>
      <c r="I281" s="184" t="str">
        <f t="shared" si="199"/>
        <v/>
      </c>
      <c r="J281" s="184" t="str">
        <f t="shared" si="200"/>
        <v/>
      </c>
      <c r="K281" s="184" t="str">
        <f t="shared" ref="K281:K312" si="222">IF(VALUE(AK281),K$7,IF(ISBLANK(AK281),"",K$7))</f>
        <v/>
      </c>
      <c r="L281" s="184" t="str">
        <f t="shared" si="186"/>
        <v>W/C</v>
      </c>
      <c r="M281" s="184" t="str">
        <f t="shared" si="187"/>
        <v>NO</v>
      </c>
      <c r="N281" s="184" t="str">
        <f t="shared" si="188"/>
        <v>W/C</v>
      </c>
      <c r="O281"/>
      <c r="P281" s="97">
        <v>67159.39</v>
      </c>
      <c r="Q281" s="97">
        <v>50369.54</v>
      </c>
      <c r="R281" s="97">
        <v>33579.69</v>
      </c>
      <c r="S281" s="97">
        <v>16789.84</v>
      </c>
      <c r="T281" s="97">
        <v>0</v>
      </c>
      <c r="U281" s="97">
        <v>0</v>
      </c>
      <c r="V281" s="97">
        <v>0</v>
      </c>
      <c r="W281" s="97">
        <v>154986.41</v>
      </c>
      <c r="X281" s="97">
        <v>137765.70000000001</v>
      </c>
      <c r="Y281" s="97">
        <v>120544.99</v>
      </c>
      <c r="Z281" s="97">
        <v>103324.28</v>
      </c>
      <c r="AA281" s="97">
        <v>86103.57</v>
      </c>
      <c r="AB281" s="97">
        <v>68882.86</v>
      </c>
      <c r="AC281" s="97"/>
      <c r="AD281" s="97"/>
      <c r="AE281" s="97">
        <f t="shared" si="220"/>
        <v>64290.428749999999</v>
      </c>
      <c r="AF281" s="105"/>
      <c r="AG281" s="104"/>
      <c r="AH281" s="102"/>
      <c r="AI281" s="102"/>
      <c r="AJ281" s="102"/>
      <c r="AK281" s="103"/>
      <c r="AL281" s="102">
        <f t="shared" si="189"/>
        <v>0</v>
      </c>
      <c r="AM281" s="101">
        <f t="shared" ref="AM281:AM292" si="223">AE281</f>
        <v>64290.428749999999</v>
      </c>
      <c r="AN281" s="102"/>
      <c r="AO281" s="264">
        <f t="shared" si="190"/>
        <v>64290.428749999999</v>
      </c>
      <c r="AP281" s="240"/>
      <c r="AQ281" s="87">
        <f t="shared" si="221"/>
        <v>68882.86</v>
      </c>
      <c r="AR281" s="102"/>
      <c r="AS281" s="102"/>
      <c r="AT281" s="102"/>
      <c r="AU281" s="102"/>
      <c r="AV281" s="260">
        <f t="shared" si="191"/>
        <v>0</v>
      </c>
      <c r="AW281" s="102">
        <f t="shared" si="185"/>
        <v>68882.86</v>
      </c>
      <c r="AX281" s="102"/>
      <c r="AY281" s="101">
        <f t="shared" si="192"/>
        <v>68882.86</v>
      </c>
      <c r="AZ281" s="516"/>
      <c r="BA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row>
    <row r="282" spans="1:87" s="11" customFormat="1" ht="12" customHeight="1">
      <c r="A282" s="170">
        <v>16500751</v>
      </c>
      <c r="B282" s="202" t="str">
        <f t="shared" si="183"/>
        <v>16500751</v>
      </c>
      <c r="C282" s="114" t="s">
        <v>498</v>
      </c>
      <c r="D282" s="115" t="str">
        <f t="shared" si="184"/>
        <v>W/C</v>
      </c>
      <c r="E282" s="115"/>
      <c r="F282" s="96"/>
      <c r="G282" s="115"/>
      <c r="H282" s="184" t="str">
        <f t="shared" si="198"/>
        <v/>
      </c>
      <c r="I282" s="184" t="str">
        <f t="shared" si="199"/>
        <v/>
      </c>
      <c r="J282" s="184" t="str">
        <f t="shared" si="200"/>
        <v/>
      </c>
      <c r="K282" s="184" t="str">
        <f t="shared" si="222"/>
        <v/>
      </c>
      <c r="L282" s="184" t="str">
        <f t="shared" si="186"/>
        <v>W/C</v>
      </c>
      <c r="M282" s="184" t="str">
        <f t="shared" si="187"/>
        <v>NO</v>
      </c>
      <c r="N282" s="184" t="str">
        <f t="shared" si="188"/>
        <v>W/C</v>
      </c>
      <c r="O282"/>
      <c r="P282" s="97">
        <v>0</v>
      </c>
      <c r="Q282" s="97">
        <v>0</v>
      </c>
      <c r="R282" s="97">
        <v>0</v>
      </c>
      <c r="S282" s="97">
        <v>0</v>
      </c>
      <c r="T282" s="97">
        <v>0</v>
      </c>
      <c r="U282" s="97">
        <v>0</v>
      </c>
      <c r="V282" s="97">
        <v>0</v>
      </c>
      <c r="W282" s="97">
        <v>0</v>
      </c>
      <c r="X282" s="97">
        <v>0</v>
      </c>
      <c r="Y282" s="97">
        <v>0</v>
      </c>
      <c r="Z282" s="97">
        <v>0</v>
      </c>
      <c r="AA282" s="97">
        <v>0</v>
      </c>
      <c r="AB282" s="97">
        <v>0</v>
      </c>
      <c r="AC282" s="97"/>
      <c r="AD282" s="97"/>
      <c r="AE282" s="97">
        <f t="shared" si="220"/>
        <v>0</v>
      </c>
      <c r="AF282" s="105"/>
      <c r="AG282" s="104"/>
      <c r="AH282" s="102"/>
      <c r="AI282" s="102"/>
      <c r="AJ282" s="102"/>
      <c r="AK282" s="103"/>
      <c r="AL282" s="102">
        <f t="shared" si="189"/>
        <v>0</v>
      </c>
      <c r="AM282" s="101">
        <f t="shared" si="223"/>
        <v>0</v>
      </c>
      <c r="AN282" s="102"/>
      <c r="AO282" s="264">
        <f t="shared" si="190"/>
        <v>0</v>
      </c>
      <c r="AP282" s="240"/>
      <c r="AQ282" s="87">
        <f t="shared" si="221"/>
        <v>0</v>
      </c>
      <c r="AR282" s="102"/>
      <c r="AS282" s="102"/>
      <c r="AT282" s="102"/>
      <c r="AU282" s="102"/>
      <c r="AV282" s="260">
        <f t="shared" si="191"/>
        <v>0</v>
      </c>
      <c r="AW282" s="102">
        <f t="shared" si="185"/>
        <v>0</v>
      </c>
      <c r="AX282" s="102"/>
      <c r="AY282" s="101">
        <f t="shared" si="192"/>
        <v>0</v>
      </c>
      <c r="AZ282" s="516"/>
      <c r="BA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row>
    <row r="283" spans="1:87" s="11" customFormat="1" ht="12" customHeight="1">
      <c r="A283" s="170">
        <v>16500753</v>
      </c>
      <c r="B283" s="202" t="str">
        <f t="shared" ref="B283:B355" si="224">TEXT(A283,"##")</f>
        <v>16500753</v>
      </c>
      <c r="C283" s="96" t="s">
        <v>756</v>
      </c>
      <c r="D283" s="115" t="str">
        <f t="shared" ref="D283:D355" si="225">IF(CONCATENATE(H283,I283,J283,K283,N283)= "ERBGRB","CRB",CONCATENATE(H283,I283,J283,K283,N283))</f>
        <v>W/C</v>
      </c>
      <c r="E283" s="115"/>
      <c r="F283" s="96"/>
      <c r="G283" s="115"/>
      <c r="H283" s="184" t="str">
        <f t="shared" si="198"/>
        <v/>
      </c>
      <c r="I283" s="184" t="str">
        <f t="shared" si="199"/>
        <v/>
      </c>
      <c r="J283" s="184" t="str">
        <f t="shared" si="200"/>
        <v/>
      </c>
      <c r="K283" s="184" t="str">
        <f t="shared" si="222"/>
        <v/>
      </c>
      <c r="L283" s="184" t="str">
        <f t="shared" si="186"/>
        <v>W/C</v>
      </c>
      <c r="M283" s="184" t="str">
        <f t="shared" si="187"/>
        <v>NO</v>
      </c>
      <c r="N283" s="184" t="str">
        <f t="shared" si="188"/>
        <v>W/C</v>
      </c>
      <c r="O283"/>
      <c r="P283" s="97">
        <v>397475.42</v>
      </c>
      <c r="Q283" s="97">
        <v>996286.06</v>
      </c>
      <c r="R283" s="97">
        <v>238485.26</v>
      </c>
      <c r="S283" s="97">
        <v>158990.18</v>
      </c>
      <c r="T283" s="97">
        <v>79495.100000000006</v>
      </c>
      <c r="U283" s="97">
        <v>0</v>
      </c>
      <c r="V283" s="97">
        <v>924033.14</v>
      </c>
      <c r="W283" s="97">
        <v>840060.66</v>
      </c>
      <c r="X283" s="97">
        <v>756088.18</v>
      </c>
      <c r="Y283" s="97">
        <v>672115.7</v>
      </c>
      <c r="Z283" s="97">
        <v>588143.22</v>
      </c>
      <c r="AA283" s="97">
        <v>504170.74</v>
      </c>
      <c r="AB283" s="97">
        <v>420198.26</v>
      </c>
      <c r="AC283" s="97"/>
      <c r="AD283" s="97"/>
      <c r="AE283" s="97">
        <f t="shared" si="220"/>
        <v>513892.09</v>
      </c>
      <c r="AF283" s="105"/>
      <c r="AG283" s="104"/>
      <c r="AH283" s="102"/>
      <c r="AI283" s="102"/>
      <c r="AJ283" s="102"/>
      <c r="AK283" s="103"/>
      <c r="AL283" s="102">
        <f t="shared" si="189"/>
        <v>0</v>
      </c>
      <c r="AM283" s="101">
        <f t="shared" si="223"/>
        <v>513892.09</v>
      </c>
      <c r="AN283" s="102"/>
      <c r="AO283" s="264">
        <f t="shared" si="190"/>
        <v>513892.09</v>
      </c>
      <c r="AP283" s="240"/>
      <c r="AQ283" s="87">
        <f t="shared" si="221"/>
        <v>420198.26</v>
      </c>
      <c r="AR283" s="102"/>
      <c r="AS283" s="102"/>
      <c r="AT283" s="102"/>
      <c r="AU283" s="102"/>
      <c r="AV283" s="260">
        <f t="shared" si="191"/>
        <v>0</v>
      </c>
      <c r="AW283" s="102">
        <f t="shared" si="185"/>
        <v>420198.26</v>
      </c>
      <c r="AX283" s="102"/>
      <c r="AY283" s="101">
        <f t="shared" si="192"/>
        <v>420198.26</v>
      </c>
      <c r="AZ283" s="516"/>
      <c r="BA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row>
    <row r="284" spans="1:87" s="11" customFormat="1" ht="12" customHeight="1">
      <c r="A284" s="170">
        <v>16500763</v>
      </c>
      <c r="B284" s="202" t="str">
        <f t="shared" si="224"/>
        <v>16500763</v>
      </c>
      <c r="C284" s="96" t="s">
        <v>793</v>
      </c>
      <c r="D284" s="115" t="str">
        <f t="shared" si="225"/>
        <v>W/C</v>
      </c>
      <c r="E284" s="115"/>
      <c r="F284" s="96"/>
      <c r="G284" s="115"/>
      <c r="H284" s="184" t="str">
        <f t="shared" si="198"/>
        <v/>
      </c>
      <c r="I284" s="184" t="str">
        <f t="shared" si="199"/>
        <v/>
      </c>
      <c r="J284" s="184" t="str">
        <f t="shared" si="200"/>
        <v/>
      </c>
      <c r="K284" s="184" t="str">
        <f t="shared" si="222"/>
        <v/>
      </c>
      <c r="L284" s="184" t="str">
        <f t="shared" si="186"/>
        <v>W/C</v>
      </c>
      <c r="M284" s="184" t="str">
        <f t="shared" si="187"/>
        <v>NO</v>
      </c>
      <c r="N284" s="184" t="str">
        <f t="shared" si="188"/>
        <v>W/C</v>
      </c>
      <c r="O284"/>
      <c r="P284" s="97">
        <v>0</v>
      </c>
      <c r="Q284" s="97">
        <v>0</v>
      </c>
      <c r="R284" s="97">
        <v>0</v>
      </c>
      <c r="S284" s="97">
        <v>0</v>
      </c>
      <c r="T284" s="97">
        <v>0</v>
      </c>
      <c r="U284" s="97">
        <v>0</v>
      </c>
      <c r="V284" s="97">
        <v>0</v>
      </c>
      <c r="W284" s="97">
        <v>0</v>
      </c>
      <c r="X284" s="97">
        <v>0</v>
      </c>
      <c r="Y284" s="97">
        <v>0</v>
      </c>
      <c r="Z284" s="97">
        <v>0</v>
      </c>
      <c r="AA284" s="97">
        <v>0</v>
      </c>
      <c r="AB284" s="97">
        <v>0</v>
      </c>
      <c r="AC284" s="97"/>
      <c r="AD284" s="97"/>
      <c r="AE284" s="97">
        <f t="shared" si="220"/>
        <v>0</v>
      </c>
      <c r="AF284" s="105"/>
      <c r="AG284" s="104"/>
      <c r="AH284" s="102"/>
      <c r="AI284" s="102"/>
      <c r="AJ284" s="102"/>
      <c r="AK284" s="103"/>
      <c r="AL284" s="102">
        <f t="shared" si="189"/>
        <v>0</v>
      </c>
      <c r="AM284" s="101">
        <f t="shared" si="223"/>
        <v>0</v>
      </c>
      <c r="AN284" s="102"/>
      <c r="AO284" s="264">
        <f t="shared" si="190"/>
        <v>0</v>
      </c>
      <c r="AP284" s="240"/>
      <c r="AQ284" s="87">
        <f t="shared" si="221"/>
        <v>0</v>
      </c>
      <c r="AR284" s="102"/>
      <c r="AS284" s="102"/>
      <c r="AT284" s="102"/>
      <c r="AU284" s="102"/>
      <c r="AV284" s="260">
        <f t="shared" si="191"/>
        <v>0</v>
      </c>
      <c r="AW284" s="102">
        <f t="shared" si="185"/>
        <v>0</v>
      </c>
      <c r="AX284" s="102"/>
      <c r="AY284" s="101">
        <f t="shared" si="192"/>
        <v>0</v>
      </c>
      <c r="AZ284" s="516"/>
      <c r="BA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row>
    <row r="285" spans="1:87" s="11" customFormat="1" ht="12" customHeight="1">
      <c r="A285" s="170">
        <v>16500783</v>
      </c>
      <c r="B285" s="202" t="str">
        <f t="shared" si="224"/>
        <v>16500783</v>
      </c>
      <c r="C285" s="96" t="s">
        <v>879</v>
      </c>
      <c r="D285" s="115" t="str">
        <f t="shared" si="225"/>
        <v>W/C</v>
      </c>
      <c r="E285" s="115"/>
      <c r="F285" s="96"/>
      <c r="G285" s="115"/>
      <c r="H285" s="184" t="str">
        <f t="shared" si="198"/>
        <v/>
      </c>
      <c r="I285" s="184" t="str">
        <f t="shared" si="199"/>
        <v/>
      </c>
      <c r="J285" s="184" t="str">
        <f t="shared" si="200"/>
        <v/>
      </c>
      <c r="K285" s="184" t="str">
        <f t="shared" si="222"/>
        <v/>
      </c>
      <c r="L285" s="184" t="str">
        <f t="shared" ref="L285:L358" si="226">IF(VALUE(AM285),"W/C",IF(ISBLANK(AM285),"NO","W/C"))</f>
        <v>W/C</v>
      </c>
      <c r="M285" s="184" t="str">
        <f t="shared" ref="M285:M358" si="227">IF(VALUE(AN285),"W/C",IF(ISBLANK(AN285),"NO","W/C"))</f>
        <v>NO</v>
      </c>
      <c r="N285" s="184" t="str">
        <f t="shared" ref="N285:N358" si="228">IF(OR(CONCATENATE(L285,M285)="NOW/C",CONCATENATE(L285,M285)="W/CNO"),"W/C","")</f>
        <v>W/C</v>
      </c>
      <c r="O285"/>
      <c r="P285" s="97">
        <v>64226.25</v>
      </c>
      <c r="Q285" s="97">
        <v>57090</v>
      </c>
      <c r="R285" s="97">
        <v>49953.75</v>
      </c>
      <c r="S285" s="97">
        <v>42817.5</v>
      </c>
      <c r="T285" s="97">
        <v>35681.25</v>
      </c>
      <c r="U285" s="97">
        <v>28545</v>
      </c>
      <c r="V285" s="97">
        <v>21408.75</v>
      </c>
      <c r="W285" s="97">
        <v>14272.5</v>
      </c>
      <c r="X285" s="97">
        <v>7136.25</v>
      </c>
      <c r="Y285" s="97">
        <v>0</v>
      </c>
      <c r="Z285" s="97">
        <v>0</v>
      </c>
      <c r="AA285" s="97">
        <v>73397.5</v>
      </c>
      <c r="AB285" s="97">
        <v>66057.75</v>
      </c>
      <c r="AC285" s="97"/>
      <c r="AD285" s="97"/>
      <c r="AE285" s="97">
        <f t="shared" si="220"/>
        <v>32953.708333333336</v>
      </c>
      <c r="AF285" s="105"/>
      <c r="AG285" s="104"/>
      <c r="AH285" s="102"/>
      <c r="AI285" s="102"/>
      <c r="AJ285" s="102"/>
      <c r="AK285" s="103"/>
      <c r="AL285" s="102">
        <f t="shared" si="189"/>
        <v>0</v>
      </c>
      <c r="AM285" s="101">
        <f t="shared" si="223"/>
        <v>32953.708333333336</v>
      </c>
      <c r="AN285" s="102"/>
      <c r="AO285" s="264">
        <f t="shared" si="190"/>
        <v>32953.708333333336</v>
      </c>
      <c r="AP285" s="240"/>
      <c r="AQ285" s="87">
        <f t="shared" si="221"/>
        <v>66057.75</v>
      </c>
      <c r="AR285" s="102"/>
      <c r="AS285" s="102"/>
      <c r="AT285" s="102"/>
      <c r="AU285" s="102"/>
      <c r="AV285" s="260">
        <f t="shared" si="191"/>
        <v>0</v>
      </c>
      <c r="AW285" s="102">
        <f t="shared" si="185"/>
        <v>66057.75</v>
      </c>
      <c r="AX285" s="102"/>
      <c r="AY285" s="101">
        <f t="shared" si="192"/>
        <v>66057.75</v>
      </c>
      <c r="AZ285" s="516"/>
      <c r="BA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row>
    <row r="286" spans="1:87" s="11" customFormat="1" ht="12" customHeight="1">
      <c r="A286" s="376">
        <v>16500813</v>
      </c>
      <c r="B286" s="376" t="str">
        <f t="shared" si="224"/>
        <v>16500813</v>
      </c>
      <c r="C286" s="382" t="s">
        <v>1464</v>
      </c>
      <c r="D286" s="353" t="str">
        <f t="shared" si="225"/>
        <v>W/C</v>
      </c>
      <c r="E286" s="353"/>
      <c r="F286" s="383">
        <v>43101</v>
      </c>
      <c r="G286" s="353"/>
      <c r="H286" s="354" t="str">
        <f t="shared" si="198"/>
        <v/>
      </c>
      <c r="I286" s="354" t="str">
        <f t="shared" si="199"/>
        <v/>
      </c>
      <c r="J286" s="354" t="str">
        <f t="shared" si="200"/>
        <v/>
      </c>
      <c r="K286" s="354" t="str">
        <f t="shared" si="222"/>
        <v/>
      </c>
      <c r="L286" s="354" t="str">
        <f t="shared" si="226"/>
        <v>W/C</v>
      </c>
      <c r="M286" s="354" t="str">
        <f t="shared" si="227"/>
        <v>NO</v>
      </c>
      <c r="N286" s="354" t="str">
        <f t="shared" si="228"/>
        <v>W/C</v>
      </c>
      <c r="O286"/>
      <c r="P286" s="355">
        <v>0</v>
      </c>
      <c r="Q286" s="355">
        <v>930056.42</v>
      </c>
      <c r="R286" s="355">
        <v>930056.42</v>
      </c>
      <c r="S286" s="355">
        <v>760955.26</v>
      </c>
      <c r="T286" s="355">
        <v>676404.68</v>
      </c>
      <c r="U286" s="355">
        <v>591854.1</v>
      </c>
      <c r="V286" s="355">
        <v>507303.52</v>
      </c>
      <c r="W286" s="355">
        <v>422752.94</v>
      </c>
      <c r="X286" s="355">
        <v>338202.36</v>
      </c>
      <c r="Y286" s="355">
        <v>253651.78</v>
      </c>
      <c r="Z286" s="355">
        <v>169101.2</v>
      </c>
      <c r="AA286" s="355">
        <v>84550.62</v>
      </c>
      <c r="AB286" s="355">
        <v>0</v>
      </c>
      <c r="AC286" s="355"/>
      <c r="AD286" s="355"/>
      <c r="AE286" s="355">
        <f t="shared" si="220"/>
        <v>472074.10833333345</v>
      </c>
      <c r="AF286" s="406"/>
      <c r="AG286" s="356"/>
      <c r="AH286" s="357"/>
      <c r="AI286" s="357"/>
      <c r="AJ286" s="357"/>
      <c r="AK286" s="358"/>
      <c r="AL286" s="357">
        <f t="shared" si="189"/>
        <v>0</v>
      </c>
      <c r="AM286" s="359">
        <f t="shared" si="223"/>
        <v>472074.10833333345</v>
      </c>
      <c r="AN286" s="357"/>
      <c r="AO286" s="360">
        <f t="shared" si="190"/>
        <v>472074.10833333345</v>
      </c>
      <c r="AP286" s="240"/>
      <c r="AQ286" s="361">
        <f t="shared" si="221"/>
        <v>0</v>
      </c>
      <c r="AR286" s="357"/>
      <c r="AS286" s="357"/>
      <c r="AT286" s="357"/>
      <c r="AU286" s="357"/>
      <c r="AV286" s="362">
        <f t="shared" si="191"/>
        <v>0</v>
      </c>
      <c r="AW286" s="357">
        <f>AQ286</f>
        <v>0</v>
      </c>
      <c r="AX286" s="357"/>
      <c r="AY286" s="359">
        <f>AW286+AX286</f>
        <v>0</v>
      </c>
      <c r="AZ286" s="516"/>
      <c r="BA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row>
    <row r="287" spans="1:87" s="11" customFormat="1" ht="12" customHeight="1">
      <c r="A287" s="376">
        <v>16500833</v>
      </c>
      <c r="B287" s="376" t="str">
        <f t="shared" si="224"/>
        <v>16500833</v>
      </c>
      <c r="C287" s="382" t="s">
        <v>1491</v>
      </c>
      <c r="D287" s="353" t="str">
        <f t="shared" si="225"/>
        <v>W/C</v>
      </c>
      <c r="E287" s="353"/>
      <c r="F287" s="383">
        <v>43132</v>
      </c>
      <c r="G287" s="353"/>
      <c r="H287" s="354" t="str">
        <f t="shared" ref="H287:H315" si="229">IF(VALUE(AH287),H$7,IF(ISBLANK(AH287),"",H$7))</f>
        <v/>
      </c>
      <c r="I287" s="354" t="str">
        <f t="shared" ref="I287:I315" si="230">IF(VALUE(AI287),I$7,IF(ISBLANK(AI287),"",I$7))</f>
        <v/>
      </c>
      <c r="J287" s="354" t="str">
        <f t="shared" ref="J287:J315" si="231">IF(VALUE(AJ287),J$7,IF(ISBLANK(AJ287),"",J$7))</f>
        <v/>
      </c>
      <c r="K287" s="354" t="str">
        <f t="shared" si="222"/>
        <v/>
      </c>
      <c r="L287" s="354" t="str">
        <f t="shared" si="226"/>
        <v>W/C</v>
      </c>
      <c r="M287" s="354" t="str">
        <f t="shared" si="227"/>
        <v>NO</v>
      </c>
      <c r="N287" s="354" t="str">
        <f t="shared" si="228"/>
        <v>W/C</v>
      </c>
      <c r="O287"/>
      <c r="P287" s="355">
        <v>0</v>
      </c>
      <c r="Q287" s="355">
        <v>0</v>
      </c>
      <c r="R287" s="355">
        <v>616641.56000000006</v>
      </c>
      <c r="S287" s="355">
        <v>554977.4</v>
      </c>
      <c r="T287" s="355">
        <v>493313.24</v>
      </c>
      <c r="U287" s="355">
        <v>431649.08</v>
      </c>
      <c r="V287" s="355">
        <v>369984.92</v>
      </c>
      <c r="W287" s="355">
        <v>308320.76</v>
      </c>
      <c r="X287" s="355">
        <v>246656.6</v>
      </c>
      <c r="Y287" s="355">
        <v>184992.44</v>
      </c>
      <c r="Z287" s="355">
        <v>123328.28</v>
      </c>
      <c r="AA287" s="355">
        <v>61664.12</v>
      </c>
      <c r="AB287" s="355">
        <v>0</v>
      </c>
      <c r="AC287" s="355"/>
      <c r="AD287" s="355"/>
      <c r="AE287" s="355">
        <f t="shared" si="220"/>
        <v>282627.36666666664</v>
      </c>
      <c r="AF287" s="406"/>
      <c r="AG287" s="356"/>
      <c r="AH287" s="357"/>
      <c r="AI287" s="357"/>
      <c r="AJ287" s="357"/>
      <c r="AK287" s="358"/>
      <c r="AL287" s="357">
        <f t="shared" si="189"/>
        <v>0</v>
      </c>
      <c r="AM287" s="359">
        <f t="shared" si="223"/>
        <v>282627.36666666664</v>
      </c>
      <c r="AN287" s="357"/>
      <c r="AO287" s="360">
        <f t="shared" si="190"/>
        <v>282627.36666666664</v>
      </c>
      <c r="AP287" s="240"/>
      <c r="AQ287" s="361">
        <f t="shared" si="221"/>
        <v>0</v>
      </c>
      <c r="AR287" s="357"/>
      <c r="AS287" s="357"/>
      <c r="AT287" s="357"/>
      <c r="AU287" s="357"/>
      <c r="AV287" s="362">
        <f t="shared" si="191"/>
        <v>0</v>
      </c>
      <c r="AW287" s="357">
        <f>AQ287</f>
        <v>0</v>
      </c>
      <c r="AX287" s="357"/>
      <c r="AY287" s="359">
        <f>AW287+AX287</f>
        <v>0</v>
      </c>
      <c r="AZ287" s="516"/>
      <c r="BA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row>
    <row r="288" spans="1:87" s="11" customFormat="1" ht="12" customHeight="1">
      <c r="A288" s="376">
        <v>16500843</v>
      </c>
      <c r="B288" s="376" t="str">
        <f t="shared" si="224"/>
        <v>16500843</v>
      </c>
      <c r="C288" s="382" t="s">
        <v>1465</v>
      </c>
      <c r="D288" s="353" t="str">
        <f t="shared" si="225"/>
        <v>W/C</v>
      </c>
      <c r="E288" s="353"/>
      <c r="F288" s="383">
        <v>43101</v>
      </c>
      <c r="G288" s="353"/>
      <c r="H288" s="354" t="str">
        <f t="shared" si="229"/>
        <v/>
      </c>
      <c r="I288" s="354" t="str">
        <f t="shared" si="230"/>
        <v/>
      </c>
      <c r="J288" s="354" t="str">
        <f t="shared" si="231"/>
        <v/>
      </c>
      <c r="K288" s="354" t="str">
        <f t="shared" si="222"/>
        <v/>
      </c>
      <c r="L288" s="354" t="str">
        <f t="shared" si="226"/>
        <v>W/C</v>
      </c>
      <c r="M288" s="354" t="str">
        <f t="shared" si="227"/>
        <v>NO</v>
      </c>
      <c r="N288" s="354" t="str">
        <f t="shared" si="228"/>
        <v>W/C</v>
      </c>
      <c r="O288"/>
      <c r="P288" s="355">
        <v>0</v>
      </c>
      <c r="Q288" s="355">
        <v>180157.92</v>
      </c>
      <c r="R288" s="355">
        <v>163779.93</v>
      </c>
      <c r="S288" s="355">
        <v>147401.94</v>
      </c>
      <c r="T288" s="355">
        <v>131023.95</v>
      </c>
      <c r="U288" s="355">
        <v>114645.96</v>
      </c>
      <c r="V288" s="355">
        <v>98267.97</v>
      </c>
      <c r="W288" s="355">
        <v>81889.98</v>
      </c>
      <c r="X288" s="355">
        <v>65511.99</v>
      </c>
      <c r="Y288" s="355">
        <v>49134</v>
      </c>
      <c r="Z288" s="355">
        <v>32756.01</v>
      </c>
      <c r="AA288" s="355">
        <v>16378.02</v>
      </c>
      <c r="AB288" s="355">
        <v>0</v>
      </c>
      <c r="AC288" s="355"/>
      <c r="AD288" s="355"/>
      <c r="AE288" s="355">
        <f t="shared" si="220"/>
        <v>90078.972499999989</v>
      </c>
      <c r="AF288" s="406"/>
      <c r="AG288" s="356"/>
      <c r="AH288" s="357"/>
      <c r="AI288" s="357"/>
      <c r="AJ288" s="357"/>
      <c r="AK288" s="358"/>
      <c r="AL288" s="357">
        <f t="shared" si="189"/>
        <v>0</v>
      </c>
      <c r="AM288" s="359">
        <f t="shared" si="223"/>
        <v>90078.972499999989</v>
      </c>
      <c r="AN288" s="357"/>
      <c r="AO288" s="360">
        <f t="shared" si="190"/>
        <v>90078.972499999989</v>
      </c>
      <c r="AP288" s="240"/>
      <c r="AQ288" s="361">
        <f t="shared" si="221"/>
        <v>0</v>
      </c>
      <c r="AR288" s="357"/>
      <c r="AS288" s="357"/>
      <c r="AT288" s="357"/>
      <c r="AU288" s="357"/>
      <c r="AV288" s="362">
        <f t="shared" si="191"/>
        <v>0</v>
      </c>
      <c r="AW288" s="357">
        <f t="shared" si="185"/>
        <v>0</v>
      </c>
      <c r="AX288" s="357"/>
      <c r="AY288" s="359">
        <f t="shared" si="192"/>
        <v>0</v>
      </c>
      <c r="AZ288" s="516"/>
      <c r="BA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row>
    <row r="289" spans="1:87" s="11" customFormat="1" ht="12" customHeight="1">
      <c r="A289" s="555">
        <v>16500853</v>
      </c>
      <c r="B289" s="555"/>
      <c r="C289" s="544" t="s">
        <v>1639</v>
      </c>
      <c r="D289" s="525" t="str">
        <f t="shared" ref="D289" si="232">IF(CONCATENATE(H289,I289,J289,K289,N289)= "ERBGRB","CRB",CONCATENATE(H289,I289,J289,K289,N289))</f>
        <v>W/C</v>
      </c>
      <c r="E289" s="525"/>
      <c r="F289" s="545">
        <v>43374</v>
      </c>
      <c r="G289" s="525"/>
      <c r="H289" s="527" t="str">
        <f t="shared" si="229"/>
        <v/>
      </c>
      <c r="I289" s="527" t="str">
        <f t="shared" si="230"/>
        <v/>
      </c>
      <c r="J289" s="527" t="str">
        <f t="shared" si="231"/>
        <v/>
      </c>
      <c r="K289" s="527" t="str">
        <f t="shared" si="222"/>
        <v/>
      </c>
      <c r="L289" s="527" t="str">
        <f t="shared" ref="L289" si="233">IF(VALUE(AM289),"W/C",IF(ISBLANK(AM289),"NO","W/C"))</f>
        <v>W/C</v>
      </c>
      <c r="M289" s="527" t="str">
        <f t="shared" ref="M289" si="234">IF(VALUE(AN289),"W/C",IF(ISBLANK(AN289),"NO","W/C"))</f>
        <v>NO</v>
      </c>
      <c r="N289" s="527" t="str">
        <f t="shared" ref="N289" si="235">IF(OR(CONCATENATE(L289,M289)="NOW/C",CONCATENATE(L289,M289)="W/CNO"),"W/C","")</f>
        <v>W/C</v>
      </c>
      <c r="O289" s="528"/>
      <c r="P289" s="529"/>
      <c r="Q289" s="529"/>
      <c r="R289" s="529"/>
      <c r="S289" s="529"/>
      <c r="T289" s="529"/>
      <c r="U289" s="529"/>
      <c r="V289" s="529"/>
      <c r="W289" s="529"/>
      <c r="X289" s="529"/>
      <c r="Y289" s="529"/>
      <c r="Z289" s="529">
        <v>367389</v>
      </c>
      <c r="AA289" s="529">
        <v>333990</v>
      </c>
      <c r="AB289" s="529">
        <v>300591</v>
      </c>
      <c r="AC289" s="529"/>
      <c r="AD289" s="529"/>
      <c r="AE289" s="529">
        <f t="shared" si="220"/>
        <v>70972.875</v>
      </c>
      <c r="AF289" s="530"/>
      <c r="AG289" s="542"/>
      <c r="AH289" s="532"/>
      <c r="AI289" s="532"/>
      <c r="AJ289" s="532"/>
      <c r="AK289" s="533"/>
      <c r="AL289" s="532">
        <f t="shared" si="189"/>
        <v>0</v>
      </c>
      <c r="AM289" s="534">
        <f t="shared" ref="AM289" si="236">AE289</f>
        <v>70972.875</v>
      </c>
      <c r="AN289" s="532"/>
      <c r="AO289" s="535">
        <f t="shared" ref="AO289" si="237">AM289+AN289</f>
        <v>70972.875</v>
      </c>
      <c r="AP289" s="532"/>
      <c r="AQ289" s="536">
        <f t="shared" si="221"/>
        <v>300591</v>
      </c>
      <c r="AR289" s="532"/>
      <c r="AS289" s="532"/>
      <c r="AT289" s="532"/>
      <c r="AU289" s="532"/>
      <c r="AV289" s="537">
        <f t="shared" si="191"/>
        <v>0</v>
      </c>
      <c r="AW289" s="532">
        <f t="shared" si="185"/>
        <v>300591</v>
      </c>
      <c r="AX289" s="532"/>
      <c r="AY289" s="534">
        <f t="shared" ref="AY289" si="238">AW289+AX289</f>
        <v>300591</v>
      </c>
      <c r="AZ289" s="538"/>
      <c r="BA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row>
    <row r="290" spans="1:87" s="11" customFormat="1" ht="12" customHeight="1">
      <c r="A290" s="376">
        <v>16500873</v>
      </c>
      <c r="B290" s="376" t="str">
        <f t="shared" si="224"/>
        <v>16500873</v>
      </c>
      <c r="C290" s="382" t="s">
        <v>1466</v>
      </c>
      <c r="D290" s="353" t="str">
        <f t="shared" si="225"/>
        <v>W/C</v>
      </c>
      <c r="E290" s="353"/>
      <c r="F290" s="383">
        <v>43101</v>
      </c>
      <c r="G290" s="353"/>
      <c r="H290" s="354" t="str">
        <f t="shared" si="229"/>
        <v/>
      </c>
      <c r="I290" s="354" t="str">
        <f t="shared" si="230"/>
        <v/>
      </c>
      <c r="J290" s="354" t="str">
        <f t="shared" si="231"/>
        <v/>
      </c>
      <c r="K290" s="354" t="str">
        <f t="shared" si="222"/>
        <v/>
      </c>
      <c r="L290" s="354" t="str">
        <f t="shared" si="226"/>
        <v>W/C</v>
      </c>
      <c r="M290" s="354" t="str">
        <f t="shared" si="227"/>
        <v>NO</v>
      </c>
      <c r="N290" s="354" t="str">
        <f t="shared" si="228"/>
        <v>W/C</v>
      </c>
      <c r="O290"/>
      <c r="P290" s="355">
        <v>0</v>
      </c>
      <c r="Q290" s="355">
        <v>88671.84</v>
      </c>
      <c r="R290" s="355">
        <v>80610.759999999995</v>
      </c>
      <c r="S290" s="355">
        <v>72549.679999999993</v>
      </c>
      <c r="T290" s="355">
        <v>64488.6</v>
      </c>
      <c r="U290" s="355">
        <v>56427.519999999997</v>
      </c>
      <c r="V290" s="355">
        <v>48366.44</v>
      </c>
      <c r="W290" s="355">
        <v>40305.360000000001</v>
      </c>
      <c r="X290" s="355">
        <v>32244.28</v>
      </c>
      <c r="Y290" s="355">
        <v>24183.200000000001</v>
      </c>
      <c r="Z290" s="355">
        <v>16122.12</v>
      </c>
      <c r="AA290" s="355">
        <v>8061.04</v>
      </c>
      <c r="AB290" s="355">
        <v>106791.33</v>
      </c>
      <c r="AC290" s="355"/>
      <c r="AD290" s="355"/>
      <c r="AE290" s="355">
        <f t="shared" si="220"/>
        <v>48785.542083333334</v>
      </c>
      <c r="AF290" s="406"/>
      <c r="AG290" s="356"/>
      <c r="AH290" s="357"/>
      <c r="AI290" s="357"/>
      <c r="AJ290" s="357"/>
      <c r="AK290" s="358"/>
      <c r="AL290" s="357">
        <f t="shared" si="189"/>
        <v>0</v>
      </c>
      <c r="AM290" s="359">
        <f t="shared" si="223"/>
        <v>48785.542083333334</v>
      </c>
      <c r="AN290" s="357"/>
      <c r="AO290" s="360">
        <f t="shared" si="190"/>
        <v>48785.542083333334</v>
      </c>
      <c r="AP290" s="240"/>
      <c r="AQ290" s="361">
        <f t="shared" si="221"/>
        <v>106791.33</v>
      </c>
      <c r="AR290" s="357"/>
      <c r="AS290" s="357"/>
      <c r="AT290" s="357"/>
      <c r="AU290" s="357"/>
      <c r="AV290" s="362">
        <f t="shared" si="191"/>
        <v>0</v>
      </c>
      <c r="AW290" s="357">
        <f t="shared" si="185"/>
        <v>106791.33</v>
      </c>
      <c r="AX290" s="357"/>
      <c r="AY290" s="359">
        <f t="shared" si="192"/>
        <v>106791.33</v>
      </c>
      <c r="AZ290" s="516"/>
      <c r="BA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row>
    <row r="291" spans="1:87" s="11" customFormat="1" ht="12" customHeight="1">
      <c r="A291" s="170">
        <v>16500881</v>
      </c>
      <c r="B291" s="202" t="str">
        <f t="shared" si="224"/>
        <v>16500881</v>
      </c>
      <c r="C291" s="96" t="s">
        <v>699</v>
      </c>
      <c r="D291" s="115" t="str">
        <f t="shared" si="225"/>
        <v>W/C</v>
      </c>
      <c r="E291" s="115"/>
      <c r="F291" s="96"/>
      <c r="G291" s="115"/>
      <c r="H291" s="184" t="str">
        <f t="shared" si="229"/>
        <v/>
      </c>
      <c r="I291" s="184" t="str">
        <f t="shared" si="230"/>
        <v/>
      </c>
      <c r="J291" s="184" t="str">
        <f t="shared" si="231"/>
        <v/>
      </c>
      <c r="K291" s="184" t="str">
        <f t="shared" si="222"/>
        <v/>
      </c>
      <c r="L291" s="184" t="str">
        <f t="shared" si="226"/>
        <v>W/C</v>
      </c>
      <c r="M291" s="184" t="str">
        <f t="shared" si="227"/>
        <v>NO</v>
      </c>
      <c r="N291" s="184" t="str">
        <f t="shared" si="228"/>
        <v>W/C</v>
      </c>
      <c r="O291"/>
      <c r="P291" s="97">
        <v>0</v>
      </c>
      <c r="Q291" s="97">
        <v>0</v>
      </c>
      <c r="R291" s="97">
        <v>0</v>
      </c>
      <c r="S291" s="97">
        <v>0</v>
      </c>
      <c r="T291" s="97">
        <v>0</v>
      </c>
      <c r="U291" s="97">
        <v>0</v>
      </c>
      <c r="V291" s="97">
        <v>0</v>
      </c>
      <c r="W291" s="97">
        <v>0</v>
      </c>
      <c r="X291" s="97">
        <v>0</v>
      </c>
      <c r="Y291" s="97">
        <v>0</v>
      </c>
      <c r="Z291" s="97">
        <v>0</v>
      </c>
      <c r="AA291" s="97">
        <v>0</v>
      </c>
      <c r="AB291" s="97">
        <v>0</v>
      </c>
      <c r="AC291" s="97"/>
      <c r="AD291" s="97"/>
      <c r="AE291" s="97">
        <f t="shared" si="220"/>
        <v>0</v>
      </c>
      <c r="AF291" s="105"/>
      <c r="AG291" s="104"/>
      <c r="AH291" s="102"/>
      <c r="AI291" s="102"/>
      <c r="AJ291" s="102"/>
      <c r="AK291" s="103"/>
      <c r="AL291" s="102">
        <f t="shared" si="189"/>
        <v>0</v>
      </c>
      <c r="AM291" s="101">
        <f t="shared" si="223"/>
        <v>0</v>
      </c>
      <c r="AN291" s="102"/>
      <c r="AO291" s="264">
        <f t="shared" si="190"/>
        <v>0</v>
      </c>
      <c r="AP291" s="240"/>
      <c r="AQ291" s="87">
        <f t="shared" si="221"/>
        <v>0</v>
      </c>
      <c r="AR291" s="102"/>
      <c r="AS291" s="102"/>
      <c r="AT291" s="102"/>
      <c r="AU291" s="102"/>
      <c r="AV291" s="260">
        <f t="shared" si="191"/>
        <v>0</v>
      </c>
      <c r="AW291" s="102">
        <f t="shared" si="185"/>
        <v>0</v>
      </c>
      <c r="AX291" s="102"/>
      <c r="AY291" s="101">
        <f t="shared" si="192"/>
        <v>0</v>
      </c>
      <c r="AZ291" s="516"/>
      <c r="BA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row>
    <row r="292" spans="1:87" s="11" customFormat="1" ht="12" customHeight="1">
      <c r="A292" s="170">
        <v>16500893</v>
      </c>
      <c r="B292" s="202" t="str">
        <f t="shared" si="224"/>
        <v>16500893</v>
      </c>
      <c r="C292" s="96" t="s">
        <v>873</v>
      </c>
      <c r="D292" s="115" t="str">
        <f t="shared" si="225"/>
        <v>W/C</v>
      </c>
      <c r="E292" s="115"/>
      <c r="F292" s="96"/>
      <c r="G292" s="115"/>
      <c r="H292" s="184" t="str">
        <f t="shared" si="229"/>
        <v/>
      </c>
      <c r="I292" s="184" t="str">
        <f t="shared" si="230"/>
        <v/>
      </c>
      <c r="J292" s="184" t="str">
        <f t="shared" si="231"/>
        <v/>
      </c>
      <c r="K292" s="184" t="str">
        <f t="shared" si="222"/>
        <v/>
      </c>
      <c r="L292" s="184" t="str">
        <f t="shared" si="226"/>
        <v>W/C</v>
      </c>
      <c r="M292" s="184" t="str">
        <f t="shared" si="227"/>
        <v>NO</v>
      </c>
      <c r="N292" s="184" t="str">
        <f t="shared" si="228"/>
        <v>W/C</v>
      </c>
      <c r="O292"/>
      <c r="P292" s="97">
        <v>0</v>
      </c>
      <c r="Q292" s="97">
        <v>0</v>
      </c>
      <c r="R292" s="97">
        <v>0</v>
      </c>
      <c r="S292" s="97">
        <v>0</v>
      </c>
      <c r="T292" s="97">
        <v>0</v>
      </c>
      <c r="U292" s="97">
        <v>0</v>
      </c>
      <c r="V292" s="97">
        <v>0</v>
      </c>
      <c r="W292" s="97">
        <v>0</v>
      </c>
      <c r="X292" s="97">
        <v>0</v>
      </c>
      <c r="Y292" s="97">
        <v>0</v>
      </c>
      <c r="Z292" s="97">
        <v>0</v>
      </c>
      <c r="AA292" s="97">
        <v>0</v>
      </c>
      <c r="AB292" s="97">
        <v>0</v>
      </c>
      <c r="AC292" s="97"/>
      <c r="AD292" s="97"/>
      <c r="AE292" s="97">
        <f t="shared" si="220"/>
        <v>0</v>
      </c>
      <c r="AF292" s="105"/>
      <c r="AG292" s="104"/>
      <c r="AH292" s="102"/>
      <c r="AI292" s="102"/>
      <c r="AJ292" s="102"/>
      <c r="AK292" s="103"/>
      <c r="AL292" s="102">
        <f t="shared" si="189"/>
        <v>0</v>
      </c>
      <c r="AM292" s="101">
        <f t="shared" si="223"/>
        <v>0</v>
      </c>
      <c r="AN292" s="102"/>
      <c r="AO292" s="264">
        <f t="shared" si="190"/>
        <v>0</v>
      </c>
      <c r="AP292" s="240"/>
      <c r="AQ292" s="87">
        <f t="shared" si="221"/>
        <v>0</v>
      </c>
      <c r="AR292" s="102"/>
      <c r="AS292" s="102"/>
      <c r="AT292" s="102"/>
      <c r="AU292" s="102"/>
      <c r="AV292" s="260">
        <f t="shared" si="191"/>
        <v>0</v>
      </c>
      <c r="AW292" s="102">
        <f t="shared" si="185"/>
        <v>0</v>
      </c>
      <c r="AX292" s="102"/>
      <c r="AY292" s="101">
        <f t="shared" si="192"/>
        <v>0</v>
      </c>
      <c r="AZ292" s="516"/>
      <c r="BA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row>
    <row r="293" spans="1:87" s="11" customFormat="1" ht="12" customHeight="1">
      <c r="A293" s="170">
        <v>16500901</v>
      </c>
      <c r="B293" s="202" t="str">
        <f t="shared" si="224"/>
        <v>16500901</v>
      </c>
      <c r="C293" s="96" t="s">
        <v>819</v>
      </c>
      <c r="D293" s="115" t="str">
        <f t="shared" si="225"/>
        <v>Non-Op</v>
      </c>
      <c r="E293" s="115"/>
      <c r="F293" s="96"/>
      <c r="G293" s="115"/>
      <c r="H293" s="184" t="str">
        <f t="shared" si="229"/>
        <v/>
      </c>
      <c r="I293" s="184" t="str">
        <f t="shared" si="230"/>
        <v/>
      </c>
      <c r="J293" s="184" t="str">
        <f t="shared" si="231"/>
        <v/>
      </c>
      <c r="K293" s="184" t="str">
        <f t="shared" si="222"/>
        <v>Non-Op</v>
      </c>
      <c r="L293" s="184" t="str">
        <f t="shared" si="226"/>
        <v>NO</v>
      </c>
      <c r="M293" s="184" t="str">
        <f t="shared" si="227"/>
        <v>NO</v>
      </c>
      <c r="N293" s="184" t="str">
        <f t="shared" si="228"/>
        <v/>
      </c>
      <c r="O293"/>
      <c r="P293" s="97">
        <v>0</v>
      </c>
      <c r="Q293" s="97">
        <v>0</v>
      </c>
      <c r="R293" s="97">
        <v>0</v>
      </c>
      <c r="S293" s="97">
        <v>0</v>
      </c>
      <c r="T293" s="97">
        <v>0</v>
      </c>
      <c r="U293" s="97">
        <v>0</v>
      </c>
      <c r="V293" s="97">
        <v>0</v>
      </c>
      <c r="W293" s="97">
        <v>0</v>
      </c>
      <c r="X293" s="97">
        <v>0</v>
      </c>
      <c r="Y293" s="97">
        <v>0</v>
      </c>
      <c r="Z293" s="97">
        <v>0</v>
      </c>
      <c r="AA293" s="97">
        <v>0</v>
      </c>
      <c r="AB293" s="97">
        <v>0</v>
      </c>
      <c r="AC293" s="97"/>
      <c r="AD293" s="97"/>
      <c r="AE293" s="97">
        <f t="shared" si="220"/>
        <v>0</v>
      </c>
      <c r="AF293" s="146"/>
      <c r="AG293" s="108"/>
      <c r="AH293" s="102"/>
      <c r="AI293" s="102"/>
      <c r="AJ293" s="102"/>
      <c r="AK293" s="103">
        <f>AE293</f>
        <v>0</v>
      </c>
      <c r="AL293" s="102">
        <f t="shared" ref="AL293:AL378" si="239">SUM(AI293:AK293)</f>
        <v>0</v>
      </c>
      <c r="AM293" s="101"/>
      <c r="AN293" s="102"/>
      <c r="AO293" s="264">
        <f t="shared" ref="AO293:AO378" si="240">AM293+AN293</f>
        <v>0</v>
      </c>
      <c r="AP293" s="240"/>
      <c r="AQ293" s="87">
        <f t="shared" si="221"/>
        <v>0</v>
      </c>
      <c r="AR293" s="102"/>
      <c r="AS293" s="102"/>
      <c r="AT293" s="102"/>
      <c r="AU293" s="102">
        <f>AQ293</f>
        <v>0</v>
      </c>
      <c r="AV293" s="260">
        <f t="shared" ref="AV293:AV378" si="241">SUM(AS293:AU293)</f>
        <v>0</v>
      </c>
      <c r="AW293" s="102"/>
      <c r="AX293" s="102"/>
      <c r="AY293" s="101">
        <f t="shared" ref="AY293:AY378" si="242">AW293+AX293</f>
        <v>0</v>
      </c>
      <c r="AZ293" s="516" t="s">
        <v>1684</v>
      </c>
      <c r="BA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row>
    <row r="294" spans="1:87" s="11" customFormat="1" ht="12" customHeight="1">
      <c r="A294" s="170">
        <v>16500911</v>
      </c>
      <c r="B294" s="202" t="str">
        <f t="shared" si="224"/>
        <v>16500911</v>
      </c>
      <c r="C294" s="96" t="s">
        <v>910</v>
      </c>
      <c r="D294" s="115" t="str">
        <f t="shared" si="225"/>
        <v>W/C</v>
      </c>
      <c r="E294" s="115"/>
      <c r="F294" s="96"/>
      <c r="G294" s="115"/>
      <c r="H294" s="184" t="str">
        <f t="shared" si="229"/>
        <v/>
      </c>
      <c r="I294" s="184" t="str">
        <f t="shared" si="230"/>
        <v/>
      </c>
      <c r="J294" s="184" t="str">
        <f t="shared" si="231"/>
        <v/>
      </c>
      <c r="K294" s="184" t="str">
        <f t="shared" si="222"/>
        <v/>
      </c>
      <c r="L294" s="184" t="str">
        <f t="shared" si="226"/>
        <v>W/C</v>
      </c>
      <c r="M294" s="184" t="str">
        <f t="shared" si="227"/>
        <v>NO</v>
      </c>
      <c r="N294" s="184" t="str">
        <f t="shared" si="228"/>
        <v>W/C</v>
      </c>
      <c r="O294"/>
      <c r="P294" s="97">
        <v>0</v>
      </c>
      <c r="Q294" s="97">
        <v>0</v>
      </c>
      <c r="R294" s="97">
        <v>0</v>
      </c>
      <c r="S294" s="97">
        <v>0</v>
      </c>
      <c r="T294" s="97">
        <v>0</v>
      </c>
      <c r="U294" s="97">
        <v>0</v>
      </c>
      <c r="V294" s="97">
        <v>0</v>
      </c>
      <c r="W294" s="97">
        <v>0</v>
      </c>
      <c r="X294" s="97">
        <v>0</v>
      </c>
      <c r="Y294" s="97">
        <v>0</v>
      </c>
      <c r="Z294" s="97">
        <v>0</v>
      </c>
      <c r="AA294" s="97">
        <v>0</v>
      </c>
      <c r="AB294" s="97">
        <v>0</v>
      </c>
      <c r="AC294" s="97"/>
      <c r="AD294" s="97"/>
      <c r="AE294" s="97">
        <f t="shared" si="220"/>
        <v>0</v>
      </c>
      <c r="AF294" s="105"/>
      <c r="AG294" s="104"/>
      <c r="AH294" s="102"/>
      <c r="AI294" s="102"/>
      <c r="AJ294" s="102"/>
      <c r="AK294" s="103"/>
      <c r="AL294" s="102">
        <f t="shared" si="239"/>
        <v>0</v>
      </c>
      <c r="AM294" s="101">
        <f t="shared" ref="AM294:AM314" si="243">AE294</f>
        <v>0</v>
      </c>
      <c r="AN294" s="102"/>
      <c r="AO294" s="264">
        <f t="shared" si="240"/>
        <v>0</v>
      </c>
      <c r="AP294" s="240"/>
      <c r="AQ294" s="87">
        <f t="shared" si="221"/>
        <v>0</v>
      </c>
      <c r="AR294" s="102"/>
      <c r="AS294" s="102"/>
      <c r="AT294" s="102"/>
      <c r="AU294" s="102"/>
      <c r="AV294" s="260">
        <f t="shared" si="241"/>
        <v>0</v>
      </c>
      <c r="AW294" s="102">
        <f t="shared" ref="AW294:AW312" si="244">AQ294</f>
        <v>0</v>
      </c>
      <c r="AX294" s="102"/>
      <c r="AY294" s="101">
        <f t="shared" si="242"/>
        <v>0</v>
      </c>
      <c r="AZ294" s="516"/>
      <c r="BA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row>
    <row r="295" spans="1:87" s="11" customFormat="1" ht="12" customHeight="1">
      <c r="A295" s="170">
        <v>16500953</v>
      </c>
      <c r="B295" s="202" t="str">
        <f t="shared" si="224"/>
        <v>16500953</v>
      </c>
      <c r="C295" s="96" t="s">
        <v>1147</v>
      </c>
      <c r="D295" s="115" t="str">
        <f t="shared" si="225"/>
        <v>W/C</v>
      </c>
      <c r="E295" s="115"/>
      <c r="F295" s="96"/>
      <c r="G295" s="115"/>
      <c r="H295" s="184" t="str">
        <f t="shared" si="229"/>
        <v/>
      </c>
      <c r="I295" s="184" t="str">
        <f t="shared" si="230"/>
        <v/>
      </c>
      <c r="J295" s="184" t="str">
        <f t="shared" si="231"/>
        <v/>
      </c>
      <c r="K295" s="184" t="str">
        <f t="shared" si="222"/>
        <v/>
      </c>
      <c r="L295" s="184" t="str">
        <f t="shared" si="226"/>
        <v>W/C</v>
      </c>
      <c r="M295" s="184" t="str">
        <f t="shared" si="227"/>
        <v>NO</v>
      </c>
      <c r="N295" s="184" t="str">
        <f t="shared" si="228"/>
        <v>W/C</v>
      </c>
      <c r="O295"/>
      <c r="P295" s="97">
        <v>0</v>
      </c>
      <c r="Q295" s="97">
        <v>0</v>
      </c>
      <c r="R295" s="97">
        <v>0</v>
      </c>
      <c r="S295" s="97">
        <v>0</v>
      </c>
      <c r="T295" s="97">
        <v>0</v>
      </c>
      <c r="U295" s="97">
        <v>0</v>
      </c>
      <c r="V295" s="97">
        <v>0</v>
      </c>
      <c r="W295" s="97">
        <v>0</v>
      </c>
      <c r="X295" s="97">
        <v>0</v>
      </c>
      <c r="Y295" s="97">
        <v>0</v>
      </c>
      <c r="Z295" s="97">
        <v>0</v>
      </c>
      <c r="AA295" s="97">
        <v>0</v>
      </c>
      <c r="AB295" s="97">
        <v>0</v>
      </c>
      <c r="AC295" s="97"/>
      <c r="AD295" s="97"/>
      <c r="AE295" s="97">
        <f t="shared" si="220"/>
        <v>0</v>
      </c>
      <c r="AF295" s="105"/>
      <c r="AG295" s="104"/>
      <c r="AH295" s="102"/>
      <c r="AI295" s="102"/>
      <c r="AJ295" s="102"/>
      <c r="AK295" s="103"/>
      <c r="AL295" s="102">
        <f t="shared" si="239"/>
        <v>0</v>
      </c>
      <c r="AM295" s="101">
        <f t="shared" si="243"/>
        <v>0</v>
      </c>
      <c r="AN295" s="102"/>
      <c r="AO295" s="264">
        <f t="shared" si="240"/>
        <v>0</v>
      </c>
      <c r="AP295" s="240"/>
      <c r="AQ295" s="87">
        <f t="shared" si="221"/>
        <v>0</v>
      </c>
      <c r="AR295" s="102"/>
      <c r="AS295" s="102"/>
      <c r="AT295" s="102"/>
      <c r="AU295" s="102"/>
      <c r="AV295" s="260">
        <f t="shared" si="241"/>
        <v>0</v>
      </c>
      <c r="AW295" s="102">
        <f t="shared" si="244"/>
        <v>0</v>
      </c>
      <c r="AX295" s="102"/>
      <c r="AY295" s="101">
        <f t="shared" si="242"/>
        <v>0</v>
      </c>
      <c r="AZ295" s="516"/>
      <c r="BA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row>
    <row r="296" spans="1:87" s="11" customFormat="1" ht="12" customHeight="1">
      <c r="A296" s="371">
        <v>16500963</v>
      </c>
      <c r="B296" s="388" t="str">
        <f t="shared" si="224"/>
        <v>16500963</v>
      </c>
      <c r="C296" s="352" t="s">
        <v>1386</v>
      </c>
      <c r="D296" s="353" t="str">
        <f t="shared" si="225"/>
        <v>W/C</v>
      </c>
      <c r="E296" s="353"/>
      <c r="F296" s="367">
        <v>43040</v>
      </c>
      <c r="G296" s="353"/>
      <c r="H296" s="354" t="str">
        <f t="shared" si="229"/>
        <v/>
      </c>
      <c r="I296" s="354" t="str">
        <f t="shared" si="230"/>
        <v/>
      </c>
      <c r="J296" s="354" t="str">
        <f t="shared" si="231"/>
        <v/>
      </c>
      <c r="K296" s="354" t="str">
        <f t="shared" si="222"/>
        <v/>
      </c>
      <c r="L296" s="354" t="str">
        <f t="shared" si="226"/>
        <v>W/C</v>
      </c>
      <c r="M296" s="354" t="str">
        <f t="shared" si="227"/>
        <v>NO</v>
      </c>
      <c r="N296" s="354" t="str">
        <f t="shared" si="228"/>
        <v>W/C</v>
      </c>
      <c r="O296"/>
      <c r="P296" s="355">
        <v>39670.1</v>
      </c>
      <c r="Q296" s="355">
        <v>33058.42</v>
      </c>
      <c r="R296" s="355">
        <v>26446.74</v>
      </c>
      <c r="S296" s="355">
        <v>19835.060000000001</v>
      </c>
      <c r="T296" s="355">
        <v>13223.38</v>
      </c>
      <c r="U296" s="355">
        <v>6611.7</v>
      </c>
      <c r="V296" s="355">
        <v>0</v>
      </c>
      <c r="W296" s="355">
        <v>0</v>
      </c>
      <c r="X296" s="355">
        <v>0</v>
      </c>
      <c r="Y296" s="355">
        <v>0</v>
      </c>
      <c r="Z296" s="355">
        <v>0</v>
      </c>
      <c r="AA296" s="355">
        <v>48133.04</v>
      </c>
      <c r="AB296" s="355">
        <v>41256.89</v>
      </c>
      <c r="AC296" s="355"/>
      <c r="AD296" s="355"/>
      <c r="AE296" s="355">
        <f t="shared" si="220"/>
        <v>15647.652916666666</v>
      </c>
      <c r="AF296" s="406"/>
      <c r="AG296" s="356"/>
      <c r="AH296" s="357"/>
      <c r="AI296" s="357"/>
      <c r="AJ296" s="357"/>
      <c r="AK296" s="358"/>
      <c r="AL296" s="357">
        <f t="shared" si="239"/>
        <v>0</v>
      </c>
      <c r="AM296" s="359">
        <f t="shared" si="243"/>
        <v>15647.652916666666</v>
      </c>
      <c r="AN296" s="357"/>
      <c r="AO296" s="360">
        <f t="shared" si="240"/>
        <v>15647.652916666666</v>
      </c>
      <c r="AP296" s="357"/>
      <c r="AQ296" s="361">
        <f t="shared" si="221"/>
        <v>41256.89</v>
      </c>
      <c r="AR296" s="357"/>
      <c r="AS296" s="357"/>
      <c r="AT296" s="357"/>
      <c r="AU296" s="357"/>
      <c r="AV296" s="362">
        <f t="shared" si="241"/>
        <v>0</v>
      </c>
      <c r="AW296" s="357">
        <f t="shared" ref="AW296:AW298" si="245">AQ296</f>
        <v>41256.89</v>
      </c>
      <c r="AX296" s="357"/>
      <c r="AY296" s="359">
        <f t="shared" si="242"/>
        <v>41256.89</v>
      </c>
      <c r="AZ296" s="516"/>
      <c r="BA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row>
    <row r="297" spans="1:87" s="11" customFormat="1" ht="12" customHeight="1">
      <c r="A297" s="376">
        <v>16500973</v>
      </c>
      <c r="B297" s="376" t="str">
        <f t="shared" si="224"/>
        <v>16500973</v>
      </c>
      <c r="C297" s="382" t="s">
        <v>1492</v>
      </c>
      <c r="D297" s="353" t="str">
        <f t="shared" si="225"/>
        <v>W/C</v>
      </c>
      <c r="E297" s="353"/>
      <c r="F297" s="383">
        <v>43132</v>
      </c>
      <c r="G297" s="353"/>
      <c r="H297" s="354" t="str">
        <f t="shared" si="229"/>
        <v/>
      </c>
      <c r="I297" s="354" t="str">
        <f t="shared" si="230"/>
        <v/>
      </c>
      <c r="J297" s="354" t="str">
        <f t="shared" si="231"/>
        <v/>
      </c>
      <c r="K297" s="354" t="str">
        <f t="shared" si="222"/>
        <v/>
      </c>
      <c r="L297" s="354" t="str">
        <f t="shared" si="226"/>
        <v>W/C</v>
      </c>
      <c r="M297" s="354" t="str">
        <f t="shared" si="227"/>
        <v>NO</v>
      </c>
      <c r="N297" s="354" t="str">
        <f t="shared" si="228"/>
        <v>W/C</v>
      </c>
      <c r="O297"/>
      <c r="P297" s="355">
        <v>0</v>
      </c>
      <c r="Q297" s="355">
        <v>0</v>
      </c>
      <c r="R297" s="355">
        <v>353812.25</v>
      </c>
      <c r="S297" s="355">
        <v>318431.02</v>
      </c>
      <c r="T297" s="355">
        <v>283049.78999999998</v>
      </c>
      <c r="U297" s="355">
        <v>247668.56</v>
      </c>
      <c r="V297" s="355">
        <v>212287.33</v>
      </c>
      <c r="W297" s="355">
        <v>176906.1</v>
      </c>
      <c r="X297" s="355">
        <v>141524.87</v>
      </c>
      <c r="Y297" s="355">
        <v>106143.64</v>
      </c>
      <c r="Z297" s="355">
        <v>70762.41</v>
      </c>
      <c r="AA297" s="355">
        <v>35381.18</v>
      </c>
      <c r="AB297" s="355">
        <v>0.01</v>
      </c>
      <c r="AC297" s="355"/>
      <c r="AD297" s="355"/>
      <c r="AE297" s="355">
        <f t="shared" si="220"/>
        <v>162163.92958333335</v>
      </c>
      <c r="AF297" s="406"/>
      <c r="AG297" s="356"/>
      <c r="AH297" s="357"/>
      <c r="AI297" s="357"/>
      <c r="AJ297" s="357"/>
      <c r="AK297" s="358"/>
      <c r="AL297" s="357"/>
      <c r="AM297" s="359">
        <f t="shared" si="243"/>
        <v>162163.92958333335</v>
      </c>
      <c r="AN297" s="357"/>
      <c r="AO297" s="360">
        <f t="shared" si="240"/>
        <v>162163.92958333335</v>
      </c>
      <c r="AP297" s="357"/>
      <c r="AQ297" s="361">
        <f t="shared" si="221"/>
        <v>0.01</v>
      </c>
      <c r="AR297" s="357"/>
      <c r="AS297" s="357"/>
      <c r="AT297" s="357"/>
      <c r="AU297" s="357"/>
      <c r="AV297" s="362">
        <f t="shared" si="241"/>
        <v>0</v>
      </c>
      <c r="AW297" s="357">
        <f t="shared" si="245"/>
        <v>0.01</v>
      </c>
      <c r="AX297" s="357"/>
      <c r="AY297" s="359">
        <f t="shared" si="242"/>
        <v>0.01</v>
      </c>
      <c r="AZ297" s="516"/>
      <c r="BA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row>
    <row r="298" spans="1:87" s="11" customFormat="1" ht="12" customHeight="1">
      <c r="A298" s="376">
        <v>16500983</v>
      </c>
      <c r="B298" s="376" t="str">
        <f t="shared" si="224"/>
        <v>16500983</v>
      </c>
      <c r="C298" s="382" t="s">
        <v>1493</v>
      </c>
      <c r="D298" s="353" t="str">
        <f t="shared" si="225"/>
        <v>W/C</v>
      </c>
      <c r="E298" s="353"/>
      <c r="F298" s="383">
        <v>43132</v>
      </c>
      <c r="G298" s="353"/>
      <c r="H298" s="354" t="str">
        <f t="shared" si="229"/>
        <v/>
      </c>
      <c r="I298" s="354" t="str">
        <f t="shared" si="230"/>
        <v/>
      </c>
      <c r="J298" s="354" t="str">
        <f t="shared" si="231"/>
        <v/>
      </c>
      <c r="K298" s="354" t="str">
        <f t="shared" si="222"/>
        <v/>
      </c>
      <c r="L298" s="354" t="str">
        <f t="shared" si="226"/>
        <v>W/C</v>
      </c>
      <c r="M298" s="354" t="str">
        <f t="shared" si="227"/>
        <v>NO</v>
      </c>
      <c r="N298" s="354" t="str">
        <f t="shared" si="228"/>
        <v>W/C</v>
      </c>
      <c r="O298"/>
      <c r="P298" s="355">
        <v>0</v>
      </c>
      <c r="Q298" s="355">
        <v>0</v>
      </c>
      <c r="R298" s="355">
        <v>90305.600000000006</v>
      </c>
      <c r="S298" s="355">
        <v>79017.399999999994</v>
      </c>
      <c r="T298" s="355">
        <v>67729.2</v>
      </c>
      <c r="U298" s="355">
        <v>56441</v>
      </c>
      <c r="V298" s="355">
        <v>45152.800000000003</v>
      </c>
      <c r="W298" s="355">
        <v>33864.6</v>
      </c>
      <c r="X298" s="355">
        <v>22576.400000000001</v>
      </c>
      <c r="Y298" s="355">
        <v>11288.2</v>
      </c>
      <c r="Z298" s="355">
        <v>0</v>
      </c>
      <c r="AA298" s="355">
        <v>119475.5</v>
      </c>
      <c r="AB298" s="355">
        <v>118876.09</v>
      </c>
      <c r="AC298" s="355"/>
      <c r="AD298" s="355"/>
      <c r="AE298" s="355">
        <f t="shared" si="220"/>
        <v>48774.062083333331</v>
      </c>
      <c r="AF298" s="406"/>
      <c r="AG298" s="356"/>
      <c r="AH298" s="357"/>
      <c r="AI298" s="357"/>
      <c r="AJ298" s="357"/>
      <c r="AK298" s="358"/>
      <c r="AL298" s="357"/>
      <c r="AM298" s="359">
        <f t="shared" si="243"/>
        <v>48774.062083333331</v>
      </c>
      <c r="AN298" s="357"/>
      <c r="AO298" s="360">
        <f t="shared" si="240"/>
        <v>48774.062083333331</v>
      </c>
      <c r="AP298" s="357"/>
      <c r="AQ298" s="361">
        <f t="shared" si="221"/>
        <v>118876.09</v>
      </c>
      <c r="AR298" s="357"/>
      <c r="AS298" s="357"/>
      <c r="AT298" s="357"/>
      <c r="AU298" s="357"/>
      <c r="AV298" s="362">
        <f t="shared" si="241"/>
        <v>0</v>
      </c>
      <c r="AW298" s="357">
        <f t="shared" si="245"/>
        <v>118876.09</v>
      </c>
      <c r="AX298" s="357"/>
      <c r="AY298" s="359">
        <f t="shared" si="242"/>
        <v>118876.09</v>
      </c>
      <c r="AZ298" s="516"/>
      <c r="BA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row>
    <row r="299" spans="1:87" s="11" customFormat="1" ht="12" customHeight="1">
      <c r="A299" s="168">
        <v>16501003</v>
      </c>
      <c r="B299" s="111" t="str">
        <f t="shared" si="224"/>
        <v>16501003</v>
      </c>
      <c r="C299" s="96" t="s">
        <v>444</v>
      </c>
      <c r="D299" s="115" t="str">
        <f t="shared" si="225"/>
        <v>W/C</v>
      </c>
      <c r="E299" s="115"/>
      <c r="F299" s="96"/>
      <c r="G299" s="115"/>
      <c r="H299" s="184" t="str">
        <f t="shared" si="229"/>
        <v/>
      </c>
      <c r="I299" s="184" t="str">
        <f t="shared" si="230"/>
        <v/>
      </c>
      <c r="J299" s="184" t="str">
        <f t="shared" si="231"/>
        <v/>
      </c>
      <c r="K299" s="184" t="str">
        <f t="shared" si="222"/>
        <v/>
      </c>
      <c r="L299" s="184" t="str">
        <f t="shared" si="226"/>
        <v>W/C</v>
      </c>
      <c r="M299" s="184" t="str">
        <f t="shared" si="227"/>
        <v>NO</v>
      </c>
      <c r="N299" s="184" t="str">
        <f t="shared" si="228"/>
        <v>W/C</v>
      </c>
      <c r="O299"/>
      <c r="P299" s="97">
        <v>3901.03</v>
      </c>
      <c r="Q299" s="97">
        <v>2400</v>
      </c>
      <c r="R299" s="97">
        <v>0</v>
      </c>
      <c r="S299" s="97">
        <v>0</v>
      </c>
      <c r="T299" s="97">
        <v>0</v>
      </c>
      <c r="U299" s="97">
        <v>0</v>
      </c>
      <c r="V299" s="97">
        <v>0</v>
      </c>
      <c r="W299" s="97">
        <v>0</v>
      </c>
      <c r="X299" s="97">
        <v>0</v>
      </c>
      <c r="Y299" s="97">
        <v>0</v>
      </c>
      <c r="Z299" s="97">
        <v>0</v>
      </c>
      <c r="AA299" s="97">
        <v>1830374.34</v>
      </c>
      <c r="AB299" s="97">
        <v>500</v>
      </c>
      <c r="AC299" s="97"/>
      <c r="AD299" s="97"/>
      <c r="AE299" s="97">
        <f t="shared" si="220"/>
        <v>152914.57125000001</v>
      </c>
      <c r="AF299" s="105"/>
      <c r="AG299" s="104"/>
      <c r="AH299" s="102"/>
      <c r="AI299" s="102"/>
      <c r="AJ299" s="102"/>
      <c r="AK299" s="103"/>
      <c r="AL299" s="102">
        <f t="shared" si="239"/>
        <v>0</v>
      </c>
      <c r="AM299" s="101">
        <f t="shared" si="243"/>
        <v>152914.57125000001</v>
      </c>
      <c r="AN299" s="102"/>
      <c r="AO299" s="264">
        <f t="shared" si="240"/>
        <v>152914.57125000001</v>
      </c>
      <c r="AP299" s="240"/>
      <c r="AQ299" s="87">
        <f t="shared" si="221"/>
        <v>500</v>
      </c>
      <c r="AR299" s="102"/>
      <c r="AS299" s="102"/>
      <c r="AT299" s="102"/>
      <c r="AU299" s="102"/>
      <c r="AV299" s="260">
        <f t="shared" si="241"/>
        <v>0</v>
      </c>
      <c r="AW299" s="102">
        <f t="shared" si="244"/>
        <v>500</v>
      </c>
      <c r="AX299" s="102"/>
      <c r="AY299" s="101">
        <f t="shared" si="242"/>
        <v>500</v>
      </c>
      <c r="AZ299" s="516"/>
      <c r="BA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row>
    <row r="300" spans="1:87" s="11" customFormat="1" ht="12" customHeight="1">
      <c r="A300" s="168">
        <v>16501013</v>
      </c>
      <c r="B300" s="111" t="str">
        <f t="shared" si="224"/>
        <v>16501013</v>
      </c>
      <c r="C300" s="114" t="s">
        <v>637</v>
      </c>
      <c r="D300" s="115" t="str">
        <f t="shared" si="225"/>
        <v>W/C</v>
      </c>
      <c r="E300" s="115"/>
      <c r="F300" s="96"/>
      <c r="G300" s="115"/>
      <c r="H300" s="184" t="str">
        <f t="shared" si="229"/>
        <v/>
      </c>
      <c r="I300" s="184" t="str">
        <f t="shared" si="230"/>
        <v/>
      </c>
      <c r="J300" s="184" t="str">
        <f t="shared" si="231"/>
        <v/>
      </c>
      <c r="K300" s="184" t="str">
        <f t="shared" si="222"/>
        <v/>
      </c>
      <c r="L300" s="184" t="str">
        <f t="shared" si="226"/>
        <v>W/C</v>
      </c>
      <c r="M300" s="184" t="str">
        <f t="shared" si="227"/>
        <v>NO</v>
      </c>
      <c r="N300" s="184" t="str">
        <f t="shared" si="228"/>
        <v>W/C</v>
      </c>
      <c r="O300"/>
      <c r="P300" s="97">
        <v>2171361.65</v>
      </c>
      <c r="Q300" s="97">
        <v>322694.88</v>
      </c>
      <c r="R300" s="97">
        <v>577750.88</v>
      </c>
      <c r="S300" s="97">
        <v>588280.88</v>
      </c>
      <c r="T300" s="97">
        <v>603887.92000000004</v>
      </c>
      <c r="U300" s="97">
        <v>627381.9</v>
      </c>
      <c r="V300" s="97">
        <v>689841.4</v>
      </c>
      <c r="W300" s="97">
        <v>296396.03999999998</v>
      </c>
      <c r="X300" s="97">
        <v>687416.94</v>
      </c>
      <c r="Y300" s="97">
        <v>839698.49</v>
      </c>
      <c r="Z300" s="97">
        <v>993452.72</v>
      </c>
      <c r="AA300" s="97">
        <v>2819629.35</v>
      </c>
      <c r="AB300" s="97">
        <v>3399130.95</v>
      </c>
      <c r="AC300" s="97"/>
      <c r="AD300" s="97"/>
      <c r="AE300" s="97">
        <f t="shared" si="220"/>
        <v>985973.1416666666</v>
      </c>
      <c r="AF300" s="105"/>
      <c r="AG300" s="104"/>
      <c r="AH300" s="102"/>
      <c r="AI300" s="102"/>
      <c r="AJ300" s="102"/>
      <c r="AK300" s="103"/>
      <c r="AL300" s="102">
        <f t="shared" si="239"/>
        <v>0</v>
      </c>
      <c r="AM300" s="101">
        <f t="shared" si="243"/>
        <v>985973.1416666666</v>
      </c>
      <c r="AN300" s="102"/>
      <c r="AO300" s="264">
        <f t="shared" si="240"/>
        <v>985973.1416666666</v>
      </c>
      <c r="AP300" s="240"/>
      <c r="AQ300" s="87">
        <f t="shared" si="221"/>
        <v>3399130.95</v>
      </c>
      <c r="AR300" s="102"/>
      <c r="AS300" s="102"/>
      <c r="AT300" s="102"/>
      <c r="AU300" s="102"/>
      <c r="AV300" s="260">
        <f t="shared" si="241"/>
        <v>0</v>
      </c>
      <c r="AW300" s="102">
        <f t="shared" si="244"/>
        <v>3399130.95</v>
      </c>
      <c r="AX300" s="102"/>
      <c r="AY300" s="101">
        <f t="shared" si="242"/>
        <v>3399130.95</v>
      </c>
      <c r="AZ300" s="516"/>
      <c r="BA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row>
    <row r="301" spans="1:87" s="11" customFormat="1" ht="12" customHeight="1">
      <c r="A301" s="373">
        <v>16501023</v>
      </c>
      <c r="B301" s="387" t="str">
        <f t="shared" si="224"/>
        <v>16501023</v>
      </c>
      <c r="C301" s="352" t="e">
        <f>#REF!</f>
        <v>#REF!</v>
      </c>
      <c r="D301" s="353" t="str">
        <f t="shared" si="225"/>
        <v>W/C</v>
      </c>
      <c r="E301" s="353"/>
      <c r="F301" s="438">
        <v>42752</v>
      </c>
      <c r="G301" s="353"/>
      <c r="H301" s="354" t="str">
        <f t="shared" si="229"/>
        <v/>
      </c>
      <c r="I301" s="354" t="str">
        <f t="shared" si="230"/>
        <v/>
      </c>
      <c r="J301" s="354" t="str">
        <f t="shared" si="231"/>
        <v/>
      </c>
      <c r="K301" s="354" t="str">
        <f t="shared" si="222"/>
        <v/>
      </c>
      <c r="L301" s="354" t="str">
        <f t="shared" si="226"/>
        <v>W/C</v>
      </c>
      <c r="M301" s="354" t="str">
        <f t="shared" si="227"/>
        <v>NO</v>
      </c>
      <c r="N301" s="354" t="str">
        <f t="shared" si="228"/>
        <v>W/C</v>
      </c>
      <c r="O301"/>
      <c r="P301" s="355">
        <v>57941.25</v>
      </c>
      <c r="Q301" s="355">
        <v>50698.59</v>
      </c>
      <c r="R301" s="355">
        <v>43455.93</v>
      </c>
      <c r="S301" s="355">
        <v>36213.269999999997</v>
      </c>
      <c r="T301" s="355">
        <v>28970.61</v>
      </c>
      <c r="U301" s="355">
        <v>21727.95</v>
      </c>
      <c r="V301" s="355">
        <v>14485.29</v>
      </c>
      <c r="W301" s="355">
        <v>7242.63</v>
      </c>
      <c r="X301" s="355">
        <v>0</v>
      </c>
      <c r="Y301" s="355">
        <v>90849.91</v>
      </c>
      <c r="Z301" s="355">
        <v>90849.91</v>
      </c>
      <c r="AA301" s="355">
        <v>90849.91</v>
      </c>
      <c r="AB301" s="355">
        <v>0</v>
      </c>
      <c r="AC301" s="355"/>
      <c r="AD301" s="355"/>
      <c r="AE301" s="355">
        <f t="shared" si="220"/>
        <v>42026.21875</v>
      </c>
      <c r="AF301" s="406"/>
      <c r="AG301" s="356"/>
      <c r="AH301" s="357"/>
      <c r="AI301" s="357"/>
      <c r="AJ301" s="357"/>
      <c r="AK301" s="358"/>
      <c r="AL301" s="357">
        <f t="shared" si="239"/>
        <v>0</v>
      </c>
      <c r="AM301" s="359">
        <f t="shared" si="243"/>
        <v>42026.21875</v>
      </c>
      <c r="AN301" s="357"/>
      <c r="AO301" s="360">
        <f t="shared" si="240"/>
        <v>42026.21875</v>
      </c>
      <c r="AP301" s="357"/>
      <c r="AQ301" s="361">
        <f t="shared" si="221"/>
        <v>0</v>
      </c>
      <c r="AR301" s="357"/>
      <c r="AS301" s="357"/>
      <c r="AT301" s="357"/>
      <c r="AU301" s="357"/>
      <c r="AV301" s="362">
        <f t="shared" si="241"/>
        <v>0</v>
      </c>
      <c r="AW301" s="357">
        <f t="shared" si="244"/>
        <v>0</v>
      </c>
      <c r="AX301" s="357"/>
      <c r="AY301" s="359">
        <f t="shared" si="242"/>
        <v>0</v>
      </c>
      <c r="AZ301" s="516"/>
      <c r="BA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row>
    <row r="302" spans="1:87" s="11" customFormat="1" ht="12" customHeight="1">
      <c r="A302" s="373">
        <v>16501033</v>
      </c>
      <c r="B302" s="387" t="str">
        <f t="shared" si="224"/>
        <v>16501033</v>
      </c>
      <c r="C302" s="352" t="e">
        <f>#REF!</f>
        <v>#REF!</v>
      </c>
      <c r="D302" s="353" t="str">
        <f t="shared" si="225"/>
        <v>W/C</v>
      </c>
      <c r="E302" s="353"/>
      <c r="F302" s="438">
        <v>42964</v>
      </c>
      <c r="G302" s="353"/>
      <c r="H302" s="354" t="str">
        <f t="shared" si="229"/>
        <v/>
      </c>
      <c r="I302" s="354" t="str">
        <f t="shared" si="230"/>
        <v/>
      </c>
      <c r="J302" s="354" t="str">
        <f t="shared" si="231"/>
        <v/>
      </c>
      <c r="K302" s="354" t="str">
        <f t="shared" si="222"/>
        <v/>
      </c>
      <c r="L302" s="354" t="str">
        <f t="shared" si="226"/>
        <v>W/C</v>
      </c>
      <c r="M302" s="354" t="str">
        <f t="shared" si="227"/>
        <v>NO</v>
      </c>
      <c r="N302" s="354" t="str">
        <f t="shared" si="228"/>
        <v>W/C</v>
      </c>
      <c r="O302"/>
      <c r="P302" s="355">
        <v>65450</v>
      </c>
      <c r="Q302" s="355">
        <v>52360</v>
      </c>
      <c r="R302" s="355">
        <v>39270</v>
      </c>
      <c r="S302" s="355">
        <v>26180</v>
      </c>
      <c r="T302" s="355">
        <v>13090</v>
      </c>
      <c r="U302" s="355">
        <v>0</v>
      </c>
      <c r="V302" s="355">
        <v>146712.5</v>
      </c>
      <c r="W302" s="355">
        <v>133375</v>
      </c>
      <c r="X302" s="355">
        <v>264307.09000000003</v>
      </c>
      <c r="Y302" s="355">
        <v>230175</v>
      </c>
      <c r="Z302" s="355">
        <v>207157.5</v>
      </c>
      <c r="AA302" s="355">
        <v>184140</v>
      </c>
      <c r="AB302" s="355">
        <v>161122.5</v>
      </c>
      <c r="AC302" s="355"/>
      <c r="AD302" s="355"/>
      <c r="AE302" s="355">
        <f t="shared" si="220"/>
        <v>117504.44500000001</v>
      </c>
      <c r="AF302" s="406"/>
      <c r="AG302" s="356"/>
      <c r="AH302" s="357"/>
      <c r="AI302" s="357"/>
      <c r="AJ302" s="357"/>
      <c r="AK302" s="358"/>
      <c r="AL302" s="357">
        <f t="shared" si="239"/>
        <v>0</v>
      </c>
      <c r="AM302" s="359">
        <f t="shared" si="243"/>
        <v>117504.44500000001</v>
      </c>
      <c r="AN302" s="357"/>
      <c r="AO302" s="360">
        <f t="shared" si="240"/>
        <v>117504.44500000001</v>
      </c>
      <c r="AP302" s="357"/>
      <c r="AQ302" s="361">
        <f t="shared" si="221"/>
        <v>161122.5</v>
      </c>
      <c r="AR302" s="357"/>
      <c r="AS302" s="357"/>
      <c r="AT302" s="357"/>
      <c r="AU302" s="357"/>
      <c r="AV302" s="362">
        <f t="shared" si="241"/>
        <v>0</v>
      </c>
      <c r="AW302" s="357">
        <f t="shared" si="244"/>
        <v>161122.5</v>
      </c>
      <c r="AX302" s="357"/>
      <c r="AY302" s="359">
        <f t="shared" si="242"/>
        <v>161122.5</v>
      </c>
      <c r="AZ302" s="516"/>
      <c r="BA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row>
    <row r="303" spans="1:87" s="11" customFormat="1" ht="12" customHeight="1">
      <c r="A303" s="373">
        <v>16501043</v>
      </c>
      <c r="B303" s="387" t="str">
        <f t="shared" si="224"/>
        <v>16501043</v>
      </c>
      <c r="C303" s="352" t="e">
        <f>#REF!</f>
        <v>#REF!</v>
      </c>
      <c r="D303" s="353" t="str">
        <f t="shared" si="225"/>
        <v>W/C</v>
      </c>
      <c r="E303" s="353"/>
      <c r="F303" s="438">
        <v>42903</v>
      </c>
      <c r="G303" s="353"/>
      <c r="H303" s="354" t="str">
        <f t="shared" si="229"/>
        <v/>
      </c>
      <c r="I303" s="354" t="str">
        <f t="shared" si="230"/>
        <v/>
      </c>
      <c r="J303" s="354" t="str">
        <f t="shared" si="231"/>
        <v/>
      </c>
      <c r="K303" s="354" t="str">
        <f t="shared" si="222"/>
        <v/>
      </c>
      <c r="L303" s="354" t="str">
        <f t="shared" si="226"/>
        <v>W/C</v>
      </c>
      <c r="M303" s="354" t="str">
        <f t="shared" si="227"/>
        <v>NO</v>
      </c>
      <c r="N303" s="354" t="str">
        <f t="shared" si="228"/>
        <v>W/C</v>
      </c>
      <c r="O303"/>
      <c r="P303" s="355">
        <v>297091.68</v>
      </c>
      <c r="Q303" s="355">
        <v>222818.76</v>
      </c>
      <c r="R303" s="355">
        <v>148545.84</v>
      </c>
      <c r="S303" s="355">
        <v>74272.92</v>
      </c>
      <c r="T303" s="355">
        <v>0</v>
      </c>
      <c r="U303" s="355">
        <v>826630.78</v>
      </c>
      <c r="V303" s="355">
        <v>751482.53</v>
      </c>
      <c r="W303" s="355">
        <v>676334.28</v>
      </c>
      <c r="X303" s="355">
        <v>601186.03</v>
      </c>
      <c r="Y303" s="355">
        <v>526037.78</v>
      </c>
      <c r="Z303" s="355">
        <v>450889.53</v>
      </c>
      <c r="AA303" s="355">
        <v>375741.28</v>
      </c>
      <c r="AB303" s="355">
        <v>300593.03000000003</v>
      </c>
      <c r="AC303" s="355"/>
      <c r="AD303" s="355"/>
      <c r="AE303" s="355">
        <f t="shared" si="220"/>
        <v>412731.84041666676</v>
      </c>
      <c r="AF303" s="406"/>
      <c r="AG303" s="356"/>
      <c r="AH303" s="357"/>
      <c r="AI303" s="357"/>
      <c r="AJ303" s="357"/>
      <c r="AK303" s="358"/>
      <c r="AL303" s="357">
        <f t="shared" si="239"/>
        <v>0</v>
      </c>
      <c r="AM303" s="359">
        <f t="shared" si="243"/>
        <v>412731.84041666676</v>
      </c>
      <c r="AN303" s="357"/>
      <c r="AO303" s="360">
        <f t="shared" si="240"/>
        <v>412731.84041666676</v>
      </c>
      <c r="AP303" s="357"/>
      <c r="AQ303" s="361">
        <f t="shared" si="221"/>
        <v>300593.03000000003</v>
      </c>
      <c r="AR303" s="357"/>
      <c r="AS303" s="357"/>
      <c r="AT303" s="357"/>
      <c r="AU303" s="357"/>
      <c r="AV303" s="362">
        <f t="shared" si="241"/>
        <v>0</v>
      </c>
      <c r="AW303" s="357">
        <f t="shared" si="244"/>
        <v>300593.03000000003</v>
      </c>
      <c r="AX303" s="357"/>
      <c r="AY303" s="359">
        <f t="shared" si="242"/>
        <v>300593.03000000003</v>
      </c>
      <c r="AZ303" s="516"/>
      <c r="BA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row>
    <row r="304" spans="1:87" s="11" customFormat="1" ht="12" customHeight="1">
      <c r="A304" s="168">
        <v>16501051</v>
      </c>
      <c r="B304" s="111" t="str">
        <f t="shared" si="224"/>
        <v>16501051</v>
      </c>
      <c r="C304" s="96" t="s">
        <v>916</v>
      </c>
      <c r="D304" s="115" t="str">
        <f t="shared" si="225"/>
        <v>W/C</v>
      </c>
      <c r="E304" s="115"/>
      <c r="F304" s="224"/>
      <c r="G304" s="115"/>
      <c r="H304" s="184" t="str">
        <f t="shared" si="229"/>
        <v/>
      </c>
      <c r="I304" s="184" t="str">
        <f t="shared" si="230"/>
        <v/>
      </c>
      <c r="J304" s="184" t="str">
        <f t="shared" si="231"/>
        <v/>
      </c>
      <c r="K304" s="184" t="str">
        <f t="shared" si="222"/>
        <v/>
      </c>
      <c r="L304" s="184" t="str">
        <f t="shared" si="226"/>
        <v>W/C</v>
      </c>
      <c r="M304" s="184" t="str">
        <f t="shared" si="227"/>
        <v>NO</v>
      </c>
      <c r="N304" s="184" t="str">
        <f t="shared" si="228"/>
        <v>W/C</v>
      </c>
      <c r="O304"/>
      <c r="P304" s="97">
        <v>0</v>
      </c>
      <c r="Q304" s="97">
        <v>0</v>
      </c>
      <c r="R304" s="97">
        <v>0</v>
      </c>
      <c r="S304" s="97">
        <v>0</v>
      </c>
      <c r="T304" s="97">
        <v>395452.2</v>
      </c>
      <c r="U304" s="97">
        <v>362497.85</v>
      </c>
      <c r="V304" s="97">
        <v>329543.5</v>
      </c>
      <c r="W304" s="97">
        <v>296589.15000000002</v>
      </c>
      <c r="X304" s="97">
        <v>263634.8</v>
      </c>
      <c r="Y304" s="97">
        <v>230680.45</v>
      </c>
      <c r="Z304" s="97">
        <v>197726.1</v>
      </c>
      <c r="AA304" s="97">
        <v>164771.75</v>
      </c>
      <c r="AB304" s="97">
        <v>131817.4</v>
      </c>
      <c r="AC304" s="97"/>
      <c r="AD304" s="97"/>
      <c r="AE304" s="97">
        <f t="shared" si="220"/>
        <v>192233.70833333337</v>
      </c>
      <c r="AF304" s="105"/>
      <c r="AG304" s="104"/>
      <c r="AH304" s="102"/>
      <c r="AI304" s="102"/>
      <c r="AJ304" s="102"/>
      <c r="AK304" s="103"/>
      <c r="AL304" s="102">
        <f t="shared" si="239"/>
        <v>0</v>
      </c>
      <c r="AM304" s="101">
        <f t="shared" si="243"/>
        <v>192233.70833333337</v>
      </c>
      <c r="AN304" s="102"/>
      <c r="AO304" s="264">
        <f t="shared" si="240"/>
        <v>192233.70833333337</v>
      </c>
      <c r="AP304" s="240"/>
      <c r="AQ304" s="87">
        <f t="shared" si="221"/>
        <v>131817.4</v>
      </c>
      <c r="AR304" s="102"/>
      <c r="AS304" s="102"/>
      <c r="AT304" s="102"/>
      <c r="AU304" s="102"/>
      <c r="AV304" s="260">
        <f t="shared" si="241"/>
        <v>0</v>
      </c>
      <c r="AW304" s="102">
        <f t="shared" si="244"/>
        <v>131817.4</v>
      </c>
      <c r="AX304" s="102"/>
      <c r="AY304" s="101">
        <f t="shared" si="242"/>
        <v>131817.4</v>
      </c>
      <c r="AZ304" s="516"/>
      <c r="BA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row>
    <row r="305" spans="1:87" s="11" customFormat="1" ht="12" customHeight="1">
      <c r="A305" s="373">
        <v>16501053</v>
      </c>
      <c r="B305" s="387" t="str">
        <f t="shared" si="224"/>
        <v>16501053</v>
      </c>
      <c r="C305" s="352" t="e">
        <f>#REF!</f>
        <v>#REF!</v>
      </c>
      <c r="D305" s="353" t="str">
        <f t="shared" si="225"/>
        <v>W/C</v>
      </c>
      <c r="E305" s="353"/>
      <c r="F305" s="438">
        <v>42783</v>
      </c>
      <c r="G305" s="353"/>
      <c r="H305" s="354" t="str">
        <f t="shared" si="229"/>
        <v/>
      </c>
      <c r="I305" s="354" t="str">
        <f t="shared" si="230"/>
        <v/>
      </c>
      <c r="J305" s="354" t="str">
        <f t="shared" si="231"/>
        <v/>
      </c>
      <c r="K305" s="354" t="str">
        <f t="shared" si="222"/>
        <v/>
      </c>
      <c r="L305" s="354" t="str">
        <f t="shared" si="226"/>
        <v>W/C</v>
      </c>
      <c r="M305" s="354" t="str">
        <f t="shared" si="227"/>
        <v>NO</v>
      </c>
      <c r="N305" s="354" t="str">
        <f t="shared" si="228"/>
        <v>W/C</v>
      </c>
      <c r="O305"/>
      <c r="P305" s="355">
        <v>0</v>
      </c>
      <c r="Q305" s="355">
        <v>137295.4</v>
      </c>
      <c r="R305" s="355">
        <v>124814</v>
      </c>
      <c r="S305" s="355">
        <v>112332.6</v>
      </c>
      <c r="T305" s="355">
        <v>99851.199999999997</v>
      </c>
      <c r="U305" s="355">
        <v>88934.09</v>
      </c>
      <c r="V305" s="355">
        <v>76229.22</v>
      </c>
      <c r="W305" s="355">
        <v>63524.35</v>
      </c>
      <c r="X305" s="355">
        <v>50819.48</v>
      </c>
      <c r="Y305" s="355">
        <v>38114.61</v>
      </c>
      <c r="Z305" s="355">
        <v>25409.74</v>
      </c>
      <c r="AA305" s="355">
        <v>13598.75</v>
      </c>
      <c r="AB305" s="355">
        <v>0</v>
      </c>
      <c r="AC305" s="355"/>
      <c r="AD305" s="355"/>
      <c r="AE305" s="355">
        <f t="shared" si="220"/>
        <v>69243.62</v>
      </c>
      <c r="AF305" s="406"/>
      <c r="AG305" s="356"/>
      <c r="AH305" s="357"/>
      <c r="AI305" s="357"/>
      <c r="AJ305" s="357"/>
      <c r="AK305" s="358"/>
      <c r="AL305" s="357">
        <f t="shared" si="239"/>
        <v>0</v>
      </c>
      <c r="AM305" s="359">
        <f t="shared" si="243"/>
        <v>69243.62</v>
      </c>
      <c r="AN305" s="357"/>
      <c r="AO305" s="360">
        <f t="shared" si="240"/>
        <v>69243.62</v>
      </c>
      <c r="AP305" s="357"/>
      <c r="AQ305" s="361">
        <f t="shared" si="221"/>
        <v>0</v>
      </c>
      <c r="AR305" s="357"/>
      <c r="AS305" s="357"/>
      <c r="AT305" s="357"/>
      <c r="AU305" s="357"/>
      <c r="AV305" s="362">
        <f t="shared" si="241"/>
        <v>0</v>
      </c>
      <c r="AW305" s="357">
        <f t="shared" si="244"/>
        <v>0</v>
      </c>
      <c r="AX305" s="357"/>
      <c r="AY305" s="359">
        <f t="shared" si="242"/>
        <v>0</v>
      </c>
      <c r="AZ305" s="516"/>
      <c r="BA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row>
    <row r="306" spans="1:87" s="11" customFormat="1" ht="12" customHeight="1">
      <c r="A306" s="168">
        <v>16501083</v>
      </c>
      <c r="B306" s="111" t="str">
        <f t="shared" si="224"/>
        <v>16501083</v>
      </c>
      <c r="C306" s="96" t="s">
        <v>913</v>
      </c>
      <c r="D306" s="115" t="str">
        <f t="shared" si="225"/>
        <v>W/C</v>
      </c>
      <c r="E306" s="115"/>
      <c r="F306" s="96"/>
      <c r="G306" s="115"/>
      <c r="H306" s="184" t="str">
        <f t="shared" si="229"/>
        <v/>
      </c>
      <c r="I306" s="184" t="str">
        <f t="shared" si="230"/>
        <v/>
      </c>
      <c r="J306" s="184" t="str">
        <f t="shared" si="231"/>
        <v/>
      </c>
      <c r="K306" s="184" t="str">
        <f t="shared" si="222"/>
        <v/>
      </c>
      <c r="L306" s="184" t="str">
        <f t="shared" si="226"/>
        <v>W/C</v>
      </c>
      <c r="M306" s="184" t="str">
        <f t="shared" si="227"/>
        <v>NO</v>
      </c>
      <c r="N306" s="184" t="str">
        <f t="shared" si="228"/>
        <v>W/C</v>
      </c>
      <c r="O306"/>
      <c r="P306" s="97">
        <v>11095.94</v>
      </c>
      <c r="Q306" s="97">
        <v>10045.94</v>
      </c>
      <c r="R306" s="97">
        <v>9545.94</v>
      </c>
      <c r="S306" s="97">
        <v>8045.94</v>
      </c>
      <c r="T306" s="97">
        <v>6495.94</v>
      </c>
      <c r="U306" s="97">
        <v>6245.94</v>
      </c>
      <c r="V306" s="97">
        <v>5995.94</v>
      </c>
      <c r="W306" s="97">
        <v>4995.9399999999996</v>
      </c>
      <c r="X306" s="97">
        <v>4745.9399999999996</v>
      </c>
      <c r="Y306" s="97">
        <v>1995.94</v>
      </c>
      <c r="Z306" s="97">
        <v>995.94</v>
      </c>
      <c r="AA306" s="97">
        <v>-2754.06</v>
      </c>
      <c r="AB306" s="97">
        <v>-4754.0600000000004</v>
      </c>
      <c r="AC306" s="97"/>
      <c r="AD306" s="97"/>
      <c r="AE306" s="97">
        <f t="shared" si="220"/>
        <v>4960.5233333333354</v>
      </c>
      <c r="AF306" s="105"/>
      <c r="AG306" s="104"/>
      <c r="AH306" s="102"/>
      <c r="AI306" s="102"/>
      <c r="AJ306" s="102"/>
      <c r="AK306" s="103"/>
      <c r="AL306" s="102">
        <f t="shared" si="239"/>
        <v>0</v>
      </c>
      <c r="AM306" s="101">
        <f t="shared" si="243"/>
        <v>4960.5233333333354</v>
      </c>
      <c r="AN306" s="102"/>
      <c r="AO306" s="264">
        <f t="shared" si="240"/>
        <v>4960.5233333333354</v>
      </c>
      <c r="AP306" s="240"/>
      <c r="AQ306" s="87">
        <f t="shared" si="221"/>
        <v>-4754.0600000000004</v>
      </c>
      <c r="AR306" s="102"/>
      <c r="AS306" s="102"/>
      <c r="AT306" s="102"/>
      <c r="AU306" s="102"/>
      <c r="AV306" s="260">
        <f t="shared" si="241"/>
        <v>0</v>
      </c>
      <c r="AW306" s="102">
        <f t="shared" si="244"/>
        <v>-4754.0600000000004</v>
      </c>
      <c r="AX306" s="102"/>
      <c r="AY306" s="101">
        <f t="shared" si="242"/>
        <v>-4754.0600000000004</v>
      </c>
      <c r="AZ306" s="516"/>
      <c r="BA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row>
    <row r="307" spans="1:87" s="11" customFormat="1" ht="12" customHeight="1">
      <c r="A307" s="174">
        <v>16501101</v>
      </c>
      <c r="B307" s="204" t="str">
        <f t="shared" si="224"/>
        <v>16501101</v>
      </c>
      <c r="C307" s="96" t="s">
        <v>1287</v>
      </c>
      <c r="D307" s="115" t="str">
        <f t="shared" si="225"/>
        <v>W/C</v>
      </c>
      <c r="E307" s="115"/>
      <c r="F307" s="96"/>
      <c r="G307" s="115"/>
      <c r="H307" s="184" t="str">
        <f t="shared" si="229"/>
        <v/>
      </c>
      <c r="I307" s="184" t="str">
        <f t="shared" si="230"/>
        <v/>
      </c>
      <c r="J307" s="184" t="str">
        <f t="shared" si="231"/>
        <v/>
      </c>
      <c r="K307" s="184" t="str">
        <f t="shared" si="222"/>
        <v/>
      </c>
      <c r="L307" s="184" t="str">
        <f t="shared" si="226"/>
        <v>W/C</v>
      </c>
      <c r="M307" s="184" t="str">
        <f t="shared" si="227"/>
        <v>NO</v>
      </c>
      <c r="N307" s="184" t="str">
        <f t="shared" si="228"/>
        <v>W/C</v>
      </c>
      <c r="O307" s="4"/>
      <c r="P307" s="97">
        <v>42860.43</v>
      </c>
      <c r="Q307" s="97">
        <v>35717.03</v>
      </c>
      <c r="R307" s="97">
        <v>28573.63</v>
      </c>
      <c r="S307" s="97">
        <v>21430.23</v>
      </c>
      <c r="T307" s="97">
        <v>14286.83</v>
      </c>
      <c r="U307" s="97">
        <v>7143.43</v>
      </c>
      <c r="V307" s="97">
        <v>0</v>
      </c>
      <c r="W307" s="97">
        <v>0</v>
      </c>
      <c r="X307" s="97">
        <v>66239.16</v>
      </c>
      <c r="Y307" s="97">
        <v>59615.24</v>
      </c>
      <c r="Z307" s="97">
        <v>52991.32</v>
      </c>
      <c r="AA307" s="97">
        <v>46367.4</v>
      </c>
      <c r="AB307" s="97">
        <v>39743.480000000003</v>
      </c>
      <c r="AC307" s="97"/>
      <c r="AD307" s="97"/>
      <c r="AE307" s="97">
        <f t="shared" si="220"/>
        <v>31138.852083333335</v>
      </c>
      <c r="AF307" s="105"/>
      <c r="AG307" s="104"/>
      <c r="AH307" s="102"/>
      <c r="AI307" s="102"/>
      <c r="AJ307" s="102"/>
      <c r="AK307" s="103"/>
      <c r="AL307" s="102">
        <f t="shared" si="239"/>
        <v>0</v>
      </c>
      <c r="AM307" s="101">
        <f t="shared" si="243"/>
        <v>31138.852083333335</v>
      </c>
      <c r="AN307" s="102"/>
      <c r="AO307" s="264">
        <f t="shared" si="240"/>
        <v>31138.852083333335</v>
      </c>
      <c r="AP307" s="102"/>
      <c r="AQ307" s="87">
        <f t="shared" si="221"/>
        <v>39743.480000000003</v>
      </c>
      <c r="AR307" s="102"/>
      <c r="AS307" s="102"/>
      <c r="AT307" s="102"/>
      <c r="AU307" s="102"/>
      <c r="AV307" s="260">
        <f t="shared" si="241"/>
        <v>0</v>
      </c>
      <c r="AW307" s="102">
        <f t="shared" si="244"/>
        <v>39743.480000000003</v>
      </c>
      <c r="AX307" s="102"/>
      <c r="AY307" s="101">
        <f t="shared" si="242"/>
        <v>39743.480000000003</v>
      </c>
      <c r="AZ307" s="516"/>
      <c r="BA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row>
    <row r="308" spans="1:87" s="11" customFormat="1" ht="12" customHeight="1">
      <c r="A308" s="168">
        <v>16501103</v>
      </c>
      <c r="B308" s="111" t="str">
        <f t="shared" si="224"/>
        <v>16501103</v>
      </c>
      <c r="C308" s="96" t="s">
        <v>1001</v>
      </c>
      <c r="D308" s="115" t="str">
        <f t="shared" si="225"/>
        <v>W/C</v>
      </c>
      <c r="E308" s="115"/>
      <c r="F308" s="96"/>
      <c r="G308" s="115"/>
      <c r="H308" s="184" t="str">
        <f t="shared" si="229"/>
        <v/>
      </c>
      <c r="I308" s="184" t="str">
        <f t="shared" si="230"/>
        <v/>
      </c>
      <c r="J308" s="184" t="str">
        <f t="shared" si="231"/>
        <v/>
      </c>
      <c r="K308" s="184" t="str">
        <f t="shared" si="222"/>
        <v/>
      </c>
      <c r="L308" s="184" t="str">
        <f t="shared" si="226"/>
        <v>W/C</v>
      </c>
      <c r="M308" s="184" t="str">
        <f t="shared" si="227"/>
        <v>NO</v>
      </c>
      <c r="N308" s="184" t="str">
        <f t="shared" si="228"/>
        <v>W/C</v>
      </c>
      <c r="O308" s="4"/>
      <c r="P308" s="97">
        <v>176857.77</v>
      </c>
      <c r="Q308" s="97">
        <v>147381.47</v>
      </c>
      <c r="R308" s="97">
        <v>117905.17</v>
      </c>
      <c r="S308" s="97">
        <v>88428.87</v>
      </c>
      <c r="T308" s="97">
        <v>58952.57</v>
      </c>
      <c r="U308" s="97">
        <v>29476.27</v>
      </c>
      <c r="V308" s="97">
        <v>0</v>
      </c>
      <c r="W308" s="97">
        <v>0</v>
      </c>
      <c r="X308" s="97">
        <v>2741785.87</v>
      </c>
      <c r="Y308" s="97">
        <v>940040.9</v>
      </c>
      <c r="Z308" s="97">
        <v>940040.9</v>
      </c>
      <c r="AA308" s="97">
        <v>940040.9</v>
      </c>
      <c r="AB308" s="97">
        <v>1091974.22</v>
      </c>
      <c r="AC308" s="97"/>
      <c r="AD308" s="97"/>
      <c r="AE308" s="97">
        <f t="shared" si="220"/>
        <v>553205.74291666679</v>
      </c>
      <c r="AF308" s="105"/>
      <c r="AG308" s="104"/>
      <c r="AH308" s="102"/>
      <c r="AI308" s="102"/>
      <c r="AJ308" s="102"/>
      <c r="AK308" s="103"/>
      <c r="AL308" s="102">
        <f t="shared" si="239"/>
        <v>0</v>
      </c>
      <c r="AM308" s="101">
        <f t="shared" si="243"/>
        <v>553205.74291666679</v>
      </c>
      <c r="AN308" s="102"/>
      <c r="AO308" s="264">
        <f t="shared" si="240"/>
        <v>553205.74291666679</v>
      </c>
      <c r="AP308" s="102"/>
      <c r="AQ308" s="87">
        <f t="shared" si="221"/>
        <v>1091974.22</v>
      </c>
      <c r="AR308" s="102"/>
      <c r="AS308" s="102"/>
      <c r="AT308" s="102"/>
      <c r="AU308" s="102"/>
      <c r="AV308" s="260">
        <f t="shared" si="241"/>
        <v>0</v>
      </c>
      <c r="AW308" s="102">
        <f t="shared" si="244"/>
        <v>1091974.22</v>
      </c>
      <c r="AX308" s="102"/>
      <c r="AY308" s="101">
        <f t="shared" si="242"/>
        <v>1091974.22</v>
      </c>
      <c r="AZ308" s="516"/>
      <c r="BA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row>
    <row r="309" spans="1:87" s="11" customFormat="1" ht="12" customHeight="1">
      <c r="A309" s="174">
        <v>16501113</v>
      </c>
      <c r="B309" s="204" t="str">
        <f t="shared" si="224"/>
        <v>16501113</v>
      </c>
      <c r="C309" s="96" t="s">
        <v>1283</v>
      </c>
      <c r="D309" s="115" t="str">
        <f t="shared" si="225"/>
        <v>W/C</v>
      </c>
      <c r="E309" s="115"/>
      <c r="F309" s="96"/>
      <c r="G309" s="115"/>
      <c r="H309" s="184" t="str">
        <f t="shared" si="229"/>
        <v/>
      </c>
      <c r="I309" s="184" t="str">
        <f t="shared" si="230"/>
        <v/>
      </c>
      <c r="J309" s="184" t="str">
        <f t="shared" si="231"/>
        <v/>
      </c>
      <c r="K309" s="184" t="str">
        <f t="shared" si="222"/>
        <v/>
      </c>
      <c r="L309" s="184" t="str">
        <f t="shared" si="226"/>
        <v>W/C</v>
      </c>
      <c r="M309" s="184" t="str">
        <f t="shared" si="227"/>
        <v>NO</v>
      </c>
      <c r="N309" s="184" t="str">
        <f t="shared" si="228"/>
        <v>W/C</v>
      </c>
      <c r="O309" s="4"/>
      <c r="P309" s="97">
        <v>56976.959999999999</v>
      </c>
      <c r="Q309" s="97">
        <v>47480.79</v>
      </c>
      <c r="R309" s="97">
        <v>37984.620000000003</v>
      </c>
      <c r="S309" s="97">
        <v>28488.45</v>
      </c>
      <c r="T309" s="97">
        <v>18992.28</v>
      </c>
      <c r="U309" s="97">
        <v>9496.11</v>
      </c>
      <c r="V309" s="97">
        <v>0</v>
      </c>
      <c r="W309" s="97">
        <v>0</v>
      </c>
      <c r="X309" s="97">
        <v>0</v>
      </c>
      <c r="Y309" s="97">
        <v>0</v>
      </c>
      <c r="Z309" s="97">
        <v>0</v>
      </c>
      <c r="AA309" s="97">
        <v>0</v>
      </c>
      <c r="AB309" s="97">
        <v>0</v>
      </c>
      <c r="AC309" s="97"/>
      <c r="AD309" s="97"/>
      <c r="AE309" s="97">
        <f t="shared" si="220"/>
        <v>14244.227500000001</v>
      </c>
      <c r="AF309" s="105"/>
      <c r="AG309" s="104"/>
      <c r="AH309" s="102"/>
      <c r="AI309" s="102"/>
      <c r="AJ309" s="102"/>
      <c r="AK309" s="103"/>
      <c r="AL309" s="102">
        <f t="shared" si="239"/>
        <v>0</v>
      </c>
      <c r="AM309" s="101">
        <f t="shared" si="243"/>
        <v>14244.227500000001</v>
      </c>
      <c r="AN309" s="102"/>
      <c r="AO309" s="264">
        <f t="shared" si="240"/>
        <v>14244.227500000001</v>
      </c>
      <c r="AP309" s="102"/>
      <c r="AQ309" s="87">
        <f t="shared" si="221"/>
        <v>0</v>
      </c>
      <c r="AR309" s="102"/>
      <c r="AS309" s="102"/>
      <c r="AT309" s="102"/>
      <c r="AU309" s="102"/>
      <c r="AV309" s="260">
        <f t="shared" si="241"/>
        <v>0</v>
      </c>
      <c r="AW309" s="102">
        <f t="shared" si="244"/>
        <v>0</v>
      </c>
      <c r="AX309" s="102"/>
      <c r="AY309" s="101">
        <f t="shared" si="242"/>
        <v>0</v>
      </c>
      <c r="AZ309" s="516"/>
      <c r="BA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row>
    <row r="310" spans="1:87" s="11" customFormat="1" ht="12" customHeight="1">
      <c r="A310" s="370">
        <v>16501133</v>
      </c>
      <c r="B310" s="370" t="str">
        <f t="shared" si="224"/>
        <v>16501133</v>
      </c>
      <c r="C310" s="382" t="s">
        <v>1467</v>
      </c>
      <c r="D310" s="353" t="str">
        <f t="shared" si="225"/>
        <v>W/C</v>
      </c>
      <c r="E310" s="353"/>
      <c r="F310" s="383">
        <v>43101</v>
      </c>
      <c r="G310" s="353"/>
      <c r="H310" s="354" t="str">
        <f t="shared" si="229"/>
        <v/>
      </c>
      <c r="I310" s="354" t="str">
        <f t="shared" si="230"/>
        <v/>
      </c>
      <c r="J310" s="354" t="str">
        <f t="shared" si="231"/>
        <v/>
      </c>
      <c r="K310" s="354" t="str">
        <f t="shared" si="222"/>
        <v/>
      </c>
      <c r="L310" s="354" t="str">
        <f t="shared" si="226"/>
        <v>W/C</v>
      </c>
      <c r="M310" s="354" t="str">
        <f t="shared" si="227"/>
        <v>NO</v>
      </c>
      <c r="N310" s="354" t="str">
        <f t="shared" si="228"/>
        <v>W/C</v>
      </c>
      <c r="O310"/>
      <c r="P310" s="355">
        <v>0</v>
      </c>
      <c r="Q310" s="355">
        <v>91531.47</v>
      </c>
      <c r="R310" s="355">
        <v>83210.429999999993</v>
      </c>
      <c r="S310" s="355">
        <v>74889.39</v>
      </c>
      <c r="T310" s="355">
        <v>66568.350000000006</v>
      </c>
      <c r="U310" s="355">
        <v>58247.31</v>
      </c>
      <c r="V310" s="355">
        <v>49926.27</v>
      </c>
      <c r="W310" s="355">
        <v>41605.230000000003</v>
      </c>
      <c r="X310" s="355">
        <v>33284.19</v>
      </c>
      <c r="Y310" s="355">
        <v>24963.15</v>
      </c>
      <c r="Z310" s="355">
        <v>16642.11</v>
      </c>
      <c r="AA310" s="355">
        <v>8321.07</v>
      </c>
      <c r="AB310" s="355">
        <v>0</v>
      </c>
      <c r="AC310" s="355"/>
      <c r="AD310" s="355"/>
      <c r="AE310" s="355">
        <f t="shared" si="220"/>
        <v>45765.747499999998</v>
      </c>
      <c r="AF310" s="406"/>
      <c r="AG310" s="356"/>
      <c r="AH310" s="357"/>
      <c r="AI310" s="357"/>
      <c r="AJ310" s="357"/>
      <c r="AK310" s="358"/>
      <c r="AL310" s="357">
        <f t="shared" si="239"/>
        <v>0</v>
      </c>
      <c r="AM310" s="359">
        <f t="shared" si="243"/>
        <v>45765.747499999998</v>
      </c>
      <c r="AN310" s="357"/>
      <c r="AO310" s="360">
        <f t="shared" si="240"/>
        <v>45765.747499999998</v>
      </c>
      <c r="AP310" s="357"/>
      <c r="AQ310" s="361">
        <f t="shared" si="221"/>
        <v>0</v>
      </c>
      <c r="AR310" s="357"/>
      <c r="AS310" s="357"/>
      <c r="AT310" s="357"/>
      <c r="AU310" s="357"/>
      <c r="AV310" s="362">
        <f t="shared" si="241"/>
        <v>0</v>
      </c>
      <c r="AW310" s="357">
        <f t="shared" si="244"/>
        <v>0</v>
      </c>
      <c r="AX310" s="357"/>
      <c r="AY310" s="359">
        <f t="shared" si="242"/>
        <v>0</v>
      </c>
      <c r="AZ310" s="516"/>
      <c r="BA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row>
    <row r="311" spans="1:87" s="11" customFormat="1" ht="12" customHeight="1">
      <c r="A311" s="370">
        <v>16501143</v>
      </c>
      <c r="B311" s="370" t="str">
        <f t="shared" si="224"/>
        <v>16501143</v>
      </c>
      <c r="C311" s="382" t="s">
        <v>1468</v>
      </c>
      <c r="D311" s="353" t="str">
        <f t="shared" si="225"/>
        <v>W/C</v>
      </c>
      <c r="E311" s="353"/>
      <c r="F311" s="383">
        <v>43101</v>
      </c>
      <c r="G311" s="353"/>
      <c r="H311" s="354" t="str">
        <f t="shared" si="229"/>
        <v/>
      </c>
      <c r="I311" s="354" t="str">
        <f t="shared" si="230"/>
        <v/>
      </c>
      <c r="J311" s="354" t="str">
        <f t="shared" si="231"/>
        <v/>
      </c>
      <c r="K311" s="354" t="str">
        <f t="shared" si="222"/>
        <v/>
      </c>
      <c r="L311" s="354" t="str">
        <f t="shared" si="226"/>
        <v>W/C</v>
      </c>
      <c r="M311" s="354" t="str">
        <f t="shared" si="227"/>
        <v>NO</v>
      </c>
      <c r="N311" s="354" t="str">
        <f t="shared" si="228"/>
        <v>W/C</v>
      </c>
      <c r="O311"/>
      <c r="P311" s="355">
        <v>0</v>
      </c>
      <c r="Q311" s="355">
        <v>165159.26</v>
      </c>
      <c r="R311" s="355">
        <v>150144.78</v>
      </c>
      <c r="S311" s="355">
        <v>135130.29999999999</v>
      </c>
      <c r="T311" s="355">
        <v>120115.82</v>
      </c>
      <c r="U311" s="355">
        <v>105101.34</v>
      </c>
      <c r="V311" s="355">
        <v>90086.86</v>
      </c>
      <c r="W311" s="355">
        <v>75072.38</v>
      </c>
      <c r="X311" s="355">
        <v>60057.9</v>
      </c>
      <c r="Y311" s="355">
        <v>45043.42</v>
      </c>
      <c r="Z311" s="355">
        <v>30028.94</v>
      </c>
      <c r="AA311" s="355">
        <v>15014.46</v>
      </c>
      <c r="AB311" s="355">
        <v>0</v>
      </c>
      <c r="AC311" s="355"/>
      <c r="AD311" s="355"/>
      <c r="AE311" s="355">
        <f t="shared" si="220"/>
        <v>82579.621666666659</v>
      </c>
      <c r="AF311" s="406"/>
      <c r="AG311" s="356"/>
      <c r="AH311" s="357"/>
      <c r="AI311" s="357"/>
      <c r="AJ311" s="357"/>
      <c r="AK311" s="358"/>
      <c r="AL311" s="357">
        <f t="shared" si="239"/>
        <v>0</v>
      </c>
      <c r="AM311" s="359">
        <f t="shared" si="243"/>
        <v>82579.621666666659</v>
      </c>
      <c r="AN311" s="357"/>
      <c r="AO311" s="360">
        <f t="shared" si="240"/>
        <v>82579.621666666659</v>
      </c>
      <c r="AP311" s="357"/>
      <c r="AQ311" s="361">
        <f t="shared" si="221"/>
        <v>0</v>
      </c>
      <c r="AR311" s="357"/>
      <c r="AS311" s="357"/>
      <c r="AT311" s="357"/>
      <c r="AU311" s="357"/>
      <c r="AV311" s="362">
        <f t="shared" si="241"/>
        <v>0</v>
      </c>
      <c r="AW311" s="357">
        <f t="shared" si="244"/>
        <v>0</v>
      </c>
      <c r="AX311" s="357"/>
      <c r="AY311" s="359">
        <f t="shared" si="242"/>
        <v>0</v>
      </c>
      <c r="AZ311" s="516"/>
      <c r="BA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row>
    <row r="312" spans="1:87" s="11" customFormat="1" ht="12" customHeight="1">
      <c r="A312" s="370">
        <v>16501153</v>
      </c>
      <c r="B312" s="370" t="str">
        <f t="shared" si="224"/>
        <v>16501153</v>
      </c>
      <c r="C312" s="382" t="s">
        <v>1469</v>
      </c>
      <c r="D312" s="353" t="str">
        <f t="shared" si="225"/>
        <v>W/C</v>
      </c>
      <c r="E312" s="353"/>
      <c r="F312" s="383">
        <v>43101</v>
      </c>
      <c r="G312" s="353"/>
      <c r="H312" s="354" t="str">
        <f t="shared" si="229"/>
        <v/>
      </c>
      <c r="I312" s="354" t="str">
        <f t="shared" si="230"/>
        <v/>
      </c>
      <c r="J312" s="354" t="str">
        <f t="shared" si="231"/>
        <v/>
      </c>
      <c r="K312" s="354" t="str">
        <f t="shared" si="222"/>
        <v/>
      </c>
      <c r="L312" s="354" t="str">
        <f t="shared" si="226"/>
        <v>W/C</v>
      </c>
      <c r="M312" s="354" t="str">
        <f t="shared" si="227"/>
        <v>NO</v>
      </c>
      <c r="N312" s="354" t="str">
        <f t="shared" si="228"/>
        <v>W/C</v>
      </c>
      <c r="O312"/>
      <c r="P312" s="355">
        <v>0</v>
      </c>
      <c r="Q312" s="355">
        <v>72187.5</v>
      </c>
      <c r="R312" s="355">
        <v>65625</v>
      </c>
      <c r="S312" s="355">
        <v>59062.5</v>
      </c>
      <c r="T312" s="355">
        <v>52500</v>
      </c>
      <c r="U312" s="355">
        <v>45937.5</v>
      </c>
      <c r="V312" s="355">
        <v>39375</v>
      </c>
      <c r="W312" s="355">
        <v>32812.5</v>
      </c>
      <c r="X312" s="355">
        <v>26250</v>
      </c>
      <c r="Y312" s="355">
        <v>19687.5</v>
      </c>
      <c r="Z312" s="355">
        <v>13125</v>
      </c>
      <c r="AA312" s="355">
        <v>6562.5</v>
      </c>
      <c r="AB312" s="355">
        <v>86562.5</v>
      </c>
      <c r="AC312" s="355"/>
      <c r="AD312" s="355"/>
      <c r="AE312" s="355">
        <f t="shared" si="220"/>
        <v>39700.520833333336</v>
      </c>
      <c r="AF312" s="406"/>
      <c r="AG312" s="356"/>
      <c r="AH312" s="357"/>
      <c r="AI312" s="357"/>
      <c r="AJ312" s="357"/>
      <c r="AK312" s="358"/>
      <c r="AL312" s="357">
        <f t="shared" si="239"/>
        <v>0</v>
      </c>
      <c r="AM312" s="359">
        <f t="shared" si="243"/>
        <v>39700.520833333336</v>
      </c>
      <c r="AN312" s="357"/>
      <c r="AO312" s="360">
        <f t="shared" si="240"/>
        <v>39700.520833333336</v>
      </c>
      <c r="AP312" s="357"/>
      <c r="AQ312" s="361">
        <f t="shared" si="221"/>
        <v>86562.5</v>
      </c>
      <c r="AR312" s="357"/>
      <c r="AS312" s="357"/>
      <c r="AT312" s="357"/>
      <c r="AU312" s="357"/>
      <c r="AV312" s="362">
        <f t="shared" si="241"/>
        <v>0</v>
      </c>
      <c r="AW312" s="357">
        <f t="shared" si="244"/>
        <v>86562.5</v>
      </c>
      <c r="AX312" s="357"/>
      <c r="AY312" s="359">
        <f t="shared" si="242"/>
        <v>86562.5</v>
      </c>
      <c r="AZ312" s="516"/>
      <c r="BA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row>
    <row r="313" spans="1:87" s="11" customFormat="1" ht="12" customHeight="1">
      <c r="A313" s="543" t="s">
        <v>1622</v>
      </c>
      <c r="B313" s="543"/>
      <c r="C313" s="552" t="s">
        <v>1614</v>
      </c>
      <c r="D313" s="525" t="str">
        <f t="shared" si="225"/>
        <v>W/C</v>
      </c>
      <c r="E313" s="525"/>
      <c r="F313" s="545">
        <v>43313</v>
      </c>
      <c r="G313" s="525"/>
      <c r="H313" s="527" t="str">
        <f t="shared" si="229"/>
        <v/>
      </c>
      <c r="I313" s="527" t="str">
        <f t="shared" si="230"/>
        <v/>
      </c>
      <c r="J313" s="527" t="str">
        <f t="shared" si="231"/>
        <v/>
      </c>
      <c r="K313" s="527" t="str">
        <f t="shared" ref="K313:K327" si="246">IF(VALUE(AK313),K$7,IF(ISBLANK(AK313),"",K$7))</f>
        <v/>
      </c>
      <c r="L313" s="527" t="str">
        <f t="shared" ref="L313" si="247">IF(VALUE(AM313),"W/C",IF(ISBLANK(AM313),"NO","W/C"))</f>
        <v>W/C</v>
      </c>
      <c r="M313" s="527" t="str">
        <f t="shared" ref="M313" si="248">IF(VALUE(AN313),"W/C",IF(ISBLANK(AN313),"NO","W/C"))</f>
        <v>NO</v>
      </c>
      <c r="N313" s="527" t="str">
        <f t="shared" ref="N313" si="249">IF(OR(CONCATENATE(L313,M313)="NOW/C",CONCATENATE(L313,M313)="W/CNO"),"W/C","")</f>
        <v>W/C</v>
      </c>
      <c r="O313" s="528"/>
      <c r="P313" s="529"/>
      <c r="Q313" s="529"/>
      <c r="R313" s="529"/>
      <c r="S313" s="529"/>
      <c r="T313" s="529"/>
      <c r="U313" s="529"/>
      <c r="V313" s="529"/>
      <c r="W313" s="529"/>
      <c r="X313" s="529">
        <v>140984.28</v>
      </c>
      <c r="Y313" s="529">
        <v>140984.28</v>
      </c>
      <c r="Z313" s="529">
        <v>115350.78</v>
      </c>
      <c r="AA313" s="529">
        <v>102534.03</v>
      </c>
      <c r="AB313" s="529">
        <v>89717.28</v>
      </c>
      <c r="AC313" s="529"/>
      <c r="AD313" s="529"/>
      <c r="AE313" s="529">
        <f t="shared" si="220"/>
        <v>45392.667500000003</v>
      </c>
      <c r="AF313" s="530"/>
      <c r="AG313" s="542"/>
      <c r="AH313" s="532"/>
      <c r="AI313" s="532"/>
      <c r="AJ313" s="532"/>
      <c r="AK313" s="533"/>
      <c r="AL313" s="532">
        <f t="shared" si="239"/>
        <v>0</v>
      </c>
      <c r="AM313" s="534">
        <f t="shared" si="243"/>
        <v>45392.667500000003</v>
      </c>
      <c r="AN313" s="532"/>
      <c r="AO313" s="535">
        <f t="shared" si="240"/>
        <v>45392.667500000003</v>
      </c>
      <c r="AP313" s="532"/>
      <c r="AQ313" s="536">
        <f t="shared" si="221"/>
        <v>89717.28</v>
      </c>
      <c r="AR313" s="532"/>
      <c r="AS313" s="532"/>
      <c r="AT313" s="532"/>
      <c r="AU313" s="532"/>
      <c r="AV313" s="537">
        <f t="shared" si="241"/>
        <v>0</v>
      </c>
      <c r="AW313" s="532">
        <f t="shared" ref="AW313" si="250">AQ313</f>
        <v>89717.28</v>
      </c>
      <c r="AX313" s="532"/>
      <c r="AY313" s="534">
        <f t="shared" ref="AY313" si="251">AW313+AX313</f>
        <v>89717.28</v>
      </c>
      <c r="AZ313" s="538"/>
      <c r="BA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row>
    <row r="314" spans="1:87" s="11" customFormat="1" ht="12" customHeight="1">
      <c r="A314" s="370">
        <v>16501193</v>
      </c>
      <c r="B314" s="370" t="str">
        <f t="shared" si="224"/>
        <v>16501193</v>
      </c>
      <c r="C314" s="382" t="s">
        <v>1500</v>
      </c>
      <c r="D314" s="353" t="str">
        <f t="shared" si="225"/>
        <v>W/C</v>
      </c>
      <c r="E314" s="353"/>
      <c r="F314" s="383"/>
      <c r="G314" s="353"/>
      <c r="H314" s="354" t="str">
        <f t="shared" si="229"/>
        <v/>
      </c>
      <c r="I314" s="354" t="str">
        <f t="shared" si="230"/>
        <v/>
      </c>
      <c r="J314" s="354" t="str">
        <f t="shared" si="231"/>
        <v/>
      </c>
      <c r="K314" s="354" t="str">
        <f t="shared" si="246"/>
        <v/>
      </c>
      <c r="L314" s="354" t="str">
        <f t="shared" ref="L314" si="252">IF(VALUE(AM314),"W/C",IF(ISBLANK(AM314),"NO","W/C"))</f>
        <v>W/C</v>
      </c>
      <c r="M314" s="354" t="str">
        <f t="shared" ref="M314" si="253">IF(VALUE(AN314),"W/C",IF(ISBLANK(AN314),"NO","W/C"))</f>
        <v>NO</v>
      </c>
      <c r="N314" s="354" t="str">
        <f t="shared" ref="N314" si="254">IF(OR(CONCATENATE(L314,M314)="NOW/C",CONCATENATE(L314,M314)="W/CNO"),"W/C","")</f>
        <v>W/C</v>
      </c>
      <c r="O314"/>
      <c r="P314" s="355">
        <v>0</v>
      </c>
      <c r="Q314" s="355">
        <v>0</v>
      </c>
      <c r="R314" s="355">
        <v>0</v>
      </c>
      <c r="S314" s="355">
        <v>593775</v>
      </c>
      <c r="T314" s="355">
        <v>508950</v>
      </c>
      <c r="U314" s="355">
        <v>424125</v>
      </c>
      <c r="V314" s="355">
        <v>339300</v>
      </c>
      <c r="W314" s="355">
        <v>254475</v>
      </c>
      <c r="X314" s="355">
        <v>169650</v>
      </c>
      <c r="Y314" s="355">
        <v>84825</v>
      </c>
      <c r="Z314" s="355">
        <v>0</v>
      </c>
      <c r="AA314" s="355">
        <v>0</v>
      </c>
      <c r="AB314" s="355">
        <v>0</v>
      </c>
      <c r="AC314" s="355"/>
      <c r="AD314" s="355"/>
      <c r="AE314" s="355">
        <f t="shared" si="220"/>
        <v>197925</v>
      </c>
      <c r="AF314" s="406"/>
      <c r="AG314" s="356"/>
      <c r="AH314" s="357"/>
      <c r="AI314" s="357"/>
      <c r="AJ314" s="357"/>
      <c r="AK314" s="358"/>
      <c r="AL314" s="357">
        <f t="shared" si="239"/>
        <v>0</v>
      </c>
      <c r="AM314" s="359">
        <f t="shared" si="243"/>
        <v>197925</v>
      </c>
      <c r="AN314" s="357"/>
      <c r="AO314" s="360">
        <f t="shared" ref="AO314" si="255">AM314+AN314</f>
        <v>197925</v>
      </c>
      <c r="AP314" s="357"/>
      <c r="AQ314" s="361">
        <f t="shared" si="221"/>
        <v>0</v>
      </c>
      <c r="AR314" s="357"/>
      <c r="AS314" s="357"/>
      <c r="AT314" s="357"/>
      <c r="AU314" s="357"/>
      <c r="AV314" s="362">
        <f t="shared" ref="AV314" si="256">SUM(AS314:AU314)</f>
        <v>0</v>
      </c>
      <c r="AW314" s="357">
        <f t="shared" ref="AW314" si="257">AQ314</f>
        <v>0</v>
      </c>
      <c r="AX314" s="357"/>
      <c r="AY314" s="359">
        <f t="shared" ref="AY314:AY315" si="258">AW314+AX314</f>
        <v>0</v>
      </c>
      <c r="AZ314" s="516"/>
      <c r="BA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row>
    <row r="315" spans="1:87" s="11" customFormat="1" ht="12" customHeight="1">
      <c r="A315" s="543" t="s">
        <v>1652</v>
      </c>
      <c r="B315" s="543"/>
      <c r="C315" s="544" t="s">
        <v>1648</v>
      </c>
      <c r="D315" s="525" t="str">
        <f t="shared" si="225"/>
        <v>W/C</v>
      </c>
      <c r="E315" s="525"/>
      <c r="F315" s="545">
        <v>43405</v>
      </c>
      <c r="G315" s="525"/>
      <c r="H315" s="527" t="str">
        <f t="shared" si="229"/>
        <v/>
      </c>
      <c r="I315" s="527" t="str">
        <f t="shared" si="230"/>
        <v/>
      </c>
      <c r="J315" s="527" t="str">
        <f t="shared" si="231"/>
        <v/>
      </c>
      <c r="K315" s="527" t="str">
        <f t="shared" si="246"/>
        <v/>
      </c>
      <c r="L315" s="527" t="str">
        <f t="shared" ref="L315" si="259">IF(VALUE(AM315),"W/C",IF(ISBLANK(AM315),"NO","W/C"))</f>
        <v>W/C</v>
      </c>
      <c r="M315" s="527" t="str">
        <f t="shared" ref="M315" si="260">IF(VALUE(AN315),"W/C",IF(ISBLANK(AN315),"NO","W/C"))</f>
        <v>NO</v>
      </c>
      <c r="N315" s="527" t="str">
        <f t="shared" ref="N315" si="261">IF(OR(CONCATENATE(L315,M315)="NOW/C",CONCATENATE(L315,M315)="W/CNO"),"W/C","")</f>
        <v>W/C</v>
      </c>
      <c r="O315" s="528"/>
      <c r="P315" s="529"/>
      <c r="Q315" s="529"/>
      <c r="R315" s="529"/>
      <c r="S315" s="529"/>
      <c r="T315" s="529"/>
      <c r="U315" s="529"/>
      <c r="V315" s="529"/>
      <c r="W315" s="529"/>
      <c r="X315" s="529"/>
      <c r="Y315" s="529"/>
      <c r="Z315" s="529"/>
      <c r="AA315" s="529">
        <v>-138132.54</v>
      </c>
      <c r="AB315" s="529">
        <v>126529.4</v>
      </c>
      <c r="AC315" s="529"/>
      <c r="AD315" s="529"/>
      <c r="AE315" s="529">
        <f t="shared" si="220"/>
        <v>-6238.9866666666676</v>
      </c>
      <c r="AF315" s="530"/>
      <c r="AG315" s="542"/>
      <c r="AH315" s="532"/>
      <c r="AI315" s="532"/>
      <c r="AJ315" s="532"/>
      <c r="AK315" s="533"/>
      <c r="AL315" s="532">
        <f t="shared" ref="AL315" si="262">SUM(AI315:AK315)</f>
        <v>0</v>
      </c>
      <c r="AM315" s="534">
        <f t="shared" ref="AM315" si="263">AE315</f>
        <v>-6238.9866666666676</v>
      </c>
      <c r="AN315" s="532"/>
      <c r="AO315" s="535">
        <f t="shared" ref="AO315" si="264">AM315+AN315</f>
        <v>-6238.9866666666676</v>
      </c>
      <c r="AP315" s="532"/>
      <c r="AQ315" s="536">
        <f t="shared" si="221"/>
        <v>126529.4</v>
      </c>
      <c r="AR315" s="532"/>
      <c r="AS315" s="532"/>
      <c r="AT315" s="532"/>
      <c r="AU315" s="532"/>
      <c r="AV315" s="537">
        <f t="shared" ref="AV315" si="265">SUM(AS315:AU315)</f>
        <v>0</v>
      </c>
      <c r="AW315" s="532">
        <f t="shared" ref="AW315" si="266">AQ315</f>
        <v>126529.4</v>
      </c>
      <c r="AX315" s="532"/>
      <c r="AY315" s="534">
        <f t="shared" si="258"/>
        <v>126529.4</v>
      </c>
      <c r="AZ315" s="538"/>
      <c r="BA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row>
    <row r="316" spans="1:87" s="11" customFormat="1" ht="12" customHeight="1">
      <c r="A316" s="543" t="s">
        <v>1676</v>
      </c>
      <c r="B316" s="543"/>
      <c r="C316" s="544" t="s">
        <v>1665</v>
      </c>
      <c r="D316" s="525" t="str">
        <f t="shared" si="225"/>
        <v>W/C</v>
      </c>
      <c r="E316" s="525"/>
      <c r="F316" s="545">
        <v>43435</v>
      </c>
      <c r="G316" s="525"/>
      <c r="H316" s="527" t="str">
        <f t="shared" ref="H316" si="267">IF(VALUE(AH316),H$7,IF(ISBLANK(AH316),"",H$7))</f>
        <v/>
      </c>
      <c r="I316" s="527" t="str">
        <f t="shared" ref="I316" si="268">IF(VALUE(AI316),I$7,IF(ISBLANK(AI316),"",I$7))</f>
        <v/>
      </c>
      <c r="J316" s="527" t="str">
        <f t="shared" ref="J316" si="269">IF(VALUE(AJ316),J$7,IF(ISBLANK(AJ316),"",J$7))</f>
        <v/>
      </c>
      <c r="K316" s="527" t="str">
        <f t="shared" ref="K316" si="270">IF(VALUE(AK316),K$7,IF(ISBLANK(AK316),"",K$7))</f>
        <v/>
      </c>
      <c r="L316" s="527" t="str">
        <f t="shared" ref="L316" si="271">IF(VALUE(AM316),"W/C",IF(ISBLANK(AM316),"NO","W/C"))</f>
        <v>W/C</v>
      </c>
      <c r="M316" s="527" t="str">
        <f t="shared" ref="M316" si="272">IF(VALUE(AN316),"W/C",IF(ISBLANK(AN316),"NO","W/C"))</f>
        <v>NO</v>
      </c>
      <c r="N316" s="527" t="str">
        <f t="shared" ref="N316" si="273">IF(OR(CONCATENATE(L316,M316)="NOW/C",CONCATENATE(L316,M316)="W/CNO"),"W/C","")</f>
        <v>W/C</v>
      </c>
      <c r="O316" s="528"/>
      <c r="P316" s="529"/>
      <c r="Q316" s="529"/>
      <c r="R316" s="529"/>
      <c r="S316" s="529"/>
      <c r="T316" s="529"/>
      <c r="U316" s="529"/>
      <c r="V316" s="529"/>
      <c r="W316" s="529"/>
      <c r="X316" s="529"/>
      <c r="Y316" s="529"/>
      <c r="Z316" s="529"/>
      <c r="AA316" s="529"/>
      <c r="AB316" s="529">
        <v>47239.85</v>
      </c>
      <c r="AC316" s="529"/>
      <c r="AD316" s="529"/>
      <c r="AE316" s="529">
        <f t="shared" ref="AE316" si="274">(P316+AB316+SUM(Q316:AA316)*2)/24</f>
        <v>1968.3270833333333</v>
      </c>
      <c r="AF316" s="530"/>
      <c r="AG316" s="542"/>
      <c r="AH316" s="532"/>
      <c r="AI316" s="532"/>
      <c r="AJ316" s="532"/>
      <c r="AK316" s="533"/>
      <c r="AL316" s="532">
        <f t="shared" ref="AL316" si="275">SUM(AI316:AK316)</f>
        <v>0</v>
      </c>
      <c r="AM316" s="534">
        <f t="shared" ref="AM316" si="276">AE316</f>
        <v>1968.3270833333333</v>
      </c>
      <c r="AN316" s="532"/>
      <c r="AO316" s="535">
        <f t="shared" ref="AO316" si="277">AM316+AN316</f>
        <v>1968.3270833333333</v>
      </c>
      <c r="AP316" s="532"/>
      <c r="AQ316" s="536">
        <f t="shared" si="221"/>
        <v>47239.85</v>
      </c>
      <c r="AR316" s="532"/>
      <c r="AS316" s="532"/>
      <c r="AT316" s="532"/>
      <c r="AU316" s="532"/>
      <c r="AV316" s="537">
        <f t="shared" ref="AV316" si="278">SUM(AS316:AU316)</f>
        <v>0</v>
      </c>
      <c r="AW316" s="532">
        <f t="shared" ref="AW316" si="279">AQ316</f>
        <v>47239.85</v>
      </c>
      <c r="AX316" s="532"/>
      <c r="AY316" s="534">
        <f t="shared" ref="AY316" si="280">AW316+AX316</f>
        <v>47239.85</v>
      </c>
      <c r="AZ316" s="538"/>
      <c r="BA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row>
    <row r="317" spans="1:87" s="11" customFormat="1" ht="12" customHeight="1">
      <c r="A317" s="543" t="s">
        <v>1645</v>
      </c>
      <c r="B317" s="543"/>
      <c r="C317" s="544" t="s">
        <v>1640</v>
      </c>
      <c r="D317" s="525" t="str">
        <f t="shared" si="225"/>
        <v>W/C</v>
      </c>
      <c r="E317" s="525"/>
      <c r="F317" s="545">
        <v>43374</v>
      </c>
      <c r="G317" s="525"/>
      <c r="H317" s="527"/>
      <c r="I317" s="527"/>
      <c r="J317" s="527"/>
      <c r="K317" s="527" t="str">
        <f t="shared" si="246"/>
        <v/>
      </c>
      <c r="L317" s="527" t="str">
        <f t="shared" ref="L317:L318" si="281">IF(VALUE(AM317),"W/C",IF(ISBLANK(AM317),"NO","W/C"))</f>
        <v>W/C</v>
      </c>
      <c r="M317" s="527" t="str">
        <f t="shared" ref="M317:M318" si="282">IF(VALUE(AN317),"W/C",IF(ISBLANK(AN317),"NO","W/C"))</f>
        <v>NO</v>
      </c>
      <c r="N317" s="527" t="str">
        <f t="shared" ref="N317:N318" si="283">IF(OR(CONCATENATE(L317,M317)="NOW/C",CONCATENATE(L317,M317)="W/CNO"),"W/C","")</f>
        <v>W/C</v>
      </c>
      <c r="O317" s="528"/>
      <c r="P317" s="529"/>
      <c r="Q317" s="529"/>
      <c r="R317" s="529"/>
      <c r="S317" s="529"/>
      <c r="T317" s="529"/>
      <c r="U317" s="529"/>
      <c r="V317" s="529"/>
      <c r="W317" s="529"/>
      <c r="X317" s="529"/>
      <c r="Y317" s="529"/>
      <c r="Z317" s="529">
        <v>386476.73</v>
      </c>
      <c r="AA317" s="529">
        <v>347829.06</v>
      </c>
      <c r="AB317" s="529">
        <v>309181.39</v>
      </c>
      <c r="AC317" s="529"/>
      <c r="AD317" s="529"/>
      <c r="AE317" s="529">
        <f t="shared" si="220"/>
        <v>74074.707083333342</v>
      </c>
      <c r="AF317" s="530"/>
      <c r="AG317" s="542"/>
      <c r="AH317" s="532"/>
      <c r="AI317" s="532"/>
      <c r="AJ317" s="532"/>
      <c r="AK317" s="533"/>
      <c r="AL317" s="532">
        <f t="shared" ref="AL317" si="284">SUM(AI317:AK317)</f>
        <v>0</v>
      </c>
      <c r="AM317" s="534">
        <f t="shared" ref="AM317" si="285">AE317</f>
        <v>74074.707083333342</v>
      </c>
      <c r="AN317" s="532"/>
      <c r="AO317" s="535">
        <f t="shared" ref="AO317" si="286">AM317+AN317</f>
        <v>74074.707083333342</v>
      </c>
      <c r="AP317" s="532"/>
      <c r="AQ317" s="536">
        <f t="shared" si="221"/>
        <v>309181.39</v>
      </c>
      <c r="AR317" s="532"/>
      <c r="AS317" s="532"/>
      <c r="AT317" s="532"/>
      <c r="AU317" s="532"/>
      <c r="AV317" s="537">
        <f t="shared" si="241"/>
        <v>0</v>
      </c>
      <c r="AW317" s="532">
        <f t="shared" ref="AW317" si="287">AQ317</f>
        <v>309181.39</v>
      </c>
      <c r="AX317" s="532"/>
      <c r="AY317" s="534">
        <f t="shared" ref="AY317" si="288">AW317+AX317</f>
        <v>309181.39</v>
      </c>
      <c r="AZ317" s="538"/>
      <c r="BA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row>
    <row r="318" spans="1:87" s="11" customFormat="1" ht="12" customHeight="1">
      <c r="A318" s="543" t="s">
        <v>1677</v>
      </c>
      <c r="B318" s="543"/>
      <c r="C318" s="544" t="s">
        <v>1666</v>
      </c>
      <c r="D318" s="525" t="str">
        <f t="shared" ref="D318" si="289">IF(CONCATENATE(H318,I318,J318,K318,N318)= "ERBGRB","CRB",CONCATENATE(H318,I318,J318,K318,N318))</f>
        <v>W/C</v>
      </c>
      <c r="E318" s="525"/>
      <c r="F318" s="545">
        <v>43435</v>
      </c>
      <c r="G318" s="525"/>
      <c r="H318" s="527" t="str">
        <f t="shared" ref="H318" si="290">IF(VALUE(AH318),H$7,IF(ISBLANK(AH318),"",H$7))</f>
        <v/>
      </c>
      <c r="I318" s="527" t="str">
        <f t="shared" ref="I318" si="291">IF(VALUE(AI318),I$7,IF(ISBLANK(AI318),"",I$7))</f>
        <v/>
      </c>
      <c r="J318" s="527" t="str">
        <f t="shared" ref="J318" si="292">IF(VALUE(AJ318),J$7,IF(ISBLANK(AJ318),"",J$7))</f>
        <v/>
      </c>
      <c r="K318" s="527" t="str">
        <f t="shared" si="246"/>
        <v/>
      </c>
      <c r="L318" s="527" t="str">
        <f t="shared" si="281"/>
        <v>W/C</v>
      </c>
      <c r="M318" s="527" t="str">
        <f t="shared" si="282"/>
        <v>NO</v>
      </c>
      <c r="N318" s="527" t="str">
        <f t="shared" si="283"/>
        <v>W/C</v>
      </c>
      <c r="O318" s="528"/>
      <c r="P318" s="529"/>
      <c r="Q318" s="529"/>
      <c r="R318" s="529"/>
      <c r="S318" s="529"/>
      <c r="T318" s="529"/>
      <c r="U318" s="529"/>
      <c r="V318" s="529"/>
      <c r="W318" s="529"/>
      <c r="X318" s="529"/>
      <c r="Y318" s="529"/>
      <c r="Z318" s="529"/>
      <c r="AA318" s="529"/>
      <c r="AB318" s="529">
        <v>68907.95</v>
      </c>
      <c r="AC318" s="529"/>
      <c r="AD318" s="529"/>
      <c r="AE318" s="529">
        <f t="shared" ref="AE318" si="293">(P318+AB318+SUM(Q318:AA318)*2)/24</f>
        <v>2871.1645833333332</v>
      </c>
      <c r="AF318" s="530"/>
      <c r="AG318" s="542"/>
      <c r="AH318" s="532"/>
      <c r="AI318" s="532"/>
      <c r="AJ318" s="532"/>
      <c r="AK318" s="533"/>
      <c r="AL318" s="532">
        <f t="shared" ref="AL318" si="294">SUM(AI318:AK318)</f>
        <v>0</v>
      </c>
      <c r="AM318" s="534">
        <f t="shared" ref="AM318" si="295">AE318</f>
        <v>2871.1645833333332</v>
      </c>
      <c r="AN318" s="532"/>
      <c r="AO318" s="535">
        <f t="shared" ref="AO318" si="296">AM318+AN318</f>
        <v>2871.1645833333332</v>
      </c>
      <c r="AP318" s="532"/>
      <c r="AQ318" s="536">
        <f t="shared" ref="AQ318" si="297">AB318</f>
        <v>68907.95</v>
      </c>
      <c r="AR318" s="532"/>
      <c r="AS318" s="532"/>
      <c r="AT318" s="532"/>
      <c r="AU318" s="532"/>
      <c r="AV318" s="537">
        <f t="shared" ref="AV318" si="298">SUM(AS318:AU318)</f>
        <v>0</v>
      </c>
      <c r="AW318" s="532">
        <f t="shared" ref="AW318" si="299">AQ318</f>
        <v>68907.95</v>
      </c>
      <c r="AX318" s="532"/>
      <c r="AY318" s="534">
        <f t="shared" ref="AY318" si="300">AW318+AX318</f>
        <v>68907.95</v>
      </c>
      <c r="AZ318" s="538"/>
      <c r="BA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row>
    <row r="319" spans="1:87" s="11" customFormat="1" ht="12" customHeight="1">
      <c r="A319" s="168">
        <v>16502001</v>
      </c>
      <c r="B319" s="111" t="str">
        <f t="shared" si="224"/>
        <v>16502001</v>
      </c>
      <c r="C319" s="111" t="s">
        <v>1191</v>
      </c>
      <c r="D319" s="115" t="str">
        <f t="shared" si="225"/>
        <v>Non-Op</v>
      </c>
      <c r="E319" s="115"/>
      <c r="F319" s="111"/>
      <c r="G319" s="115"/>
      <c r="H319" s="184" t="str">
        <f t="shared" ref="H319:H327" si="301">IF(VALUE(AH319),H$7,IF(ISBLANK(AH319),"",H$7))</f>
        <v/>
      </c>
      <c r="I319" s="184" t="str">
        <f t="shared" ref="I319:I327" si="302">IF(VALUE(AI319),I$7,IF(ISBLANK(AI319),"",I$7))</f>
        <v/>
      </c>
      <c r="J319" s="184" t="str">
        <f t="shared" ref="J319:J327" si="303">IF(VALUE(AJ319),J$7,IF(ISBLANK(AJ319),"",J$7))</f>
        <v/>
      </c>
      <c r="K319" s="184" t="str">
        <f t="shared" si="246"/>
        <v>Non-Op</v>
      </c>
      <c r="L319" s="184" t="str">
        <f t="shared" si="226"/>
        <v>NO</v>
      </c>
      <c r="M319" s="184" t="str">
        <f t="shared" si="227"/>
        <v>NO</v>
      </c>
      <c r="N319" s="184" t="str">
        <f t="shared" si="228"/>
        <v/>
      </c>
      <c r="O319"/>
      <c r="P319" s="97">
        <v>0</v>
      </c>
      <c r="Q319" s="97">
        <v>0</v>
      </c>
      <c r="R319" s="97">
        <v>0</v>
      </c>
      <c r="S319" s="97">
        <v>0</v>
      </c>
      <c r="T319" s="97">
        <v>0</v>
      </c>
      <c r="U319" s="97">
        <v>0</v>
      </c>
      <c r="V319" s="97">
        <v>0</v>
      </c>
      <c r="W319" s="97">
        <v>0</v>
      </c>
      <c r="X319" s="97">
        <v>0</v>
      </c>
      <c r="Y319" s="97">
        <v>0</v>
      </c>
      <c r="Z319" s="97">
        <v>0</v>
      </c>
      <c r="AA319" s="97">
        <v>0</v>
      </c>
      <c r="AB319" s="97">
        <v>0</v>
      </c>
      <c r="AC319" s="97"/>
      <c r="AD319" s="97"/>
      <c r="AE319" s="97">
        <f t="shared" si="220"/>
        <v>0</v>
      </c>
      <c r="AF319" s="105"/>
      <c r="AG319" s="104"/>
      <c r="AH319" s="102"/>
      <c r="AI319" s="102"/>
      <c r="AJ319" s="102"/>
      <c r="AK319" s="103">
        <f>AE319</f>
        <v>0</v>
      </c>
      <c r="AL319" s="102">
        <f t="shared" si="239"/>
        <v>0</v>
      </c>
      <c r="AM319" s="101"/>
      <c r="AN319" s="102"/>
      <c r="AO319" s="264">
        <f t="shared" si="240"/>
        <v>0</v>
      </c>
      <c r="AP319" s="240"/>
      <c r="AQ319" s="87">
        <f t="shared" si="221"/>
        <v>0</v>
      </c>
      <c r="AR319" s="102"/>
      <c r="AS319" s="102"/>
      <c r="AT319" s="102"/>
      <c r="AU319" s="102">
        <f>AQ319</f>
        <v>0</v>
      </c>
      <c r="AV319" s="260">
        <f t="shared" si="241"/>
        <v>0</v>
      </c>
      <c r="AW319" s="102"/>
      <c r="AX319" s="102"/>
      <c r="AY319" s="101">
        <f t="shared" si="242"/>
        <v>0</v>
      </c>
      <c r="AZ319" s="516" t="s">
        <v>1684</v>
      </c>
      <c r="BA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row>
    <row r="320" spans="1:87" s="11" customFormat="1" ht="12" customHeight="1">
      <c r="A320" s="168">
        <v>16502003</v>
      </c>
      <c r="B320" s="111" t="str">
        <f t="shared" si="224"/>
        <v>16502003</v>
      </c>
      <c r="C320" s="96" t="s">
        <v>1002</v>
      </c>
      <c r="D320" s="115" t="str">
        <f t="shared" si="225"/>
        <v>W/C</v>
      </c>
      <c r="E320" s="115"/>
      <c r="F320" s="96"/>
      <c r="G320" s="115"/>
      <c r="H320" s="184" t="str">
        <f t="shared" si="301"/>
        <v/>
      </c>
      <c r="I320" s="184" t="str">
        <f t="shared" si="302"/>
        <v/>
      </c>
      <c r="J320" s="184" t="str">
        <f t="shared" si="303"/>
        <v/>
      </c>
      <c r="K320" s="184" t="str">
        <f t="shared" si="246"/>
        <v/>
      </c>
      <c r="L320" s="184" t="str">
        <f t="shared" si="226"/>
        <v>W/C</v>
      </c>
      <c r="M320" s="184" t="str">
        <f t="shared" si="227"/>
        <v>NO</v>
      </c>
      <c r="N320" s="184" t="str">
        <f t="shared" si="228"/>
        <v>W/C</v>
      </c>
      <c r="O320"/>
      <c r="P320" s="97">
        <v>20809.09</v>
      </c>
      <c r="Q320" s="97">
        <v>20809.09</v>
      </c>
      <c r="R320" s="97">
        <v>20809.09</v>
      </c>
      <c r="S320" s="97">
        <v>10404.549999999999</v>
      </c>
      <c r="T320" s="97">
        <v>10404.549999999999</v>
      </c>
      <c r="U320" s="97">
        <v>52212.76</v>
      </c>
      <c r="V320" s="97">
        <v>41808.21</v>
      </c>
      <c r="W320" s="97">
        <v>41808.21</v>
      </c>
      <c r="X320" s="97">
        <v>41808.21</v>
      </c>
      <c r="Y320" s="97">
        <v>31356.16</v>
      </c>
      <c r="Z320" s="97">
        <v>31356.16</v>
      </c>
      <c r="AA320" s="97">
        <v>31356.16</v>
      </c>
      <c r="AB320" s="97">
        <v>20904.11</v>
      </c>
      <c r="AC320" s="97"/>
      <c r="AD320" s="97"/>
      <c r="AE320" s="97">
        <f t="shared" si="220"/>
        <v>29582.479166666657</v>
      </c>
      <c r="AF320" s="105"/>
      <c r="AG320" s="104"/>
      <c r="AH320" s="102"/>
      <c r="AI320" s="102"/>
      <c r="AJ320" s="102"/>
      <c r="AK320" s="103"/>
      <c r="AL320" s="102">
        <f t="shared" si="239"/>
        <v>0</v>
      </c>
      <c r="AM320" s="101">
        <f>AE320</f>
        <v>29582.479166666657</v>
      </c>
      <c r="AN320" s="102"/>
      <c r="AO320" s="264">
        <f t="shared" si="240"/>
        <v>29582.479166666657</v>
      </c>
      <c r="AP320" s="240"/>
      <c r="AQ320" s="87">
        <f t="shared" si="221"/>
        <v>20904.11</v>
      </c>
      <c r="AR320" s="102"/>
      <c r="AS320" s="102"/>
      <c r="AT320" s="102"/>
      <c r="AU320" s="102"/>
      <c r="AV320" s="260">
        <f t="shared" si="241"/>
        <v>0</v>
      </c>
      <c r="AW320" s="102">
        <f>AQ320</f>
        <v>20904.11</v>
      </c>
      <c r="AX320" s="102"/>
      <c r="AY320" s="101">
        <f t="shared" si="242"/>
        <v>20904.11</v>
      </c>
      <c r="AZ320" s="516"/>
      <c r="BA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row>
    <row r="321" spans="1:87" s="11" customFormat="1" ht="12" customHeight="1">
      <c r="A321" s="168">
        <v>16502013</v>
      </c>
      <c r="B321" s="111" t="str">
        <f t="shared" si="224"/>
        <v>16502013</v>
      </c>
      <c r="C321" s="96" t="s">
        <v>1038</v>
      </c>
      <c r="D321" s="115" t="str">
        <f t="shared" si="225"/>
        <v>W/C</v>
      </c>
      <c r="E321" s="115"/>
      <c r="F321" s="96"/>
      <c r="G321" s="115"/>
      <c r="H321" s="184" t="str">
        <f t="shared" si="301"/>
        <v/>
      </c>
      <c r="I321" s="184" t="str">
        <f t="shared" si="302"/>
        <v/>
      </c>
      <c r="J321" s="184" t="str">
        <f t="shared" si="303"/>
        <v/>
      </c>
      <c r="K321" s="184" t="str">
        <f t="shared" si="246"/>
        <v/>
      </c>
      <c r="L321" s="184" t="str">
        <f t="shared" si="226"/>
        <v>W/C</v>
      </c>
      <c r="M321" s="184" t="str">
        <f t="shared" si="227"/>
        <v>NO</v>
      </c>
      <c r="N321" s="184" t="str">
        <f t="shared" si="228"/>
        <v>W/C</v>
      </c>
      <c r="O321"/>
      <c r="P321" s="97">
        <v>0</v>
      </c>
      <c r="Q321" s="97">
        <v>0</v>
      </c>
      <c r="R321" s="97">
        <v>0</v>
      </c>
      <c r="S321" s="97">
        <v>0</v>
      </c>
      <c r="T321" s="97">
        <v>0</v>
      </c>
      <c r="U321" s="97">
        <v>0</v>
      </c>
      <c r="V321" s="97">
        <v>0</v>
      </c>
      <c r="W321" s="97">
        <v>0</v>
      </c>
      <c r="X321" s="97">
        <v>0</v>
      </c>
      <c r="Y321" s="97">
        <v>0</v>
      </c>
      <c r="Z321" s="97">
        <v>0</v>
      </c>
      <c r="AA321" s="97">
        <v>0</v>
      </c>
      <c r="AB321" s="97">
        <v>0</v>
      </c>
      <c r="AC321" s="97"/>
      <c r="AD321" s="97"/>
      <c r="AE321" s="97">
        <f t="shared" si="220"/>
        <v>0</v>
      </c>
      <c r="AF321" s="105"/>
      <c r="AG321" s="104"/>
      <c r="AH321" s="102"/>
      <c r="AI321" s="102"/>
      <c r="AJ321" s="102"/>
      <c r="AK321" s="103"/>
      <c r="AL321" s="102">
        <f t="shared" si="239"/>
        <v>0</v>
      </c>
      <c r="AM321" s="101">
        <f>AE321</f>
        <v>0</v>
      </c>
      <c r="AN321" s="102"/>
      <c r="AO321" s="264">
        <f t="shared" si="240"/>
        <v>0</v>
      </c>
      <c r="AP321" s="240"/>
      <c r="AQ321" s="87">
        <f t="shared" si="221"/>
        <v>0</v>
      </c>
      <c r="AR321" s="102"/>
      <c r="AS321" s="102"/>
      <c r="AT321" s="102"/>
      <c r="AU321" s="102"/>
      <c r="AV321" s="260">
        <f t="shared" si="241"/>
        <v>0</v>
      </c>
      <c r="AW321" s="102">
        <f>AQ321</f>
        <v>0</v>
      </c>
      <c r="AX321" s="102"/>
      <c r="AY321" s="101">
        <f t="shared" si="242"/>
        <v>0</v>
      </c>
      <c r="AZ321" s="516"/>
      <c r="BA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row>
    <row r="322" spans="1:87" s="11" customFormat="1" ht="12" customHeight="1">
      <c r="A322" s="168">
        <v>16502021</v>
      </c>
      <c r="B322" s="111" t="str">
        <f t="shared" si="224"/>
        <v>16502021</v>
      </c>
      <c r="C322" s="111" t="s">
        <v>1192</v>
      </c>
      <c r="D322" s="115" t="str">
        <f t="shared" si="225"/>
        <v>Non-Op</v>
      </c>
      <c r="E322" s="115"/>
      <c r="F322" s="111"/>
      <c r="G322" s="115"/>
      <c r="H322" s="184" t="str">
        <f t="shared" si="301"/>
        <v/>
      </c>
      <c r="I322" s="184" t="str">
        <f t="shared" si="302"/>
        <v/>
      </c>
      <c r="J322" s="184" t="str">
        <f t="shared" si="303"/>
        <v/>
      </c>
      <c r="K322" s="184" t="str">
        <f t="shared" si="246"/>
        <v>Non-Op</v>
      </c>
      <c r="L322" s="184" t="str">
        <f t="shared" si="226"/>
        <v>NO</v>
      </c>
      <c r="M322" s="184" t="str">
        <f t="shared" si="227"/>
        <v>NO</v>
      </c>
      <c r="N322" s="184" t="str">
        <f t="shared" si="228"/>
        <v/>
      </c>
      <c r="O322"/>
      <c r="P322" s="97">
        <v>0</v>
      </c>
      <c r="Q322" s="97">
        <v>0</v>
      </c>
      <c r="R322" s="97">
        <v>0</v>
      </c>
      <c r="S322" s="97">
        <v>0</v>
      </c>
      <c r="T322" s="97">
        <v>0</v>
      </c>
      <c r="U322" s="97">
        <v>0</v>
      </c>
      <c r="V322" s="97">
        <v>0</v>
      </c>
      <c r="W322" s="97">
        <v>0</v>
      </c>
      <c r="X322" s="97">
        <v>0</v>
      </c>
      <c r="Y322" s="97">
        <v>0</v>
      </c>
      <c r="Z322" s="97">
        <v>0</v>
      </c>
      <c r="AA322" s="97">
        <v>656250</v>
      </c>
      <c r="AB322" s="97">
        <v>0</v>
      </c>
      <c r="AC322" s="97"/>
      <c r="AD322" s="97"/>
      <c r="AE322" s="97">
        <f t="shared" si="220"/>
        <v>54687.5</v>
      </c>
      <c r="AF322" s="105"/>
      <c r="AG322" s="104"/>
      <c r="AH322" s="102"/>
      <c r="AI322" s="102"/>
      <c r="AJ322" s="102"/>
      <c r="AK322" s="103">
        <f>AE322</f>
        <v>54687.5</v>
      </c>
      <c r="AL322" s="102">
        <f t="shared" si="239"/>
        <v>54687.5</v>
      </c>
      <c r="AM322" s="101"/>
      <c r="AN322" s="102"/>
      <c r="AO322" s="264">
        <f t="shared" si="240"/>
        <v>0</v>
      </c>
      <c r="AP322" s="240"/>
      <c r="AQ322" s="87">
        <f t="shared" si="221"/>
        <v>0</v>
      </c>
      <c r="AR322" s="102"/>
      <c r="AS322" s="102"/>
      <c r="AT322" s="102"/>
      <c r="AU322" s="102">
        <f>AQ322</f>
        <v>0</v>
      </c>
      <c r="AV322" s="260">
        <f t="shared" si="241"/>
        <v>0</v>
      </c>
      <c r="AW322" s="102"/>
      <c r="AX322" s="102"/>
      <c r="AY322" s="101">
        <f t="shared" si="242"/>
        <v>0</v>
      </c>
      <c r="AZ322" s="516" t="s">
        <v>1684</v>
      </c>
      <c r="BA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row>
    <row r="323" spans="1:87" s="11" customFormat="1" ht="12" customHeight="1">
      <c r="A323" s="168">
        <v>16502023</v>
      </c>
      <c r="B323" s="111" t="str">
        <f t="shared" si="224"/>
        <v>16502023</v>
      </c>
      <c r="C323" s="96" t="s">
        <v>1011</v>
      </c>
      <c r="D323" s="115" t="str">
        <f t="shared" si="225"/>
        <v>W/C</v>
      </c>
      <c r="E323" s="115"/>
      <c r="F323" s="96"/>
      <c r="G323" s="115"/>
      <c r="H323" s="184" t="str">
        <f t="shared" si="301"/>
        <v/>
      </c>
      <c r="I323" s="184" t="str">
        <f t="shared" si="302"/>
        <v/>
      </c>
      <c r="J323" s="184" t="str">
        <f t="shared" si="303"/>
        <v/>
      </c>
      <c r="K323" s="184" t="str">
        <f t="shared" si="246"/>
        <v/>
      </c>
      <c r="L323" s="184" t="str">
        <f t="shared" si="226"/>
        <v>W/C</v>
      </c>
      <c r="M323" s="184" t="str">
        <f t="shared" si="227"/>
        <v>NO</v>
      </c>
      <c r="N323" s="184" t="str">
        <f t="shared" si="228"/>
        <v>W/C</v>
      </c>
      <c r="O323"/>
      <c r="P323" s="97">
        <v>118773.52</v>
      </c>
      <c r="Q323" s="97">
        <v>103926.82</v>
      </c>
      <c r="R323" s="97">
        <v>89080.12</v>
      </c>
      <c r="S323" s="97">
        <v>74233.42</v>
      </c>
      <c r="T323" s="97">
        <v>59386.720000000001</v>
      </c>
      <c r="U323" s="97">
        <v>44540.02</v>
      </c>
      <c r="V323" s="97">
        <v>29693.32</v>
      </c>
      <c r="W323" s="97">
        <v>14846.62</v>
      </c>
      <c r="X323" s="97">
        <v>0</v>
      </c>
      <c r="Y323" s="97">
        <v>0</v>
      </c>
      <c r="Z323" s="97">
        <v>256976.5</v>
      </c>
      <c r="AA323" s="97">
        <v>231278.85</v>
      </c>
      <c r="AB323" s="97">
        <v>205581.2</v>
      </c>
      <c r="AC323" s="97"/>
      <c r="AD323" s="97"/>
      <c r="AE323" s="97">
        <f t="shared" si="220"/>
        <v>88844.979166666672</v>
      </c>
      <c r="AF323" s="105"/>
      <c r="AG323" s="104"/>
      <c r="AH323" s="102"/>
      <c r="AI323" s="102"/>
      <c r="AJ323" s="102"/>
      <c r="AK323" s="103"/>
      <c r="AL323" s="102">
        <f t="shared" si="239"/>
        <v>0</v>
      </c>
      <c r="AM323" s="101">
        <f t="shared" ref="AM323:AM350" si="304">AE323</f>
        <v>88844.979166666672</v>
      </c>
      <c r="AN323" s="102"/>
      <c r="AO323" s="264">
        <f t="shared" si="240"/>
        <v>88844.979166666672</v>
      </c>
      <c r="AP323" s="240"/>
      <c r="AQ323" s="87">
        <f t="shared" si="221"/>
        <v>205581.2</v>
      </c>
      <c r="AR323" s="102"/>
      <c r="AS323" s="102"/>
      <c r="AT323" s="102"/>
      <c r="AU323" s="102"/>
      <c r="AV323" s="260">
        <f t="shared" si="241"/>
        <v>0</v>
      </c>
      <c r="AW323" s="102">
        <f>AQ323</f>
        <v>205581.2</v>
      </c>
      <c r="AX323" s="102"/>
      <c r="AY323" s="101">
        <f t="shared" si="242"/>
        <v>205581.2</v>
      </c>
      <c r="AZ323" s="516"/>
      <c r="BA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row>
    <row r="324" spans="1:87" s="11" customFormat="1" ht="12" customHeight="1">
      <c r="A324" s="168">
        <v>16502033</v>
      </c>
      <c r="B324" s="111" t="str">
        <f t="shared" si="224"/>
        <v>16502033</v>
      </c>
      <c r="C324" s="96" t="s">
        <v>1028</v>
      </c>
      <c r="D324" s="115" t="str">
        <f t="shared" si="225"/>
        <v>W/C</v>
      </c>
      <c r="E324" s="115"/>
      <c r="F324" s="96"/>
      <c r="G324" s="115"/>
      <c r="H324" s="184" t="str">
        <f t="shared" si="301"/>
        <v/>
      </c>
      <c r="I324" s="184" t="str">
        <f t="shared" si="302"/>
        <v/>
      </c>
      <c r="J324" s="184" t="str">
        <f t="shared" si="303"/>
        <v/>
      </c>
      <c r="K324" s="184" t="str">
        <f t="shared" si="246"/>
        <v/>
      </c>
      <c r="L324" s="184" t="str">
        <f t="shared" si="226"/>
        <v>W/C</v>
      </c>
      <c r="M324" s="184" t="str">
        <f t="shared" si="227"/>
        <v>NO</v>
      </c>
      <c r="N324" s="184" t="str">
        <f t="shared" si="228"/>
        <v>W/C</v>
      </c>
      <c r="O324"/>
      <c r="P324" s="97">
        <v>0</v>
      </c>
      <c r="Q324" s="97">
        <v>0</v>
      </c>
      <c r="R324" s="97">
        <v>0</v>
      </c>
      <c r="S324" s="97">
        <v>0</v>
      </c>
      <c r="T324" s="97">
        <v>0</v>
      </c>
      <c r="U324" s="97">
        <v>0</v>
      </c>
      <c r="V324" s="97">
        <v>0</v>
      </c>
      <c r="W324" s="97">
        <v>0</v>
      </c>
      <c r="X324" s="97">
        <v>0</v>
      </c>
      <c r="Y324" s="97">
        <v>0</v>
      </c>
      <c r="Z324" s="97">
        <v>0</v>
      </c>
      <c r="AA324" s="97">
        <v>0</v>
      </c>
      <c r="AB324" s="97">
        <v>0</v>
      </c>
      <c r="AC324" s="97"/>
      <c r="AD324" s="97"/>
      <c r="AE324" s="97">
        <f t="shared" si="220"/>
        <v>0</v>
      </c>
      <c r="AF324" s="105"/>
      <c r="AG324" s="104"/>
      <c r="AH324" s="102"/>
      <c r="AI324" s="102"/>
      <c r="AJ324" s="102"/>
      <c r="AK324" s="103"/>
      <c r="AL324" s="102">
        <f t="shared" si="239"/>
        <v>0</v>
      </c>
      <c r="AM324" s="101">
        <f t="shared" si="304"/>
        <v>0</v>
      </c>
      <c r="AN324" s="102"/>
      <c r="AO324" s="264">
        <f t="shared" si="240"/>
        <v>0</v>
      </c>
      <c r="AP324" s="240"/>
      <c r="AQ324" s="87">
        <f t="shared" si="221"/>
        <v>0</v>
      </c>
      <c r="AR324" s="102"/>
      <c r="AS324" s="102"/>
      <c r="AT324" s="102"/>
      <c r="AU324" s="102"/>
      <c r="AV324" s="260">
        <f t="shared" si="241"/>
        <v>0</v>
      </c>
      <c r="AW324" s="102">
        <f>AQ324</f>
        <v>0</v>
      </c>
      <c r="AX324" s="102"/>
      <c r="AY324" s="101">
        <f t="shared" si="242"/>
        <v>0</v>
      </c>
      <c r="AZ324" s="516"/>
      <c r="BA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row>
    <row r="325" spans="1:87" s="11" customFormat="1" ht="12" customHeight="1">
      <c r="A325" s="168">
        <v>16502053</v>
      </c>
      <c r="B325" s="111" t="str">
        <f t="shared" si="224"/>
        <v>16502053</v>
      </c>
      <c r="C325" s="96" t="s">
        <v>1047</v>
      </c>
      <c r="D325" s="115" t="str">
        <f t="shared" si="225"/>
        <v>W/C</v>
      </c>
      <c r="E325" s="115"/>
      <c r="F325" s="96"/>
      <c r="G325" s="115"/>
      <c r="H325" s="184" t="str">
        <f t="shared" si="301"/>
        <v/>
      </c>
      <c r="I325" s="184" t="str">
        <f t="shared" si="302"/>
        <v/>
      </c>
      <c r="J325" s="184" t="str">
        <f t="shared" si="303"/>
        <v/>
      </c>
      <c r="K325" s="184" t="str">
        <f t="shared" si="246"/>
        <v/>
      </c>
      <c r="L325" s="184" t="str">
        <f t="shared" si="226"/>
        <v>W/C</v>
      </c>
      <c r="M325" s="184" t="str">
        <f t="shared" si="227"/>
        <v>NO</v>
      </c>
      <c r="N325" s="184" t="str">
        <f t="shared" si="228"/>
        <v>W/C</v>
      </c>
      <c r="O325"/>
      <c r="P325" s="97">
        <v>0</v>
      </c>
      <c r="Q325" s="97">
        <v>0</v>
      </c>
      <c r="R325" s="97">
        <v>84536.84</v>
      </c>
      <c r="S325" s="97">
        <v>76083.16</v>
      </c>
      <c r="T325" s="97">
        <v>67629.48</v>
      </c>
      <c r="U325" s="97">
        <v>59175.8</v>
      </c>
      <c r="V325" s="97">
        <v>50722.12</v>
      </c>
      <c r="W325" s="97">
        <v>42268.44</v>
      </c>
      <c r="X325" s="97">
        <v>33814.76</v>
      </c>
      <c r="Y325" s="97">
        <v>25361.08</v>
      </c>
      <c r="Z325" s="97">
        <v>16907.400000000001</v>
      </c>
      <c r="AA325" s="97">
        <v>8453.7199999999993</v>
      </c>
      <c r="AB325" s="97">
        <v>0</v>
      </c>
      <c r="AC325" s="97"/>
      <c r="AD325" s="97"/>
      <c r="AE325" s="97">
        <f t="shared" si="220"/>
        <v>38746.066666666666</v>
      </c>
      <c r="AF325" s="105"/>
      <c r="AG325" s="104"/>
      <c r="AH325" s="102"/>
      <c r="AI325" s="102"/>
      <c r="AJ325" s="102"/>
      <c r="AK325" s="103"/>
      <c r="AL325" s="102">
        <f t="shared" si="239"/>
        <v>0</v>
      </c>
      <c r="AM325" s="101">
        <f t="shared" si="304"/>
        <v>38746.066666666666</v>
      </c>
      <c r="AN325" s="102"/>
      <c r="AO325" s="264">
        <f t="shared" si="240"/>
        <v>38746.066666666666</v>
      </c>
      <c r="AP325" s="240"/>
      <c r="AQ325" s="87">
        <f t="shared" si="221"/>
        <v>0</v>
      </c>
      <c r="AR325" s="102"/>
      <c r="AS325" s="102"/>
      <c r="AT325" s="102"/>
      <c r="AU325" s="102"/>
      <c r="AV325" s="260">
        <f t="shared" si="241"/>
        <v>0</v>
      </c>
      <c r="AW325" s="102">
        <f t="shared" ref="AW325:AW350" si="305">AQ325</f>
        <v>0</v>
      </c>
      <c r="AX325" s="102"/>
      <c r="AY325" s="101">
        <f t="shared" si="242"/>
        <v>0</v>
      </c>
      <c r="AZ325" s="516"/>
      <c r="BA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row>
    <row r="326" spans="1:87" s="11" customFormat="1" ht="12" customHeight="1">
      <c r="A326" s="168">
        <v>16502063</v>
      </c>
      <c r="B326" s="111" t="str">
        <f t="shared" si="224"/>
        <v>16502063</v>
      </c>
      <c r="C326" s="96" t="s">
        <v>1060</v>
      </c>
      <c r="D326" s="115" t="str">
        <f t="shared" si="225"/>
        <v>W/C</v>
      </c>
      <c r="E326" s="115"/>
      <c r="F326" s="96"/>
      <c r="G326" s="115"/>
      <c r="H326" s="184" t="str">
        <f t="shared" si="301"/>
        <v/>
      </c>
      <c r="I326" s="184" t="str">
        <f t="shared" si="302"/>
        <v/>
      </c>
      <c r="J326" s="184" t="str">
        <f t="shared" si="303"/>
        <v/>
      </c>
      <c r="K326" s="184" t="str">
        <f t="shared" si="246"/>
        <v/>
      </c>
      <c r="L326" s="184" t="str">
        <f t="shared" si="226"/>
        <v>W/C</v>
      </c>
      <c r="M326" s="184" t="str">
        <f t="shared" si="227"/>
        <v>NO</v>
      </c>
      <c r="N326" s="184" t="str">
        <f t="shared" si="228"/>
        <v>W/C</v>
      </c>
      <c r="O326"/>
      <c r="P326" s="97">
        <v>-0.01</v>
      </c>
      <c r="Q326" s="97">
        <v>218183.12</v>
      </c>
      <c r="R326" s="97">
        <v>198348.29</v>
      </c>
      <c r="S326" s="97">
        <v>178513.46</v>
      </c>
      <c r="T326" s="97">
        <v>158678.63</v>
      </c>
      <c r="U326" s="97">
        <v>138843.79999999999</v>
      </c>
      <c r="V326" s="97">
        <v>119008.97</v>
      </c>
      <c r="W326" s="97">
        <v>99174.14</v>
      </c>
      <c r="X326" s="97">
        <v>79339.31</v>
      </c>
      <c r="Y326" s="97">
        <v>59504.480000000003</v>
      </c>
      <c r="Z326" s="97">
        <v>39669.65</v>
      </c>
      <c r="AA326" s="97">
        <v>19834.82</v>
      </c>
      <c r="AB326" s="97">
        <v>0</v>
      </c>
      <c r="AC326" s="97"/>
      <c r="AD326" s="97"/>
      <c r="AE326" s="97">
        <f t="shared" si="220"/>
        <v>109091.55541666667</v>
      </c>
      <c r="AF326" s="105"/>
      <c r="AG326" s="104"/>
      <c r="AH326" s="102"/>
      <c r="AI326" s="102"/>
      <c r="AJ326" s="102"/>
      <c r="AK326" s="103"/>
      <c r="AL326" s="102">
        <f t="shared" si="239"/>
        <v>0</v>
      </c>
      <c r="AM326" s="101">
        <f t="shared" si="304"/>
        <v>109091.55541666667</v>
      </c>
      <c r="AN326" s="102"/>
      <c r="AO326" s="264">
        <f t="shared" si="240"/>
        <v>109091.55541666667</v>
      </c>
      <c r="AP326" s="240"/>
      <c r="AQ326" s="87">
        <f t="shared" si="221"/>
        <v>0</v>
      </c>
      <c r="AR326" s="102"/>
      <c r="AS326" s="102"/>
      <c r="AT326" s="102"/>
      <c r="AU326" s="102"/>
      <c r="AV326" s="260">
        <f t="shared" si="241"/>
        <v>0</v>
      </c>
      <c r="AW326" s="102">
        <f t="shared" si="305"/>
        <v>0</v>
      </c>
      <c r="AX326" s="102"/>
      <c r="AY326" s="101">
        <f t="shared" si="242"/>
        <v>0</v>
      </c>
      <c r="AZ326" s="516"/>
      <c r="BA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row>
    <row r="327" spans="1:87" s="11" customFormat="1" ht="12" customHeight="1">
      <c r="A327" s="168">
        <v>16502083</v>
      </c>
      <c r="B327" s="111" t="str">
        <f t="shared" si="224"/>
        <v>16502083</v>
      </c>
      <c r="C327" s="96" t="s">
        <v>1070</v>
      </c>
      <c r="D327" s="115" t="str">
        <f t="shared" si="225"/>
        <v>W/C</v>
      </c>
      <c r="E327" s="115"/>
      <c r="F327" s="96"/>
      <c r="G327" s="115"/>
      <c r="H327" s="184" t="str">
        <f t="shared" si="301"/>
        <v/>
      </c>
      <c r="I327" s="184" t="str">
        <f t="shared" si="302"/>
        <v/>
      </c>
      <c r="J327" s="184" t="str">
        <f t="shared" si="303"/>
        <v/>
      </c>
      <c r="K327" s="184" t="str">
        <f t="shared" si="246"/>
        <v/>
      </c>
      <c r="L327" s="184" t="str">
        <f t="shared" si="226"/>
        <v>W/C</v>
      </c>
      <c r="M327" s="184" t="str">
        <f t="shared" si="227"/>
        <v>NO</v>
      </c>
      <c r="N327" s="184" t="str">
        <f t="shared" si="228"/>
        <v>W/C</v>
      </c>
      <c r="O327"/>
      <c r="P327" s="97">
        <v>0</v>
      </c>
      <c r="Q327" s="97">
        <v>0</v>
      </c>
      <c r="R327" s="97">
        <v>0</v>
      </c>
      <c r="S327" s="97">
        <v>0</v>
      </c>
      <c r="T327" s="97">
        <v>0</v>
      </c>
      <c r="U327" s="97">
        <v>0</v>
      </c>
      <c r="V327" s="97">
        <v>0</v>
      </c>
      <c r="W327" s="97">
        <v>0</v>
      </c>
      <c r="X327" s="97">
        <v>0</v>
      </c>
      <c r="Y327" s="97">
        <v>0</v>
      </c>
      <c r="Z327" s="97">
        <v>0</v>
      </c>
      <c r="AA327" s="97">
        <v>0</v>
      </c>
      <c r="AB327" s="97">
        <v>0</v>
      </c>
      <c r="AC327" s="97"/>
      <c r="AD327" s="97"/>
      <c r="AE327" s="97">
        <f t="shared" si="220"/>
        <v>0</v>
      </c>
      <c r="AF327" s="105"/>
      <c r="AG327" s="104"/>
      <c r="AH327" s="102"/>
      <c r="AI327" s="102"/>
      <c r="AJ327" s="102"/>
      <c r="AK327" s="103"/>
      <c r="AL327" s="102">
        <f t="shared" si="239"/>
        <v>0</v>
      </c>
      <c r="AM327" s="101">
        <f t="shared" si="304"/>
        <v>0</v>
      </c>
      <c r="AN327" s="102"/>
      <c r="AO327" s="264">
        <f t="shared" si="240"/>
        <v>0</v>
      </c>
      <c r="AP327" s="240"/>
      <c r="AQ327" s="87">
        <f t="shared" si="221"/>
        <v>0</v>
      </c>
      <c r="AR327" s="102"/>
      <c r="AS327" s="102"/>
      <c r="AT327" s="102"/>
      <c r="AU327" s="102"/>
      <c r="AV327" s="260">
        <f t="shared" si="241"/>
        <v>0</v>
      </c>
      <c r="AW327" s="102">
        <f t="shared" si="305"/>
        <v>0</v>
      </c>
      <c r="AX327" s="102"/>
      <c r="AY327" s="101">
        <f t="shared" si="242"/>
        <v>0</v>
      </c>
      <c r="AZ327" s="516"/>
      <c r="BA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row>
    <row r="328" spans="1:87" s="11" customFormat="1" ht="12" customHeight="1">
      <c r="A328" s="168">
        <v>16502093</v>
      </c>
      <c r="B328" s="111" t="str">
        <f t="shared" si="224"/>
        <v>16502093</v>
      </c>
      <c r="C328" s="96" t="s">
        <v>1089</v>
      </c>
      <c r="D328" s="115" t="str">
        <f t="shared" si="225"/>
        <v>W/C</v>
      </c>
      <c r="E328" s="574" t="s">
        <v>1709</v>
      </c>
      <c r="F328" s="198">
        <v>41791</v>
      </c>
      <c r="G328" s="115"/>
      <c r="H328" s="184"/>
      <c r="I328" s="184"/>
      <c r="J328" s="184"/>
      <c r="K328" s="184"/>
      <c r="L328" s="184" t="str">
        <f t="shared" ref="L328" si="306">IF(VALUE(AM328),"W/C",IF(ISBLANK(AM328),"NO","W/C"))</f>
        <v>W/C</v>
      </c>
      <c r="M328" s="184" t="str">
        <f t="shared" ref="M328" si="307">IF(VALUE(AN328),"W/C",IF(ISBLANK(AN328),"NO","W/C"))</f>
        <v>NO</v>
      </c>
      <c r="N328" s="184" t="str">
        <f t="shared" ref="N328" si="308">IF(OR(CONCATENATE(L328,M328)="NOW/C",CONCATENATE(L328,M328)="W/CNO"),"W/C","")</f>
        <v>W/C</v>
      </c>
      <c r="O328" s="4"/>
      <c r="P328" s="97"/>
      <c r="Q328" s="97">
        <v>0</v>
      </c>
      <c r="R328" s="97">
        <v>0</v>
      </c>
      <c r="S328" s="97">
        <v>0</v>
      </c>
      <c r="T328" s="97">
        <v>74655.399999999994</v>
      </c>
      <c r="U328" s="97">
        <v>67868.55</v>
      </c>
      <c r="V328" s="97">
        <v>61081.7</v>
      </c>
      <c r="W328" s="97">
        <v>54294.85</v>
      </c>
      <c r="X328" s="97">
        <v>47508</v>
      </c>
      <c r="Y328" s="97">
        <v>40721.15</v>
      </c>
      <c r="Z328" s="97">
        <v>33934.300000000003</v>
      </c>
      <c r="AA328" s="97">
        <v>27147.45</v>
      </c>
      <c r="AB328" s="97">
        <v>20360.599999999999</v>
      </c>
      <c r="AC328" s="97"/>
      <c r="AD328" s="97"/>
      <c r="AE328" s="97">
        <f t="shared" si="220"/>
        <v>34782.64166666667</v>
      </c>
      <c r="AF328" s="105"/>
      <c r="AG328" s="104"/>
      <c r="AH328" s="102"/>
      <c r="AI328" s="102"/>
      <c r="AJ328" s="102"/>
      <c r="AK328" s="103"/>
      <c r="AL328" s="102"/>
      <c r="AM328" s="101">
        <f t="shared" si="304"/>
        <v>34782.64166666667</v>
      </c>
      <c r="AN328" s="102"/>
      <c r="AO328" s="264">
        <f t="shared" ref="AO328" si="309">AM328+AN328</f>
        <v>34782.64166666667</v>
      </c>
      <c r="AP328" s="102"/>
      <c r="AQ328" s="87">
        <f t="shared" si="221"/>
        <v>20360.599999999999</v>
      </c>
      <c r="AR328" s="102"/>
      <c r="AS328" s="102"/>
      <c r="AT328" s="102"/>
      <c r="AU328" s="102"/>
      <c r="AV328" s="260"/>
      <c r="AW328" s="102">
        <f t="shared" ref="AW328" si="310">AQ328</f>
        <v>20360.599999999999</v>
      </c>
      <c r="AX328" s="102"/>
      <c r="AY328" s="101">
        <f t="shared" ref="AY328" si="311">AW328+AX328</f>
        <v>20360.599999999999</v>
      </c>
      <c r="AZ328" s="516"/>
      <c r="BA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row>
    <row r="329" spans="1:87" s="11" customFormat="1" ht="12" customHeight="1">
      <c r="A329" s="168">
        <v>16502103</v>
      </c>
      <c r="B329" s="111" t="str">
        <f t="shared" si="224"/>
        <v>16502103</v>
      </c>
      <c r="C329" s="96" t="s">
        <v>1094</v>
      </c>
      <c r="D329" s="115" t="str">
        <f t="shared" si="225"/>
        <v>W/C</v>
      </c>
      <c r="E329" s="115"/>
      <c r="F329" s="96"/>
      <c r="G329" s="115"/>
      <c r="H329" s="184" t="str">
        <f t="shared" ref="H329:H369" si="312">IF(VALUE(AH329),H$7,IF(ISBLANK(AH329),"",H$7))</f>
        <v/>
      </c>
      <c r="I329" s="184" t="str">
        <f t="shared" ref="I329:I369" si="313">IF(VALUE(AI329),I$7,IF(ISBLANK(AI329),"",I$7))</f>
        <v/>
      </c>
      <c r="J329" s="184" t="str">
        <f t="shared" ref="J329:J369" si="314">IF(VALUE(AJ329),J$7,IF(ISBLANK(AJ329),"",J$7))</f>
        <v/>
      </c>
      <c r="K329" s="184" t="str">
        <f t="shared" ref="K329:K369" si="315">IF(VALUE(AK329),K$7,IF(ISBLANK(AK329),"",K$7))</f>
        <v/>
      </c>
      <c r="L329" s="184" t="str">
        <f t="shared" si="226"/>
        <v>W/C</v>
      </c>
      <c r="M329" s="184" t="str">
        <f t="shared" si="227"/>
        <v>NO</v>
      </c>
      <c r="N329" s="184" t="str">
        <f t="shared" si="228"/>
        <v>W/C</v>
      </c>
      <c r="O329"/>
      <c r="P329" s="97">
        <v>0</v>
      </c>
      <c r="Q329" s="97">
        <v>0</v>
      </c>
      <c r="R329" s="97">
        <v>0</v>
      </c>
      <c r="S329" s="97">
        <v>0</v>
      </c>
      <c r="T329" s="97">
        <v>0</v>
      </c>
      <c r="U329" s="97">
        <v>0</v>
      </c>
      <c r="V329" s="97">
        <v>0</v>
      </c>
      <c r="W329" s="97">
        <v>0</v>
      </c>
      <c r="X329" s="97">
        <v>0</v>
      </c>
      <c r="Y329" s="97">
        <v>0</v>
      </c>
      <c r="Z329" s="97">
        <v>0</v>
      </c>
      <c r="AA329" s="97">
        <v>0</v>
      </c>
      <c r="AB329" s="97">
        <v>0</v>
      </c>
      <c r="AC329" s="97"/>
      <c r="AD329" s="97"/>
      <c r="AE329" s="97">
        <f t="shared" si="220"/>
        <v>0</v>
      </c>
      <c r="AF329" s="105"/>
      <c r="AG329" s="104"/>
      <c r="AH329" s="102"/>
      <c r="AI329" s="102"/>
      <c r="AJ329" s="102"/>
      <c r="AK329" s="103"/>
      <c r="AL329" s="102">
        <f t="shared" si="239"/>
        <v>0</v>
      </c>
      <c r="AM329" s="101">
        <f t="shared" si="304"/>
        <v>0</v>
      </c>
      <c r="AN329" s="102"/>
      <c r="AO329" s="264">
        <f t="shared" si="240"/>
        <v>0</v>
      </c>
      <c r="AP329" s="240"/>
      <c r="AQ329" s="87">
        <f t="shared" si="221"/>
        <v>0</v>
      </c>
      <c r="AR329" s="102"/>
      <c r="AS329" s="102"/>
      <c r="AT329" s="102"/>
      <c r="AU329" s="102"/>
      <c r="AV329" s="260">
        <f t="shared" si="241"/>
        <v>0</v>
      </c>
      <c r="AW329" s="102">
        <f t="shared" si="305"/>
        <v>0</v>
      </c>
      <c r="AX329" s="102"/>
      <c r="AY329" s="101">
        <f t="shared" si="242"/>
        <v>0</v>
      </c>
      <c r="AZ329" s="516"/>
      <c r="BA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row>
    <row r="330" spans="1:87" s="11" customFormat="1" ht="12" customHeight="1">
      <c r="A330" s="168">
        <v>16502011</v>
      </c>
      <c r="B330" s="111" t="str">
        <f t="shared" si="224"/>
        <v>16502011</v>
      </c>
      <c r="C330" s="96" t="s">
        <v>1104</v>
      </c>
      <c r="D330" s="115" t="str">
        <f t="shared" si="225"/>
        <v>W/C</v>
      </c>
      <c r="E330" s="115"/>
      <c r="F330" s="96"/>
      <c r="G330" s="115"/>
      <c r="H330" s="184" t="str">
        <f t="shared" si="312"/>
        <v/>
      </c>
      <c r="I330" s="184" t="str">
        <f t="shared" si="313"/>
        <v/>
      </c>
      <c r="J330" s="184" t="str">
        <f t="shared" si="314"/>
        <v/>
      </c>
      <c r="K330" s="184" t="str">
        <f t="shared" si="315"/>
        <v/>
      </c>
      <c r="L330" s="184" t="str">
        <f t="shared" si="226"/>
        <v>W/C</v>
      </c>
      <c r="M330" s="184" t="str">
        <f t="shared" si="227"/>
        <v>NO</v>
      </c>
      <c r="N330" s="184" t="str">
        <f t="shared" si="228"/>
        <v>W/C</v>
      </c>
      <c r="O330"/>
      <c r="P330" s="97">
        <v>0</v>
      </c>
      <c r="Q330" s="97">
        <v>0</v>
      </c>
      <c r="R330" s="97">
        <v>0</v>
      </c>
      <c r="S330" s="97">
        <v>0</v>
      </c>
      <c r="T330" s="97">
        <v>0</v>
      </c>
      <c r="U330" s="97">
        <v>0</v>
      </c>
      <c r="V330" s="97">
        <v>0</v>
      </c>
      <c r="W330" s="97">
        <v>0</v>
      </c>
      <c r="X330" s="97">
        <v>0</v>
      </c>
      <c r="Y330" s="97">
        <v>0</v>
      </c>
      <c r="Z330" s="97">
        <v>0</v>
      </c>
      <c r="AA330" s="97">
        <v>0</v>
      </c>
      <c r="AB330" s="97">
        <v>0</v>
      </c>
      <c r="AC330" s="97"/>
      <c r="AD330" s="97"/>
      <c r="AE330" s="97">
        <f t="shared" si="220"/>
        <v>0</v>
      </c>
      <c r="AF330" s="105"/>
      <c r="AG330" s="104"/>
      <c r="AH330" s="102"/>
      <c r="AI330" s="102"/>
      <c r="AJ330" s="102"/>
      <c r="AK330" s="103"/>
      <c r="AL330" s="102">
        <f t="shared" si="239"/>
        <v>0</v>
      </c>
      <c r="AM330" s="101">
        <f t="shared" si="304"/>
        <v>0</v>
      </c>
      <c r="AN330" s="102"/>
      <c r="AO330" s="264">
        <f t="shared" si="240"/>
        <v>0</v>
      </c>
      <c r="AP330" s="240"/>
      <c r="AQ330" s="87">
        <f t="shared" si="221"/>
        <v>0</v>
      </c>
      <c r="AR330" s="102"/>
      <c r="AS330" s="102"/>
      <c r="AT330" s="102"/>
      <c r="AU330" s="102"/>
      <c r="AV330" s="260">
        <f t="shared" si="241"/>
        <v>0</v>
      </c>
      <c r="AW330" s="102">
        <f t="shared" si="305"/>
        <v>0</v>
      </c>
      <c r="AX330" s="102"/>
      <c r="AY330" s="101">
        <f t="shared" si="242"/>
        <v>0</v>
      </c>
      <c r="AZ330" s="516"/>
      <c r="BA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row>
    <row r="331" spans="1:87" s="11" customFormat="1" ht="12" customHeight="1">
      <c r="A331" s="168">
        <v>16502113</v>
      </c>
      <c r="B331" s="111" t="str">
        <f t="shared" si="224"/>
        <v>16502113</v>
      </c>
      <c r="C331" s="96" t="s">
        <v>1102</v>
      </c>
      <c r="D331" s="115" t="str">
        <f t="shared" si="225"/>
        <v>W/C</v>
      </c>
      <c r="E331" s="115"/>
      <c r="F331" s="96"/>
      <c r="G331" s="115"/>
      <c r="H331" s="184" t="str">
        <f t="shared" si="312"/>
        <v/>
      </c>
      <c r="I331" s="184" t="str">
        <f t="shared" si="313"/>
        <v/>
      </c>
      <c r="J331" s="184" t="str">
        <f t="shared" si="314"/>
        <v/>
      </c>
      <c r="K331" s="184" t="str">
        <f t="shared" si="315"/>
        <v/>
      </c>
      <c r="L331" s="184" t="str">
        <f t="shared" si="226"/>
        <v>W/C</v>
      </c>
      <c r="M331" s="184" t="str">
        <f t="shared" si="227"/>
        <v>NO</v>
      </c>
      <c r="N331" s="184" t="str">
        <f t="shared" si="228"/>
        <v>W/C</v>
      </c>
      <c r="O331"/>
      <c r="P331" s="97">
        <v>58685.17</v>
      </c>
      <c r="Q331" s="97">
        <v>50301.58</v>
      </c>
      <c r="R331" s="97">
        <v>41917.99</v>
      </c>
      <c r="S331" s="97">
        <v>33534.400000000001</v>
      </c>
      <c r="T331" s="97">
        <v>25150.81</v>
      </c>
      <c r="U331" s="97">
        <v>16767.22</v>
      </c>
      <c r="V331" s="97">
        <v>8383.6299999999992</v>
      </c>
      <c r="W331" s="97">
        <v>0.04</v>
      </c>
      <c r="X331" s="97">
        <v>0</v>
      </c>
      <c r="Y331" s="97">
        <v>84236.71</v>
      </c>
      <c r="Z331" s="97">
        <v>75814.83</v>
      </c>
      <c r="AA331" s="97">
        <v>67392.95</v>
      </c>
      <c r="AB331" s="97">
        <v>58971.07</v>
      </c>
      <c r="AC331" s="97"/>
      <c r="AD331" s="97"/>
      <c r="AE331" s="97">
        <f t="shared" si="220"/>
        <v>38527.356666666667</v>
      </c>
      <c r="AF331" s="105"/>
      <c r="AG331" s="104"/>
      <c r="AH331" s="102"/>
      <c r="AI331" s="102"/>
      <c r="AJ331" s="102"/>
      <c r="AK331" s="103"/>
      <c r="AL331" s="102">
        <f t="shared" si="239"/>
        <v>0</v>
      </c>
      <c r="AM331" s="101">
        <f t="shared" si="304"/>
        <v>38527.356666666667</v>
      </c>
      <c r="AN331" s="102"/>
      <c r="AO331" s="264">
        <f t="shared" si="240"/>
        <v>38527.356666666667</v>
      </c>
      <c r="AP331" s="240"/>
      <c r="AQ331" s="87">
        <f t="shared" si="221"/>
        <v>58971.07</v>
      </c>
      <c r="AR331" s="102"/>
      <c r="AS331" s="102"/>
      <c r="AT331" s="102"/>
      <c r="AU331" s="102"/>
      <c r="AV331" s="260">
        <f t="shared" si="241"/>
        <v>0</v>
      </c>
      <c r="AW331" s="102">
        <f t="shared" si="305"/>
        <v>58971.07</v>
      </c>
      <c r="AX331" s="102"/>
      <c r="AY331" s="101">
        <f t="shared" si="242"/>
        <v>58971.07</v>
      </c>
      <c r="AZ331" s="516"/>
      <c r="BA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row>
    <row r="332" spans="1:87" s="11" customFormat="1" ht="12" customHeight="1">
      <c r="A332" s="168">
        <v>16502123</v>
      </c>
      <c r="B332" s="111" t="str">
        <f t="shared" si="224"/>
        <v>16502123</v>
      </c>
      <c r="C332" s="96" t="s">
        <v>1136</v>
      </c>
      <c r="D332" s="115" t="str">
        <f t="shared" si="225"/>
        <v>W/C</v>
      </c>
      <c r="E332" s="115"/>
      <c r="F332" s="96"/>
      <c r="G332" s="115"/>
      <c r="H332" s="184" t="str">
        <f t="shared" si="312"/>
        <v/>
      </c>
      <c r="I332" s="184" t="str">
        <f t="shared" si="313"/>
        <v/>
      </c>
      <c r="J332" s="184" t="str">
        <f t="shared" si="314"/>
        <v/>
      </c>
      <c r="K332" s="184" t="str">
        <f t="shared" si="315"/>
        <v/>
      </c>
      <c r="L332" s="184" t="str">
        <f t="shared" si="226"/>
        <v>W/C</v>
      </c>
      <c r="M332" s="184" t="str">
        <f t="shared" si="227"/>
        <v>NO</v>
      </c>
      <c r="N332" s="184" t="str">
        <f t="shared" si="228"/>
        <v>W/C</v>
      </c>
      <c r="O332"/>
      <c r="P332" s="97">
        <v>111135.03999999999</v>
      </c>
      <c r="Q332" s="97">
        <v>0</v>
      </c>
      <c r="R332" s="97">
        <v>0</v>
      </c>
      <c r="S332" s="97">
        <v>0</v>
      </c>
      <c r="T332" s="97">
        <v>0</v>
      </c>
      <c r="U332" s="97">
        <v>0</v>
      </c>
      <c r="V332" s="97">
        <v>0</v>
      </c>
      <c r="W332" s="97">
        <v>0</v>
      </c>
      <c r="X332" s="97">
        <v>0</v>
      </c>
      <c r="Y332" s="97">
        <v>0</v>
      </c>
      <c r="Z332" s="97">
        <v>0</v>
      </c>
      <c r="AA332" s="97">
        <v>0</v>
      </c>
      <c r="AB332" s="97">
        <v>0</v>
      </c>
      <c r="AC332" s="97"/>
      <c r="AD332" s="97"/>
      <c r="AE332" s="97">
        <f t="shared" si="220"/>
        <v>4630.6266666666661</v>
      </c>
      <c r="AF332" s="105"/>
      <c r="AG332" s="104"/>
      <c r="AH332" s="102"/>
      <c r="AI332" s="102"/>
      <c r="AJ332" s="102"/>
      <c r="AK332" s="103"/>
      <c r="AL332" s="102">
        <f t="shared" si="239"/>
        <v>0</v>
      </c>
      <c r="AM332" s="101">
        <f t="shared" si="304"/>
        <v>4630.6266666666661</v>
      </c>
      <c r="AN332" s="102"/>
      <c r="AO332" s="264">
        <f t="shared" si="240"/>
        <v>4630.6266666666661</v>
      </c>
      <c r="AP332" s="240"/>
      <c r="AQ332" s="87">
        <f t="shared" si="221"/>
        <v>0</v>
      </c>
      <c r="AR332" s="102"/>
      <c r="AS332" s="102"/>
      <c r="AT332" s="102"/>
      <c r="AU332" s="102"/>
      <c r="AV332" s="260">
        <f t="shared" si="241"/>
        <v>0</v>
      </c>
      <c r="AW332" s="102">
        <f t="shared" si="305"/>
        <v>0</v>
      </c>
      <c r="AX332" s="102"/>
      <c r="AY332" s="101">
        <f t="shared" si="242"/>
        <v>0</v>
      </c>
      <c r="AZ332" s="516"/>
      <c r="BA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row>
    <row r="333" spans="1:87" s="11" customFormat="1" ht="12" customHeight="1">
      <c r="A333" s="168">
        <v>16502133</v>
      </c>
      <c r="B333" s="111" t="str">
        <f t="shared" si="224"/>
        <v>16502133</v>
      </c>
      <c r="C333" s="96" t="s">
        <v>1187</v>
      </c>
      <c r="D333" s="115" t="str">
        <f t="shared" si="225"/>
        <v>W/C</v>
      </c>
      <c r="E333" s="115"/>
      <c r="F333" s="96"/>
      <c r="G333" s="115"/>
      <c r="H333" s="184" t="str">
        <f t="shared" si="312"/>
        <v/>
      </c>
      <c r="I333" s="184" t="str">
        <f t="shared" si="313"/>
        <v/>
      </c>
      <c r="J333" s="184" t="str">
        <f t="shared" si="314"/>
        <v/>
      </c>
      <c r="K333" s="184" t="str">
        <f t="shared" si="315"/>
        <v/>
      </c>
      <c r="L333" s="184" t="str">
        <f t="shared" si="226"/>
        <v>W/C</v>
      </c>
      <c r="M333" s="184" t="str">
        <f t="shared" si="227"/>
        <v>NO</v>
      </c>
      <c r="N333" s="184" t="str">
        <f t="shared" si="228"/>
        <v>W/C</v>
      </c>
      <c r="O333"/>
      <c r="P333" s="97">
        <v>435062.76</v>
      </c>
      <c r="Q333" s="97">
        <v>362552.3</v>
      </c>
      <c r="R333" s="97">
        <v>290041.84000000003</v>
      </c>
      <c r="S333" s="97">
        <v>217531.38</v>
      </c>
      <c r="T333" s="97">
        <v>145020.92000000001</v>
      </c>
      <c r="U333" s="97">
        <v>72510.460000000006</v>
      </c>
      <c r="V333" s="97">
        <v>1023971.52</v>
      </c>
      <c r="W333" s="97">
        <v>938640.56</v>
      </c>
      <c r="X333" s="97">
        <v>853309.6</v>
      </c>
      <c r="Y333" s="97">
        <v>767978.64</v>
      </c>
      <c r="Z333" s="97">
        <v>682647.68</v>
      </c>
      <c r="AA333" s="97">
        <v>597316.72</v>
      </c>
      <c r="AB333" s="97">
        <v>511985.76</v>
      </c>
      <c r="AC333" s="97"/>
      <c r="AD333" s="97"/>
      <c r="AE333" s="97">
        <f t="shared" si="220"/>
        <v>535420.48999999987</v>
      </c>
      <c r="AF333" s="105"/>
      <c r="AG333" s="104"/>
      <c r="AH333" s="102"/>
      <c r="AI333" s="102"/>
      <c r="AJ333" s="102"/>
      <c r="AK333" s="103"/>
      <c r="AL333" s="102">
        <f t="shared" si="239"/>
        <v>0</v>
      </c>
      <c r="AM333" s="101">
        <f t="shared" si="304"/>
        <v>535420.48999999987</v>
      </c>
      <c r="AN333" s="102"/>
      <c r="AO333" s="264">
        <f t="shared" si="240"/>
        <v>535420.48999999987</v>
      </c>
      <c r="AP333" s="240"/>
      <c r="AQ333" s="87">
        <f t="shared" si="221"/>
        <v>511985.76</v>
      </c>
      <c r="AR333" s="102"/>
      <c r="AS333" s="102"/>
      <c r="AT333" s="102"/>
      <c r="AU333" s="102"/>
      <c r="AV333" s="260">
        <f t="shared" si="241"/>
        <v>0</v>
      </c>
      <c r="AW333" s="102">
        <f t="shared" si="305"/>
        <v>511985.76</v>
      </c>
      <c r="AX333" s="102"/>
      <c r="AY333" s="101">
        <f t="shared" si="242"/>
        <v>511985.76</v>
      </c>
      <c r="AZ333" s="516"/>
      <c r="BA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row>
    <row r="334" spans="1:87" s="11" customFormat="1" ht="12" customHeight="1">
      <c r="A334" s="168">
        <v>16502143</v>
      </c>
      <c r="B334" s="111" t="str">
        <f t="shared" si="224"/>
        <v>16502143</v>
      </c>
      <c r="C334" s="111" t="s">
        <v>1196</v>
      </c>
      <c r="D334" s="115" t="str">
        <f t="shared" si="225"/>
        <v>W/C</v>
      </c>
      <c r="E334" s="115"/>
      <c r="F334" s="111"/>
      <c r="G334" s="115"/>
      <c r="H334" s="184" t="str">
        <f t="shared" si="312"/>
        <v/>
      </c>
      <c r="I334" s="184" t="str">
        <f t="shared" si="313"/>
        <v/>
      </c>
      <c r="J334" s="184" t="str">
        <f t="shared" si="314"/>
        <v/>
      </c>
      <c r="K334" s="184" t="str">
        <f t="shared" si="315"/>
        <v/>
      </c>
      <c r="L334" s="184" t="str">
        <f t="shared" si="226"/>
        <v>W/C</v>
      </c>
      <c r="M334" s="184" t="str">
        <f t="shared" si="227"/>
        <v>NO</v>
      </c>
      <c r="N334" s="184" t="str">
        <f t="shared" si="228"/>
        <v>W/C</v>
      </c>
      <c r="O334"/>
      <c r="P334" s="97">
        <v>0</v>
      </c>
      <c r="Q334" s="97">
        <v>0</v>
      </c>
      <c r="R334" s="97">
        <v>0</v>
      </c>
      <c r="S334" s="97">
        <v>0</v>
      </c>
      <c r="T334" s="97">
        <v>0</v>
      </c>
      <c r="U334" s="97">
        <v>0</v>
      </c>
      <c r="V334" s="97">
        <v>0</v>
      </c>
      <c r="W334" s="97">
        <v>0</v>
      </c>
      <c r="X334" s="97">
        <v>0</v>
      </c>
      <c r="Y334" s="97">
        <v>0</v>
      </c>
      <c r="Z334" s="97">
        <v>0</v>
      </c>
      <c r="AA334" s="97">
        <v>0</v>
      </c>
      <c r="AB334" s="97">
        <v>0</v>
      </c>
      <c r="AC334" s="97"/>
      <c r="AD334" s="97"/>
      <c r="AE334" s="97">
        <f t="shared" ref="AE334:AE397" si="316">(P334+AB334+SUM(Q334:AA334)*2)/24</f>
        <v>0</v>
      </c>
      <c r="AF334" s="105"/>
      <c r="AG334" s="104"/>
      <c r="AH334" s="102"/>
      <c r="AI334" s="102"/>
      <c r="AJ334" s="102"/>
      <c r="AK334" s="103"/>
      <c r="AL334" s="102">
        <f t="shared" si="239"/>
        <v>0</v>
      </c>
      <c r="AM334" s="101">
        <f t="shared" si="304"/>
        <v>0</v>
      </c>
      <c r="AN334" s="102"/>
      <c r="AO334" s="264">
        <f t="shared" si="240"/>
        <v>0</v>
      </c>
      <c r="AP334" s="240"/>
      <c r="AQ334" s="87">
        <f t="shared" ref="AQ334:AQ397" si="317">AB334</f>
        <v>0</v>
      </c>
      <c r="AR334" s="102"/>
      <c r="AS334" s="102"/>
      <c r="AT334" s="102"/>
      <c r="AU334" s="102"/>
      <c r="AV334" s="260">
        <f t="shared" si="241"/>
        <v>0</v>
      </c>
      <c r="AW334" s="102">
        <f t="shared" si="305"/>
        <v>0</v>
      </c>
      <c r="AX334" s="102"/>
      <c r="AY334" s="101">
        <f t="shared" si="242"/>
        <v>0</v>
      </c>
      <c r="AZ334" s="516"/>
      <c r="BA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row>
    <row r="335" spans="1:87" s="11" customFormat="1" ht="12" customHeight="1">
      <c r="A335" s="168">
        <v>16502153</v>
      </c>
      <c r="B335" s="111" t="str">
        <f t="shared" si="224"/>
        <v>16502153</v>
      </c>
      <c r="C335" s="111" t="s">
        <v>1200</v>
      </c>
      <c r="D335" s="115" t="str">
        <f t="shared" si="225"/>
        <v>W/C</v>
      </c>
      <c r="E335" s="115"/>
      <c r="F335" s="111"/>
      <c r="G335" s="115"/>
      <c r="H335" s="184" t="str">
        <f t="shared" si="312"/>
        <v/>
      </c>
      <c r="I335" s="184" t="str">
        <f t="shared" si="313"/>
        <v/>
      </c>
      <c r="J335" s="184" t="str">
        <f t="shared" si="314"/>
        <v/>
      </c>
      <c r="K335" s="184" t="str">
        <f t="shared" si="315"/>
        <v/>
      </c>
      <c r="L335" s="184" t="str">
        <f t="shared" si="226"/>
        <v>W/C</v>
      </c>
      <c r="M335" s="184" t="str">
        <f t="shared" si="227"/>
        <v>NO</v>
      </c>
      <c r="N335" s="184" t="str">
        <f t="shared" si="228"/>
        <v>W/C</v>
      </c>
      <c r="O335"/>
      <c r="P335" s="97">
        <v>157075.34</v>
      </c>
      <c r="Q335" s="97">
        <v>137440.92000000001</v>
      </c>
      <c r="R335" s="97">
        <v>117806.5</v>
      </c>
      <c r="S335" s="97">
        <v>98172.08</v>
      </c>
      <c r="T335" s="97">
        <v>78537.66</v>
      </c>
      <c r="U335" s="97">
        <v>58903.24</v>
      </c>
      <c r="V335" s="97">
        <v>39268.82</v>
      </c>
      <c r="W335" s="97">
        <v>19634.400000000001</v>
      </c>
      <c r="X335" s="97">
        <v>157158.63</v>
      </c>
      <c r="Y335" s="97">
        <v>144062.07999999999</v>
      </c>
      <c r="Z335" s="97">
        <v>130965.53</v>
      </c>
      <c r="AA335" s="97">
        <v>117868.98</v>
      </c>
      <c r="AB335" s="97">
        <v>104772.43</v>
      </c>
      <c r="AC335" s="97"/>
      <c r="AD335" s="97"/>
      <c r="AE335" s="97">
        <f t="shared" si="316"/>
        <v>102561.89375</v>
      </c>
      <c r="AF335" s="105"/>
      <c r="AG335" s="104"/>
      <c r="AH335" s="102"/>
      <c r="AI335" s="102"/>
      <c r="AJ335" s="102"/>
      <c r="AK335" s="103"/>
      <c r="AL335" s="102">
        <f t="shared" si="239"/>
        <v>0</v>
      </c>
      <c r="AM335" s="101">
        <f t="shared" si="304"/>
        <v>102561.89375</v>
      </c>
      <c r="AN335" s="102"/>
      <c r="AO335" s="264">
        <f t="shared" si="240"/>
        <v>102561.89375</v>
      </c>
      <c r="AP335" s="240"/>
      <c r="AQ335" s="87">
        <f t="shared" si="317"/>
        <v>104772.43</v>
      </c>
      <c r="AR335" s="102"/>
      <c r="AS335" s="102"/>
      <c r="AT335" s="102"/>
      <c r="AU335" s="102"/>
      <c r="AV335" s="260">
        <f t="shared" si="241"/>
        <v>0</v>
      </c>
      <c r="AW335" s="102">
        <f t="shared" si="305"/>
        <v>104772.43</v>
      </c>
      <c r="AX335" s="102"/>
      <c r="AY335" s="101">
        <f t="shared" si="242"/>
        <v>104772.43</v>
      </c>
      <c r="AZ335" s="516"/>
      <c r="BA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row>
    <row r="336" spans="1:87" s="11" customFormat="1" ht="12" customHeight="1">
      <c r="A336" s="174">
        <v>16502163</v>
      </c>
      <c r="B336" s="204" t="str">
        <f t="shared" si="224"/>
        <v>16502163</v>
      </c>
      <c r="C336" s="111" t="s">
        <v>1203</v>
      </c>
      <c r="D336" s="115" t="str">
        <f t="shared" si="225"/>
        <v>W/C</v>
      </c>
      <c r="E336" s="115"/>
      <c r="F336" s="111"/>
      <c r="G336" s="115"/>
      <c r="H336" s="184" t="str">
        <f t="shared" si="312"/>
        <v/>
      </c>
      <c r="I336" s="184" t="str">
        <f t="shared" si="313"/>
        <v/>
      </c>
      <c r="J336" s="184" t="str">
        <f t="shared" si="314"/>
        <v/>
      </c>
      <c r="K336" s="184" t="str">
        <f t="shared" si="315"/>
        <v/>
      </c>
      <c r="L336" s="184" t="str">
        <f t="shared" si="226"/>
        <v>W/C</v>
      </c>
      <c r="M336" s="184" t="str">
        <f t="shared" si="227"/>
        <v>NO</v>
      </c>
      <c r="N336" s="184" t="str">
        <f t="shared" si="228"/>
        <v>W/C</v>
      </c>
      <c r="O336" s="4"/>
      <c r="P336" s="97">
        <v>0</v>
      </c>
      <c r="Q336" s="97">
        <v>0</v>
      </c>
      <c r="R336" s="97">
        <v>0</v>
      </c>
      <c r="S336" s="97">
        <v>0</v>
      </c>
      <c r="T336" s="97">
        <v>0</v>
      </c>
      <c r="U336" s="97">
        <v>0</v>
      </c>
      <c r="V336" s="97">
        <v>0</v>
      </c>
      <c r="W336" s="97">
        <v>0</v>
      </c>
      <c r="X336" s="97">
        <v>0</v>
      </c>
      <c r="Y336" s="97">
        <v>0</v>
      </c>
      <c r="Z336" s="97">
        <v>0</v>
      </c>
      <c r="AA336" s="97">
        <v>0</v>
      </c>
      <c r="AB336" s="97">
        <v>0</v>
      </c>
      <c r="AC336" s="97"/>
      <c r="AD336" s="97"/>
      <c r="AE336" s="97">
        <f t="shared" si="316"/>
        <v>0</v>
      </c>
      <c r="AF336" s="105"/>
      <c r="AG336" s="104"/>
      <c r="AH336" s="102"/>
      <c r="AI336" s="102"/>
      <c r="AJ336" s="102"/>
      <c r="AK336" s="103"/>
      <c r="AL336" s="102">
        <f t="shared" si="239"/>
        <v>0</v>
      </c>
      <c r="AM336" s="101">
        <f t="shared" si="304"/>
        <v>0</v>
      </c>
      <c r="AN336" s="102"/>
      <c r="AO336" s="264">
        <f t="shared" si="240"/>
        <v>0</v>
      </c>
      <c r="AP336" s="102"/>
      <c r="AQ336" s="87">
        <f t="shared" si="317"/>
        <v>0</v>
      </c>
      <c r="AR336" s="102"/>
      <c r="AS336" s="102"/>
      <c r="AT336" s="102"/>
      <c r="AU336" s="102"/>
      <c r="AV336" s="260">
        <f t="shared" si="241"/>
        <v>0</v>
      </c>
      <c r="AW336" s="102">
        <f t="shared" si="305"/>
        <v>0</v>
      </c>
      <c r="AX336" s="102"/>
      <c r="AY336" s="101">
        <f t="shared" si="242"/>
        <v>0</v>
      </c>
      <c r="AZ336" s="516"/>
      <c r="BA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row>
    <row r="337" spans="1:87" s="11" customFormat="1" ht="12" customHeight="1">
      <c r="A337" s="174">
        <v>16502173</v>
      </c>
      <c r="B337" s="204" t="str">
        <f t="shared" si="224"/>
        <v>16502173</v>
      </c>
      <c r="C337" s="111" t="s">
        <v>1218</v>
      </c>
      <c r="D337" s="115" t="str">
        <f t="shared" si="225"/>
        <v>W/C</v>
      </c>
      <c r="E337" s="115"/>
      <c r="F337" s="111"/>
      <c r="G337" s="115"/>
      <c r="H337" s="184" t="str">
        <f t="shared" si="312"/>
        <v/>
      </c>
      <c r="I337" s="184" t="str">
        <f t="shared" si="313"/>
        <v/>
      </c>
      <c r="J337" s="184" t="str">
        <f t="shared" si="314"/>
        <v/>
      </c>
      <c r="K337" s="184" t="str">
        <f t="shared" si="315"/>
        <v/>
      </c>
      <c r="L337" s="184" t="str">
        <f t="shared" si="226"/>
        <v>W/C</v>
      </c>
      <c r="M337" s="184" t="str">
        <f t="shared" si="227"/>
        <v>NO</v>
      </c>
      <c r="N337" s="184" t="str">
        <f t="shared" si="228"/>
        <v>W/C</v>
      </c>
      <c r="O337" s="4"/>
      <c r="P337" s="97">
        <v>263981.84000000003</v>
      </c>
      <c r="Q337" s="97">
        <v>197986.38</v>
      </c>
      <c r="R337" s="97">
        <v>131990.92000000001</v>
      </c>
      <c r="S337" s="97">
        <v>65995.460000000006</v>
      </c>
      <c r="T337" s="97">
        <v>0</v>
      </c>
      <c r="U337" s="97">
        <v>0</v>
      </c>
      <c r="V337" s="97">
        <v>869279.87</v>
      </c>
      <c r="W337" s="97">
        <v>782351.88</v>
      </c>
      <c r="X337" s="97">
        <v>695423.89</v>
      </c>
      <c r="Y337" s="97">
        <v>608495.9</v>
      </c>
      <c r="Z337" s="97">
        <v>521567.91</v>
      </c>
      <c r="AA337" s="97">
        <v>434639.92</v>
      </c>
      <c r="AB337" s="97">
        <v>347711.93</v>
      </c>
      <c r="AC337" s="97"/>
      <c r="AD337" s="97"/>
      <c r="AE337" s="97">
        <f t="shared" si="316"/>
        <v>384464.91791666672</v>
      </c>
      <c r="AF337" s="105"/>
      <c r="AG337" s="104"/>
      <c r="AH337" s="102"/>
      <c r="AI337" s="102"/>
      <c r="AJ337" s="102"/>
      <c r="AK337" s="103"/>
      <c r="AL337" s="102">
        <f t="shared" si="239"/>
        <v>0</v>
      </c>
      <c r="AM337" s="101">
        <f t="shared" si="304"/>
        <v>384464.91791666672</v>
      </c>
      <c r="AN337" s="102"/>
      <c r="AO337" s="264">
        <f t="shared" si="240"/>
        <v>384464.91791666672</v>
      </c>
      <c r="AP337" s="102"/>
      <c r="AQ337" s="87">
        <f t="shared" si="317"/>
        <v>347711.93</v>
      </c>
      <c r="AR337" s="102"/>
      <c r="AS337" s="102"/>
      <c r="AT337" s="102"/>
      <c r="AU337" s="102"/>
      <c r="AV337" s="260">
        <f t="shared" si="241"/>
        <v>0</v>
      </c>
      <c r="AW337" s="102">
        <f t="shared" si="305"/>
        <v>347711.93</v>
      </c>
      <c r="AX337" s="102"/>
      <c r="AY337" s="101">
        <f t="shared" si="242"/>
        <v>347711.93</v>
      </c>
      <c r="AZ337" s="516"/>
      <c r="BA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row>
    <row r="338" spans="1:87" s="11" customFormat="1" ht="12" customHeight="1">
      <c r="A338" s="168">
        <v>16502181</v>
      </c>
      <c r="B338" s="111" t="str">
        <f t="shared" si="224"/>
        <v>16502181</v>
      </c>
      <c r="C338" s="111" t="s">
        <v>871</v>
      </c>
      <c r="D338" s="115" t="str">
        <f t="shared" si="225"/>
        <v>W/C</v>
      </c>
      <c r="E338" s="115"/>
      <c r="F338" s="111"/>
      <c r="G338" s="115"/>
      <c r="H338" s="184" t="str">
        <f t="shared" si="312"/>
        <v/>
      </c>
      <c r="I338" s="184" t="str">
        <f t="shared" si="313"/>
        <v/>
      </c>
      <c r="J338" s="184" t="str">
        <f t="shared" si="314"/>
        <v/>
      </c>
      <c r="K338" s="184" t="str">
        <f t="shared" si="315"/>
        <v/>
      </c>
      <c r="L338" s="184" t="str">
        <f t="shared" si="226"/>
        <v>W/C</v>
      </c>
      <c r="M338" s="184" t="str">
        <f t="shared" si="227"/>
        <v>NO</v>
      </c>
      <c r="N338" s="184" t="str">
        <f t="shared" si="228"/>
        <v>W/C</v>
      </c>
      <c r="O338"/>
      <c r="P338" s="97">
        <v>9164.11</v>
      </c>
      <c r="Q338" s="97">
        <v>9164.11</v>
      </c>
      <c r="R338" s="97">
        <v>9164.11</v>
      </c>
      <c r="S338" s="97">
        <v>9164.11</v>
      </c>
      <c r="T338" s="97">
        <v>9164.11</v>
      </c>
      <c r="U338" s="97">
        <v>9164.11</v>
      </c>
      <c r="V338" s="97">
        <v>9164.11</v>
      </c>
      <c r="W338" s="97">
        <v>9164.11</v>
      </c>
      <c r="X338" s="97">
        <v>9164.11</v>
      </c>
      <c r="Y338" s="97">
        <v>9164.11</v>
      </c>
      <c r="Z338" s="97">
        <v>9164.11</v>
      </c>
      <c r="AA338" s="97">
        <v>9164.11</v>
      </c>
      <c r="AB338" s="97">
        <v>9164.11</v>
      </c>
      <c r="AC338" s="97"/>
      <c r="AD338" s="97"/>
      <c r="AE338" s="97">
        <f t="shared" si="316"/>
        <v>9164.11</v>
      </c>
      <c r="AF338" s="105"/>
      <c r="AG338" s="104"/>
      <c r="AH338" s="102"/>
      <c r="AI338" s="102"/>
      <c r="AJ338" s="102"/>
      <c r="AK338" s="103"/>
      <c r="AL338" s="102">
        <f t="shared" si="239"/>
        <v>0</v>
      </c>
      <c r="AM338" s="101">
        <f t="shared" si="304"/>
        <v>9164.11</v>
      </c>
      <c r="AN338" s="102"/>
      <c r="AO338" s="264">
        <f t="shared" si="240"/>
        <v>9164.11</v>
      </c>
      <c r="AP338" s="240"/>
      <c r="AQ338" s="87">
        <f t="shared" si="317"/>
        <v>9164.11</v>
      </c>
      <c r="AR338" s="102"/>
      <c r="AS338" s="102"/>
      <c r="AT338" s="102"/>
      <c r="AU338" s="102"/>
      <c r="AV338" s="260">
        <f t="shared" si="241"/>
        <v>0</v>
      </c>
      <c r="AW338" s="102">
        <f t="shared" si="305"/>
        <v>9164.11</v>
      </c>
      <c r="AX338" s="102"/>
      <c r="AY338" s="101">
        <f t="shared" si="242"/>
        <v>9164.11</v>
      </c>
      <c r="AZ338" s="516"/>
      <c r="BA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row>
    <row r="339" spans="1:87" s="11" customFormat="1" ht="12" customHeight="1">
      <c r="A339" s="168">
        <v>16502191</v>
      </c>
      <c r="B339" s="111" t="str">
        <f t="shared" si="224"/>
        <v>16502191</v>
      </c>
      <c r="C339" s="111" t="s">
        <v>819</v>
      </c>
      <c r="D339" s="115" t="str">
        <f t="shared" si="225"/>
        <v>W/C</v>
      </c>
      <c r="E339" s="115"/>
      <c r="F339" s="111"/>
      <c r="G339" s="115"/>
      <c r="H339" s="184" t="str">
        <f t="shared" si="312"/>
        <v/>
      </c>
      <c r="I339" s="184" t="str">
        <f t="shared" si="313"/>
        <v/>
      </c>
      <c r="J339" s="184" t="str">
        <f t="shared" si="314"/>
        <v/>
      </c>
      <c r="K339" s="184" t="str">
        <f t="shared" si="315"/>
        <v/>
      </c>
      <c r="L339" s="184" t="str">
        <f t="shared" si="226"/>
        <v>W/C</v>
      </c>
      <c r="M339" s="184" t="str">
        <f t="shared" si="227"/>
        <v>NO</v>
      </c>
      <c r="N339" s="184" t="str">
        <f t="shared" si="228"/>
        <v>W/C</v>
      </c>
      <c r="O339"/>
      <c r="P339" s="97">
        <v>207418.81</v>
      </c>
      <c r="Q339" s="97">
        <v>646495.24</v>
      </c>
      <c r="R339" s="97">
        <v>392470.67</v>
      </c>
      <c r="S339" s="97">
        <v>682130.29</v>
      </c>
      <c r="T339" s="97">
        <v>417654.92</v>
      </c>
      <c r="U339" s="97">
        <v>340321.89</v>
      </c>
      <c r="V339" s="97">
        <v>291846.40999999997</v>
      </c>
      <c r="W339" s="97">
        <v>172627.42</v>
      </c>
      <c r="X339" s="97">
        <v>73288.39</v>
      </c>
      <c r="Y339" s="97">
        <v>130311.54</v>
      </c>
      <c r="Z339" s="97">
        <v>309545.90000000002</v>
      </c>
      <c r="AA339" s="97">
        <v>238509.17</v>
      </c>
      <c r="AB339" s="97">
        <v>189891.01</v>
      </c>
      <c r="AC339" s="97"/>
      <c r="AD339" s="97"/>
      <c r="AE339" s="97">
        <f t="shared" si="316"/>
        <v>324488.06250000006</v>
      </c>
      <c r="AF339" s="105"/>
      <c r="AG339" s="104"/>
      <c r="AH339" s="102"/>
      <c r="AI339" s="102"/>
      <c r="AJ339" s="102"/>
      <c r="AK339" s="103"/>
      <c r="AL339" s="102">
        <f t="shared" si="239"/>
        <v>0</v>
      </c>
      <c r="AM339" s="101">
        <f t="shared" si="304"/>
        <v>324488.06250000006</v>
      </c>
      <c r="AN339" s="102"/>
      <c r="AO339" s="264">
        <f t="shared" si="240"/>
        <v>324488.06250000006</v>
      </c>
      <c r="AP339" s="240"/>
      <c r="AQ339" s="87">
        <f t="shared" si="317"/>
        <v>189891.01</v>
      </c>
      <c r="AR339" s="102"/>
      <c r="AS339" s="102"/>
      <c r="AT339" s="102"/>
      <c r="AU339" s="102"/>
      <c r="AV339" s="260">
        <f t="shared" si="241"/>
        <v>0</v>
      </c>
      <c r="AW339" s="102">
        <f t="shared" si="305"/>
        <v>189891.01</v>
      </c>
      <c r="AX339" s="102"/>
      <c r="AY339" s="101">
        <f t="shared" si="242"/>
        <v>189891.01</v>
      </c>
      <c r="AZ339" s="516"/>
      <c r="BA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row>
    <row r="340" spans="1:87" s="11" customFormat="1" ht="12" customHeight="1">
      <c r="A340" s="168">
        <v>16502201</v>
      </c>
      <c r="B340" s="111" t="str">
        <f t="shared" si="224"/>
        <v>16502201</v>
      </c>
      <c r="C340" s="111" t="s">
        <v>1219</v>
      </c>
      <c r="D340" s="115" t="str">
        <f t="shared" si="225"/>
        <v>W/C</v>
      </c>
      <c r="E340" s="115"/>
      <c r="F340" s="111"/>
      <c r="G340" s="115"/>
      <c r="H340" s="184" t="str">
        <f t="shared" si="312"/>
        <v/>
      </c>
      <c r="I340" s="184" t="str">
        <f t="shared" si="313"/>
        <v/>
      </c>
      <c r="J340" s="184" t="str">
        <f t="shared" si="314"/>
        <v/>
      </c>
      <c r="K340" s="184" t="str">
        <f t="shared" si="315"/>
        <v/>
      </c>
      <c r="L340" s="184" t="str">
        <f t="shared" si="226"/>
        <v>W/C</v>
      </c>
      <c r="M340" s="184" t="str">
        <f t="shared" si="227"/>
        <v>NO</v>
      </c>
      <c r="N340" s="184" t="str">
        <f t="shared" si="228"/>
        <v>W/C</v>
      </c>
      <c r="O340"/>
      <c r="P340" s="97">
        <v>14084</v>
      </c>
      <c r="Q340" s="97">
        <v>14084</v>
      </c>
      <c r="R340" s="97">
        <v>14084</v>
      </c>
      <c r="S340" s="97">
        <v>14084</v>
      </c>
      <c r="T340" s="97">
        <v>14084</v>
      </c>
      <c r="U340" s="97">
        <v>14084</v>
      </c>
      <c r="V340" s="97">
        <v>14084</v>
      </c>
      <c r="W340" s="97">
        <v>14084</v>
      </c>
      <c r="X340" s="97">
        <v>14084</v>
      </c>
      <c r="Y340" s="97">
        <v>14084</v>
      </c>
      <c r="Z340" s="97">
        <v>14084</v>
      </c>
      <c r="AA340" s="97">
        <v>14084</v>
      </c>
      <c r="AB340" s="97">
        <v>14084</v>
      </c>
      <c r="AC340" s="97"/>
      <c r="AD340" s="97"/>
      <c r="AE340" s="97">
        <f t="shared" si="316"/>
        <v>14084</v>
      </c>
      <c r="AF340" s="105"/>
      <c r="AG340" s="104"/>
      <c r="AH340" s="102"/>
      <c r="AI340" s="102"/>
      <c r="AJ340" s="102"/>
      <c r="AK340" s="103"/>
      <c r="AL340" s="102">
        <f t="shared" si="239"/>
        <v>0</v>
      </c>
      <c r="AM340" s="101">
        <f t="shared" si="304"/>
        <v>14084</v>
      </c>
      <c r="AN340" s="102"/>
      <c r="AO340" s="264">
        <f t="shared" si="240"/>
        <v>14084</v>
      </c>
      <c r="AP340" s="240"/>
      <c r="AQ340" s="87">
        <f t="shared" si="317"/>
        <v>14084</v>
      </c>
      <c r="AR340" s="102"/>
      <c r="AS340" s="102"/>
      <c r="AT340" s="102"/>
      <c r="AU340" s="102"/>
      <c r="AV340" s="260">
        <f t="shared" si="241"/>
        <v>0</v>
      </c>
      <c r="AW340" s="102">
        <f t="shared" si="305"/>
        <v>14084</v>
      </c>
      <c r="AX340" s="102"/>
      <c r="AY340" s="101">
        <f t="shared" si="242"/>
        <v>14084</v>
      </c>
      <c r="AZ340" s="516"/>
      <c r="BA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row>
    <row r="341" spans="1:87" s="11" customFormat="1" ht="12" customHeight="1">
      <c r="A341" s="168">
        <v>16502213</v>
      </c>
      <c r="B341" s="111" t="str">
        <f t="shared" si="224"/>
        <v>16502213</v>
      </c>
      <c r="C341" s="111" t="s">
        <v>1220</v>
      </c>
      <c r="D341" s="115" t="str">
        <f t="shared" si="225"/>
        <v>W/C</v>
      </c>
      <c r="E341" s="115"/>
      <c r="F341" s="111"/>
      <c r="G341" s="115"/>
      <c r="H341" s="184" t="str">
        <f t="shared" si="312"/>
        <v/>
      </c>
      <c r="I341" s="184" t="str">
        <f t="shared" si="313"/>
        <v/>
      </c>
      <c r="J341" s="184" t="str">
        <f t="shared" si="314"/>
        <v/>
      </c>
      <c r="K341" s="184" t="str">
        <f t="shared" si="315"/>
        <v/>
      </c>
      <c r="L341" s="184" t="str">
        <f t="shared" si="226"/>
        <v>W/C</v>
      </c>
      <c r="M341" s="184" t="str">
        <f t="shared" si="227"/>
        <v>NO</v>
      </c>
      <c r="N341" s="184" t="str">
        <f t="shared" si="228"/>
        <v>W/C</v>
      </c>
      <c r="O341"/>
      <c r="P341" s="97">
        <v>54532.29</v>
      </c>
      <c r="Q341" s="97">
        <v>54532.29</v>
      </c>
      <c r="R341" s="97">
        <v>54532.29</v>
      </c>
      <c r="S341" s="97">
        <v>57546.61</v>
      </c>
      <c r="T341" s="97">
        <v>57546.61</v>
      </c>
      <c r="U341" s="97">
        <v>57546.61</v>
      </c>
      <c r="V341" s="97">
        <v>57546.61</v>
      </c>
      <c r="W341" s="97">
        <v>57546.61</v>
      </c>
      <c r="X341" s="97">
        <v>57546.61</v>
      </c>
      <c r="Y341" s="97">
        <v>57546.61</v>
      </c>
      <c r="Z341" s="97">
        <v>52751.06</v>
      </c>
      <c r="AA341" s="97">
        <v>47955.51</v>
      </c>
      <c r="AB341" s="97">
        <v>43159.96</v>
      </c>
      <c r="AC341" s="97"/>
      <c r="AD341" s="97"/>
      <c r="AE341" s="97">
        <f t="shared" si="316"/>
        <v>55120.29541666666</v>
      </c>
      <c r="AF341" s="105"/>
      <c r="AG341" s="104"/>
      <c r="AH341" s="102"/>
      <c r="AI341" s="102"/>
      <c r="AJ341" s="102"/>
      <c r="AK341" s="103"/>
      <c r="AL341" s="102">
        <f t="shared" si="239"/>
        <v>0</v>
      </c>
      <c r="AM341" s="101">
        <f t="shared" si="304"/>
        <v>55120.29541666666</v>
      </c>
      <c r="AN341" s="102"/>
      <c r="AO341" s="264">
        <f t="shared" si="240"/>
        <v>55120.29541666666</v>
      </c>
      <c r="AP341" s="240"/>
      <c r="AQ341" s="87">
        <f t="shared" si="317"/>
        <v>43159.96</v>
      </c>
      <c r="AR341" s="102"/>
      <c r="AS341" s="102"/>
      <c r="AT341" s="102"/>
      <c r="AU341" s="102"/>
      <c r="AV341" s="260">
        <f t="shared" si="241"/>
        <v>0</v>
      </c>
      <c r="AW341" s="102">
        <f t="shared" si="305"/>
        <v>43159.96</v>
      </c>
      <c r="AX341" s="102"/>
      <c r="AY341" s="101">
        <f t="shared" si="242"/>
        <v>43159.96</v>
      </c>
      <c r="AZ341" s="516"/>
      <c r="BA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row>
    <row r="342" spans="1:87" s="11" customFormat="1" ht="12" customHeight="1">
      <c r="A342" s="168">
        <v>16502221</v>
      </c>
      <c r="B342" s="111" t="str">
        <f t="shared" si="224"/>
        <v>16502221</v>
      </c>
      <c r="C342" s="111" t="s">
        <v>1209</v>
      </c>
      <c r="D342" s="115" t="str">
        <f t="shared" si="225"/>
        <v>W/C</v>
      </c>
      <c r="E342" s="115"/>
      <c r="F342" s="111"/>
      <c r="G342" s="115"/>
      <c r="H342" s="184" t="str">
        <f t="shared" si="312"/>
        <v/>
      </c>
      <c r="I342" s="184" t="str">
        <f t="shared" si="313"/>
        <v/>
      </c>
      <c r="J342" s="184" t="str">
        <f t="shared" si="314"/>
        <v/>
      </c>
      <c r="K342" s="184" t="str">
        <f t="shared" si="315"/>
        <v/>
      </c>
      <c r="L342" s="184" t="str">
        <f t="shared" si="226"/>
        <v>W/C</v>
      </c>
      <c r="M342" s="184" t="str">
        <f t="shared" si="227"/>
        <v>NO</v>
      </c>
      <c r="N342" s="184" t="str">
        <f t="shared" si="228"/>
        <v>W/C</v>
      </c>
      <c r="O342"/>
      <c r="P342" s="97">
        <v>0</v>
      </c>
      <c r="Q342" s="97">
        <v>0</v>
      </c>
      <c r="R342" s="97">
        <v>0</v>
      </c>
      <c r="S342" s="97">
        <v>0</v>
      </c>
      <c r="T342" s="97">
        <v>0</v>
      </c>
      <c r="U342" s="97">
        <v>0</v>
      </c>
      <c r="V342" s="97">
        <v>0</v>
      </c>
      <c r="W342" s="97">
        <v>0</v>
      </c>
      <c r="X342" s="97">
        <v>0</v>
      </c>
      <c r="Y342" s="97">
        <v>0</v>
      </c>
      <c r="Z342" s="97">
        <v>0</v>
      </c>
      <c r="AA342" s="97">
        <v>0</v>
      </c>
      <c r="AB342" s="97">
        <v>0</v>
      </c>
      <c r="AC342" s="97"/>
      <c r="AD342" s="97"/>
      <c r="AE342" s="97">
        <f t="shared" si="316"/>
        <v>0</v>
      </c>
      <c r="AF342" s="105"/>
      <c r="AG342" s="104"/>
      <c r="AH342" s="102"/>
      <c r="AI342" s="102"/>
      <c r="AJ342" s="102"/>
      <c r="AK342" s="103"/>
      <c r="AL342" s="102">
        <f t="shared" si="239"/>
        <v>0</v>
      </c>
      <c r="AM342" s="101">
        <f t="shared" si="304"/>
        <v>0</v>
      </c>
      <c r="AN342" s="102"/>
      <c r="AO342" s="264">
        <f t="shared" si="240"/>
        <v>0</v>
      </c>
      <c r="AP342" s="240"/>
      <c r="AQ342" s="87">
        <f t="shared" si="317"/>
        <v>0</v>
      </c>
      <c r="AR342" s="102"/>
      <c r="AS342" s="102"/>
      <c r="AT342" s="102"/>
      <c r="AU342" s="102"/>
      <c r="AV342" s="260">
        <f t="shared" si="241"/>
        <v>0</v>
      </c>
      <c r="AW342" s="102">
        <f t="shared" si="305"/>
        <v>0</v>
      </c>
      <c r="AX342" s="102"/>
      <c r="AY342" s="101">
        <f t="shared" si="242"/>
        <v>0</v>
      </c>
      <c r="AZ342" s="516"/>
      <c r="BA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row>
    <row r="343" spans="1:87" s="11" customFormat="1" ht="12" customHeight="1">
      <c r="A343" s="168">
        <v>16502231</v>
      </c>
      <c r="B343" s="111" t="str">
        <f t="shared" si="224"/>
        <v>16502231</v>
      </c>
      <c r="C343" s="111" t="s">
        <v>1210</v>
      </c>
      <c r="D343" s="115" t="str">
        <f t="shared" si="225"/>
        <v>W/C</v>
      </c>
      <c r="E343" s="115"/>
      <c r="F343" s="111"/>
      <c r="G343" s="115"/>
      <c r="H343" s="184" t="str">
        <f t="shared" si="312"/>
        <v/>
      </c>
      <c r="I343" s="184" t="str">
        <f t="shared" si="313"/>
        <v/>
      </c>
      <c r="J343" s="184" t="str">
        <f t="shared" si="314"/>
        <v/>
      </c>
      <c r="K343" s="184" t="str">
        <f t="shared" si="315"/>
        <v/>
      </c>
      <c r="L343" s="184" t="str">
        <f t="shared" si="226"/>
        <v>W/C</v>
      </c>
      <c r="M343" s="184" t="str">
        <f t="shared" si="227"/>
        <v>NO</v>
      </c>
      <c r="N343" s="184" t="str">
        <f t="shared" si="228"/>
        <v>W/C</v>
      </c>
      <c r="O343"/>
      <c r="P343" s="97">
        <v>0</v>
      </c>
      <c r="Q343" s="97">
        <v>0</v>
      </c>
      <c r="R343" s="97">
        <v>0</v>
      </c>
      <c r="S343" s="97">
        <v>0</v>
      </c>
      <c r="T343" s="97">
        <v>0</v>
      </c>
      <c r="U343" s="97">
        <v>0</v>
      </c>
      <c r="V343" s="97">
        <v>0</v>
      </c>
      <c r="W343" s="97">
        <v>0</v>
      </c>
      <c r="X343" s="97">
        <v>0</v>
      </c>
      <c r="Y343" s="97">
        <v>0</v>
      </c>
      <c r="Z343" s="97">
        <v>0</v>
      </c>
      <c r="AA343" s="97">
        <v>0</v>
      </c>
      <c r="AB343" s="97">
        <v>0</v>
      </c>
      <c r="AC343" s="97"/>
      <c r="AD343" s="97"/>
      <c r="AE343" s="97">
        <f t="shared" si="316"/>
        <v>0</v>
      </c>
      <c r="AF343" s="105"/>
      <c r="AG343" s="104"/>
      <c r="AH343" s="102"/>
      <c r="AI343" s="102"/>
      <c r="AJ343" s="102"/>
      <c r="AK343" s="103"/>
      <c r="AL343" s="102">
        <f t="shared" si="239"/>
        <v>0</v>
      </c>
      <c r="AM343" s="101">
        <f t="shared" si="304"/>
        <v>0</v>
      </c>
      <c r="AN343" s="102"/>
      <c r="AO343" s="264">
        <f t="shared" si="240"/>
        <v>0</v>
      </c>
      <c r="AP343" s="240"/>
      <c r="AQ343" s="87">
        <f t="shared" si="317"/>
        <v>0</v>
      </c>
      <c r="AR343" s="102"/>
      <c r="AS343" s="102"/>
      <c r="AT343" s="102"/>
      <c r="AU343" s="102"/>
      <c r="AV343" s="260">
        <f t="shared" si="241"/>
        <v>0</v>
      </c>
      <c r="AW343" s="102">
        <f t="shared" si="305"/>
        <v>0</v>
      </c>
      <c r="AX343" s="102"/>
      <c r="AY343" s="101">
        <f t="shared" si="242"/>
        <v>0</v>
      </c>
      <c r="AZ343" s="516"/>
      <c r="BA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row>
    <row r="344" spans="1:87" s="11" customFormat="1" ht="12" customHeight="1">
      <c r="A344" s="168">
        <v>16502241</v>
      </c>
      <c r="B344" s="111" t="str">
        <f t="shared" si="224"/>
        <v>16502241</v>
      </c>
      <c r="C344" s="111" t="s">
        <v>1221</v>
      </c>
      <c r="D344" s="115" t="str">
        <f t="shared" si="225"/>
        <v>W/C</v>
      </c>
      <c r="E344" s="115"/>
      <c r="F344" s="111"/>
      <c r="G344" s="115"/>
      <c r="H344" s="184" t="str">
        <f t="shared" si="312"/>
        <v/>
      </c>
      <c r="I344" s="184" t="str">
        <f t="shared" si="313"/>
        <v/>
      </c>
      <c r="J344" s="184" t="str">
        <f t="shared" si="314"/>
        <v/>
      </c>
      <c r="K344" s="184" t="str">
        <f t="shared" si="315"/>
        <v/>
      </c>
      <c r="L344" s="184" t="str">
        <f t="shared" si="226"/>
        <v>W/C</v>
      </c>
      <c r="M344" s="184" t="str">
        <f t="shared" si="227"/>
        <v>NO</v>
      </c>
      <c r="N344" s="184" t="str">
        <f t="shared" si="228"/>
        <v>W/C</v>
      </c>
      <c r="O344"/>
      <c r="P344" s="97">
        <v>0</v>
      </c>
      <c r="Q344" s="97">
        <v>0</v>
      </c>
      <c r="R344" s="97">
        <v>0</v>
      </c>
      <c r="S344" s="97">
        <v>0</v>
      </c>
      <c r="T344" s="97">
        <v>0</v>
      </c>
      <c r="U344" s="97">
        <v>0</v>
      </c>
      <c r="V344" s="97">
        <v>0</v>
      </c>
      <c r="W344" s="97">
        <v>0</v>
      </c>
      <c r="X344" s="97">
        <v>0</v>
      </c>
      <c r="Y344" s="97">
        <v>0</v>
      </c>
      <c r="Z344" s="97">
        <v>0</v>
      </c>
      <c r="AA344" s="97">
        <v>0</v>
      </c>
      <c r="AB344" s="97">
        <v>0</v>
      </c>
      <c r="AC344" s="97"/>
      <c r="AD344" s="97"/>
      <c r="AE344" s="97">
        <f t="shared" si="316"/>
        <v>0</v>
      </c>
      <c r="AF344" s="105"/>
      <c r="AG344" s="104"/>
      <c r="AH344" s="102"/>
      <c r="AI344" s="102"/>
      <c r="AJ344" s="102"/>
      <c r="AK344" s="103"/>
      <c r="AL344" s="102">
        <f t="shared" si="239"/>
        <v>0</v>
      </c>
      <c r="AM344" s="101">
        <f t="shared" si="304"/>
        <v>0</v>
      </c>
      <c r="AN344" s="102"/>
      <c r="AO344" s="264">
        <f t="shared" si="240"/>
        <v>0</v>
      </c>
      <c r="AP344" s="240"/>
      <c r="AQ344" s="87">
        <f t="shared" si="317"/>
        <v>0</v>
      </c>
      <c r="AR344" s="102"/>
      <c r="AS344" s="102"/>
      <c r="AT344" s="102"/>
      <c r="AU344" s="102"/>
      <c r="AV344" s="260">
        <f t="shared" si="241"/>
        <v>0</v>
      </c>
      <c r="AW344" s="102">
        <f t="shared" si="305"/>
        <v>0</v>
      </c>
      <c r="AX344" s="102"/>
      <c r="AY344" s="101">
        <f t="shared" si="242"/>
        <v>0</v>
      </c>
      <c r="AZ344" s="516"/>
      <c r="BA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row>
    <row r="345" spans="1:87" s="11" customFormat="1" ht="12" customHeight="1">
      <c r="A345" s="373">
        <v>16502251</v>
      </c>
      <c r="B345" s="387" t="str">
        <f t="shared" si="224"/>
        <v>16502251</v>
      </c>
      <c r="C345" s="385" t="s">
        <v>1308</v>
      </c>
      <c r="D345" s="353" t="str">
        <f t="shared" si="225"/>
        <v>W/C</v>
      </c>
      <c r="E345" s="353"/>
      <c r="F345" s="438">
        <v>42811</v>
      </c>
      <c r="G345" s="353"/>
      <c r="H345" s="354" t="str">
        <f t="shared" si="312"/>
        <v/>
      </c>
      <c r="I345" s="354" t="str">
        <f t="shared" si="313"/>
        <v/>
      </c>
      <c r="J345" s="354" t="str">
        <f t="shared" si="314"/>
        <v/>
      </c>
      <c r="K345" s="354" t="str">
        <f t="shared" si="315"/>
        <v/>
      </c>
      <c r="L345" s="354" t="str">
        <f t="shared" si="226"/>
        <v>W/C</v>
      </c>
      <c r="M345" s="354" t="str">
        <f t="shared" si="227"/>
        <v>NO</v>
      </c>
      <c r="N345" s="354" t="str">
        <f t="shared" si="228"/>
        <v>W/C</v>
      </c>
      <c r="O345"/>
      <c r="P345" s="355">
        <v>0</v>
      </c>
      <c r="Q345" s="355">
        <v>0</v>
      </c>
      <c r="R345" s="355">
        <v>0</v>
      </c>
      <c r="S345" s="355">
        <v>0</v>
      </c>
      <c r="T345" s="355">
        <v>0</v>
      </c>
      <c r="U345" s="355">
        <v>0</v>
      </c>
      <c r="V345" s="355">
        <v>0</v>
      </c>
      <c r="W345" s="355">
        <v>0</v>
      </c>
      <c r="X345" s="355">
        <v>0</v>
      </c>
      <c r="Y345" s="355">
        <v>0</v>
      </c>
      <c r="Z345" s="355">
        <v>0</v>
      </c>
      <c r="AA345" s="355">
        <v>0</v>
      </c>
      <c r="AB345" s="355">
        <v>0</v>
      </c>
      <c r="AC345" s="355"/>
      <c r="AD345" s="355"/>
      <c r="AE345" s="355">
        <f t="shared" si="316"/>
        <v>0</v>
      </c>
      <c r="AF345" s="406"/>
      <c r="AG345" s="356"/>
      <c r="AH345" s="357"/>
      <c r="AI345" s="357"/>
      <c r="AJ345" s="357"/>
      <c r="AK345" s="358"/>
      <c r="AL345" s="357">
        <f t="shared" si="239"/>
        <v>0</v>
      </c>
      <c r="AM345" s="359">
        <f t="shared" si="304"/>
        <v>0</v>
      </c>
      <c r="AN345" s="357"/>
      <c r="AO345" s="360">
        <f t="shared" si="240"/>
        <v>0</v>
      </c>
      <c r="AP345" s="357"/>
      <c r="AQ345" s="361">
        <f t="shared" si="317"/>
        <v>0</v>
      </c>
      <c r="AR345" s="357"/>
      <c r="AS345" s="357"/>
      <c r="AT345" s="357"/>
      <c r="AU345" s="357"/>
      <c r="AV345" s="362">
        <f t="shared" si="241"/>
        <v>0</v>
      </c>
      <c r="AW345" s="357">
        <f t="shared" si="305"/>
        <v>0</v>
      </c>
      <c r="AX345" s="357"/>
      <c r="AY345" s="359">
        <f t="shared" si="242"/>
        <v>0</v>
      </c>
      <c r="AZ345" s="516"/>
      <c r="BA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row>
    <row r="346" spans="1:87" s="11" customFormat="1" ht="12" customHeight="1">
      <c r="A346" s="174">
        <v>16502261</v>
      </c>
      <c r="B346" s="204" t="str">
        <f t="shared" si="224"/>
        <v>16502261</v>
      </c>
      <c r="C346" s="96" t="s">
        <v>1227</v>
      </c>
      <c r="D346" s="115" t="str">
        <f t="shared" si="225"/>
        <v>W/C</v>
      </c>
      <c r="E346" s="115"/>
      <c r="F346" s="96"/>
      <c r="G346" s="115"/>
      <c r="H346" s="184" t="str">
        <f t="shared" si="312"/>
        <v/>
      </c>
      <c r="I346" s="184" t="str">
        <f t="shared" si="313"/>
        <v/>
      </c>
      <c r="J346" s="184" t="str">
        <f t="shared" si="314"/>
        <v/>
      </c>
      <c r="K346" s="184" t="str">
        <f t="shared" si="315"/>
        <v/>
      </c>
      <c r="L346" s="184" t="str">
        <f t="shared" ref="L346:L350" si="318">IF(VALUE(AM346),"W/C",IF(ISBLANK(AM346),"NO","W/C"))</f>
        <v>W/C</v>
      </c>
      <c r="M346" s="184" t="str">
        <f t="shared" ref="M346:M350" si="319">IF(VALUE(AN346),"W/C",IF(ISBLANK(AN346),"NO","W/C"))</f>
        <v>NO</v>
      </c>
      <c r="N346" s="184" t="str">
        <f t="shared" ref="N346:N350" si="320">IF(OR(CONCATENATE(L346,M346)="NOW/C",CONCATENATE(L346,M346)="W/CNO"),"W/C","")</f>
        <v>W/C</v>
      </c>
      <c r="O346" s="4"/>
      <c r="P346" s="97">
        <v>0</v>
      </c>
      <c r="Q346" s="97">
        <v>0</v>
      </c>
      <c r="R346" s="97">
        <v>0</v>
      </c>
      <c r="S346" s="97">
        <v>0</v>
      </c>
      <c r="T346" s="97">
        <v>0</v>
      </c>
      <c r="U346" s="97">
        <v>0</v>
      </c>
      <c r="V346" s="97">
        <v>0</v>
      </c>
      <c r="W346" s="97">
        <v>0</v>
      </c>
      <c r="X346" s="97">
        <v>0</v>
      </c>
      <c r="Y346" s="97">
        <v>0</v>
      </c>
      <c r="Z346" s="97">
        <v>0</v>
      </c>
      <c r="AA346" s="97">
        <v>0</v>
      </c>
      <c r="AB346" s="97">
        <v>0</v>
      </c>
      <c r="AC346" s="97"/>
      <c r="AD346" s="97"/>
      <c r="AE346" s="97">
        <f t="shared" si="316"/>
        <v>0</v>
      </c>
      <c r="AF346" s="105"/>
      <c r="AG346" s="104"/>
      <c r="AH346" s="102"/>
      <c r="AI346" s="102"/>
      <c r="AJ346" s="102"/>
      <c r="AK346" s="103"/>
      <c r="AL346" s="102">
        <f t="shared" si="239"/>
        <v>0</v>
      </c>
      <c r="AM346" s="101">
        <f t="shared" si="304"/>
        <v>0</v>
      </c>
      <c r="AN346" s="102"/>
      <c r="AO346" s="264">
        <f t="shared" si="240"/>
        <v>0</v>
      </c>
      <c r="AP346" s="102"/>
      <c r="AQ346" s="87">
        <f t="shared" si="317"/>
        <v>0</v>
      </c>
      <c r="AR346" s="102"/>
      <c r="AS346" s="102"/>
      <c r="AT346" s="102"/>
      <c r="AU346" s="102"/>
      <c r="AV346" s="260">
        <f t="shared" si="241"/>
        <v>0</v>
      </c>
      <c r="AW346" s="102">
        <f t="shared" si="305"/>
        <v>0</v>
      </c>
      <c r="AX346" s="102"/>
      <c r="AY346" s="101">
        <f t="shared" si="242"/>
        <v>0</v>
      </c>
      <c r="AZ346" s="516"/>
      <c r="BA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row>
    <row r="347" spans="1:87" s="11" customFormat="1" ht="12" customHeight="1">
      <c r="A347" s="174">
        <v>16502271</v>
      </c>
      <c r="B347" s="204" t="str">
        <f t="shared" si="224"/>
        <v>16502271</v>
      </c>
      <c r="C347" s="96" t="s">
        <v>1228</v>
      </c>
      <c r="D347" s="115" t="str">
        <f t="shared" si="225"/>
        <v>W/C</v>
      </c>
      <c r="E347" s="115"/>
      <c r="F347" s="96"/>
      <c r="G347" s="115"/>
      <c r="H347" s="184" t="str">
        <f t="shared" si="312"/>
        <v/>
      </c>
      <c r="I347" s="184" t="str">
        <f t="shared" si="313"/>
        <v/>
      </c>
      <c r="J347" s="184" t="str">
        <f t="shared" si="314"/>
        <v/>
      </c>
      <c r="K347" s="184" t="str">
        <f t="shared" si="315"/>
        <v/>
      </c>
      <c r="L347" s="184" t="str">
        <f t="shared" si="318"/>
        <v>W/C</v>
      </c>
      <c r="M347" s="184" t="str">
        <f t="shared" si="319"/>
        <v>NO</v>
      </c>
      <c r="N347" s="184" t="str">
        <f t="shared" si="320"/>
        <v>W/C</v>
      </c>
      <c r="O347" s="4"/>
      <c r="P347" s="97">
        <v>0</v>
      </c>
      <c r="Q347" s="97">
        <v>0</v>
      </c>
      <c r="R347" s="97">
        <v>0</v>
      </c>
      <c r="S347" s="97">
        <v>0</v>
      </c>
      <c r="T347" s="97">
        <v>0</v>
      </c>
      <c r="U347" s="97">
        <v>0</v>
      </c>
      <c r="V347" s="97">
        <v>0</v>
      </c>
      <c r="W347" s="97">
        <v>0</v>
      </c>
      <c r="X347" s="97">
        <v>0</v>
      </c>
      <c r="Y347" s="97">
        <v>0</v>
      </c>
      <c r="Z347" s="97">
        <v>0</v>
      </c>
      <c r="AA347" s="97">
        <v>0</v>
      </c>
      <c r="AB347" s="97">
        <v>0</v>
      </c>
      <c r="AC347" s="97"/>
      <c r="AD347" s="97"/>
      <c r="AE347" s="97">
        <f t="shared" si="316"/>
        <v>0</v>
      </c>
      <c r="AF347" s="105"/>
      <c r="AG347" s="104"/>
      <c r="AH347" s="102"/>
      <c r="AI347" s="102"/>
      <c r="AJ347" s="102"/>
      <c r="AK347" s="103"/>
      <c r="AL347" s="102">
        <f t="shared" si="239"/>
        <v>0</v>
      </c>
      <c r="AM347" s="101">
        <f t="shared" si="304"/>
        <v>0</v>
      </c>
      <c r="AN347" s="102"/>
      <c r="AO347" s="264">
        <f t="shared" si="240"/>
        <v>0</v>
      </c>
      <c r="AP347" s="102"/>
      <c r="AQ347" s="87">
        <f t="shared" si="317"/>
        <v>0</v>
      </c>
      <c r="AR347" s="102"/>
      <c r="AS347" s="102"/>
      <c r="AT347" s="102"/>
      <c r="AU347" s="102"/>
      <c r="AV347" s="260">
        <f t="shared" si="241"/>
        <v>0</v>
      </c>
      <c r="AW347" s="102">
        <f t="shared" si="305"/>
        <v>0</v>
      </c>
      <c r="AX347" s="102"/>
      <c r="AY347" s="101">
        <f t="shared" si="242"/>
        <v>0</v>
      </c>
      <c r="AZ347" s="516"/>
      <c r="BA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row>
    <row r="348" spans="1:87" s="11" customFormat="1" ht="12" customHeight="1">
      <c r="A348" s="373">
        <v>16502273</v>
      </c>
      <c r="B348" s="387" t="str">
        <f t="shared" si="224"/>
        <v>16502273</v>
      </c>
      <c r="C348" s="352" t="s">
        <v>1581</v>
      </c>
      <c r="D348" s="353" t="str">
        <f t="shared" si="225"/>
        <v>W/C</v>
      </c>
      <c r="E348" s="353"/>
      <c r="F348" s="438">
        <v>43268</v>
      </c>
      <c r="G348" s="353"/>
      <c r="H348" s="354" t="str">
        <f t="shared" si="312"/>
        <v/>
      </c>
      <c r="I348" s="354" t="str">
        <f t="shared" si="313"/>
        <v/>
      </c>
      <c r="J348" s="354" t="str">
        <f t="shared" si="314"/>
        <v/>
      </c>
      <c r="K348" s="354" t="str">
        <f t="shared" si="315"/>
        <v/>
      </c>
      <c r="L348" s="354" t="str">
        <f t="shared" si="318"/>
        <v>W/C</v>
      </c>
      <c r="M348" s="354" t="str">
        <f t="shared" si="319"/>
        <v>NO</v>
      </c>
      <c r="N348" s="354" t="str">
        <f t="shared" si="320"/>
        <v>W/C</v>
      </c>
      <c r="O348"/>
      <c r="P348" s="355"/>
      <c r="Q348" s="355"/>
      <c r="R348" s="355"/>
      <c r="S348" s="355"/>
      <c r="T348" s="355"/>
      <c r="U348" s="355"/>
      <c r="V348" s="355">
        <v>24587.46</v>
      </c>
      <c r="W348" s="355">
        <v>0</v>
      </c>
      <c r="X348" s="355">
        <v>0</v>
      </c>
      <c r="Y348" s="355">
        <v>0</v>
      </c>
      <c r="Z348" s="355">
        <v>0</v>
      </c>
      <c r="AA348" s="355">
        <v>0</v>
      </c>
      <c r="AB348" s="355">
        <v>0</v>
      </c>
      <c r="AC348" s="355"/>
      <c r="AD348" s="355"/>
      <c r="AE348" s="355">
        <f t="shared" si="316"/>
        <v>2048.9549999999999</v>
      </c>
      <c r="AF348" s="406"/>
      <c r="AG348" s="434"/>
      <c r="AH348" s="357"/>
      <c r="AI348" s="357"/>
      <c r="AJ348" s="357"/>
      <c r="AK348" s="358"/>
      <c r="AL348" s="357">
        <f t="shared" ref="AL348" si="321">SUM(AI348:AK348)</f>
        <v>0</v>
      </c>
      <c r="AM348" s="359">
        <f t="shared" si="304"/>
        <v>2048.9549999999999</v>
      </c>
      <c r="AN348" s="357"/>
      <c r="AO348" s="360">
        <f t="shared" si="240"/>
        <v>2048.9549999999999</v>
      </c>
      <c r="AP348" s="357"/>
      <c r="AQ348" s="361">
        <f t="shared" si="317"/>
        <v>0</v>
      </c>
      <c r="AR348" s="357"/>
      <c r="AS348" s="357"/>
      <c r="AT348" s="357"/>
      <c r="AU348" s="357"/>
      <c r="AV348" s="362">
        <f t="shared" si="241"/>
        <v>0</v>
      </c>
      <c r="AW348" s="357">
        <f t="shared" si="305"/>
        <v>0</v>
      </c>
      <c r="AX348" s="357"/>
      <c r="AY348" s="359">
        <f t="shared" si="242"/>
        <v>0</v>
      </c>
      <c r="AZ348" s="516"/>
      <c r="BA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row>
    <row r="349" spans="1:87" s="11" customFormat="1" ht="12" customHeight="1">
      <c r="A349" s="551">
        <v>16502283</v>
      </c>
      <c r="B349" s="553" t="str">
        <f t="shared" si="224"/>
        <v>16502283</v>
      </c>
      <c r="C349" s="524" t="s">
        <v>1641</v>
      </c>
      <c r="D349" s="525" t="str">
        <f t="shared" si="225"/>
        <v>W/C</v>
      </c>
      <c r="E349" s="525"/>
      <c r="F349" s="526">
        <v>43374</v>
      </c>
      <c r="G349" s="525"/>
      <c r="H349" s="527" t="str">
        <f t="shared" si="312"/>
        <v/>
      </c>
      <c r="I349" s="527" t="str">
        <f t="shared" si="313"/>
        <v/>
      </c>
      <c r="J349" s="527" t="str">
        <f t="shared" si="314"/>
        <v/>
      </c>
      <c r="K349" s="527" t="str">
        <f t="shared" si="315"/>
        <v/>
      </c>
      <c r="L349" s="527" t="str">
        <f t="shared" si="318"/>
        <v>W/C</v>
      </c>
      <c r="M349" s="527" t="str">
        <f t="shared" si="319"/>
        <v>NO</v>
      </c>
      <c r="N349" s="527" t="str">
        <f t="shared" si="320"/>
        <v>W/C</v>
      </c>
      <c r="O349" s="528"/>
      <c r="P349" s="529"/>
      <c r="Q349" s="529"/>
      <c r="R349" s="529"/>
      <c r="S349" s="529"/>
      <c r="T349" s="529"/>
      <c r="U349" s="529"/>
      <c r="V349" s="529"/>
      <c r="W349" s="529"/>
      <c r="X349" s="529"/>
      <c r="Y349" s="529"/>
      <c r="Z349" s="529">
        <v>348000</v>
      </c>
      <c r="AA349" s="529">
        <v>313200</v>
      </c>
      <c r="AB349" s="529">
        <v>278400</v>
      </c>
      <c r="AC349" s="529"/>
      <c r="AD349" s="529"/>
      <c r="AE349" s="529">
        <f t="shared" si="316"/>
        <v>66700</v>
      </c>
      <c r="AF349" s="530"/>
      <c r="AG349" s="542"/>
      <c r="AH349" s="532"/>
      <c r="AI349" s="532"/>
      <c r="AJ349" s="532"/>
      <c r="AK349" s="533"/>
      <c r="AL349" s="532">
        <f t="shared" ref="AL349" si="322">SUM(AI349:AK349)</f>
        <v>0</v>
      </c>
      <c r="AM349" s="534">
        <f t="shared" ref="AM349" si="323">AE349</f>
        <v>66700</v>
      </c>
      <c r="AN349" s="532"/>
      <c r="AO349" s="535">
        <f t="shared" ref="AO349" si="324">AM349+AN349</f>
        <v>66700</v>
      </c>
      <c r="AP349" s="532"/>
      <c r="AQ349" s="536">
        <f t="shared" si="317"/>
        <v>278400</v>
      </c>
      <c r="AR349" s="532"/>
      <c r="AS349" s="532"/>
      <c r="AT349" s="532"/>
      <c r="AU349" s="532"/>
      <c r="AV349" s="537">
        <f t="shared" ref="AV349" si="325">SUM(AS349:AU349)</f>
        <v>0</v>
      </c>
      <c r="AW349" s="532">
        <f t="shared" ref="AW349" si="326">AQ349</f>
        <v>278400</v>
      </c>
      <c r="AX349" s="532"/>
      <c r="AY349" s="534">
        <f t="shared" si="242"/>
        <v>278400</v>
      </c>
      <c r="AZ349" s="538"/>
      <c r="BA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row>
    <row r="350" spans="1:87" s="11" customFormat="1" ht="12" customHeight="1">
      <c r="A350" s="174">
        <v>16502381</v>
      </c>
      <c r="B350" s="204" t="str">
        <f t="shared" si="224"/>
        <v>16502381</v>
      </c>
      <c r="C350" s="96" t="s">
        <v>1224</v>
      </c>
      <c r="D350" s="115" t="str">
        <f t="shared" si="225"/>
        <v>W/C</v>
      </c>
      <c r="E350" s="115"/>
      <c r="F350" s="96"/>
      <c r="G350" s="115"/>
      <c r="H350" s="184" t="str">
        <f t="shared" si="312"/>
        <v/>
      </c>
      <c r="I350" s="184" t="str">
        <f t="shared" si="313"/>
        <v/>
      </c>
      <c r="J350" s="184" t="str">
        <f t="shared" si="314"/>
        <v/>
      </c>
      <c r="K350" s="184" t="str">
        <f t="shared" si="315"/>
        <v/>
      </c>
      <c r="L350" s="184" t="str">
        <f t="shared" si="318"/>
        <v>W/C</v>
      </c>
      <c r="M350" s="184" t="str">
        <f t="shared" si="319"/>
        <v>NO</v>
      </c>
      <c r="N350" s="184" t="str">
        <f t="shared" si="320"/>
        <v>W/C</v>
      </c>
      <c r="O350" s="4"/>
      <c r="P350" s="97">
        <v>0</v>
      </c>
      <c r="Q350" s="97">
        <v>0</v>
      </c>
      <c r="R350" s="97">
        <v>0</v>
      </c>
      <c r="S350" s="97">
        <v>0</v>
      </c>
      <c r="T350" s="97">
        <v>0</v>
      </c>
      <c r="U350" s="97">
        <v>0</v>
      </c>
      <c r="V350" s="97">
        <v>0</v>
      </c>
      <c r="W350" s="97">
        <v>0</v>
      </c>
      <c r="X350" s="97">
        <v>0</v>
      </c>
      <c r="Y350" s="97">
        <v>0</v>
      </c>
      <c r="Z350" s="97">
        <v>0</v>
      </c>
      <c r="AA350" s="97">
        <v>0</v>
      </c>
      <c r="AB350" s="97">
        <v>0</v>
      </c>
      <c r="AC350" s="97"/>
      <c r="AD350" s="97"/>
      <c r="AE350" s="97">
        <f t="shared" si="316"/>
        <v>0</v>
      </c>
      <c r="AF350" s="105"/>
      <c r="AG350" s="104"/>
      <c r="AH350" s="102"/>
      <c r="AI350" s="102"/>
      <c r="AJ350" s="102"/>
      <c r="AK350" s="103"/>
      <c r="AL350" s="102">
        <f t="shared" si="239"/>
        <v>0</v>
      </c>
      <c r="AM350" s="101">
        <f t="shared" si="304"/>
        <v>0</v>
      </c>
      <c r="AN350" s="102"/>
      <c r="AO350" s="264">
        <f t="shared" si="240"/>
        <v>0</v>
      </c>
      <c r="AP350" s="102"/>
      <c r="AQ350" s="87">
        <f t="shared" si="317"/>
        <v>0</v>
      </c>
      <c r="AR350" s="102"/>
      <c r="AS350" s="102"/>
      <c r="AT350" s="102"/>
      <c r="AU350" s="102"/>
      <c r="AV350" s="260">
        <f t="shared" si="241"/>
        <v>0</v>
      </c>
      <c r="AW350" s="102">
        <f t="shared" si="305"/>
        <v>0</v>
      </c>
      <c r="AX350" s="102"/>
      <c r="AY350" s="101">
        <f t="shared" si="242"/>
        <v>0</v>
      </c>
      <c r="AZ350" s="516"/>
      <c r="BA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row>
    <row r="351" spans="1:87" s="11" customFormat="1" ht="12" customHeight="1">
      <c r="A351" s="168">
        <v>16502382</v>
      </c>
      <c r="B351" s="111" t="str">
        <f t="shared" si="224"/>
        <v>16502382</v>
      </c>
      <c r="C351" s="111" t="s">
        <v>1208</v>
      </c>
      <c r="D351" s="115" t="str">
        <f t="shared" si="225"/>
        <v>Non-Op</v>
      </c>
      <c r="E351" s="115"/>
      <c r="F351" s="111"/>
      <c r="G351" s="115"/>
      <c r="H351" s="184" t="str">
        <f t="shared" si="312"/>
        <v/>
      </c>
      <c r="I351" s="184" t="str">
        <f t="shared" si="313"/>
        <v/>
      </c>
      <c r="J351" s="184" t="str">
        <f t="shared" si="314"/>
        <v/>
      </c>
      <c r="K351" s="184" t="str">
        <f t="shared" si="315"/>
        <v>Non-Op</v>
      </c>
      <c r="L351" s="184" t="str">
        <f t="shared" si="226"/>
        <v>NO</v>
      </c>
      <c r="M351" s="184" t="str">
        <f t="shared" si="227"/>
        <v>NO</v>
      </c>
      <c r="N351" s="184" t="str">
        <f t="shared" si="228"/>
        <v/>
      </c>
      <c r="O351" s="4"/>
      <c r="P351" s="97">
        <v>1727595</v>
      </c>
      <c r="Q351" s="97">
        <v>1891882.5</v>
      </c>
      <c r="R351" s="97">
        <v>1890432.5</v>
      </c>
      <c r="S351" s="97">
        <v>1722070</v>
      </c>
      <c r="T351" s="97">
        <v>1600420</v>
      </c>
      <c r="U351" s="97">
        <v>1474715</v>
      </c>
      <c r="V351" s="97">
        <v>1575302.5</v>
      </c>
      <c r="W351" s="97">
        <v>1449597.5</v>
      </c>
      <c r="X351" s="97">
        <v>1323892.5</v>
      </c>
      <c r="Y351" s="97">
        <v>1396592.5</v>
      </c>
      <c r="Z351" s="97">
        <v>1270887.5</v>
      </c>
      <c r="AA351" s="97">
        <v>1307837.5</v>
      </c>
      <c r="AB351" s="97">
        <v>1108025</v>
      </c>
      <c r="AC351" s="97"/>
      <c r="AD351" s="97"/>
      <c r="AE351" s="97">
        <f t="shared" si="316"/>
        <v>1526786.6666666667</v>
      </c>
      <c r="AF351" s="146"/>
      <c r="AG351" s="108"/>
      <c r="AH351" s="102"/>
      <c r="AI351" s="102"/>
      <c r="AJ351" s="102"/>
      <c r="AK351" s="103">
        <f>AE351</f>
        <v>1526786.6666666667</v>
      </c>
      <c r="AL351" s="102">
        <f t="shared" si="239"/>
        <v>1526786.6666666667</v>
      </c>
      <c r="AM351" s="101"/>
      <c r="AN351" s="102"/>
      <c r="AO351" s="264">
        <f t="shared" si="240"/>
        <v>0</v>
      </c>
      <c r="AP351" s="102"/>
      <c r="AQ351" s="87">
        <f t="shared" si="317"/>
        <v>1108025</v>
      </c>
      <c r="AR351" s="102"/>
      <c r="AS351" s="102"/>
      <c r="AT351" s="102"/>
      <c r="AU351" s="102">
        <f>AQ351</f>
        <v>1108025</v>
      </c>
      <c r="AV351" s="260">
        <f t="shared" si="241"/>
        <v>1108025</v>
      </c>
      <c r="AW351" s="102"/>
      <c r="AX351" s="102"/>
      <c r="AY351" s="101">
        <f t="shared" si="242"/>
        <v>0</v>
      </c>
      <c r="AZ351" s="516" t="s">
        <v>1694</v>
      </c>
      <c r="BA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row>
    <row r="352" spans="1:87" s="11" customFormat="1" ht="12" customHeight="1">
      <c r="A352" s="174">
        <v>16502391</v>
      </c>
      <c r="B352" s="204" t="str">
        <f t="shared" si="224"/>
        <v>16502391</v>
      </c>
      <c r="C352" s="96" t="s">
        <v>1225</v>
      </c>
      <c r="D352" s="115" t="str">
        <f t="shared" si="225"/>
        <v>W/C</v>
      </c>
      <c r="E352" s="115"/>
      <c r="F352" s="96"/>
      <c r="G352" s="115"/>
      <c r="H352" s="184" t="str">
        <f t="shared" si="312"/>
        <v/>
      </c>
      <c r="I352" s="184" t="str">
        <f t="shared" si="313"/>
        <v/>
      </c>
      <c r="J352" s="184" t="str">
        <f t="shared" si="314"/>
        <v/>
      </c>
      <c r="K352" s="184" t="str">
        <f t="shared" si="315"/>
        <v/>
      </c>
      <c r="L352" s="184" t="str">
        <f t="shared" si="226"/>
        <v>W/C</v>
      </c>
      <c r="M352" s="184" t="str">
        <f t="shared" si="227"/>
        <v>NO</v>
      </c>
      <c r="N352" s="184" t="str">
        <f t="shared" si="228"/>
        <v>W/C</v>
      </c>
      <c r="O352" s="4"/>
      <c r="P352" s="97">
        <v>0</v>
      </c>
      <c r="Q352" s="97">
        <v>0</v>
      </c>
      <c r="R352" s="97">
        <v>0</v>
      </c>
      <c r="S352" s="97">
        <v>0</v>
      </c>
      <c r="T352" s="97">
        <v>0</v>
      </c>
      <c r="U352" s="97">
        <v>0</v>
      </c>
      <c r="V352" s="97">
        <v>0</v>
      </c>
      <c r="W352" s="97">
        <v>0</v>
      </c>
      <c r="X352" s="97">
        <v>0</v>
      </c>
      <c r="Y352" s="97">
        <v>0</v>
      </c>
      <c r="Z352" s="97">
        <v>0</v>
      </c>
      <c r="AA352" s="97">
        <v>0</v>
      </c>
      <c r="AB352" s="97">
        <v>0</v>
      </c>
      <c r="AC352" s="97"/>
      <c r="AD352" s="97"/>
      <c r="AE352" s="97">
        <f t="shared" si="316"/>
        <v>0</v>
      </c>
      <c r="AF352" s="105"/>
      <c r="AG352" s="104"/>
      <c r="AH352" s="102"/>
      <c r="AI352" s="102"/>
      <c r="AJ352" s="102"/>
      <c r="AK352" s="103"/>
      <c r="AL352" s="102">
        <f t="shared" si="239"/>
        <v>0</v>
      </c>
      <c r="AM352" s="101">
        <f t="shared" ref="AM352:AM386" si="327">AE352</f>
        <v>0</v>
      </c>
      <c r="AN352" s="102"/>
      <c r="AO352" s="264">
        <f t="shared" si="240"/>
        <v>0</v>
      </c>
      <c r="AP352" s="102"/>
      <c r="AQ352" s="87">
        <f t="shared" si="317"/>
        <v>0</v>
      </c>
      <c r="AR352" s="102"/>
      <c r="AS352" s="102"/>
      <c r="AT352" s="102"/>
      <c r="AU352" s="102"/>
      <c r="AV352" s="260">
        <f t="shared" si="241"/>
        <v>0</v>
      </c>
      <c r="AW352" s="102">
        <f>AQ352</f>
        <v>0</v>
      </c>
      <c r="AX352" s="102"/>
      <c r="AY352" s="101">
        <f t="shared" si="242"/>
        <v>0</v>
      </c>
      <c r="AZ352" s="516"/>
      <c r="BA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row>
    <row r="353" spans="1:87" s="11" customFormat="1" ht="12" customHeight="1">
      <c r="A353" s="168">
        <v>16502393</v>
      </c>
      <c r="B353" s="111" t="str">
        <f t="shared" si="224"/>
        <v>16502393</v>
      </c>
      <c r="C353" s="111" t="s">
        <v>1212</v>
      </c>
      <c r="D353" s="115" t="str">
        <f t="shared" si="225"/>
        <v>W/C</v>
      </c>
      <c r="E353" s="115"/>
      <c r="F353" s="111"/>
      <c r="G353" s="115"/>
      <c r="H353" s="184" t="str">
        <f t="shared" si="312"/>
        <v/>
      </c>
      <c r="I353" s="184" t="str">
        <f t="shared" si="313"/>
        <v/>
      </c>
      <c r="J353" s="184" t="str">
        <f t="shared" si="314"/>
        <v/>
      </c>
      <c r="K353" s="184" t="str">
        <f t="shared" si="315"/>
        <v/>
      </c>
      <c r="L353" s="184" t="str">
        <f t="shared" si="226"/>
        <v>W/C</v>
      </c>
      <c r="M353" s="184" t="str">
        <f t="shared" si="227"/>
        <v>NO</v>
      </c>
      <c r="N353" s="184" t="str">
        <f t="shared" si="228"/>
        <v>W/C</v>
      </c>
      <c r="O353" s="4"/>
      <c r="P353" s="97">
        <v>11497.5</v>
      </c>
      <c r="Q353" s="97">
        <v>10220</v>
      </c>
      <c r="R353" s="97">
        <v>8942.5</v>
      </c>
      <c r="S353" s="97">
        <v>7665</v>
      </c>
      <c r="T353" s="97">
        <v>6387.5</v>
      </c>
      <c r="U353" s="97">
        <v>5110</v>
      </c>
      <c r="V353" s="97">
        <v>3832.5</v>
      </c>
      <c r="W353" s="97">
        <v>2555</v>
      </c>
      <c r="X353" s="97">
        <v>1277.5</v>
      </c>
      <c r="Y353" s="97">
        <v>0</v>
      </c>
      <c r="Z353" s="97">
        <v>0</v>
      </c>
      <c r="AA353" s="97">
        <v>0</v>
      </c>
      <c r="AB353" s="97">
        <v>0</v>
      </c>
      <c r="AC353" s="97"/>
      <c r="AD353" s="97"/>
      <c r="AE353" s="97">
        <f t="shared" si="316"/>
        <v>4311.5625</v>
      </c>
      <c r="AF353" s="105"/>
      <c r="AG353" s="104"/>
      <c r="AH353" s="102"/>
      <c r="AI353" s="102"/>
      <c r="AJ353" s="102"/>
      <c r="AK353" s="103"/>
      <c r="AL353" s="102">
        <f t="shared" si="239"/>
        <v>0</v>
      </c>
      <c r="AM353" s="101">
        <f t="shared" si="327"/>
        <v>4311.5625</v>
      </c>
      <c r="AN353" s="102"/>
      <c r="AO353" s="264">
        <f t="shared" si="240"/>
        <v>4311.5625</v>
      </c>
      <c r="AP353" s="102"/>
      <c r="AQ353" s="87">
        <f t="shared" si="317"/>
        <v>0</v>
      </c>
      <c r="AR353" s="102"/>
      <c r="AS353" s="102"/>
      <c r="AT353" s="102"/>
      <c r="AU353" s="102"/>
      <c r="AV353" s="260">
        <f t="shared" si="241"/>
        <v>0</v>
      </c>
      <c r="AW353" s="102">
        <f t="shared" ref="AW353:AW386" si="328">AQ353</f>
        <v>0</v>
      </c>
      <c r="AX353" s="102"/>
      <c r="AY353" s="101">
        <f t="shared" si="242"/>
        <v>0</v>
      </c>
      <c r="AZ353" s="516"/>
      <c r="BA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row>
    <row r="354" spans="1:87" s="11" customFormat="1" ht="12" customHeight="1">
      <c r="A354" s="174">
        <v>16502401</v>
      </c>
      <c r="B354" s="204" t="str">
        <f t="shared" si="224"/>
        <v>16502401</v>
      </c>
      <c r="C354" s="96" t="s">
        <v>1226</v>
      </c>
      <c r="D354" s="115" t="str">
        <f t="shared" si="225"/>
        <v>W/C</v>
      </c>
      <c r="E354" s="115"/>
      <c r="F354" s="96"/>
      <c r="G354" s="115"/>
      <c r="H354" s="184" t="str">
        <f t="shared" si="312"/>
        <v/>
      </c>
      <c r="I354" s="184" t="str">
        <f t="shared" si="313"/>
        <v/>
      </c>
      <c r="J354" s="184" t="str">
        <f t="shared" si="314"/>
        <v/>
      </c>
      <c r="K354" s="184" t="str">
        <f t="shared" si="315"/>
        <v/>
      </c>
      <c r="L354" s="184" t="str">
        <f t="shared" si="226"/>
        <v>W/C</v>
      </c>
      <c r="M354" s="184" t="str">
        <f t="shared" si="227"/>
        <v>NO</v>
      </c>
      <c r="N354" s="184" t="str">
        <f t="shared" si="228"/>
        <v>W/C</v>
      </c>
      <c r="O354" s="4"/>
      <c r="P354" s="97">
        <v>0</v>
      </c>
      <c r="Q354" s="97">
        <v>0</v>
      </c>
      <c r="R354" s="97">
        <v>0</v>
      </c>
      <c r="S354" s="97">
        <v>0</v>
      </c>
      <c r="T354" s="97">
        <v>0</v>
      </c>
      <c r="U354" s="97">
        <v>0</v>
      </c>
      <c r="V354" s="97">
        <v>0</v>
      </c>
      <c r="W354" s="97">
        <v>0</v>
      </c>
      <c r="X354" s="97">
        <v>0</v>
      </c>
      <c r="Y354" s="97">
        <v>0</v>
      </c>
      <c r="Z354" s="97">
        <v>0</v>
      </c>
      <c r="AA354" s="97">
        <v>0</v>
      </c>
      <c r="AB354" s="97">
        <v>0</v>
      </c>
      <c r="AC354" s="97"/>
      <c r="AD354" s="97"/>
      <c r="AE354" s="97">
        <f t="shared" si="316"/>
        <v>0</v>
      </c>
      <c r="AF354" s="105"/>
      <c r="AG354" s="104"/>
      <c r="AH354" s="102"/>
      <c r="AI354" s="102"/>
      <c r="AJ354" s="102"/>
      <c r="AK354" s="103"/>
      <c r="AL354" s="102">
        <f t="shared" si="239"/>
        <v>0</v>
      </c>
      <c r="AM354" s="101">
        <f t="shared" si="327"/>
        <v>0</v>
      </c>
      <c r="AN354" s="102"/>
      <c r="AO354" s="264">
        <f t="shared" si="240"/>
        <v>0</v>
      </c>
      <c r="AP354" s="102"/>
      <c r="AQ354" s="87">
        <f t="shared" si="317"/>
        <v>0</v>
      </c>
      <c r="AR354" s="102"/>
      <c r="AS354" s="102"/>
      <c r="AT354" s="102"/>
      <c r="AU354" s="102"/>
      <c r="AV354" s="260">
        <f t="shared" si="241"/>
        <v>0</v>
      </c>
      <c r="AW354" s="102">
        <f t="shared" si="328"/>
        <v>0</v>
      </c>
      <c r="AX354" s="102"/>
      <c r="AY354" s="101">
        <f t="shared" si="242"/>
        <v>0</v>
      </c>
      <c r="AZ354" s="516"/>
      <c r="BA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row>
    <row r="355" spans="1:87" s="11" customFormat="1" ht="12" customHeight="1">
      <c r="A355" s="168">
        <v>16502403</v>
      </c>
      <c r="B355" s="111" t="str">
        <f t="shared" si="224"/>
        <v>16502403</v>
      </c>
      <c r="C355" s="111" t="s">
        <v>1107</v>
      </c>
      <c r="D355" s="115" t="str">
        <f t="shared" si="225"/>
        <v>W/C</v>
      </c>
      <c r="E355" s="115"/>
      <c r="F355" s="111"/>
      <c r="G355" s="115"/>
      <c r="H355" s="184" t="str">
        <f t="shared" si="312"/>
        <v/>
      </c>
      <c r="I355" s="184" t="str">
        <f t="shared" si="313"/>
        <v/>
      </c>
      <c r="J355" s="184" t="str">
        <f t="shared" si="314"/>
        <v/>
      </c>
      <c r="K355" s="184" t="str">
        <f t="shared" si="315"/>
        <v/>
      </c>
      <c r="L355" s="184" t="str">
        <f t="shared" si="226"/>
        <v>W/C</v>
      </c>
      <c r="M355" s="184" t="str">
        <f t="shared" si="227"/>
        <v>NO</v>
      </c>
      <c r="N355" s="184" t="str">
        <f t="shared" si="228"/>
        <v>W/C</v>
      </c>
      <c r="O355" s="4"/>
      <c r="P355" s="97">
        <v>67320</v>
      </c>
      <c r="Q355" s="97">
        <v>59840</v>
      </c>
      <c r="R355" s="97">
        <v>52360</v>
      </c>
      <c r="S355" s="97">
        <v>44880</v>
      </c>
      <c r="T355" s="97">
        <v>37400</v>
      </c>
      <c r="U355" s="97">
        <v>29920</v>
      </c>
      <c r="V355" s="97">
        <v>22440</v>
      </c>
      <c r="W355" s="97">
        <v>14960</v>
      </c>
      <c r="X355" s="97">
        <v>7480</v>
      </c>
      <c r="Y355" s="97">
        <v>83966.399999999994</v>
      </c>
      <c r="Z355" s="97">
        <v>76969.2</v>
      </c>
      <c r="AA355" s="97">
        <v>69972</v>
      </c>
      <c r="AB355" s="97">
        <v>62974.8</v>
      </c>
      <c r="AC355" s="97"/>
      <c r="AD355" s="97"/>
      <c r="AE355" s="97">
        <f t="shared" si="316"/>
        <v>47111.25</v>
      </c>
      <c r="AF355" s="105"/>
      <c r="AG355" s="104"/>
      <c r="AH355" s="102"/>
      <c r="AI355" s="102"/>
      <c r="AJ355" s="102"/>
      <c r="AK355" s="103"/>
      <c r="AL355" s="102">
        <f t="shared" si="239"/>
        <v>0</v>
      </c>
      <c r="AM355" s="101">
        <f t="shared" si="327"/>
        <v>47111.25</v>
      </c>
      <c r="AN355" s="102"/>
      <c r="AO355" s="264">
        <f t="shared" si="240"/>
        <v>47111.25</v>
      </c>
      <c r="AP355" s="102"/>
      <c r="AQ355" s="87">
        <f t="shared" si="317"/>
        <v>62974.8</v>
      </c>
      <c r="AR355" s="102"/>
      <c r="AS355" s="102"/>
      <c r="AT355" s="102"/>
      <c r="AU355" s="102"/>
      <c r="AV355" s="260">
        <f t="shared" si="241"/>
        <v>0</v>
      </c>
      <c r="AW355" s="102">
        <f t="shared" si="328"/>
        <v>62974.8</v>
      </c>
      <c r="AX355" s="102"/>
      <c r="AY355" s="101">
        <f t="shared" si="242"/>
        <v>62974.8</v>
      </c>
      <c r="AZ355" s="516"/>
      <c r="BA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row>
    <row r="356" spans="1:87" s="11" customFormat="1" ht="12" customHeight="1">
      <c r="A356" s="168">
        <v>16502413</v>
      </c>
      <c r="B356" s="111" t="str">
        <f t="shared" ref="B356:B434" si="329">TEXT(A356,"##")</f>
        <v>16502413</v>
      </c>
      <c r="C356" s="111" t="s">
        <v>1214</v>
      </c>
      <c r="D356" s="115" t="str">
        <f t="shared" ref="D356:D434" si="330">IF(CONCATENATE(H356,I356,J356,K356,N356)= "ERBGRB","CRB",CONCATENATE(H356,I356,J356,K356,N356))</f>
        <v>W/C</v>
      </c>
      <c r="E356" s="115"/>
      <c r="F356" s="111"/>
      <c r="G356" s="115"/>
      <c r="H356" s="184" t="str">
        <f t="shared" si="312"/>
        <v/>
      </c>
      <c r="I356" s="184" t="str">
        <f t="shared" si="313"/>
        <v/>
      </c>
      <c r="J356" s="184" t="str">
        <f t="shared" si="314"/>
        <v/>
      </c>
      <c r="K356" s="184" t="str">
        <f t="shared" si="315"/>
        <v/>
      </c>
      <c r="L356" s="184" t="str">
        <f t="shared" si="226"/>
        <v>W/C</v>
      </c>
      <c r="M356" s="184" t="str">
        <f t="shared" si="227"/>
        <v>NO</v>
      </c>
      <c r="N356" s="184" t="str">
        <f t="shared" si="228"/>
        <v>W/C</v>
      </c>
      <c r="O356" s="4"/>
      <c r="P356" s="97">
        <v>35000</v>
      </c>
      <c r="Q356" s="97">
        <v>30000</v>
      </c>
      <c r="R356" s="97">
        <v>25000</v>
      </c>
      <c r="S356" s="97">
        <v>20000</v>
      </c>
      <c r="T356" s="97">
        <v>15000</v>
      </c>
      <c r="U356" s="97">
        <v>10000</v>
      </c>
      <c r="V356" s="97">
        <v>5000</v>
      </c>
      <c r="W356" s="97">
        <v>0</v>
      </c>
      <c r="X356" s="97">
        <v>0</v>
      </c>
      <c r="Y356" s="97">
        <v>0</v>
      </c>
      <c r="Z356" s="97">
        <v>0</v>
      </c>
      <c r="AA356" s="97">
        <v>0</v>
      </c>
      <c r="AB356" s="97">
        <v>0</v>
      </c>
      <c r="AC356" s="97"/>
      <c r="AD356" s="97"/>
      <c r="AE356" s="97">
        <f t="shared" si="316"/>
        <v>10208.333333333334</v>
      </c>
      <c r="AF356" s="105"/>
      <c r="AG356" s="104"/>
      <c r="AH356" s="102"/>
      <c r="AI356" s="102"/>
      <c r="AJ356" s="102"/>
      <c r="AK356" s="103"/>
      <c r="AL356" s="102">
        <f t="shared" si="239"/>
        <v>0</v>
      </c>
      <c r="AM356" s="101">
        <f t="shared" si="327"/>
        <v>10208.333333333334</v>
      </c>
      <c r="AN356" s="102"/>
      <c r="AO356" s="264">
        <f t="shared" si="240"/>
        <v>10208.333333333334</v>
      </c>
      <c r="AP356" s="102"/>
      <c r="AQ356" s="87">
        <f t="shared" si="317"/>
        <v>0</v>
      </c>
      <c r="AR356" s="102"/>
      <c r="AS356" s="102"/>
      <c r="AT356" s="102"/>
      <c r="AU356" s="102"/>
      <c r="AV356" s="260">
        <f t="shared" si="241"/>
        <v>0</v>
      </c>
      <c r="AW356" s="102">
        <f t="shared" si="328"/>
        <v>0</v>
      </c>
      <c r="AX356" s="102"/>
      <c r="AY356" s="101">
        <f t="shared" si="242"/>
        <v>0</v>
      </c>
      <c r="AZ356" s="516"/>
      <c r="BA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row>
    <row r="357" spans="1:87" s="11" customFormat="1" ht="12" customHeight="1">
      <c r="A357" s="168">
        <v>16502423</v>
      </c>
      <c r="B357" s="111" t="str">
        <f t="shared" si="329"/>
        <v>16502423</v>
      </c>
      <c r="C357" s="111" t="s">
        <v>1216</v>
      </c>
      <c r="D357" s="115" t="str">
        <f t="shared" si="330"/>
        <v>W/C</v>
      </c>
      <c r="E357" s="115"/>
      <c r="F357" s="111"/>
      <c r="G357" s="115"/>
      <c r="H357" s="184" t="str">
        <f t="shared" si="312"/>
        <v/>
      </c>
      <c r="I357" s="184" t="str">
        <f t="shared" si="313"/>
        <v/>
      </c>
      <c r="J357" s="184" t="str">
        <f t="shared" si="314"/>
        <v/>
      </c>
      <c r="K357" s="184" t="str">
        <f t="shared" si="315"/>
        <v/>
      </c>
      <c r="L357" s="184" t="str">
        <f t="shared" si="226"/>
        <v>W/C</v>
      </c>
      <c r="M357" s="184" t="str">
        <f t="shared" si="227"/>
        <v>NO</v>
      </c>
      <c r="N357" s="184" t="str">
        <f t="shared" si="228"/>
        <v>W/C</v>
      </c>
      <c r="O357" s="4"/>
      <c r="P357" s="97">
        <v>99653.16</v>
      </c>
      <c r="Q357" s="97">
        <v>99653.16</v>
      </c>
      <c r="R357" s="97">
        <v>99653.16</v>
      </c>
      <c r="S357" s="97">
        <v>99653.16</v>
      </c>
      <c r="T357" s="97">
        <v>99653.16</v>
      </c>
      <c r="U357" s="97">
        <v>99653.16</v>
      </c>
      <c r="V357" s="97">
        <v>99653.16</v>
      </c>
      <c r="W357" s="97">
        <v>99653.16</v>
      </c>
      <c r="X357" s="97">
        <v>99653.16</v>
      </c>
      <c r="Y357" s="97">
        <v>99653.16</v>
      </c>
      <c r="Z357" s="97">
        <v>99653.16</v>
      </c>
      <c r="AA357" s="97">
        <v>99653.16</v>
      </c>
      <c r="AB357" s="97">
        <v>99653.16</v>
      </c>
      <c r="AC357" s="97"/>
      <c r="AD357" s="97"/>
      <c r="AE357" s="97">
        <f t="shared" si="316"/>
        <v>99653.160000000018</v>
      </c>
      <c r="AF357" s="105"/>
      <c r="AG357" s="104"/>
      <c r="AH357" s="102"/>
      <c r="AI357" s="102"/>
      <c r="AJ357" s="102"/>
      <c r="AK357" s="103"/>
      <c r="AL357" s="102">
        <f t="shared" si="239"/>
        <v>0</v>
      </c>
      <c r="AM357" s="101">
        <f t="shared" si="327"/>
        <v>99653.160000000018</v>
      </c>
      <c r="AN357" s="102"/>
      <c r="AO357" s="264">
        <f t="shared" si="240"/>
        <v>99653.160000000018</v>
      </c>
      <c r="AP357" s="102"/>
      <c r="AQ357" s="87">
        <f t="shared" si="317"/>
        <v>99653.16</v>
      </c>
      <c r="AR357" s="102"/>
      <c r="AS357" s="102"/>
      <c r="AT357" s="102"/>
      <c r="AU357" s="102"/>
      <c r="AV357" s="260">
        <f t="shared" si="241"/>
        <v>0</v>
      </c>
      <c r="AW357" s="102">
        <f t="shared" si="328"/>
        <v>99653.16</v>
      </c>
      <c r="AX357" s="102"/>
      <c r="AY357" s="101">
        <f t="shared" si="242"/>
        <v>99653.16</v>
      </c>
      <c r="AZ357" s="516"/>
      <c r="BA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row>
    <row r="358" spans="1:87" s="11" customFormat="1" ht="12" customHeight="1">
      <c r="A358" s="168">
        <v>16502433</v>
      </c>
      <c r="B358" s="111" t="str">
        <f t="shared" si="329"/>
        <v>16502433</v>
      </c>
      <c r="C358" s="115" t="s">
        <v>1240</v>
      </c>
      <c r="D358" s="115" t="str">
        <f t="shared" si="330"/>
        <v>W/C</v>
      </c>
      <c r="E358" s="115"/>
      <c r="F358" s="115"/>
      <c r="G358" s="115"/>
      <c r="H358" s="184" t="str">
        <f t="shared" si="312"/>
        <v/>
      </c>
      <c r="I358" s="184" t="str">
        <f t="shared" si="313"/>
        <v/>
      </c>
      <c r="J358" s="184" t="str">
        <f t="shared" si="314"/>
        <v/>
      </c>
      <c r="K358" s="184" t="str">
        <f t="shared" si="315"/>
        <v/>
      </c>
      <c r="L358" s="184" t="str">
        <f t="shared" si="226"/>
        <v>W/C</v>
      </c>
      <c r="M358" s="184" t="str">
        <f t="shared" si="227"/>
        <v>NO</v>
      </c>
      <c r="N358" s="184" t="str">
        <f t="shared" si="228"/>
        <v>W/C</v>
      </c>
      <c r="O358" s="4"/>
      <c r="P358" s="97">
        <v>40906.92</v>
      </c>
      <c r="Q358" s="97">
        <v>40906.92</v>
      </c>
      <c r="R358" s="97">
        <v>40906.92</v>
      </c>
      <c r="S358" s="97">
        <v>40906.92</v>
      </c>
      <c r="T358" s="97">
        <v>40906.92</v>
      </c>
      <c r="U358" s="97">
        <v>40906.92</v>
      </c>
      <c r="V358" s="97">
        <v>40906.92</v>
      </c>
      <c r="W358" s="97">
        <v>40906.92</v>
      </c>
      <c r="X358" s="97">
        <v>40906.92</v>
      </c>
      <c r="Y358" s="97">
        <v>40906.92</v>
      </c>
      <c r="Z358" s="97">
        <v>40906.92</v>
      </c>
      <c r="AA358" s="97">
        <v>40906.92</v>
      </c>
      <c r="AB358" s="97">
        <v>40906.92</v>
      </c>
      <c r="AC358" s="97"/>
      <c r="AD358" s="97"/>
      <c r="AE358" s="97">
        <f t="shared" si="316"/>
        <v>40906.919999999991</v>
      </c>
      <c r="AF358" s="105"/>
      <c r="AG358" s="104"/>
      <c r="AH358" s="102"/>
      <c r="AI358" s="102"/>
      <c r="AJ358" s="102"/>
      <c r="AK358" s="103"/>
      <c r="AL358" s="102">
        <f t="shared" si="239"/>
        <v>0</v>
      </c>
      <c r="AM358" s="101">
        <f t="shared" si="327"/>
        <v>40906.919999999991</v>
      </c>
      <c r="AN358" s="102"/>
      <c r="AO358" s="264">
        <f t="shared" si="240"/>
        <v>40906.919999999991</v>
      </c>
      <c r="AP358" s="102"/>
      <c r="AQ358" s="87">
        <f t="shared" si="317"/>
        <v>40906.92</v>
      </c>
      <c r="AR358" s="102"/>
      <c r="AS358" s="102"/>
      <c r="AT358" s="102"/>
      <c r="AU358" s="102"/>
      <c r="AV358" s="260">
        <f t="shared" si="241"/>
        <v>0</v>
      </c>
      <c r="AW358" s="102">
        <f t="shared" si="328"/>
        <v>40906.92</v>
      </c>
      <c r="AX358" s="102"/>
      <c r="AY358" s="101">
        <f t="shared" si="242"/>
        <v>40906.92</v>
      </c>
      <c r="AZ358" s="516"/>
      <c r="BA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row>
    <row r="359" spans="1:87" s="11" customFormat="1" ht="12" customHeight="1">
      <c r="A359" s="168">
        <v>16502453</v>
      </c>
      <c r="B359" s="111" t="str">
        <f t="shared" si="329"/>
        <v>16502453</v>
      </c>
      <c r="C359" s="115" t="s">
        <v>1273</v>
      </c>
      <c r="D359" s="115" t="str">
        <f t="shared" si="330"/>
        <v>W/C</v>
      </c>
      <c r="E359" s="115"/>
      <c r="F359" s="115"/>
      <c r="G359" s="115"/>
      <c r="H359" s="184" t="str">
        <f t="shared" si="312"/>
        <v/>
      </c>
      <c r="I359" s="184" t="str">
        <f t="shared" si="313"/>
        <v/>
      </c>
      <c r="J359" s="184" t="str">
        <f t="shared" si="314"/>
        <v/>
      </c>
      <c r="K359" s="184" t="str">
        <f t="shared" si="315"/>
        <v/>
      </c>
      <c r="L359" s="184" t="str">
        <f t="shared" ref="L359:L437" si="331">IF(VALUE(AM359),"W/C",IF(ISBLANK(AM359),"NO","W/C"))</f>
        <v>W/C</v>
      </c>
      <c r="M359" s="184" t="str">
        <f t="shared" ref="M359:M437" si="332">IF(VALUE(AN359),"W/C",IF(ISBLANK(AN359),"NO","W/C"))</f>
        <v>NO</v>
      </c>
      <c r="N359" s="184" t="str">
        <f t="shared" ref="N359:N437" si="333">IF(OR(CONCATENATE(L359,M359)="NOW/C",CONCATENATE(L359,M359)="W/CNO"),"W/C","")</f>
        <v>W/C</v>
      </c>
      <c r="O359" s="4"/>
      <c r="P359" s="97">
        <v>148920</v>
      </c>
      <c r="Q359" s="97">
        <v>148920</v>
      </c>
      <c r="R359" s="97">
        <v>148920</v>
      </c>
      <c r="S359" s="97">
        <v>148920</v>
      </c>
      <c r="T359" s="97">
        <v>148920</v>
      </c>
      <c r="U359" s="97">
        <v>148920</v>
      </c>
      <c r="V359" s="97">
        <v>148920</v>
      </c>
      <c r="W359" s="97">
        <v>148920</v>
      </c>
      <c r="X359" s="97">
        <v>148920</v>
      </c>
      <c r="Y359" s="97">
        <v>148920</v>
      </c>
      <c r="Z359" s="97">
        <v>148920</v>
      </c>
      <c r="AA359" s="97">
        <v>148920</v>
      </c>
      <c r="AB359" s="97">
        <v>148920</v>
      </c>
      <c r="AC359" s="97"/>
      <c r="AD359" s="97"/>
      <c r="AE359" s="97">
        <f t="shared" si="316"/>
        <v>148920</v>
      </c>
      <c r="AF359" s="105"/>
      <c r="AG359" s="104"/>
      <c r="AH359" s="102"/>
      <c r="AI359" s="102"/>
      <c r="AJ359" s="102"/>
      <c r="AK359" s="103"/>
      <c r="AL359" s="102">
        <f t="shared" si="239"/>
        <v>0</v>
      </c>
      <c r="AM359" s="101">
        <f t="shared" si="327"/>
        <v>148920</v>
      </c>
      <c r="AN359" s="102"/>
      <c r="AO359" s="264">
        <f t="shared" si="240"/>
        <v>148920</v>
      </c>
      <c r="AP359" s="102"/>
      <c r="AQ359" s="87">
        <f t="shared" si="317"/>
        <v>148920</v>
      </c>
      <c r="AR359" s="102"/>
      <c r="AS359" s="102"/>
      <c r="AT359" s="102"/>
      <c r="AU359" s="102"/>
      <c r="AV359" s="260">
        <f t="shared" si="241"/>
        <v>0</v>
      </c>
      <c r="AW359" s="102">
        <f t="shared" si="328"/>
        <v>148920</v>
      </c>
      <c r="AX359" s="102"/>
      <c r="AY359" s="101">
        <f t="shared" si="242"/>
        <v>148920</v>
      </c>
      <c r="AZ359" s="516"/>
      <c r="BA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row>
    <row r="360" spans="1:87" s="11" customFormat="1" ht="12" customHeight="1">
      <c r="A360" s="168">
        <v>16502443</v>
      </c>
      <c r="B360" s="111" t="str">
        <f t="shared" si="329"/>
        <v>16502443</v>
      </c>
      <c r="C360" s="115" t="s">
        <v>1234</v>
      </c>
      <c r="D360" s="115" t="str">
        <f t="shared" si="330"/>
        <v>W/C</v>
      </c>
      <c r="E360" s="115"/>
      <c r="F360" s="115"/>
      <c r="G360" s="115"/>
      <c r="H360" s="184" t="str">
        <f t="shared" si="312"/>
        <v/>
      </c>
      <c r="I360" s="184" t="str">
        <f t="shared" si="313"/>
        <v/>
      </c>
      <c r="J360" s="184" t="str">
        <f t="shared" si="314"/>
        <v/>
      </c>
      <c r="K360" s="184" t="str">
        <f t="shared" si="315"/>
        <v/>
      </c>
      <c r="L360" s="184" t="str">
        <f t="shared" si="331"/>
        <v>W/C</v>
      </c>
      <c r="M360" s="184" t="str">
        <f t="shared" si="332"/>
        <v>NO</v>
      </c>
      <c r="N360" s="184" t="str">
        <f t="shared" si="333"/>
        <v>W/C</v>
      </c>
      <c r="O360" s="4"/>
      <c r="P360" s="97">
        <v>970217.52</v>
      </c>
      <c r="Q360" s="97">
        <v>889366.06</v>
      </c>
      <c r="R360" s="97">
        <v>808514.6</v>
      </c>
      <c r="S360" s="97">
        <v>727663.14</v>
      </c>
      <c r="T360" s="97">
        <v>646811.68000000005</v>
      </c>
      <c r="U360" s="97">
        <v>565960.22</v>
      </c>
      <c r="V360" s="97">
        <v>485108.76</v>
      </c>
      <c r="W360" s="97">
        <v>404257.3</v>
      </c>
      <c r="X360" s="97">
        <v>323405.84000000003</v>
      </c>
      <c r="Y360" s="97">
        <v>242554.38</v>
      </c>
      <c r="Z360" s="97">
        <v>161702.92000000001</v>
      </c>
      <c r="AA360" s="97">
        <v>80851.460000000006</v>
      </c>
      <c r="AB360" s="97">
        <v>0</v>
      </c>
      <c r="AC360" s="97"/>
      <c r="AD360" s="97"/>
      <c r="AE360" s="97">
        <f t="shared" si="316"/>
        <v>485108.75999999995</v>
      </c>
      <c r="AF360" s="105"/>
      <c r="AG360" s="104"/>
      <c r="AH360" s="102"/>
      <c r="AI360" s="102"/>
      <c r="AJ360" s="102"/>
      <c r="AK360" s="103"/>
      <c r="AL360" s="102">
        <f t="shared" si="239"/>
        <v>0</v>
      </c>
      <c r="AM360" s="101">
        <f t="shared" si="327"/>
        <v>485108.75999999995</v>
      </c>
      <c r="AN360" s="102"/>
      <c r="AO360" s="264">
        <f t="shared" si="240"/>
        <v>485108.75999999995</v>
      </c>
      <c r="AP360" s="102"/>
      <c r="AQ360" s="87">
        <f t="shared" si="317"/>
        <v>0</v>
      </c>
      <c r="AR360" s="102"/>
      <c r="AS360" s="102"/>
      <c r="AT360" s="102"/>
      <c r="AU360" s="102"/>
      <c r="AV360" s="260">
        <f t="shared" si="241"/>
        <v>0</v>
      </c>
      <c r="AW360" s="102">
        <f t="shared" si="328"/>
        <v>0</v>
      </c>
      <c r="AX360" s="102"/>
      <c r="AY360" s="101">
        <f t="shared" si="242"/>
        <v>0</v>
      </c>
      <c r="AZ360" s="516"/>
      <c r="BA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row>
    <row r="361" spans="1:87" s="11" customFormat="1" ht="12" customHeight="1">
      <c r="A361" s="168">
        <v>16502463</v>
      </c>
      <c r="B361" s="111" t="str">
        <f t="shared" si="329"/>
        <v>16502463</v>
      </c>
      <c r="C361" s="96" t="s">
        <v>1242</v>
      </c>
      <c r="D361" s="115" t="str">
        <f t="shared" si="330"/>
        <v>W/C</v>
      </c>
      <c r="E361" s="115"/>
      <c r="F361" s="96"/>
      <c r="G361" s="115"/>
      <c r="H361" s="184" t="str">
        <f t="shared" si="312"/>
        <v/>
      </c>
      <c r="I361" s="184" t="str">
        <f t="shared" si="313"/>
        <v/>
      </c>
      <c r="J361" s="184" t="str">
        <f t="shared" si="314"/>
        <v/>
      </c>
      <c r="K361" s="184" t="str">
        <f t="shared" si="315"/>
        <v/>
      </c>
      <c r="L361" s="184" t="str">
        <f t="shared" si="331"/>
        <v>W/C</v>
      </c>
      <c r="M361" s="184" t="str">
        <f t="shared" si="332"/>
        <v>NO</v>
      </c>
      <c r="N361" s="184" t="str">
        <f t="shared" si="333"/>
        <v>W/C</v>
      </c>
      <c r="O361" s="4"/>
      <c r="P361" s="97">
        <v>169907.38</v>
      </c>
      <c r="Q361" s="97">
        <v>169907.38</v>
      </c>
      <c r="R361" s="97">
        <v>169907.38</v>
      </c>
      <c r="S361" s="97">
        <v>155748.43</v>
      </c>
      <c r="T361" s="97">
        <v>141589.48000000001</v>
      </c>
      <c r="U361" s="97">
        <v>127430.53</v>
      </c>
      <c r="V361" s="97">
        <v>113271.58</v>
      </c>
      <c r="W361" s="97">
        <v>99112.63</v>
      </c>
      <c r="X361" s="97">
        <v>84953.68</v>
      </c>
      <c r="Y361" s="97">
        <v>70794.73</v>
      </c>
      <c r="Z361" s="97">
        <v>56635.78</v>
      </c>
      <c r="AA361" s="97">
        <v>42476.83</v>
      </c>
      <c r="AB361" s="97">
        <v>28317.88</v>
      </c>
      <c r="AC361" s="97"/>
      <c r="AD361" s="97"/>
      <c r="AE361" s="97">
        <f t="shared" si="316"/>
        <v>110911.755</v>
      </c>
      <c r="AF361" s="105"/>
      <c r="AG361" s="104"/>
      <c r="AH361" s="102"/>
      <c r="AI361" s="102"/>
      <c r="AJ361" s="102"/>
      <c r="AK361" s="103"/>
      <c r="AL361" s="102">
        <f t="shared" si="239"/>
        <v>0</v>
      </c>
      <c r="AM361" s="101">
        <f t="shared" si="327"/>
        <v>110911.755</v>
      </c>
      <c r="AN361" s="102"/>
      <c r="AO361" s="264">
        <f t="shared" si="240"/>
        <v>110911.755</v>
      </c>
      <c r="AP361" s="102"/>
      <c r="AQ361" s="87">
        <f t="shared" si="317"/>
        <v>28317.88</v>
      </c>
      <c r="AR361" s="102"/>
      <c r="AS361" s="102"/>
      <c r="AT361" s="102"/>
      <c r="AU361" s="102"/>
      <c r="AV361" s="260">
        <f t="shared" si="241"/>
        <v>0</v>
      </c>
      <c r="AW361" s="102">
        <f t="shared" si="328"/>
        <v>28317.88</v>
      </c>
      <c r="AX361" s="102"/>
      <c r="AY361" s="101">
        <f t="shared" si="242"/>
        <v>28317.88</v>
      </c>
      <c r="AZ361" s="516"/>
      <c r="BA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row>
    <row r="362" spans="1:87" s="11" customFormat="1" ht="12" customHeight="1">
      <c r="A362" s="168">
        <v>16502473</v>
      </c>
      <c r="B362" s="111" t="str">
        <f t="shared" si="329"/>
        <v>16502473</v>
      </c>
      <c r="C362" s="115" t="s">
        <v>1280</v>
      </c>
      <c r="D362" s="115" t="str">
        <f t="shared" si="330"/>
        <v>W/C</v>
      </c>
      <c r="E362" s="115"/>
      <c r="F362" s="115"/>
      <c r="G362" s="115"/>
      <c r="H362" s="184" t="str">
        <f t="shared" si="312"/>
        <v/>
      </c>
      <c r="I362" s="184" t="str">
        <f t="shared" si="313"/>
        <v/>
      </c>
      <c r="J362" s="184" t="str">
        <f t="shared" si="314"/>
        <v/>
      </c>
      <c r="K362" s="184" t="str">
        <f t="shared" si="315"/>
        <v/>
      </c>
      <c r="L362" s="184" t="str">
        <f t="shared" si="331"/>
        <v>W/C</v>
      </c>
      <c r="M362" s="184" t="str">
        <f t="shared" si="332"/>
        <v>NO</v>
      </c>
      <c r="N362" s="184" t="str">
        <f t="shared" si="333"/>
        <v>W/C</v>
      </c>
      <c r="O362" s="4"/>
      <c r="P362" s="97">
        <v>0</v>
      </c>
      <c r="Q362" s="97">
        <v>0</v>
      </c>
      <c r="R362" s="97">
        <v>0</v>
      </c>
      <c r="S362" s="97">
        <v>0</v>
      </c>
      <c r="T362" s="97">
        <v>0</v>
      </c>
      <c r="U362" s="97">
        <v>0</v>
      </c>
      <c r="V362" s="97">
        <v>101692.01</v>
      </c>
      <c r="W362" s="97">
        <v>101692.01</v>
      </c>
      <c r="X362" s="97">
        <v>77927.25</v>
      </c>
      <c r="Y362" s="97">
        <v>77927.25</v>
      </c>
      <c r="Z362" s="97">
        <v>109689.75</v>
      </c>
      <c r="AA362" s="97">
        <v>109689.75</v>
      </c>
      <c r="AB362" s="97">
        <v>111390.81</v>
      </c>
      <c r="AC362" s="97"/>
      <c r="AD362" s="97"/>
      <c r="AE362" s="97">
        <f t="shared" si="316"/>
        <v>52859.452083333337</v>
      </c>
      <c r="AF362" s="105"/>
      <c r="AG362" s="104"/>
      <c r="AH362" s="102"/>
      <c r="AI362" s="102"/>
      <c r="AJ362" s="102"/>
      <c r="AK362" s="103"/>
      <c r="AL362" s="102">
        <f t="shared" si="239"/>
        <v>0</v>
      </c>
      <c r="AM362" s="101">
        <f t="shared" si="327"/>
        <v>52859.452083333337</v>
      </c>
      <c r="AN362" s="102"/>
      <c r="AO362" s="264">
        <f t="shared" si="240"/>
        <v>52859.452083333337</v>
      </c>
      <c r="AP362" s="102"/>
      <c r="AQ362" s="87">
        <f t="shared" si="317"/>
        <v>111390.81</v>
      </c>
      <c r="AR362" s="102"/>
      <c r="AS362" s="102"/>
      <c r="AT362" s="102"/>
      <c r="AU362" s="102"/>
      <c r="AV362" s="260">
        <f t="shared" si="241"/>
        <v>0</v>
      </c>
      <c r="AW362" s="102">
        <f t="shared" si="328"/>
        <v>111390.81</v>
      </c>
      <c r="AX362" s="102"/>
      <c r="AY362" s="101">
        <f t="shared" si="242"/>
        <v>111390.81</v>
      </c>
      <c r="AZ362" s="516"/>
      <c r="BA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row>
    <row r="363" spans="1:87" s="11" customFormat="1" ht="12" customHeight="1">
      <c r="A363" s="174">
        <v>16502483</v>
      </c>
      <c r="B363" s="204" t="str">
        <f t="shared" si="329"/>
        <v>16502483</v>
      </c>
      <c r="C363" s="96" t="s">
        <v>1288</v>
      </c>
      <c r="D363" s="115" t="str">
        <f t="shared" si="330"/>
        <v>W/C</v>
      </c>
      <c r="E363" s="115"/>
      <c r="F363" s="96"/>
      <c r="G363" s="115"/>
      <c r="H363" s="184" t="str">
        <f t="shared" si="312"/>
        <v/>
      </c>
      <c r="I363" s="184" t="str">
        <f t="shared" si="313"/>
        <v/>
      </c>
      <c r="J363" s="184" t="str">
        <f t="shared" si="314"/>
        <v/>
      </c>
      <c r="K363" s="184" t="str">
        <f t="shared" si="315"/>
        <v/>
      </c>
      <c r="L363" s="184" t="str">
        <f t="shared" si="331"/>
        <v>W/C</v>
      </c>
      <c r="M363" s="184" t="str">
        <f t="shared" si="332"/>
        <v>NO</v>
      </c>
      <c r="N363" s="184" t="str">
        <f t="shared" si="333"/>
        <v>W/C</v>
      </c>
      <c r="O363" s="4"/>
      <c r="P363" s="97">
        <v>74141.350000000006</v>
      </c>
      <c r="Q363" s="97">
        <v>74141.350000000006</v>
      </c>
      <c r="R363" s="97">
        <v>74141.350000000006</v>
      </c>
      <c r="S363" s="97">
        <v>74141.350000000006</v>
      </c>
      <c r="T363" s="97">
        <v>74141.350000000006</v>
      </c>
      <c r="U363" s="97">
        <v>74141.350000000006</v>
      </c>
      <c r="V363" s="97">
        <v>74141.350000000006</v>
      </c>
      <c r="W363" s="97">
        <v>74141.350000000006</v>
      </c>
      <c r="X363" s="97">
        <v>67962.899999999994</v>
      </c>
      <c r="Y363" s="97">
        <v>61784.45</v>
      </c>
      <c r="Z363" s="97">
        <v>55606</v>
      </c>
      <c r="AA363" s="97">
        <v>49427.55</v>
      </c>
      <c r="AB363" s="97">
        <v>43249.1</v>
      </c>
      <c r="AC363" s="97"/>
      <c r="AD363" s="97"/>
      <c r="AE363" s="97">
        <f t="shared" si="316"/>
        <v>67705.464583333334</v>
      </c>
      <c r="AF363" s="105"/>
      <c r="AG363" s="104"/>
      <c r="AH363" s="102"/>
      <c r="AI363" s="102"/>
      <c r="AJ363" s="102"/>
      <c r="AK363" s="103"/>
      <c r="AL363" s="102">
        <f t="shared" si="239"/>
        <v>0</v>
      </c>
      <c r="AM363" s="101">
        <f t="shared" si="327"/>
        <v>67705.464583333334</v>
      </c>
      <c r="AN363" s="102"/>
      <c r="AO363" s="264">
        <f t="shared" si="240"/>
        <v>67705.464583333334</v>
      </c>
      <c r="AP363" s="102"/>
      <c r="AQ363" s="87">
        <f t="shared" si="317"/>
        <v>43249.1</v>
      </c>
      <c r="AR363" s="102"/>
      <c r="AS363" s="102"/>
      <c r="AT363" s="102"/>
      <c r="AU363" s="102"/>
      <c r="AV363" s="260">
        <f t="shared" si="241"/>
        <v>0</v>
      </c>
      <c r="AW363" s="102">
        <f t="shared" si="328"/>
        <v>43249.1</v>
      </c>
      <c r="AX363" s="102"/>
      <c r="AY363" s="101">
        <f t="shared" si="242"/>
        <v>43249.1</v>
      </c>
      <c r="AZ363" s="516"/>
      <c r="BA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row>
    <row r="364" spans="1:87" s="11" customFormat="1" ht="12" customHeight="1">
      <c r="A364" s="373">
        <v>16502493</v>
      </c>
      <c r="B364" s="387" t="str">
        <f t="shared" si="329"/>
        <v>16502493</v>
      </c>
      <c r="C364" s="352" t="s">
        <v>1314</v>
      </c>
      <c r="D364" s="353" t="str">
        <f t="shared" si="330"/>
        <v>W/C</v>
      </c>
      <c r="E364" s="353"/>
      <c r="F364" s="383">
        <v>42842</v>
      </c>
      <c r="G364" s="353"/>
      <c r="H364" s="354" t="str">
        <f t="shared" si="312"/>
        <v/>
      </c>
      <c r="I364" s="354" t="str">
        <f t="shared" si="313"/>
        <v/>
      </c>
      <c r="J364" s="354" t="str">
        <f t="shared" si="314"/>
        <v/>
      </c>
      <c r="K364" s="354" t="str">
        <f t="shared" si="315"/>
        <v/>
      </c>
      <c r="L364" s="354" t="str">
        <f t="shared" si="331"/>
        <v>W/C</v>
      </c>
      <c r="M364" s="354" t="str">
        <f t="shared" si="332"/>
        <v>NO</v>
      </c>
      <c r="N364" s="354" t="str">
        <f t="shared" si="333"/>
        <v>W/C</v>
      </c>
      <c r="O364"/>
      <c r="P364" s="355">
        <v>251662.76</v>
      </c>
      <c r="Q364" s="355">
        <v>251662.76</v>
      </c>
      <c r="R364" s="355">
        <v>251662.76</v>
      </c>
      <c r="S364" s="355">
        <v>251662.76</v>
      </c>
      <c r="T364" s="355">
        <v>251662.76</v>
      </c>
      <c r="U364" s="355">
        <v>251662.76</v>
      </c>
      <c r="V364" s="355">
        <v>251662.76</v>
      </c>
      <c r="W364" s="355">
        <v>251662.76</v>
      </c>
      <c r="X364" s="355">
        <v>251662.76</v>
      </c>
      <c r="Y364" s="355">
        <v>449732.32</v>
      </c>
      <c r="Z364" s="355">
        <v>449732.32</v>
      </c>
      <c r="AA364" s="355">
        <v>412254.63</v>
      </c>
      <c r="AB364" s="355">
        <v>374776.94</v>
      </c>
      <c r="AC364" s="355"/>
      <c r="AD364" s="355"/>
      <c r="AE364" s="355">
        <f t="shared" si="316"/>
        <v>303186.76666666666</v>
      </c>
      <c r="AF364" s="406"/>
      <c r="AG364" s="356"/>
      <c r="AH364" s="357"/>
      <c r="AI364" s="357"/>
      <c r="AJ364" s="357"/>
      <c r="AK364" s="358"/>
      <c r="AL364" s="357">
        <f t="shared" si="239"/>
        <v>0</v>
      </c>
      <c r="AM364" s="359">
        <f t="shared" si="327"/>
        <v>303186.76666666666</v>
      </c>
      <c r="AN364" s="357"/>
      <c r="AO364" s="360">
        <f t="shared" si="240"/>
        <v>303186.76666666666</v>
      </c>
      <c r="AP364" s="357"/>
      <c r="AQ364" s="361">
        <f t="shared" si="317"/>
        <v>374776.94</v>
      </c>
      <c r="AR364" s="357"/>
      <c r="AS364" s="357"/>
      <c r="AT364" s="357"/>
      <c r="AU364" s="357"/>
      <c r="AV364" s="362">
        <f t="shared" si="241"/>
        <v>0</v>
      </c>
      <c r="AW364" s="357">
        <f t="shared" si="328"/>
        <v>374776.94</v>
      </c>
      <c r="AX364" s="357"/>
      <c r="AY364" s="359">
        <f t="shared" si="242"/>
        <v>374776.94</v>
      </c>
      <c r="AZ364" s="516"/>
      <c r="BA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row>
    <row r="365" spans="1:87" s="11" customFormat="1" ht="12" customHeight="1">
      <c r="A365" s="373">
        <v>16502503</v>
      </c>
      <c r="B365" s="387" t="str">
        <f t="shared" si="329"/>
        <v>16502503</v>
      </c>
      <c r="C365" s="389" t="s">
        <v>1333</v>
      </c>
      <c r="D365" s="353" t="str">
        <f t="shared" si="330"/>
        <v>W/C</v>
      </c>
      <c r="E365" s="353"/>
      <c r="F365" s="383">
        <v>42964</v>
      </c>
      <c r="G365" s="353"/>
      <c r="H365" s="354" t="str">
        <f t="shared" si="312"/>
        <v/>
      </c>
      <c r="I365" s="354" t="str">
        <f t="shared" si="313"/>
        <v/>
      </c>
      <c r="J365" s="354" t="str">
        <f t="shared" si="314"/>
        <v/>
      </c>
      <c r="K365" s="354" t="str">
        <f t="shared" si="315"/>
        <v/>
      </c>
      <c r="L365" s="354" t="str">
        <f t="shared" si="331"/>
        <v>W/C</v>
      </c>
      <c r="M365" s="354" t="str">
        <f t="shared" si="332"/>
        <v>NO</v>
      </c>
      <c r="N365" s="354" t="str">
        <f t="shared" si="333"/>
        <v>W/C</v>
      </c>
      <c r="O365"/>
      <c r="P365" s="355">
        <v>166750.44</v>
      </c>
      <c r="Q365" s="355">
        <v>166750.44</v>
      </c>
      <c r="R365" s="355">
        <v>166750.44</v>
      </c>
      <c r="S365" s="355">
        <v>166750.44</v>
      </c>
      <c r="T365" s="355">
        <v>166750.44</v>
      </c>
      <c r="U365" s="355">
        <v>166750.44</v>
      </c>
      <c r="V365" s="355">
        <v>166750.44</v>
      </c>
      <c r="W365" s="355">
        <v>166750.44</v>
      </c>
      <c r="X365" s="355">
        <v>166750.44</v>
      </c>
      <c r="Y365" s="355">
        <v>166750.44</v>
      </c>
      <c r="Z365" s="355">
        <v>166750.44</v>
      </c>
      <c r="AA365" s="355">
        <v>166750.44</v>
      </c>
      <c r="AB365" s="355">
        <v>166750.44</v>
      </c>
      <c r="AC365" s="355"/>
      <c r="AD365" s="355"/>
      <c r="AE365" s="355">
        <f t="shared" si="316"/>
        <v>166750.43999999997</v>
      </c>
      <c r="AF365" s="406"/>
      <c r="AG365" s="356"/>
      <c r="AH365" s="357"/>
      <c r="AI365" s="357"/>
      <c r="AJ365" s="357"/>
      <c r="AK365" s="358"/>
      <c r="AL365" s="357">
        <f t="shared" si="239"/>
        <v>0</v>
      </c>
      <c r="AM365" s="359">
        <f t="shared" si="327"/>
        <v>166750.43999999997</v>
      </c>
      <c r="AN365" s="357"/>
      <c r="AO365" s="360">
        <f t="shared" si="240"/>
        <v>166750.43999999997</v>
      </c>
      <c r="AP365" s="357"/>
      <c r="AQ365" s="361">
        <f t="shared" si="317"/>
        <v>166750.44</v>
      </c>
      <c r="AR365" s="357"/>
      <c r="AS365" s="357"/>
      <c r="AT365" s="357"/>
      <c r="AU365" s="357"/>
      <c r="AV365" s="362">
        <f t="shared" si="241"/>
        <v>0</v>
      </c>
      <c r="AW365" s="357">
        <f t="shared" si="328"/>
        <v>166750.44</v>
      </c>
      <c r="AX365" s="357"/>
      <c r="AY365" s="359">
        <f t="shared" si="242"/>
        <v>166750.44</v>
      </c>
      <c r="AZ365" s="516"/>
      <c r="BA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row>
    <row r="366" spans="1:87" s="11" customFormat="1" ht="12" customHeight="1">
      <c r="A366" s="373">
        <v>16502513</v>
      </c>
      <c r="B366" s="387" t="str">
        <f t="shared" si="329"/>
        <v>16502513</v>
      </c>
      <c r="C366" s="389" t="s">
        <v>1334</v>
      </c>
      <c r="D366" s="353" t="str">
        <f t="shared" si="330"/>
        <v>W/C</v>
      </c>
      <c r="E366" s="353"/>
      <c r="F366" s="383">
        <v>42964</v>
      </c>
      <c r="G366" s="353"/>
      <c r="H366" s="354" t="str">
        <f t="shared" si="312"/>
        <v/>
      </c>
      <c r="I366" s="354" t="str">
        <f t="shared" si="313"/>
        <v/>
      </c>
      <c r="J366" s="354" t="str">
        <f t="shared" si="314"/>
        <v/>
      </c>
      <c r="K366" s="354" t="str">
        <f t="shared" si="315"/>
        <v/>
      </c>
      <c r="L366" s="354" t="str">
        <f t="shared" si="331"/>
        <v>W/C</v>
      </c>
      <c r="M366" s="354" t="str">
        <f t="shared" si="332"/>
        <v>NO</v>
      </c>
      <c r="N366" s="354" t="str">
        <f t="shared" si="333"/>
        <v>W/C</v>
      </c>
      <c r="O366"/>
      <c r="P366" s="355">
        <v>419493.62</v>
      </c>
      <c r="Q366" s="355">
        <v>419493.62</v>
      </c>
      <c r="R366" s="355">
        <v>419493.62</v>
      </c>
      <c r="S366" s="355">
        <v>419493.62</v>
      </c>
      <c r="T366" s="355">
        <v>534250.82999999996</v>
      </c>
      <c r="U366" s="355">
        <v>553070.24</v>
      </c>
      <c r="V366" s="355">
        <v>568664.86</v>
      </c>
      <c r="W366" s="355">
        <v>476399.82</v>
      </c>
      <c r="X366" s="355">
        <v>460360.8</v>
      </c>
      <c r="Y366" s="355">
        <v>460360.8</v>
      </c>
      <c r="Z366" s="355">
        <v>460360.8</v>
      </c>
      <c r="AA366" s="355">
        <v>460360.8</v>
      </c>
      <c r="AB366" s="355">
        <v>460360.8</v>
      </c>
      <c r="AC366" s="355"/>
      <c r="AD366" s="355"/>
      <c r="AE366" s="355">
        <f t="shared" si="316"/>
        <v>472686.41833333322</v>
      </c>
      <c r="AF366" s="406"/>
      <c r="AG366" s="356"/>
      <c r="AH366" s="357"/>
      <c r="AI366" s="357"/>
      <c r="AJ366" s="357"/>
      <c r="AK366" s="358"/>
      <c r="AL366" s="357">
        <f t="shared" si="239"/>
        <v>0</v>
      </c>
      <c r="AM366" s="359">
        <f t="shared" si="327"/>
        <v>472686.41833333322</v>
      </c>
      <c r="AN366" s="357"/>
      <c r="AO366" s="360">
        <f t="shared" si="240"/>
        <v>472686.41833333322</v>
      </c>
      <c r="AP366" s="357"/>
      <c r="AQ366" s="361">
        <f t="shared" si="317"/>
        <v>460360.8</v>
      </c>
      <c r="AR366" s="357"/>
      <c r="AS366" s="357"/>
      <c r="AT366" s="357"/>
      <c r="AU366" s="357"/>
      <c r="AV366" s="362">
        <f t="shared" si="241"/>
        <v>0</v>
      </c>
      <c r="AW366" s="357">
        <f t="shared" si="328"/>
        <v>460360.8</v>
      </c>
      <c r="AX366" s="357"/>
      <c r="AY366" s="359">
        <f t="shared" si="242"/>
        <v>460360.8</v>
      </c>
      <c r="AZ366" s="516"/>
      <c r="BA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row>
    <row r="367" spans="1:87" s="11" customFormat="1" ht="12" customHeight="1">
      <c r="A367" s="373">
        <v>16502523</v>
      </c>
      <c r="B367" s="387" t="str">
        <f t="shared" si="329"/>
        <v>16502523</v>
      </c>
      <c r="C367" s="389" t="s">
        <v>1335</v>
      </c>
      <c r="D367" s="353" t="str">
        <f t="shared" si="330"/>
        <v>W/C</v>
      </c>
      <c r="E367" s="353"/>
      <c r="F367" s="383">
        <v>42964</v>
      </c>
      <c r="G367" s="353"/>
      <c r="H367" s="354" t="str">
        <f t="shared" si="312"/>
        <v/>
      </c>
      <c r="I367" s="354" t="str">
        <f t="shared" si="313"/>
        <v/>
      </c>
      <c r="J367" s="354" t="str">
        <f t="shared" si="314"/>
        <v/>
      </c>
      <c r="K367" s="354" t="str">
        <f t="shared" si="315"/>
        <v/>
      </c>
      <c r="L367" s="354" t="str">
        <f t="shared" si="331"/>
        <v>W/C</v>
      </c>
      <c r="M367" s="354" t="str">
        <f t="shared" si="332"/>
        <v>NO</v>
      </c>
      <c r="N367" s="354" t="str">
        <f t="shared" si="333"/>
        <v>W/C</v>
      </c>
      <c r="O367"/>
      <c r="P367" s="355">
        <v>570039.56999999995</v>
      </c>
      <c r="Q367" s="355">
        <v>570039.56999999995</v>
      </c>
      <c r="R367" s="355">
        <v>570039.56999999995</v>
      </c>
      <c r="S367" s="355">
        <v>570039.56999999995</v>
      </c>
      <c r="T367" s="355">
        <v>570039.56999999995</v>
      </c>
      <c r="U367" s="355">
        <v>570039.56999999995</v>
      </c>
      <c r="V367" s="355">
        <v>570039.56999999995</v>
      </c>
      <c r="W367" s="355">
        <v>570039.56999999995</v>
      </c>
      <c r="X367" s="355">
        <v>570039.56999999995</v>
      </c>
      <c r="Y367" s="355">
        <v>570039.56999999995</v>
      </c>
      <c r="Z367" s="355">
        <v>570039.56999999995</v>
      </c>
      <c r="AA367" s="355">
        <v>570039.56999999995</v>
      </c>
      <c r="AB367" s="355">
        <v>570039.56999999995</v>
      </c>
      <c r="AC367" s="355"/>
      <c r="AD367" s="355"/>
      <c r="AE367" s="355">
        <f t="shared" si="316"/>
        <v>570039.57000000007</v>
      </c>
      <c r="AF367" s="406"/>
      <c r="AG367" s="356"/>
      <c r="AH367" s="357"/>
      <c r="AI367" s="357"/>
      <c r="AJ367" s="357"/>
      <c r="AK367" s="358"/>
      <c r="AL367" s="357">
        <f t="shared" si="239"/>
        <v>0</v>
      </c>
      <c r="AM367" s="359">
        <f t="shared" si="327"/>
        <v>570039.57000000007</v>
      </c>
      <c r="AN367" s="357"/>
      <c r="AO367" s="360">
        <f t="shared" si="240"/>
        <v>570039.57000000007</v>
      </c>
      <c r="AP367" s="357"/>
      <c r="AQ367" s="361">
        <f t="shared" si="317"/>
        <v>570039.56999999995</v>
      </c>
      <c r="AR367" s="357"/>
      <c r="AS367" s="357"/>
      <c r="AT367" s="357"/>
      <c r="AU367" s="357"/>
      <c r="AV367" s="362">
        <f t="shared" si="241"/>
        <v>0</v>
      </c>
      <c r="AW367" s="357">
        <f t="shared" si="328"/>
        <v>570039.56999999995</v>
      </c>
      <c r="AX367" s="357"/>
      <c r="AY367" s="359">
        <f t="shared" si="242"/>
        <v>570039.56999999995</v>
      </c>
      <c r="AZ367" s="516"/>
      <c r="BA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row>
    <row r="368" spans="1:87" s="11" customFormat="1" ht="12" customHeight="1">
      <c r="A368" s="377">
        <v>16502543</v>
      </c>
      <c r="B368" s="377" t="str">
        <f t="shared" si="329"/>
        <v>16502543</v>
      </c>
      <c r="C368" s="390" t="s">
        <v>1470</v>
      </c>
      <c r="D368" s="353" t="str">
        <f t="shared" si="330"/>
        <v>W/C</v>
      </c>
      <c r="E368" s="353"/>
      <c r="F368" s="383">
        <v>43101</v>
      </c>
      <c r="G368" s="353"/>
      <c r="H368" s="354" t="str">
        <f t="shared" si="312"/>
        <v/>
      </c>
      <c r="I368" s="354" t="str">
        <f t="shared" si="313"/>
        <v/>
      </c>
      <c r="J368" s="354" t="str">
        <f t="shared" si="314"/>
        <v/>
      </c>
      <c r="K368" s="354" t="str">
        <f t="shared" si="315"/>
        <v/>
      </c>
      <c r="L368" s="354" t="str">
        <f t="shared" si="331"/>
        <v>W/C</v>
      </c>
      <c r="M368" s="354" t="str">
        <f t="shared" si="332"/>
        <v>NO</v>
      </c>
      <c r="N368" s="354" t="str">
        <f t="shared" si="333"/>
        <v>W/C</v>
      </c>
      <c r="O368"/>
      <c r="P368" s="355">
        <v>0</v>
      </c>
      <c r="Q368" s="355">
        <v>75000</v>
      </c>
      <c r="R368" s="355">
        <v>75000</v>
      </c>
      <c r="S368" s="355">
        <v>75000</v>
      </c>
      <c r="T368" s="355">
        <v>75000</v>
      </c>
      <c r="U368" s="355">
        <v>75000</v>
      </c>
      <c r="V368" s="355">
        <v>75000</v>
      </c>
      <c r="W368" s="355">
        <v>75000</v>
      </c>
      <c r="X368" s="355">
        <v>75000</v>
      </c>
      <c r="Y368" s="355">
        <v>75000</v>
      </c>
      <c r="Z368" s="355">
        <v>68750</v>
      </c>
      <c r="AA368" s="355">
        <v>62500</v>
      </c>
      <c r="AB368" s="355">
        <v>56250</v>
      </c>
      <c r="AC368" s="355"/>
      <c r="AD368" s="355"/>
      <c r="AE368" s="355">
        <f t="shared" si="316"/>
        <v>69531.25</v>
      </c>
      <c r="AF368" s="406"/>
      <c r="AG368" s="356"/>
      <c r="AH368" s="357"/>
      <c r="AI368" s="357"/>
      <c r="AJ368" s="357"/>
      <c r="AK368" s="358"/>
      <c r="AL368" s="357">
        <f t="shared" si="239"/>
        <v>0</v>
      </c>
      <c r="AM368" s="359">
        <f t="shared" si="327"/>
        <v>69531.25</v>
      </c>
      <c r="AN368" s="357"/>
      <c r="AO368" s="360">
        <f t="shared" si="240"/>
        <v>69531.25</v>
      </c>
      <c r="AP368" s="357"/>
      <c r="AQ368" s="361">
        <f t="shared" si="317"/>
        <v>56250</v>
      </c>
      <c r="AR368" s="357"/>
      <c r="AS368" s="357"/>
      <c r="AT368" s="357"/>
      <c r="AU368" s="357"/>
      <c r="AV368" s="362">
        <f t="shared" si="241"/>
        <v>0</v>
      </c>
      <c r="AW368" s="357">
        <f t="shared" si="328"/>
        <v>56250</v>
      </c>
      <c r="AX368" s="357"/>
      <c r="AY368" s="359">
        <f t="shared" si="242"/>
        <v>56250</v>
      </c>
      <c r="AZ368" s="516"/>
      <c r="BA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row>
    <row r="369" spans="1:87" s="11" customFormat="1" ht="12" customHeight="1">
      <c r="A369" s="556">
        <v>16502553</v>
      </c>
      <c r="B369" s="556" t="str">
        <f t="shared" si="329"/>
        <v>16502553</v>
      </c>
      <c r="C369" s="548" t="s">
        <v>1599</v>
      </c>
      <c r="D369" s="525" t="str">
        <f t="shared" si="330"/>
        <v>W/C</v>
      </c>
      <c r="E369" s="525"/>
      <c r="F369" s="545">
        <v>43282</v>
      </c>
      <c r="G369" s="545"/>
      <c r="H369" s="527" t="str">
        <f t="shared" si="312"/>
        <v/>
      </c>
      <c r="I369" s="527" t="str">
        <f t="shared" si="313"/>
        <v/>
      </c>
      <c r="J369" s="527" t="str">
        <f t="shared" si="314"/>
        <v/>
      </c>
      <c r="K369" s="527" t="str">
        <f t="shared" si="315"/>
        <v/>
      </c>
      <c r="L369" s="527" t="str">
        <f t="shared" ref="L369" si="334">IF(VALUE(AM369),"W/C",IF(ISBLANK(AM369),"NO","W/C"))</f>
        <v>W/C</v>
      </c>
      <c r="M369" s="527" t="str">
        <f t="shared" ref="M369" si="335">IF(VALUE(AN369),"W/C",IF(ISBLANK(AN369),"NO","W/C"))</f>
        <v>NO</v>
      </c>
      <c r="N369" s="527" t="str">
        <f t="shared" ref="N369" si="336">IF(OR(CONCATENATE(L369,M369)="NOW/C",CONCATENATE(L369,M369)="W/CNO"),"W/C","")</f>
        <v>W/C</v>
      </c>
      <c r="O369" s="528"/>
      <c r="P369" s="529"/>
      <c r="Q369" s="529"/>
      <c r="R369" s="529"/>
      <c r="S369" s="529"/>
      <c r="T369" s="529"/>
      <c r="U369" s="529"/>
      <c r="V369" s="529"/>
      <c r="W369" s="529">
        <v>247414.8</v>
      </c>
      <c r="X369" s="529">
        <v>247414.8</v>
      </c>
      <c r="Y369" s="529">
        <v>247414.8</v>
      </c>
      <c r="Z369" s="529">
        <v>247414.8</v>
      </c>
      <c r="AA369" s="529">
        <v>247414.8</v>
      </c>
      <c r="AB369" s="529">
        <v>247414.8</v>
      </c>
      <c r="AC369" s="529"/>
      <c r="AD369" s="529"/>
      <c r="AE369" s="529">
        <f t="shared" si="316"/>
        <v>113398.45</v>
      </c>
      <c r="AF369" s="530"/>
      <c r="AG369" s="542"/>
      <c r="AH369" s="532"/>
      <c r="AI369" s="532"/>
      <c r="AJ369" s="532"/>
      <c r="AK369" s="533"/>
      <c r="AL369" s="532">
        <f t="shared" si="239"/>
        <v>0</v>
      </c>
      <c r="AM369" s="534">
        <f t="shared" si="327"/>
        <v>113398.45</v>
      </c>
      <c r="AN369" s="532"/>
      <c r="AO369" s="535">
        <f t="shared" ref="AO369" si="337">AM369+AN369</f>
        <v>113398.45</v>
      </c>
      <c r="AP369" s="532"/>
      <c r="AQ369" s="536">
        <f t="shared" si="317"/>
        <v>247414.8</v>
      </c>
      <c r="AR369" s="532"/>
      <c r="AS369" s="532"/>
      <c r="AT369" s="532"/>
      <c r="AU369" s="532"/>
      <c r="AV369" s="537">
        <f t="shared" ref="AV369" si="338">SUM(AS369:AU369)</f>
        <v>0</v>
      </c>
      <c r="AW369" s="532">
        <f t="shared" ref="AW369" si="339">AQ369</f>
        <v>247414.8</v>
      </c>
      <c r="AX369" s="532"/>
      <c r="AY369" s="534">
        <f t="shared" ref="AY369" si="340">AW369+AX369</f>
        <v>247414.8</v>
      </c>
      <c r="AZ369" s="538"/>
      <c r="BA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row>
    <row r="370" spans="1:87" s="11" customFormat="1" ht="12" customHeight="1">
      <c r="A370" s="377">
        <v>16502563</v>
      </c>
      <c r="B370" s="377"/>
      <c r="C370" s="390" t="s">
        <v>1582</v>
      </c>
      <c r="D370" s="353" t="str">
        <f t="shared" si="330"/>
        <v>W/C</v>
      </c>
      <c r="E370" s="353"/>
      <c r="F370" s="438">
        <v>43268</v>
      </c>
      <c r="G370" s="353"/>
      <c r="H370" s="354"/>
      <c r="I370" s="354"/>
      <c r="J370" s="354"/>
      <c r="K370" s="354"/>
      <c r="L370" s="354" t="str">
        <f t="shared" ref="L370:L371" si="341">IF(VALUE(AM370),"W/C",IF(ISBLANK(AM370),"NO","W/C"))</f>
        <v>W/C</v>
      </c>
      <c r="M370" s="354" t="str">
        <f t="shared" ref="M370:M371" si="342">IF(VALUE(AN370),"W/C",IF(ISBLANK(AN370),"NO","W/C"))</f>
        <v>NO</v>
      </c>
      <c r="N370" s="354" t="str">
        <f t="shared" ref="N370:N371" si="343">IF(OR(CONCATENATE(L370,M370)="NOW/C",CONCATENATE(L370,M370)="W/CNO"),"W/C","")</f>
        <v>W/C</v>
      </c>
      <c r="O370"/>
      <c r="P370" s="355"/>
      <c r="Q370" s="355"/>
      <c r="R370" s="355"/>
      <c r="S370" s="355"/>
      <c r="T370" s="355"/>
      <c r="U370" s="355"/>
      <c r="V370" s="355">
        <v>175019.76</v>
      </c>
      <c r="W370" s="355">
        <v>175019.76</v>
      </c>
      <c r="X370" s="355">
        <v>175019.76</v>
      </c>
      <c r="Y370" s="355">
        <v>175019.76</v>
      </c>
      <c r="Z370" s="355">
        <v>175019.76</v>
      </c>
      <c r="AA370" s="355">
        <v>160434.78</v>
      </c>
      <c r="AB370" s="355">
        <v>145849.79999999999</v>
      </c>
      <c r="AC370" s="355"/>
      <c r="AD370" s="355"/>
      <c r="AE370" s="355">
        <f t="shared" si="316"/>
        <v>92371.54</v>
      </c>
      <c r="AF370" s="406"/>
      <c r="AG370" s="434"/>
      <c r="AH370" s="357"/>
      <c r="AI370" s="357"/>
      <c r="AJ370" s="357"/>
      <c r="AK370" s="358"/>
      <c r="AL370" s="357">
        <f t="shared" si="239"/>
        <v>0</v>
      </c>
      <c r="AM370" s="359">
        <f t="shared" si="327"/>
        <v>92371.54</v>
      </c>
      <c r="AN370" s="357"/>
      <c r="AO370" s="360">
        <f t="shared" si="240"/>
        <v>92371.54</v>
      </c>
      <c r="AP370" s="357"/>
      <c r="AQ370" s="361">
        <f t="shared" si="317"/>
        <v>145849.79999999999</v>
      </c>
      <c r="AR370" s="357"/>
      <c r="AS370" s="357"/>
      <c r="AT370" s="357"/>
      <c r="AU370" s="357"/>
      <c r="AV370" s="362">
        <f t="shared" si="241"/>
        <v>0</v>
      </c>
      <c r="AW370" s="357">
        <f t="shared" ref="AW370" si="344">AQ370</f>
        <v>145849.79999999999</v>
      </c>
      <c r="AX370" s="357"/>
      <c r="AY370" s="359">
        <f t="shared" ref="AY370" si="345">AW370+AX370</f>
        <v>145849.79999999999</v>
      </c>
      <c r="AZ370" s="516"/>
      <c r="BA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row>
    <row r="371" spans="1:87" s="11" customFormat="1" ht="12" customHeight="1">
      <c r="A371" s="556">
        <v>16502573</v>
      </c>
      <c r="B371" s="556"/>
      <c r="C371" s="548" t="s">
        <v>1600</v>
      </c>
      <c r="D371" s="525" t="str">
        <f t="shared" ref="D371:D372" si="346">IF(CONCATENATE(H371,I371,J371,K371,N371)= "ERBGRB","CRB",CONCATENATE(H371,I371,J371,K371,N371))</f>
        <v>W/C</v>
      </c>
      <c r="E371" s="525"/>
      <c r="F371" s="545">
        <v>43282</v>
      </c>
      <c r="G371" s="545"/>
      <c r="H371" s="527" t="str">
        <f t="shared" ref="H371:H410" si="347">IF(VALUE(AH371),H$7,IF(ISBLANK(AH371),"",H$7))</f>
        <v/>
      </c>
      <c r="I371" s="527" t="str">
        <f t="shared" ref="I371:I410" si="348">IF(VALUE(AI371),I$7,IF(ISBLANK(AI371),"",I$7))</f>
        <v/>
      </c>
      <c r="J371" s="527" t="str">
        <f t="shared" ref="J371:J410" si="349">IF(VALUE(AJ371),J$7,IF(ISBLANK(AJ371),"",J$7))</f>
        <v/>
      </c>
      <c r="K371" s="527" t="str">
        <f t="shared" ref="K371:K410" si="350">IF(VALUE(AK371),K$7,IF(ISBLANK(AK371),"",K$7))</f>
        <v/>
      </c>
      <c r="L371" s="527" t="str">
        <f t="shared" si="341"/>
        <v>W/C</v>
      </c>
      <c r="M371" s="527" t="str">
        <f t="shared" si="342"/>
        <v>NO</v>
      </c>
      <c r="N371" s="527" t="str">
        <f t="shared" si="343"/>
        <v>W/C</v>
      </c>
      <c r="O371" s="528"/>
      <c r="P371" s="529"/>
      <c r="Q371" s="529"/>
      <c r="R371" s="529"/>
      <c r="S371" s="529"/>
      <c r="T371" s="529"/>
      <c r="U371" s="529"/>
      <c r="V371" s="529"/>
      <c r="W371" s="529">
        <v>143402.39000000001</v>
      </c>
      <c r="X371" s="529">
        <v>129062.15</v>
      </c>
      <c r="Y371" s="529">
        <v>114721.91</v>
      </c>
      <c r="Z371" s="529">
        <v>100381.67</v>
      </c>
      <c r="AA371" s="529">
        <v>86041.43</v>
      </c>
      <c r="AB371" s="529">
        <v>71701.19</v>
      </c>
      <c r="AC371" s="529"/>
      <c r="AD371" s="529"/>
      <c r="AE371" s="529">
        <f t="shared" si="316"/>
        <v>50788.345416666671</v>
      </c>
      <c r="AF371" s="530"/>
      <c r="AG371" s="542"/>
      <c r="AH371" s="532"/>
      <c r="AI371" s="532"/>
      <c r="AJ371" s="532"/>
      <c r="AK371" s="533"/>
      <c r="AL371" s="532">
        <f t="shared" ref="AL371" si="351">SUM(AI371:AK371)</f>
        <v>0</v>
      </c>
      <c r="AM371" s="534">
        <f t="shared" si="327"/>
        <v>50788.345416666671</v>
      </c>
      <c r="AN371" s="532"/>
      <c r="AO371" s="535">
        <f t="shared" ref="AO371" si="352">AM371+AN371</f>
        <v>50788.345416666671</v>
      </c>
      <c r="AP371" s="532"/>
      <c r="AQ371" s="536">
        <f t="shared" si="317"/>
        <v>71701.19</v>
      </c>
      <c r="AR371" s="532"/>
      <c r="AS371" s="532"/>
      <c r="AT371" s="532"/>
      <c r="AU371" s="532"/>
      <c r="AV371" s="537">
        <f t="shared" ref="AV371:AV375" si="353">SUM(AS371:AU371)</f>
        <v>0</v>
      </c>
      <c r="AW371" s="532">
        <f t="shared" ref="AW371" si="354">AQ371</f>
        <v>71701.19</v>
      </c>
      <c r="AX371" s="532"/>
      <c r="AY371" s="534">
        <f t="shared" ref="AY371" si="355">AW371+AX371</f>
        <v>71701.19</v>
      </c>
      <c r="AZ371" s="538"/>
      <c r="BA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row>
    <row r="372" spans="1:87" s="11" customFormat="1" ht="12" customHeight="1">
      <c r="A372" s="556">
        <v>16502583</v>
      </c>
      <c r="B372" s="556"/>
      <c r="C372" s="552" t="s">
        <v>1615</v>
      </c>
      <c r="D372" s="525" t="str">
        <f t="shared" si="346"/>
        <v>W/C</v>
      </c>
      <c r="E372" s="525"/>
      <c r="F372" s="545">
        <v>43313</v>
      </c>
      <c r="G372" s="545"/>
      <c r="H372" s="527" t="str">
        <f t="shared" si="347"/>
        <v/>
      </c>
      <c r="I372" s="527" t="str">
        <f t="shared" si="348"/>
        <v/>
      </c>
      <c r="J372" s="527" t="str">
        <f t="shared" si="349"/>
        <v/>
      </c>
      <c r="K372" s="527" t="str">
        <f t="shared" si="350"/>
        <v/>
      </c>
      <c r="L372" s="527" t="str">
        <f t="shared" ref="L372" si="356">IF(VALUE(AM372),"W/C",IF(ISBLANK(AM372),"NO","W/C"))</f>
        <v>W/C</v>
      </c>
      <c r="M372" s="527" t="str">
        <f t="shared" ref="M372" si="357">IF(VALUE(AN372),"W/C",IF(ISBLANK(AN372),"NO","W/C"))</f>
        <v>NO</v>
      </c>
      <c r="N372" s="527" t="str">
        <f t="shared" ref="N372" si="358">IF(OR(CONCATENATE(L372,M372)="NOW/C",CONCATENATE(L372,M372)="W/CNO"),"W/C","")</f>
        <v>W/C</v>
      </c>
      <c r="O372" s="528"/>
      <c r="P372" s="529"/>
      <c r="Q372" s="529"/>
      <c r="R372" s="529"/>
      <c r="S372" s="529"/>
      <c r="T372" s="529"/>
      <c r="U372" s="529"/>
      <c r="V372" s="529"/>
      <c r="W372" s="529"/>
      <c r="X372" s="529">
        <v>34865.839999999997</v>
      </c>
      <c r="Y372" s="529">
        <v>34865.839999999997</v>
      </c>
      <c r="Z372" s="529">
        <v>34865.839999999997</v>
      </c>
      <c r="AA372" s="529">
        <v>34865.839999999997</v>
      </c>
      <c r="AB372" s="529">
        <v>34865.839999999997</v>
      </c>
      <c r="AC372" s="529"/>
      <c r="AD372" s="529"/>
      <c r="AE372" s="529">
        <f t="shared" si="316"/>
        <v>13074.689999999997</v>
      </c>
      <c r="AF372" s="530"/>
      <c r="AG372" s="542"/>
      <c r="AH372" s="532"/>
      <c r="AI372" s="532"/>
      <c r="AJ372" s="532"/>
      <c r="AK372" s="533"/>
      <c r="AL372" s="532">
        <f t="shared" ref="AL372" si="359">SUM(AI372:AK372)</f>
        <v>0</v>
      </c>
      <c r="AM372" s="534">
        <f t="shared" si="327"/>
        <v>13074.689999999997</v>
      </c>
      <c r="AN372" s="532"/>
      <c r="AO372" s="535">
        <f t="shared" ref="AO372" si="360">AM372+AN372</f>
        <v>13074.689999999997</v>
      </c>
      <c r="AP372" s="532"/>
      <c r="AQ372" s="536">
        <f t="shared" si="317"/>
        <v>34865.839999999997</v>
      </c>
      <c r="AR372" s="532"/>
      <c r="AS372" s="532"/>
      <c r="AT372" s="532"/>
      <c r="AU372" s="532"/>
      <c r="AV372" s="537">
        <f t="shared" ref="AV372" si="361">SUM(AS372:AU372)</f>
        <v>0</v>
      </c>
      <c r="AW372" s="532">
        <f t="shared" ref="AW372" si="362">AQ372</f>
        <v>34865.839999999997</v>
      </c>
      <c r="AX372" s="532"/>
      <c r="AY372" s="534">
        <f t="shared" ref="AY372" si="363">AW372+AX372</f>
        <v>34865.839999999997</v>
      </c>
      <c r="AZ372" s="538"/>
      <c r="BA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row>
    <row r="373" spans="1:87" s="11" customFormat="1" ht="12" customHeight="1">
      <c r="A373" s="556">
        <v>16502603</v>
      </c>
      <c r="B373" s="556"/>
      <c r="C373" s="552" t="s">
        <v>1601</v>
      </c>
      <c r="D373" s="525" t="str">
        <f t="shared" ref="D373:D375" si="364">IF(CONCATENATE(H373,I373,J373,K373,N373)= "ERBGRB","CRB",CONCATENATE(H373,I373,J373,K373,N373))</f>
        <v>W/C</v>
      </c>
      <c r="E373" s="525"/>
      <c r="F373" s="545">
        <v>43282</v>
      </c>
      <c r="G373" s="545"/>
      <c r="H373" s="527" t="str">
        <f t="shared" si="347"/>
        <v/>
      </c>
      <c r="I373" s="527" t="str">
        <f t="shared" si="348"/>
        <v/>
      </c>
      <c r="J373" s="527" t="str">
        <f t="shared" si="349"/>
        <v/>
      </c>
      <c r="K373" s="527" t="str">
        <f t="shared" si="350"/>
        <v/>
      </c>
      <c r="L373" s="527" t="str">
        <f t="shared" ref="L373:L375" si="365">IF(VALUE(AM373),"W/C",IF(ISBLANK(AM373),"NO","W/C"))</f>
        <v>W/C</v>
      </c>
      <c r="M373" s="527" t="str">
        <f t="shared" ref="M373:M375" si="366">IF(VALUE(AN373),"W/C",IF(ISBLANK(AN373),"NO","W/C"))</f>
        <v>NO</v>
      </c>
      <c r="N373" s="527" t="str">
        <f t="shared" ref="N373:N375" si="367">IF(OR(CONCATENATE(L373,M373)="NOW/C",CONCATENATE(L373,M373)="W/CNO"),"W/C","")</f>
        <v>W/C</v>
      </c>
      <c r="O373" s="528"/>
      <c r="P373" s="529"/>
      <c r="Q373" s="529"/>
      <c r="R373" s="529"/>
      <c r="S373" s="529"/>
      <c r="T373" s="529"/>
      <c r="U373" s="529"/>
      <c r="V373" s="529"/>
      <c r="W373" s="529">
        <v>31680</v>
      </c>
      <c r="X373" s="529">
        <v>31680</v>
      </c>
      <c r="Y373" s="529">
        <v>31680</v>
      </c>
      <c r="Z373" s="529">
        <v>31680</v>
      </c>
      <c r="AA373" s="529">
        <v>31680</v>
      </c>
      <c r="AB373" s="529">
        <v>31680</v>
      </c>
      <c r="AC373" s="529"/>
      <c r="AD373" s="529"/>
      <c r="AE373" s="529">
        <f t="shared" si="316"/>
        <v>14520</v>
      </c>
      <c r="AF373" s="530"/>
      <c r="AG373" s="542"/>
      <c r="AH373" s="532"/>
      <c r="AI373" s="532"/>
      <c r="AJ373" s="532"/>
      <c r="AK373" s="533"/>
      <c r="AL373" s="532">
        <f t="shared" ref="AL373:AL375" si="368">SUM(AI373:AK373)</f>
        <v>0</v>
      </c>
      <c r="AM373" s="534">
        <f t="shared" si="327"/>
        <v>14520</v>
      </c>
      <c r="AN373" s="532"/>
      <c r="AO373" s="535">
        <f t="shared" ref="AO373:AO375" si="369">AM373+AN373</f>
        <v>14520</v>
      </c>
      <c r="AP373" s="532"/>
      <c r="AQ373" s="536">
        <f t="shared" si="317"/>
        <v>31680</v>
      </c>
      <c r="AR373" s="532"/>
      <c r="AS373" s="532"/>
      <c r="AT373" s="532"/>
      <c r="AU373" s="532"/>
      <c r="AV373" s="537">
        <f t="shared" si="353"/>
        <v>0</v>
      </c>
      <c r="AW373" s="532">
        <f t="shared" ref="AW373:AW375" si="370">AQ373</f>
        <v>31680</v>
      </c>
      <c r="AX373" s="532"/>
      <c r="AY373" s="534">
        <f t="shared" ref="AY373:AY375" si="371">AW373+AX373</f>
        <v>31680</v>
      </c>
      <c r="AZ373" s="538"/>
      <c r="BA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row>
    <row r="374" spans="1:87" s="11" customFormat="1" ht="12" customHeight="1">
      <c r="A374" s="556">
        <v>16502613</v>
      </c>
      <c r="B374" s="556"/>
      <c r="C374" s="552" t="s">
        <v>1628</v>
      </c>
      <c r="D374" s="525" t="str">
        <f t="shared" si="364"/>
        <v>W/C</v>
      </c>
      <c r="E374" s="525"/>
      <c r="F374" s="545">
        <v>43344</v>
      </c>
      <c r="G374" s="545"/>
      <c r="H374" s="527" t="str">
        <f t="shared" si="347"/>
        <v/>
      </c>
      <c r="I374" s="527" t="str">
        <f t="shared" si="348"/>
        <v/>
      </c>
      <c r="J374" s="527" t="str">
        <f t="shared" si="349"/>
        <v/>
      </c>
      <c r="K374" s="527" t="str">
        <f t="shared" si="350"/>
        <v/>
      </c>
      <c r="L374" s="527" t="str">
        <f t="shared" ref="L374" si="372">IF(VALUE(AM374),"W/C",IF(ISBLANK(AM374),"NO","W/C"))</f>
        <v>W/C</v>
      </c>
      <c r="M374" s="527" t="str">
        <f t="shared" ref="M374" si="373">IF(VALUE(AN374),"W/C",IF(ISBLANK(AN374),"NO","W/C"))</f>
        <v>NO</v>
      </c>
      <c r="N374" s="527" t="str">
        <f t="shared" ref="N374" si="374">IF(OR(CONCATENATE(L374,M374)="NOW/C",CONCATENATE(L374,M374)="W/CNO"),"W/C","")</f>
        <v>W/C</v>
      </c>
      <c r="O374" s="528"/>
      <c r="P374" s="529"/>
      <c r="Q374" s="529"/>
      <c r="R374" s="529"/>
      <c r="S374" s="529"/>
      <c r="T374" s="529"/>
      <c r="U374" s="529"/>
      <c r="V374" s="529"/>
      <c r="W374" s="529"/>
      <c r="X374" s="529"/>
      <c r="Y374" s="529">
        <v>36575.040000000001</v>
      </c>
      <c r="Z374" s="529">
        <v>36575.040000000001</v>
      </c>
      <c r="AA374" s="529">
        <v>36575.040000000001</v>
      </c>
      <c r="AB374" s="529">
        <v>36575.040000000001</v>
      </c>
      <c r="AC374" s="529"/>
      <c r="AD374" s="529"/>
      <c r="AE374" s="529">
        <f t="shared" si="316"/>
        <v>10667.72</v>
      </c>
      <c r="AF374" s="530"/>
      <c r="AG374" s="542"/>
      <c r="AH374" s="532"/>
      <c r="AI374" s="532"/>
      <c r="AJ374" s="532"/>
      <c r="AK374" s="533"/>
      <c r="AL374" s="532">
        <f t="shared" ref="AL374" si="375">SUM(AI374:AK374)</f>
        <v>0</v>
      </c>
      <c r="AM374" s="534">
        <f t="shared" si="327"/>
        <v>10667.72</v>
      </c>
      <c r="AN374" s="532"/>
      <c r="AO374" s="535">
        <f t="shared" ref="AO374" si="376">AM374+AN374</f>
        <v>10667.72</v>
      </c>
      <c r="AP374" s="532"/>
      <c r="AQ374" s="536">
        <f t="shared" si="317"/>
        <v>36575.040000000001</v>
      </c>
      <c r="AR374" s="532"/>
      <c r="AS374" s="532"/>
      <c r="AT374" s="532"/>
      <c r="AU374" s="532"/>
      <c r="AV374" s="537">
        <f t="shared" ref="AV374" si="377">SUM(AS374:AU374)</f>
        <v>0</v>
      </c>
      <c r="AW374" s="532">
        <f t="shared" ref="AW374" si="378">AQ374</f>
        <v>36575.040000000001</v>
      </c>
      <c r="AX374" s="532"/>
      <c r="AY374" s="534">
        <f t="shared" ref="AY374" si="379">AW374+AX374</f>
        <v>36575.040000000001</v>
      </c>
      <c r="AZ374" s="538"/>
      <c r="BA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row>
    <row r="375" spans="1:87" s="11" customFormat="1" ht="12" customHeight="1">
      <c r="A375" s="556">
        <v>16502623</v>
      </c>
      <c r="B375" s="556"/>
      <c r="C375" s="548" t="s">
        <v>1602</v>
      </c>
      <c r="D375" s="525" t="str">
        <f t="shared" si="364"/>
        <v>W/C</v>
      </c>
      <c r="E375" s="525"/>
      <c r="F375" s="545">
        <v>43282</v>
      </c>
      <c r="G375" s="545"/>
      <c r="H375" s="527" t="str">
        <f t="shared" si="347"/>
        <v/>
      </c>
      <c r="I375" s="527" t="str">
        <f t="shared" si="348"/>
        <v/>
      </c>
      <c r="J375" s="527" t="str">
        <f t="shared" si="349"/>
        <v/>
      </c>
      <c r="K375" s="527" t="str">
        <f t="shared" si="350"/>
        <v/>
      </c>
      <c r="L375" s="527" t="str">
        <f t="shared" si="365"/>
        <v>W/C</v>
      </c>
      <c r="M375" s="527" t="str">
        <f t="shared" si="366"/>
        <v>NO</v>
      </c>
      <c r="N375" s="527" t="str">
        <f t="shared" si="367"/>
        <v>W/C</v>
      </c>
      <c r="O375" s="528"/>
      <c r="P375" s="529"/>
      <c r="Q375" s="529"/>
      <c r="R375" s="529"/>
      <c r="S375" s="529"/>
      <c r="T375" s="529"/>
      <c r="U375" s="529"/>
      <c r="V375" s="529"/>
      <c r="W375" s="529">
        <v>111012.62</v>
      </c>
      <c r="X375" s="529">
        <v>92510.52</v>
      </c>
      <c r="Y375" s="529">
        <v>83259.47</v>
      </c>
      <c r="Z375" s="529">
        <v>74008.42</v>
      </c>
      <c r="AA375" s="529">
        <v>64757.37</v>
      </c>
      <c r="AB375" s="529">
        <v>55506.32</v>
      </c>
      <c r="AC375" s="529"/>
      <c r="AD375" s="529"/>
      <c r="AE375" s="529">
        <f t="shared" si="316"/>
        <v>37775.129999999997</v>
      </c>
      <c r="AF375" s="530"/>
      <c r="AG375" s="542"/>
      <c r="AH375" s="532"/>
      <c r="AI375" s="532"/>
      <c r="AJ375" s="532"/>
      <c r="AK375" s="533"/>
      <c r="AL375" s="532">
        <f t="shared" si="368"/>
        <v>0</v>
      </c>
      <c r="AM375" s="534">
        <f t="shared" si="327"/>
        <v>37775.129999999997</v>
      </c>
      <c r="AN375" s="532"/>
      <c r="AO375" s="535">
        <f t="shared" si="369"/>
        <v>37775.129999999997</v>
      </c>
      <c r="AP375" s="532"/>
      <c r="AQ375" s="536">
        <f t="shared" si="317"/>
        <v>55506.32</v>
      </c>
      <c r="AR375" s="532"/>
      <c r="AS375" s="532"/>
      <c r="AT375" s="532"/>
      <c r="AU375" s="532"/>
      <c r="AV375" s="537">
        <f t="shared" si="353"/>
        <v>0</v>
      </c>
      <c r="AW375" s="532">
        <f t="shared" si="370"/>
        <v>55506.32</v>
      </c>
      <c r="AX375" s="532"/>
      <c r="AY375" s="534">
        <f t="shared" si="371"/>
        <v>55506.32</v>
      </c>
      <c r="AZ375" s="538"/>
      <c r="BA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row>
    <row r="376" spans="1:87" s="11" customFormat="1" ht="12" customHeight="1">
      <c r="A376" s="168">
        <v>16504003</v>
      </c>
      <c r="B376" s="111" t="str">
        <f t="shared" si="329"/>
        <v>16504003</v>
      </c>
      <c r="C376" s="96" t="s">
        <v>1012</v>
      </c>
      <c r="D376" s="115" t="str">
        <f t="shared" si="330"/>
        <v>W/C</v>
      </c>
      <c r="E376" s="115"/>
      <c r="F376" s="96"/>
      <c r="G376" s="115"/>
      <c r="H376" s="184" t="str">
        <f t="shared" si="347"/>
        <v/>
      </c>
      <c r="I376" s="184" t="str">
        <f t="shared" si="348"/>
        <v/>
      </c>
      <c r="J376" s="184" t="str">
        <f t="shared" si="349"/>
        <v/>
      </c>
      <c r="K376" s="184" t="str">
        <f t="shared" si="350"/>
        <v/>
      </c>
      <c r="L376" s="184" t="str">
        <f t="shared" si="331"/>
        <v>W/C</v>
      </c>
      <c r="M376" s="184" t="str">
        <f t="shared" si="332"/>
        <v>NO</v>
      </c>
      <c r="N376" s="184" t="str">
        <f t="shared" si="333"/>
        <v>W/C</v>
      </c>
      <c r="O376"/>
      <c r="P376" s="97">
        <v>0</v>
      </c>
      <c r="Q376" s="97">
        <v>0</v>
      </c>
      <c r="R376" s="97">
        <v>0</v>
      </c>
      <c r="S376" s="97">
        <v>0</v>
      </c>
      <c r="T376" s="97">
        <v>0</v>
      </c>
      <c r="U376" s="97">
        <v>0</v>
      </c>
      <c r="V376" s="97">
        <v>0</v>
      </c>
      <c r="W376" s="97">
        <v>0</v>
      </c>
      <c r="X376" s="97">
        <v>0</v>
      </c>
      <c r="Y376" s="97">
        <v>0</v>
      </c>
      <c r="Z376" s="97">
        <v>0</v>
      </c>
      <c r="AA376" s="97">
        <v>0</v>
      </c>
      <c r="AB376" s="97">
        <v>0</v>
      </c>
      <c r="AC376" s="97"/>
      <c r="AD376" s="97"/>
      <c r="AE376" s="97">
        <f t="shared" si="316"/>
        <v>0</v>
      </c>
      <c r="AF376" s="105"/>
      <c r="AG376" s="104"/>
      <c r="AH376" s="102"/>
      <c r="AI376" s="102"/>
      <c r="AJ376" s="102"/>
      <c r="AK376" s="103"/>
      <c r="AL376" s="102">
        <f t="shared" si="239"/>
        <v>0</v>
      </c>
      <c r="AM376" s="101">
        <f t="shared" si="327"/>
        <v>0</v>
      </c>
      <c r="AN376" s="102"/>
      <c r="AO376" s="264">
        <f t="shared" si="240"/>
        <v>0</v>
      </c>
      <c r="AP376" s="240"/>
      <c r="AQ376" s="87">
        <f t="shared" si="317"/>
        <v>0</v>
      </c>
      <c r="AR376" s="102"/>
      <c r="AS376" s="102"/>
      <c r="AT376" s="102"/>
      <c r="AU376" s="102"/>
      <c r="AV376" s="260">
        <f t="shared" si="241"/>
        <v>0</v>
      </c>
      <c r="AW376" s="102">
        <f t="shared" si="328"/>
        <v>0</v>
      </c>
      <c r="AX376" s="102"/>
      <c r="AY376" s="101">
        <f t="shared" si="242"/>
        <v>0</v>
      </c>
      <c r="AZ376" s="516"/>
      <c r="BA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row>
    <row r="377" spans="1:87" s="11" customFormat="1" ht="12" customHeight="1">
      <c r="A377" s="168">
        <v>16504013</v>
      </c>
      <c r="B377" s="111" t="str">
        <f t="shared" si="329"/>
        <v>16504013</v>
      </c>
      <c r="C377" s="96" t="s">
        <v>1039</v>
      </c>
      <c r="D377" s="115" t="str">
        <f t="shared" si="330"/>
        <v>W/C</v>
      </c>
      <c r="E377" s="115"/>
      <c r="F377" s="96"/>
      <c r="G377" s="115"/>
      <c r="H377" s="184" t="str">
        <f t="shared" si="347"/>
        <v/>
      </c>
      <c r="I377" s="184" t="str">
        <f t="shared" si="348"/>
        <v/>
      </c>
      <c r="J377" s="184" t="str">
        <f t="shared" si="349"/>
        <v/>
      </c>
      <c r="K377" s="184" t="str">
        <f t="shared" si="350"/>
        <v/>
      </c>
      <c r="L377" s="184" t="str">
        <f t="shared" si="331"/>
        <v>W/C</v>
      </c>
      <c r="M377" s="184" t="str">
        <f t="shared" si="332"/>
        <v>NO</v>
      </c>
      <c r="N377" s="184" t="str">
        <f t="shared" si="333"/>
        <v>W/C</v>
      </c>
      <c r="O377"/>
      <c r="P377" s="97">
        <v>0</v>
      </c>
      <c r="Q377" s="97">
        <v>0</v>
      </c>
      <c r="R377" s="97">
        <v>0</v>
      </c>
      <c r="S377" s="97">
        <v>0</v>
      </c>
      <c r="T377" s="97">
        <v>0</v>
      </c>
      <c r="U377" s="97">
        <v>0</v>
      </c>
      <c r="V377" s="97">
        <v>0</v>
      </c>
      <c r="W377" s="97">
        <v>0</v>
      </c>
      <c r="X377" s="97">
        <v>0</v>
      </c>
      <c r="Y377" s="97">
        <v>0</v>
      </c>
      <c r="Z377" s="97">
        <v>0</v>
      </c>
      <c r="AA377" s="97">
        <v>0</v>
      </c>
      <c r="AB377" s="97">
        <v>0</v>
      </c>
      <c r="AC377" s="97"/>
      <c r="AD377" s="97"/>
      <c r="AE377" s="97">
        <f t="shared" si="316"/>
        <v>0</v>
      </c>
      <c r="AF377" s="105"/>
      <c r="AG377" s="104"/>
      <c r="AH377" s="102"/>
      <c r="AI377" s="102"/>
      <c r="AJ377" s="102"/>
      <c r="AK377" s="103"/>
      <c r="AL377" s="102">
        <f t="shared" si="239"/>
        <v>0</v>
      </c>
      <c r="AM377" s="101">
        <f t="shared" si="327"/>
        <v>0</v>
      </c>
      <c r="AN377" s="102"/>
      <c r="AO377" s="264">
        <f t="shared" si="240"/>
        <v>0</v>
      </c>
      <c r="AP377" s="240"/>
      <c r="AQ377" s="87">
        <f t="shared" si="317"/>
        <v>0</v>
      </c>
      <c r="AR377" s="102"/>
      <c r="AS377" s="102"/>
      <c r="AT377" s="102"/>
      <c r="AU377" s="102"/>
      <c r="AV377" s="260">
        <f t="shared" si="241"/>
        <v>0</v>
      </c>
      <c r="AW377" s="102">
        <f t="shared" si="328"/>
        <v>0</v>
      </c>
      <c r="AX377" s="102"/>
      <c r="AY377" s="101">
        <f t="shared" si="242"/>
        <v>0</v>
      </c>
      <c r="AZ377" s="516"/>
      <c r="BA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row>
    <row r="378" spans="1:87" s="11" customFormat="1" ht="12" customHeight="1">
      <c r="A378" s="168">
        <v>16504023</v>
      </c>
      <c r="B378" s="111" t="str">
        <f t="shared" si="329"/>
        <v>16504023</v>
      </c>
      <c r="C378" s="96" t="s">
        <v>1274</v>
      </c>
      <c r="D378" s="115" t="str">
        <f t="shared" si="330"/>
        <v>W/C</v>
      </c>
      <c r="E378" s="115"/>
      <c r="F378" s="96"/>
      <c r="G378" s="115"/>
      <c r="H378" s="184" t="str">
        <f t="shared" si="347"/>
        <v/>
      </c>
      <c r="I378" s="184" t="str">
        <f t="shared" si="348"/>
        <v/>
      </c>
      <c r="J378" s="184" t="str">
        <f t="shared" si="349"/>
        <v/>
      </c>
      <c r="K378" s="184" t="str">
        <f t="shared" si="350"/>
        <v/>
      </c>
      <c r="L378" s="184" t="str">
        <f t="shared" si="331"/>
        <v>W/C</v>
      </c>
      <c r="M378" s="184" t="str">
        <f t="shared" si="332"/>
        <v>NO</v>
      </c>
      <c r="N378" s="184" t="str">
        <f t="shared" si="333"/>
        <v>W/C</v>
      </c>
      <c r="O378"/>
      <c r="P378" s="97">
        <v>173740</v>
      </c>
      <c r="Q378" s="97">
        <v>161330</v>
      </c>
      <c r="R378" s="97">
        <v>148920</v>
      </c>
      <c r="S378" s="97">
        <v>136510</v>
      </c>
      <c r="T378" s="97">
        <v>124100</v>
      </c>
      <c r="U378" s="97">
        <v>111690</v>
      </c>
      <c r="V378" s="97">
        <v>99280</v>
      </c>
      <c r="W378" s="97">
        <v>86870</v>
      </c>
      <c r="X378" s="97">
        <v>74460</v>
      </c>
      <c r="Y378" s="97">
        <v>62050</v>
      </c>
      <c r="Z378" s="97">
        <v>49640</v>
      </c>
      <c r="AA378" s="97">
        <v>37230</v>
      </c>
      <c r="AB378" s="97">
        <v>24820</v>
      </c>
      <c r="AC378" s="97"/>
      <c r="AD378" s="97"/>
      <c r="AE378" s="97">
        <f t="shared" si="316"/>
        <v>99280</v>
      </c>
      <c r="AF378" s="105"/>
      <c r="AG378" s="104"/>
      <c r="AH378" s="102"/>
      <c r="AI378" s="102"/>
      <c r="AJ378" s="102"/>
      <c r="AK378" s="103"/>
      <c r="AL378" s="102">
        <f t="shared" si="239"/>
        <v>0</v>
      </c>
      <c r="AM378" s="101">
        <f t="shared" si="327"/>
        <v>99280</v>
      </c>
      <c r="AN378" s="102"/>
      <c r="AO378" s="264">
        <f t="shared" si="240"/>
        <v>99280</v>
      </c>
      <c r="AP378" s="240"/>
      <c r="AQ378" s="87">
        <f t="shared" si="317"/>
        <v>24820</v>
      </c>
      <c r="AR378" s="102"/>
      <c r="AS378" s="102"/>
      <c r="AT378" s="102"/>
      <c r="AU378" s="102"/>
      <c r="AV378" s="260">
        <f t="shared" si="241"/>
        <v>0</v>
      </c>
      <c r="AW378" s="102">
        <f t="shared" si="328"/>
        <v>24820</v>
      </c>
      <c r="AX378" s="102"/>
      <c r="AY378" s="101">
        <f t="shared" si="242"/>
        <v>24820</v>
      </c>
      <c r="AZ378" s="516"/>
      <c r="BA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row>
    <row r="379" spans="1:87" s="11" customFormat="1" ht="12" customHeight="1">
      <c r="A379" s="168">
        <v>16504033</v>
      </c>
      <c r="B379" s="111" t="str">
        <f t="shared" si="329"/>
        <v>16504033</v>
      </c>
      <c r="C379" s="96" t="s">
        <v>1029</v>
      </c>
      <c r="D379" s="115" t="str">
        <f t="shared" si="330"/>
        <v>W/C</v>
      </c>
      <c r="E379" s="115"/>
      <c r="F379" s="96"/>
      <c r="G379" s="115"/>
      <c r="H379" s="184" t="str">
        <f t="shared" si="347"/>
        <v/>
      </c>
      <c r="I379" s="184" t="str">
        <f t="shared" si="348"/>
        <v/>
      </c>
      <c r="J379" s="184" t="str">
        <f t="shared" si="349"/>
        <v/>
      </c>
      <c r="K379" s="184" t="str">
        <f t="shared" si="350"/>
        <v/>
      </c>
      <c r="L379" s="184" t="str">
        <f t="shared" si="331"/>
        <v>W/C</v>
      </c>
      <c r="M379" s="184" t="str">
        <f t="shared" si="332"/>
        <v>NO</v>
      </c>
      <c r="N379" s="184" t="str">
        <f t="shared" si="333"/>
        <v>W/C</v>
      </c>
      <c r="O379"/>
      <c r="P379" s="97">
        <v>0</v>
      </c>
      <c r="Q379" s="97">
        <v>0</v>
      </c>
      <c r="R379" s="97">
        <v>0</v>
      </c>
      <c r="S379" s="97">
        <v>0</v>
      </c>
      <c r="T379" s="97">
        <v>0</v>
      </c>
      <c r="U379" s="97">
        <v>0</v>
      </c>
      <c r="V379" s="97">
        <v>0</v>
      </c>
      <c r="W379" s="97">
        <v>0</v>
      </c>
      <c r="X379" s="97">
        <v>0</v>
      </c>
      <c r="Y379" s="97">
        <v>0</v>
      </c>
      <c r="Z379" s="97">
        <v>0</v>
      </c>
      <c r="AA379" s="97">
        <v>0</v>
      </c>
      <c r="AB379" s="97">
        <v>0</v>
      </c>
      <c r="AC379" s="97"/>
      <c r="AD379" s="97"/>
      <c r="AE379" s="97">
        <f t="shared" si="316"/>
        <v>0</v>
      </c>
      <c r="AF379" s="105"/>
      <c r="AG379" s="104"/>
      <c r="AH379" s="102"/>
      <c r="AI379" s="102"/>
      <c r="AJ379" s="102"/>
      <c r="AK379" s="103"/>
      <c r="AL379" s="102">
        <f t="shared" ref="AL379:AL452" si="380">SUM(AI379:AK379)</f>
        <v>0</v>
      </c>
      <c r="AM379" s="101">
        <f t="shared" si="327"/>
        <v>0</v>
      </c>
      <c r="AN379" s="102"/>
      <c r="AO379" s="264">
        <f t="shared" ref="AO379:AO452" si="381">AM379+AN379</f>
        <v>0</v>
      </c>
      <c r="AP379" s="240"/>
      <c r="AQ379" s="87">
        <f t="shared" si="317"/>
        <v>0</v>
      </c>
      <c r="AR379" s="102"/>
      <c r="AS379" s="102"/>
      <c r="AT379" s="102"/>
      <c r="AU379" s="102"/>
      <c r="AV379" s="260">
        <f t="shared" ref="AV379:AV452" si="382">SUM(AS379:AU379)</f>
        <v>0</v>
      </c>
      <c r="AW379" s="102">
        <f>AQ379</f>
        <v>0</v>
      </c>
      <c r="AX379" s="102"/>
      <c r="AY379" s="101">
        <f t="shared" ref="AY379:AY452" si="383">AW379+AX379</f>
        <v>0</v>
      </c>
      <c r="AZ379" s="516"/>
      <c r="BA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row>
    <row r="380" spans="1:87" s="11" customFormat="1" ht="12" customHeight="1">
      <c r="A380" s="168">
        <v>16504043</v>
      </c>
      <c r="B380" s="111" t="str">
        <f t="shared" si="329"/>
        <v>16504043</v>
      </c>
      <c r="C380" s="96" t="s">
        <v>1108</v>
      </c>
      <c r="D380" s="115" t="str">
        <f t="shared" si="330"/>
        <v>W/C</v>
      </c>
      <c r="E380" s="115"/>
      <c r="F380" s="96"/>
      <c r="G380" s="115"/>
      <c r="H380" s="184" t="str">
        <f t="shared" si="347"/>
        <v/>
      </c>
      <c r="I380" s="184" t="str">
        <f t="shared" si="348"/>
        <v/>
      </c>
      <c r="J380" s="184" t="str">
        <f t="shared" si="349"/>
        <v/>
      </c>
      <c r="K380" s="184" t="str">
        <f t="shared" si="350"/>
        <v/>
      </c>
      <c r="L380" s="184" t="str">
        <f t="shared" si="331"/>
        <v>W/C</v>
      </c>
      <c r="M380" s="184" t="str">
        <f t="shared" si="332"/>
        <v>NO</v>
      </c>
      <c r="N380" s="184" t="str">
        <f t="shared" si="333"/>
        <v>W/C</v>
      </c>
      <c r="O380"/>
      <c r="P380" s="97">
        <v>0</v>
      </c>
      <c r="Q380" s="97">
        <v>0</v>
      </c>
      <c r="R380" s="97">
        <v>0</v>
      </c>
      <c r="S380" s="97">
        <v>0</v>
      </c>
      <c r="T380" s="97">
        <v>0</v>
      </c>
      <c r="U380" s="97">
        <v>0</v>
      </c>
      <c r="V380" s="97">
        <v>0</v>
      </c>
      <c r="W380" s="97">
        <v>0</v>
      </c>
      <c r="X380" s="97">
        <v>0</v>
      </c>
      <c r="Y380" s="97">
        <v>0</v>
      </c>
      <c r="Z380" s="97">
        <v>0</v>
      </c>
      <c r="AA380" s="97">
        <v>0</v>
      </c>
      <c r="AB380" s="97">
        <v>0</v>
      </c>
      <c r="AC380" s="97"/>
      <c r="AD380" s="97"/>
      <c r="AE380" s="97">
        <f t="shared" si="316"/>
        <v>0</v>
      </c>
      <c r="AF380" s="105"/>
      <c r="AG380" s="104"/>
      <c r="AH380" s="102"/>
      <c r="AI380" s="102"/>
      <c r="AJ380" s="102"/>
      <c r="AK380" s="103"/>
      <c r="AL380" s="102">
        <f t="shared" si="380"/>
        <v>0</v>
      </c>
      <c r="AM380" s="101">
        <f t="shared" si="327"/>
        <v>0</v>
      </c>
      <c r="AN380" s="102"/>
      <c r="AO380" s="264">
        <f t="shared" si="381"/>
        <v>0</v>
      </c>
      <c r="AP380" s="240"/>
      <c r="AQ380" s="87">
        <f t="shared" si="317"/>
        <v>0</v>
      </c>
      <c r="AR380" s="102"/>
      <c r="AS380" s="102"/>
      <c r="AT380" s="102"/>
      <c r="AU380" s="102"/>
      <c r="AV380" s="260">
        <f t="shared" si="382"/>
        <v>0</v>
      </c>
      <c r="AW380" s="102">
        <f t="shared" si="328"/>
        <v>0</v>
      </c>
      <c r="AX380" s="102"/>
      <c r="AY380" s="101">
        <f t="shared" si="383"/>
        <v>0</v>
      </c>
      <c r="AZ380" s="516"/>
      <c r="BA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row>
    <row r="381" spans="1:87" s="11" customFormat="1" ht="12" customHeight="1">
      <c r="A381" s="168">
        <v>16504053</v>
      </c>
      <c r="B381" s="111" t="str">
        <f t="shared" si="329"/>
        <v>16504053</v>
      </c>
      <c r="C381" s="111" t="s">
        <v>1194</v>
      </c>
      <c r="D381" s="115" t="str">
        <f t="shared" si="330"/>
        <v>W/C</v>
      </c>
      <c r="E381" s="115"/>
      <c r="F381" s="111"/>
      <c r="G381" s="115"/>
      <c r="H381" s="184" t="str">
        <f t="shared" si="347"/>
        <v/>
      </c>
      <c r="I381" s="184" t="str">
        <f t="shared" si="348"/>
        <v/>
      </c>
      <c r="J381" s="184" t="str">
        <f t="shared" si="349"/>
        <v/>
      </c>
      <c r="K381" s="184" t="str">
        <f t="shared" si="350"/>
        <v/>
      </c>
      <c r="L381" s="184" t="str">
        <f t="shared" si="331"/>
        <v>W/C</v>
      </c>
      <c r="M381" s="184" t="str">
        <f t="shared" si="332"/>
        <v>NO</v>
      </c>
      <c r="N381" s="184" t="str">
        <f t="shared" si="333"/>
        <v>W/C</v>
      </c>
      <c r="O381"/>
      <c r="P381" s="97">
        <v>0</v>
      </c>
      <c r="Q381" s="97">
        <v>0</v>
      </c>
      <c r="R381" s="97">
        <v>0</v>
      </c>
      <c r="S381" s="97">
        <v>0</v>
      </c>
      <c r="T381" s="97">
        <v>0</v>
      </c>
      <c r="U381" s="97">
        <v>0</v>
      </c>
      <c r="V381" s="97">
        <v>0</v>
      </c>
      <c r="W381" s="97">
        <v>0</v>
      </c>
      <c r="X381" s="97">
        <v>0</v>
      </c>
      <c r="Y381" s="97">
        <v>0</v>
      </c>
      <c r="Z381" s="97">
        <v>0</v>
      </c>
      <c r="AA381" s="97">
        <v>0</v>
      </c>
      <c r="AB381" s="97">
        <v>0</v>
      </c>
      <c r="AC381" s="97"/>
      <c r="AD381" s="97"/>
      <c r="AE381" s="97">
        <f t="shared" si="316"/>
        <v>0</v>
      </c>
      <c r="AF381" s="105"/>
      <c r="AG381" s="104"/>
      <c r="AH381" s="102"/>
      <c r="AI381" s="102"/>
      <c r="AJ381" s="102"/>
      <c r="AK381" s="103"/>
      <c r="AL381" s="102">
        <f t="shared" si="380"/>
        <v>0</v>
      </c>
      <c r="AM381" s="101">
        <f t="shared" si="327"/>
        <v>0</v>
      </c>
      <c r="AN381" s="102"/>
      <c r="AO381" s="264">
        <f t="shared" si="381"/>
        <v>0</v>
      </c>
      <c r="AP381" s="240"/>
      <c r="AQ381" s="87">
        <f t="shared" si="317"/>
        <v>0</v>
      </c>
      <c r="AR381" s="102"/>
      <c r="AS381" s="102"/>
      <c r="AT381" s="102"/>
      <c r="AU381" s="102"/>
      <c r="AV381" s="260">
        <f t="shared" si="382"/>
        <v>0</v>
      </c>
      <c r="AW381" s="102">
        <f t="shared" si="328"/>
        <v>0</v>
      </c>
      <c r="AX381" s="102"/>
      <c r="AY381" s="101">
        <f t="shared" si="383"/>
        <v>0</v>
      </c>
      <c r="AZ381" s="516"/>
      <c r="BA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row>
    <row r="382" spans="1:87" s="11" customFormat="1" ht="12" customHeight="1">
      <c r="A382" s="168">
        <v>16504063</v>
      </c>
      <c r="B382" s="111" t="str">
        <f t="shared" si="329"/>
        <v>16504063</v>
      </c>
      <c r="C382" s="96" t="s">
        <v>1217</v>
      </c>
      <c r="D382" s="115" t="str">
        <f t="shared" si="330"/>
        <v>W/C</v>
      </c>
      <c r="E382" s="115"/>
      <c r="F382" s="96"/>
      <c r="G382" s="115"/>
      <c r="H382" s="184" t="str">
        <f t="shared" si="347"/>
        <v/>
      </c>
      <c r="I382" s="184" t="str">
        <f t="shared" si="348"/>
        <v/>
      </c>
      <c r="J382" s="184" t="str">
        <f t="shared" si="349"/>
        <v/>
      </c>
      <c r="K382" s="184" t="str">
        <f t="shared" si="350"/>
        <v/>
      </c>
      <c r="L382" s="184" t="str">
        <f t="shared" si="331"/>
        <v>W/C</v>
      </c>
      <c r="M382" s="184" t="str">
        <f t="shared" si="332"/>
        <v>NO</v>
      </c>
      <c r="N382" s="184" t="str">
        <f t="shared" si="333"/>
        <v>W/C</v>
      </c>
      <c r="O382"/>
      <c r="P382" s="97">
        <v>0</v>
      </c>
      <c r="Q382" s="97">
        <v>0</v>
      </c>
      <c r="R382" s="97">
        <v>0</v>
      </c>
      <c r="S382" s="97">
        <v>0</v>
      </c>
      <c r="T382" s="97">
        <v>0</v>
      </c>
      <c r="U382" s="97">
        <v>0</v>
      </c>
      <c r="V382" s="97">
        <v>0</v>
      </c>
      <c r="W382" s="97">
        <v>0</v>
      </c>
      <c r="X382" s="97">
        <v>0</v>
      </c>
      <c r="Y382" s="97">
        <v>0</v>
      </c>
      <c r="Z382" s="97">
        <v>0</v>
      </c>
      <c r="AA382" s="97">
        <v>0</v>
      </c>
      <c r="AB382" s="97">
        <v>0</v>
      </c>
      <c r="AC382" s="97"/>
      <c r="AD382" s="97"/>
      <c r="AE382" s="97">
        <f t="shared" si="316"/>
        <v>0</v>
      </c>
      <c r="AF382" s="105"/>
      <c r="AG382" s="104"/>
      <c r="AH382" s="102"/>
      <c r="AI382" s="102"/>
      <c r="AJ382" s="102"/>
      <c r="AK382" s="103"/>
      <c r="AL382" s="102">
        <f t="shared" si="380"/>
        <v>0</v>
      </c>
      <c r="AM382" s="101">
        <f t="shared" si="327"/>
        <v>0</v>
      </c>
      <c r="AN382" s="102"/>
      <c r="AO382" s="264">
        <f t="shared" si="381"/>
        <v>0</v>
      </c>
      <c r="AP382" s="240"/>
      <c r="AQ382" s="87">
        <f t="shared" si="317"/>
        <v>0</v>
      </c>
      <c r="AR382" s="102"/>
      <c r="AS382" s="102"/>
      <c r="AT382" s="102"/>
      <c r="AU382" s="102"/>
      <c r="AV382" s="260">
        <f t="shared" si="382"/>
        <v>0</v>
      </c>
      <c r="AW382" s="102">
        <f t="shared" si="328"/>
        <v>0</v>
      </c>
      <c r="AX382" s="102"/>
      <c r="AY382" s="101">
        <f t="shared" si="383"/>
        <v>0</v>
      </c>
      <c r="AZ382" s="516"/>
      <c r="BA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row>
    <row r="383" spans="1:87" s="11" customFormat="1" ht="12" customHeight="1">
      <c r="A383" s="168">
        <v>16504073</v>
      </c>
      <c r="B383" s="111" t="str">
        <f t="shared" si="329"/>
        <v>16504073</v>
      </c>
      <c r="C383" s="96" t="s">
        <v>1214</v>
      </c>
      <c r="D383" s="115" t="str">
        <f t="shared" si="330"/>
        <v>W/C</v>
      </c>
      <c r="E383" s="115"/>
      <c r="F383" s="96"/>
      <c r="G383" s="115"/>
      <c r="H383" s="184" t="str">
        <f t="shared" si="347"/>
        <v/>
      </c>
      <c r="I383" s="184" t="str">
        <f t="shared" si="348"/>
        <v/>
      </c>
      <c r="J383" s="184" t="str">
        <f t="shared" si="349"/>
        <v/>
      </c>
      <c r="K383" s="184" t="str">
        <f t="shared" si="350"/>
        <v/>
      </c>
      <c r="L383" s="184" t="str">
        <f t="shared" si="331"/>
        <v>W/C</v>
      </c>
      <c r="M383" s="184" t="str">
        <f t="shared" si="332"/>
        <v>NO</v>
      </c>
      <c r="N383" s="184" t="str">
        <f t="shared" si="333"/>
        <v>W/C</v>
      </c>
      <c r="O383"/>
      <c r="P383" s="97">
        <v>0</v>
      </c>
      <c r="Q383" s="97">
        <v>0</v>
      </c>
      <c r="R383" s="97">
        <v>0</v>
      </c>
      <c r="S383" s="97">
        <v>0</v>
      </c>
      <c r="T383" s="97">
        <v>0</v>
      </c>
      <c r="U383" s="97">
        <v>0</v>
      </c>
      <c r="V383" s="97">
        <v>0</v>
      </c>
      <c r="W383" s="97">
        <v>0</v>
      </c>
      <c r="X383" s="97">
        <v>0</v>
      </c>
      <c r="Y383" s="97">
        <v>0</v>
      </c>
      <c r="Z383" s="97">
        <v>0</v>
      </c>
      <c r="AA383" s="97">
        <v>0</v>
      </c>
      <c r="AB383" s="97">
        <v>0</v>
      </c>
      <c r="AC383" s="97"/>
      <c r="AD383" s="97"/>
      <c r="AE383" s="97">
        <f t="shared" si="316"/>
        <v>0</v>
      </c>
      <c r="AF383" s="105"/>
      <c r="AG383" s="104"/>
      <c r="AH383" s="102"/>
      <c r="AI383" s="102"/>
      <c r="AJ383" s="102"/>
      <c r="AK383" s="103"/>
      <c r="AL383" s="102">
        <f t="shared" si="380"/>
        <v>0</v>
      </c>
      <c r="AM383" s="101">
        <f t="shared" si="327"/>
        <v>0</v>
      </c>
      <c r="AN383" s="102"/>
      <c r="AO383" s="264">
        <f t="shared" si="381"/>
        <v>0</v>
      </c>
      <c r="AP383" s="240"/>
      <c r="AQ383" s="87">
        <f t="shared" si="317"/>
        <v>0</v>
      </c>
      <c r="AR383" s="102"/>
      <c r="AS383" s="102"/>
      <c r="AT383" s="102"/>
      <c r="AU383" s="102"/>
      <c r="AV383" s="260">
        <f t="shared" si="382"/>
        <v>0</v>
      </c>
      <c r="AW383" s="102">
        <f t="shared" si="328"/>
        <v>0</v>
      </c>
      <c r="AX383" s="102"/>
      <c r="AY383" s="101">
        <f t="shared" si="383"/>
        <v>0</v>
      </c>
      <c r="AZ383" s="516"/>
      <c r="BA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row>
    <row r="384" spans="1:87" s="11" customFormat="1" ht="12" customHeight="1">
      <c r="A384" s="168">
        <v>16504083</v>
      </c>
      <c r="B384" s="111" t="str">
        <f t="shared" si="329"/>
        <v>16504083</v>
      </c>
      <c r="C384" s="96" t="s">
        <v>1107</v>
      </c>
      <c r="D384" s="115" t="str">
        <f t="shared" si="330"/>
        <v>W/C</v>
      </c>
      <c r="E384" s="115"/>
      <c r="F384" s="96"/>
      <c r="G384" s="115"/>
      <c r="H384" s="184" t="str">
        <f t="shared" si="347"/>
        <v/>
      </c>
      <c r="I384" s="184" t="str">
        <f t="shared" si="348"/>
        <v/>
      </c>
      <c r="J384" s="184" t="str">
        <f t="shared" si="349"/>
        <v/>
      </c>
      <c r="K384" s="184" t="str">
        <f t="shared" si="350"/>
        <v/>
      </c>
      <c r="L384" s="184" t="str">
        <f t="shared" si="331"/>
        <v>W/C</v>
      </c>
      <c r="M384" s="184" t="str">
        <f t="shared" si="332"/>
        <v>NO</v>
      </c>
      <c r="N384" s="184" t="str">
        <f t="shared" si="333"/>
        <v>W/C</v>
      </c>
      <c r="O384"/>
      <c r="P384" s="97">
        <v>0</v>
      </c>
      <c r="Q384" s="97">
        <v>0</v>
      </c>
      <c r="R384" s="97">
        <v>0</v>
      </c>
      <c r="S384" s="97">
        <v>0</v>
      </c>
      <c r="T384" s="97">
        <v>0</v>
      </c>
      <c r="U384" s="97">
        <v>0</v>
      </c>
      <c r="V384" s="97">
        <v>0</v>
      </c>
      <c r="W384" s="97">
        <v>0</v>
      </c>
      <c r="X384" s="97">
        <v>0</v>
      </c>
      <c r="Y384" s="97">
        <v>0</v>
      </c>
      <c r="Z384" s="97">
        <v>0</v>
      </c>
      <c r="AA384" s="97">
        <v>0</v>
      </c>
      <c r="AB384" s="97">
        <v>0</v>
      </c>
      <c r="AC384" s="97"/>
      <c r="AD384" s="97"/>
      <c r="AE384" s="97">
        <f t="shared" si="316"/>
        <v>0</v>
      </c>
      <c r="AF384" s="105"/>
      <c r="AG384" s="104"/>
      <c r="AH384" s="102"/>
      <c r="AI384" s="102"/>
      <c r="AJ384" s="102"/>
      <c r="AK384" s="103"/>
      <c r="AL384" s="102">
        <f t="shared" si="380"/>
        <v>0</v>
      </c>
      <c r="AM384" s="101">
        <f t="shared" si="327"/>
        <v>0</v>
      </c>
      <c r="AN384" s="102"/>
      <c r="AO384" s="264">
        <f t="shared" si="381"/>
        <v>0</v>
      </c>
      <c r="AP384" s="240"/>
      <c r="AQ384" s="87">
        <f t="shared" si="317"/>
        <v>0</v>
      </c>
      <c r="AR384" s="102"/>
      <c r="AS384" s="102"/>
      <c r="AT384" s="102"/>
      <c r="AU384" s="102"/>
      <c r="AV384" s="260">
        <f t="shared" si="382"/>
        <v>0</v>
      </c>
      <c r="AW384" s="102">
        <f t="shared" si="328"/>
        <v>0</v>
      </c>
      <c r="AX384" s="102"/>
      <c r="AY384" s="101">
        <f t="shared" si="383"/>
        <v>0</v>
      </c>
      <c r="AZ384" s="516"/>
      <c r="BA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row>
    <row r="385" spans="1:87" s="11" customFormat="1" ht="12" customHeight="1">
      <c r="A385" s="168">
        <v>16504093</v>
      </c>
      <c r="B385" s="111" t="str">
        <f t="shared" si="329"/>
        <v>16504093</v>
      </c>
      <c r="C385" s="96" t="s">
        <v>1222</v>
      </c>
      <c r="D385" s="115" t="str">
        <f t="shared" si="330"/>
        <v>W/C</v>
      </c>
      <c r="E385" s="115"/>
      <c r="F385" s="96"/>
      <c r="G385" s="115"/>
      <c r="H385" s="184" t="str">
        <f t="shared" si="347"/>
        <v/>
      </c>
      <c r="I385" s="184" t="str">
        <f t="shared" si="348"/>
        <v/>
      </c>
      <c r="J385" s="184" t="str">
        <f t="shared" si="349"/>
        <v/>
      </c>
      <c r="K385" s="184" t="str">
        <f t="shared" si="350"/>
        <v/>
      </c>
      <c r="L385" s="184" t="str">
        <f t="shared" si="331"/>
        <v>W/C</v>
      </c>
      <c r="M385" s="184" t="str">
        <f t="shared" si="332"/>
        <v>NO</v>
      </c>
      <c r="N385" s="184" t="str">
        <f t="shared" si="333"/>
        <v>W/C</v>
      </c>
      <c r="O385"/>
      <c r="P385" s="97">
        <v>132870.85999999999</v>
      </c>
      <c r="Q385" s="97">
        <v>124566.43</v>
      </c>
      <c r="R385" s="97">
        <v>116262</v>
      </c>
      <c r="S385" s="97">
        <v>107957.57</v>
      </c>
      <c r="T385" s="97">
        <v>99653.14</v>
      </c>
      <c r="U385" s="97">
        <v>91348.71</v>
      </c>
      <c r="V385" s="97">
        <v>83044.28</v>
      </c>
      <c r="W385" s="97">
        <v>74739.850000000006</v>
      </c>
      <c r="X385" s="97">
        <v>66435.42</v>
      </c>
      <c r="Y385" s="97">
        <v>58130.99</v>
      </c>
      <c r="Z385" s="97">
        <v>49826.559999999998</v>
      </c>
      <c r="AA385" s="97">
        <v>41522.129999999997</v>
      </c>
      <c r="AB385" s="97">
        <v>33217.699999999997</v>
      </c>
      <c r="AC385" s="97"/>
      <c r="AD385" s="97"/>
      <c r="AE385" s="97">
        <f t="shared" si="316"/>
        <v>83044.28</v>
      </c>
      <c r="AF385" s="105"/>
      <c r="AG385" s="104"/>
      <c r="AH385" s="102"/>
      <c r="AI385" s="102"/>
      <c r="AJ385" s="102"/>
      <c r="AK385" s="103"/>
      <c r="AL385" s="102">
        <f t="shared" si="380"/>
        <v>0</v>
      </c>
      <c r="AM385" s="101">
        <f t="shared" si="327"/>
        <v>83044.28</v>
      </c>
      <c r="AN385" s="102"/>
      <c r="AO385" s="264">
        <f t="shared" si="381"/>
        <v>83044.28</v>
      </c>
      <c r="AP385" s="240"/>
      <c r="AQ385" s="87">
        <f t="shared" si="317"/>
        <v>33217.699999999997</v>
      </c>
      <c r="AR385" s="102"/>
      <c r="AS385" s="102"/>
      <c r="AT385" s="102"/>
      <c r="AU385" s="102"/>
      <c r="AV385" s="260">
        <f t="shared" si="382"/>
        <v>0</v>
      </c>
      <c r="AW385" s="102">
        <f t="shared" si="328"/>
        <v>33217.699999999997</v>
      </c>
      <c r="AX385" s="102"/>
      <c r="AY385" s="101">
        <f t="shared" si="383"/>
        <v>33217.699999999997</v>
      </c>
      <c r="AZ385" s="516"/>
      <c r="BA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row>
    <row r="386" spans="1:87" s="11" customFormat="1" ht="12" customHeight="1">
      <c r="A386" s="168">
        <v>16504101</v>
      </c>
      <c r="B386" s="111" t="str">
        <f t="shared" si="329"/>
        <v>16504101</v>
      </c>
      <c r="C386" s="96" t="s">
        <v>871</v>
      </c>
      <c r="D386" s="115" t="str">
        <f t="shared" si="330"/>
        <v>W/C</v>
      </c>
      <c r="E386" s="115"/>
      <c r="F386" s="96"/>
      <c r="G386" s="115"/>
      <c r="H386" s="184" t="str">
        <f t="shared" si="347"/>
        <v/>
      </c>
      <c r="I386" s="184" t="str">
        <f t="shared" si="348"/>
        <v/>
      </c>
      <c r="J386" s="184" t="str">
        <f t="shared" si="349"/>
        <v/>
      </c>
      <c r="K386" s="184" t="str">
        <f t="shared" si="350"/>
        <v/>
      </c>
      <c r="L386" s="184" t="str">
        <f t="shared" si="331"/>
        <v>W/C</v>
      </c>
      <c r="M386" s="184" t="str">
        <f t="shared" si="332"/>
        <v>NO</v>
      </c>
      <c r="N386" s="184" t="str">
        <f t="shared" si="333"/>
        <v>W/C</v>
      </c>
      <c r="O386" s="4"/>
      <c r="P386" s="97">
        <v>90309.6</v>
      </c>
      <c r="Q386" s="97">
        <v>89496</v>
      </c>
      <c r="R386" s="97">
        <v>88682.4</v>
      </c>
      <c r="S386" s="97">
        <v>87868.800000000003</v>
      </c>
      <c r="T386" s="97">
        <v>87055.2</v>
      </c>
      <c r="U386" s="97">
        <v>86241.600000000006</v>
      </c>
      <c r="V386" s="97">
        <v>85428</v>
      </c>
      <c r="W386" s="97">
        <v>84614.399999999994</v>
      </c>
      <c r="X386" s="97">
        <v>83800.800000000003</v>
      </c>
      <c r="Y386" s="97">
        <v>82987.199999999997</v>
      </c>
      <c r="Z386" s="97">
        <v>82173.600000000006</v>
      </c>
      <c r="AA386" s="97">
        <v>81360</v>
      </c>
      <c r="AB386" s="97">
        <v>80546.399999999994</v>
      </c>
      <c r="AC386" s="97"/>
      <c r="AD386" s="97"/>
      <c r="AE386" s="97">
        <f t="shared" si="316"/>
        <v>85428</v>
      </c>
      <c r="AF386" s="105"/>
      <c r="AG386" s="104"/>
      <c r="AH386" s="102"/>
      <c r="AI386" s="102"/>
      <c r="AJ386" s="102"/>
      <c r="AK386" s="103"/>
      <c r="AL386" s="102">
        <f t="shared" si="380"/>
        <v>0</v>
      </c>
      <c r="AM386" s="101">
        <f t="shared" si="327"/>
        <v>85428</v>
      </c>
      <c r="AN386" s="102"/>
      <c r="AO386" s="264">
        <f t="shared" si="381"/>
        <v>85428</v>
      </c>
      <c r="AP386" s="102"/>
      <c r="AQ386" s="87">
        <f t="shared" si="317"/>
        <v>80546.399999999994</v>
      </c>
      <c r="AR386" s="102"/>
      <c r="AS386" s="102"/>
      <c r="AT386" s="102"/>
      <c r="AU386" s="102"/>
      <c r="AV386" s="260">
        <f t="shared" si="382"/>
        <v>0</v>
      </c>
      <c r="AW386" s="102">
        <f t="shared" si="328"/>
        <v>80546.399999999994</v>
      </c>
      <c r="AX386" s="102"/>
      <c r="AY386" s="101">
        <f t="shared" si="383"/>
        <v>80546.399999999994</v>
      </c>
      <c r="AZ386" s="516"/>
      <c r="BA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row>
    <row r="387" spans="1:87" s="11" customFormat="1" ht="12" customHeight="1">
      <c r="A387" s="168">
        <v>16504112</v>
      </c>
      <c r="B387" s="111" t="str">
        <f t="shared" si="329"/>
        <v>16504112</v>
      </c>
      <c r="C387" s="96" t="s">
        <v>1223</v>
      </c>
      <c r="D387" s="115" t="str">
        <f t="shared" si="330"/>
        <v>Non-Op</v>
      </c>
      <c r="E387" s="115"/>
      <c r="F387" s="96"/>
      <c r="G387" s="115"/>
      <c r="H387" s="184" t="str">
        <f t="shared" si="347"/>
        <v/>
      </c>
      <c r="I387" s="184" t="str">
        <f t="shared" si="348"/>
        <v/>
      </c>
      <c r="J387" s="184" t="str">
        <f t="shared" si="349"/>
        <v/>
      </c>
      <c r="K387" s="184" t="str">
        <f t="shared" si="350"/>
        <v>Non-Op</v>
      </c>
      <c r="L387" s="184" t="str">
        <f t="shared" si="331"/>
        <v>NO</v>
      </c>
      <c r="M387" s="184" t="str">
        <f t="shared" si="332"/>
        <v>NO</v>
      </c>
      <c r="N387" s="184" t="str">
        <f t="shared" si="333"/>
        <v/>
      </c>
      <c r="O387" s="4"/>
      <c r="P387" s="97">
        <v>787475</v>
      </c>
      <c r="Q387" s="97">
        <v>787475</v>
      </c>
      <c r="R387" s="97">
        <v>787475</v>
      </c>
      <c r="S387" s="97">
        <v>778475</v>
      </c>
      <c r="T387" s="97">
        <v>778475</v>
      </c>
      <c r="U387" s="97">
        <v>778475</v>
      </c>
      <c r="V387" s="97">
        <v>556237.5</v>
      </c>
      <c r="W387" s="97">
        <v>556237.5</v>
      </c>
      <c r="X387" s="97">
        <v>556237.5</v>
      </c>
      <c r="Y387" s="97">
        <v>468887.5</v>
      </c>
      <c r="Z387" s="97">
        <v>468887.5</v>
      </c>
      <c r="AA387" s="97">
        <v>468887.5</v>
      </c>
      <c r="AB387" s="97">
        <v>504400</v>
      </c>
      <c r="AC387" s="97"/>
      <c r="AD387" s="97"/>
      <c r="AE387" s="97">
        <f t="shared" si="316"/>
        <v>635973.95833333337</v>
      </c>
      <c r="AF387" s="146"/>
      <c r="AG387" s="108"/>
      <c r="AH387" s="102"/>
      <c r="AI387" s="102"/>
      <c r="AJ387" s="102"/>
      <c r="AK387" s="103">
        <f>AE387</f>
        <v>635973.95833333337</v>
      </c>
      <c r="AL387" s="102">
        <f t="shared" si="380"/>
        <v>635973.95833333337</v>
      </c>
      <c r="AM387" s="101"/>
      <c r="AN387" s="102"/>
      <c r="AO387" s="264">
        <f t="shared" si="381"/>
        <v>0</v>
      </c>
      <c r="AP387" s="102"/>
      <c r="AQ387" s="87">
        <f t="shared" si="317"/>
        <v>504400</v>
      </c>
      <c r="AR387" s="102"/>
      <c r="AS387" s="102"/>
      <c r="AT387" s="102"/>
      <c r="AU387" s="102">
        <f>AQ387</f>
        <v>504400</v>
      </c>
      <c r="AV387" s="260">
        <f t="shared" si="382"/>
        <v>504400</v>
      </c>
      <c r="AW387" s="102"/>
      <c r="AX387" s="102"/>
      <c r="AY387" s="101">
        <f t="shared" si="383"/>
        <v>0</v>
      </c>
      <c r="AZ387" s="516" t="s">
        <v>1694</v>
      </c>
      <c r="BA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row>
    <row r="388" spans="1:87" s="11" customFormat="1" ht="12" customHeight="1">
      <c r="A388" s="174">
        <v>16504171</v>
      </c>
      <c r="B388" s="204" t="str">
        <f t="shared" si="329"/>
        <v>16504171</v>
      </c>
      <c r="C388" s="96" t="s">
        <v>1209</v>
      </c>
      <c r="D388" s="115" t="str">
        <f t="shared" si="330"/>
        <v>W/C</v>
      </c>
      <c r="E388" s="115"/>
      <c r="F388" s="96"/>
      <c r="G388" s="115"/>
      <c r="H388" s="184" t="str">
        <f t="shared" si="347"/>
        <v/>
      </c>
      <c r="I388" s="184" t="str">
        <f t="shared" si="348"/>
        <v/>
      </c>
      <c r="J388" s="184" t="str">
        <f t="shared" si="349"/>
        <v/>
      </c>
      <c r="K388" s="184" t="str">
        <f t="shared" si="350"/>
        <v/>
      </c>
      <c r="L388" s="184" t="str">
        <f t="shared" si="331"/>
        <v>W/C</v>
      </c>
      <c r="M388" s="184" t="str">
        <f t="shared" si="332"/>
        <v>NO</v>
      </c>
      <c r="N388" s="184" t="str">
        <f t="shared" si="333"/>
        <v>W/C</v>
      </c>
      <c r="O388" s="4"/>
      <c r="P388" s="97">
        <v>1560945.95</v>
      </c>
      <c r="Q388" s="97">
        <v>1846465.31</v>
      </c>
      <c r="R388" s="97">
        <v>1846465.31</v>
      </c>
      <c r="S388" s="97">
        <v>1846465.31</v>
      </c>
      <c r="T388" s="97">
        <v>2035744.63</v>
      </c>
      <c r="U388" s="97">
        <v>2035744.63</v>
      </c>
      <c r="V388" s="97">
        <v>2035744.63</v>
      </c>
      <c r="W388" s="97">
        <v>2124496.9</v>
      </c>
      <c r="X388" s="97">
        <v>2124496.9</v>
      </c>
      <c r="Y388" s="97">
        <v>2124496.9</v>
      </c>
      <c r="Z388" s="97">
        <v>2581926.44</v>
      </c>
      <c r="AA388" s="97">
        <v>2581926.44</v>
      </c>
      <c r="AB388" s="97">
        <v>2581926.44</v>
      </c>
      <c r="AC388" s="97"/>
      <c r="AD388" s="97"/>
      <c r="AE388" s="97">
        <f t="shared" si="316"/>
        <v>2104617.4662500001</v>
      </c>
      <c r="AF388" s="105"/>
      <c r="AG388" s="104"/>
      <c r="AH388" s="102"/>
      <c r="AI388" s="102"/>
      <c r="AJ388" s="102"/>
      <c r="AK388" s="103"/>
      <c r="AL388" s="102">
        <f t="shared" si="380"/>
        <v>0</v>
      </c>
      <c r="AM388" s="101">
        <f t="shared" ref="AM388:AM428" si="384">AE388</f>
        <v>2104617.4662500001</v>
      </c>
      <c r="AN388" s="102"/>
      <c r="AO388" s="264">
        <f t="shared" si="381"/>
        <v>2104617.4662500001</v>
      </c>
      <c r="AP388" s="102"/>
      <c r="AQ388" s="87">
        <f t="shared" si="317"/>
        <v>2581926.44</v>
      </c>
      <c r="AR388" s="102"/>
      <c r="AS388" s="102"/>
      <c r="AT388" s="102"/>
      <c r="AU388" s="102"/>
      <c r="AV388" s="260">
        <f t="shared" si="382"/>
        <v>0</v>
      </c>
      <c r="AW388" s="102">
        <f>AQ388</f>
        <v>2581926.44</v>
      </c>
      <c r="AX388" s="102"/>
      <c r="AY388" s="101">
        <f t="shared" si="383"/>
        <v>2581926.44</v>
      </c>
      <c r="AZ388" s="516"/>
      <c r="BA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row>
    <row r="389" spans="1:87" s="11" customFormat="1" ht="12" customHeight="1">
      <c r="A389" s="174">
        <v>16504181</v>
      </c>
      <c r="B389" s="204" t="str">
        <f t="shared" si="329"/>
        <v>16504181</v>
      </c>
      <c r="C389" s="96" t="s">
        <v>1210</v>
      </c>
      <c r="D389" s="115" t="str">
        <f t="shared" si="330"/>
        <v>W/C</v>
      </c>
      <c r="E389" s="115"/>
      <c r="F389" s="96"/>
      <c r="G389" s="115"/>
      <c r="H389" s="184" t="str">
        <f t="shared" si="347"/>
        <v/>
      </c>
      <c r="I389" s="184" t="str">
        <f t="shared" si="348"/>
        <v/>
      </c>
      <c r="J389" s="184" t="str">
        <f t="shared" si="349"/>
        <v/>
      </c>
      <c r="K389" s="184" t="str">
        <f t="shared" si="350"/>
        <v/>
      </c>
      <c r="L389" s="184" t="str">
        <f t="shared" si="331"/>
        <v>W/C</v>
      </c>
      <c r="M389" s="184" t="str">
        <f t="shared" si="332"/>
        <v>NO</v>
      </c>
      <c r="N389" s="184" t="str">
        <f t="shared" si="333"/>
        <v>W/C</v>
      </c>
      <c r="O389" s="4"/>
      <c r="P389" s="97">
        <v>855511.83</v>
      </c>
      <c r="Q389" s="97">
        <v>1012234.03</v>
      </c>
      <c r="R389" s="97">
        <v>1012234.03</v>
      </c>
      <c r="S389" s="97">
        <v>1012234.03</v>
      </c>
      <c r="T389" s="97">
        <v>1116129.8700000001</v>
      </c>
      <c r="U389" s="97">
        <v>1116129.8700000001</v>
      </c>
      <c r="V389" s="97">
        <v>1117757.3400000001</v>
      </c>
      <c r="W389" s="97">
        <v>1166005.05</v>
      </c>
      <c r="X389" s="97">
        <v>1166005.05</v>
      </c>
      <c r="Y389" s="97">
        <v>1166005.05</v>
      </c>
      <c r="Z389" s="97">
        <v>1417089.12</v>
      </c>
      <c r="AA389" s="97">
        <v>1417089.12</v>
      </c>
      <c r="AB389" s="97">
        <v>1417089.12</v>
      </c>
      <c r="AC389" s="97"/>
      <c r="AD389" s="97"/>
      <c r="AE389" s="97">
        <f t="shared" si="316"/>
        <v>1154601.0862500002</v>
      </c>
      <c r="AF389" s="105"/>
      <c r="AG389" s="104"/>
      <c r="AH389" s="102"/>
      <c r="AI389" s="102"/>
      <c r="AJ389" s="102"/>
      <c r="AK389" s="103"/>
      <c r="AL389" s="102">
        <f t="shared" si="380"/>
        <v>0</v>
      </c>
      <c r="AM389" s="101">
        <f t="shared" si="384"/>
        <v>1154601.0862500002</v>
      </c>
      <c r="AN389" s="102"/>
      <c r="AO389" s="264">
        <f t="shared" si="381"/>
        <v>1154601.0862500002</v>
      </c>
      <c r="AP389" s="102"/>
      <c r="AQ389" s="87">
        <f t="shared" si="317"/>
        <v>1417089.12</v>
      </c>
      <c r="AR389" s="102"/>
      <c r="AS389" s="102"/>
      <c r="AT389" s="102"/>
      <c r="AU389" s="102"/>
      <c r="AV389" s="260">
        <f t="shared" si="382"/>
        <v>0</v>
      </c>
      <c r="AW389" s="102">
        <f t="shared" ref="AW389:AW428" si="385">AQ389</f>
        <v>1417089.12</v>
      </c>
      <c r="AX389" s="102"/>
      <c r="AY389" s="101">
        <f t="shared" si="383"/>
        <v>1417089.12</v>
      </c>
      <c r="AZ389" s="516"/>
      <c r="BA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row>
    <row r="390" spans="1:87" s="11" customFormat="1" ht="12" customHeight="1">
      <c r="A390" s="174">
        <v>16504191</v>
      </c>
      <c r="B390" s="204" t="str">
        <f t="shared" si="329"/>
        <v>16504191</v>
      </c>
      <c r="C390" s="96" t="s">
        <v>1211</v>
      </c>
      <c r="D390" s="115" t="str">
        <f t="shared" si="330"/>
        <v>W/C</v>
      </c>
      <c r="E390" s="115"/>
      <c r="F390" s="96"/>
      <c r="G390" s="115"/>
      <c r="H390" s="184" t="str">
        <f t="shared" si="347"/>
        <v/>
      </c>
      <c r="I390" s="184" t="str">
        <f t="shared" si="348"/>
        <v/>
      </c>
      <c r="J390" s="184" t="str">
        <f t="shared" si="349"/>
        <v/>
      </c>
      <c r="K390" s="184" t="str">
        <f t="shared" si="350"/>
        <v/>
      </c>
      <c r="L390" s="184" t="str">
        <f t="shared" si="331"/>
        <v>W/C</v>
      </c>
      <c r="M390" s="184" t="str">
        <f t="shared" si="332"/>
        <v>NO</v>
      </c>
      <c r="N390" s="184" t="str">
        <f t="shared" si="333"/>
        <v>W/C</v>
      </c>
      <c r="O390" s="4"/>
      <c r="P390" s="97">
        <v>24853.73</v>
      </c>
      <c r="Q390" s="97">
        <v>29412.92</v>
      </c>
      <c r="R390" s="97">
        <v>29412.92</v>
      </c>
      <c r="S390" s="97">
        <v>29412.92</v>
      </c>
      <c r="T390" s="97">
        <v>32435.35</v>
      </c>
      <c r="U390" s="97">
        <v>32435.35</v>
      </c>
      <c r="V390" s="97">
        <v>32435.35</v>
      </c>
      <c r="W390" s="97">
        <v>33852.550000000003</v>
      </c>
      <c r="X390" s="97">
        <v>33852.550000000003</v>
      </c>
      <c r="Y390" s="97">
        <v>33852.550000000003</v>
      </c>
      <c r="Z390" s="97">
        <v>41156.81</v>
      </c>
      <c r="AA390" s="97">
        <v>41156.81</v>
      </c>
      <c r="AB390" s="97">
        <v>41156.81</v>
      </c>
      <c r="AC390" s="97"/>
      <c r="AD390" s="97"/>
      <c r="AE390" s="97">
        <f t="shared" si="316"/>
        <v>33535.112499999996</v>
      </c>
      <c r="AF390" s="105"/>
      <c r="AG390" s="104"/>
      <c r="AH390" s="102"/>
      <c r="AI390" s="102"/>
      <c r="AJ390" s="102"/>
      <c r="AK390" s="103"/>
      <c r="AL390" s="102">
        <f t="shared" si="380"/>
        <v>0</v>
      </c>
      <c r="AM390" s="101">
        <f t="shared" si="384"/>
        <v>33535.112499999996</v>
      </c>
      <c r="AN390" s="102"/>
      <c r="AO390" s="264">
        <f t="shared" si="381"/>
        <v>33535.112499999996</v>
      </c>
      <c r="AP390" s="102"/>
      <c r="AQ390" s="87">
        <f t="shared" si="317"/>
        <v>41156.81</v>
      </c>
      <c r="AR390" s="102"/>
      <c r="AS390" s="102"/>
      <c r="AT390" s="102"/>
      <c r="AU390" s="102"/>
      <c r="AV390" s="260">
        <f t="shared" si="382"/>
        <v>0</v>
      </c>
      <c r="AW390" s="102">
        <f t="shared" si="385"/>
        <v>41156.81</v>
      </c>
      <c r="AX390" s="102"/>
      <c r="AY390" s="101">
        <f t="shared" si="383"/>
        <v>41156.81</v>
      </c>
      <c r="AZ390" s="516"/>
      <c r="BA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row>
    <row r="391" spans="1:87" s="11" customFormat="1" ht="12" customHeight="1">
      <c r="A391" s="174">
        <v>16504201</v>
      </c>
      <c r="B391" s="204" t="str">
        <f t="shared" si="329"/>
        <v>16504201</v>
      </c>
      <c r="C391" s="115" t="s">
        <v>1283</v>
      </c>
      <c r="D391" s="115" t="str">
        <f t="shared" si="330"/>
        <v>W/C</v>
      </c>
      <c r="E391" s="115"/>
      <c r="F391" s="115"/>
      <c r="G391" s="115"/>
      <c r="H391" s="184" t="str">
        <f t="shared" si="347"/>
        <v/>
      </c>
      <c r="I391" s="184" t="str">
        <f t="shared" si="348"/>
        <v/>
      </c>
      <c r="J391" s="184" t="str">
        <f t="shared" si="349"/>
        <v/>
      </c>
      <c r="K391" s="184" t="str">
        <f t="shared" si="350"/>
        <v/>
      </c>
      <c r="L391" s="184" t="str">
        <f t="shared" si="331"/>
        <v>W/C</v>
      </c>
      <c r="M391" s="184" t="str">
        <f t="shared" si="332"/>
        <v>NO</v>
      </c>
      <c r="N391" s="184" t="str">
        <f t="shared" si="333"/>
        <v>W/C</v>
      </c>
      <c r="O391" s="4"/>
      <c r="P391" s="97">
        <v>33006</v>
      </c>
      <c r="Q391" s="97">
        <v>33006</v>
      </c>
      <c r="R391" s="97">
        <v>33006</v>
      </c>
      <c r="S391" s="97">
        <v>33006</v>
      </c>
      <c r="T391" s="97">
        <v>33006</v>
      </c>
      <c r="U391" s="97">
        <v>33006</v>
      </c>
      <c r="V391" s="97">
        <v>33006</v>
      </c>
      <c r="W391" s="97">
        <v>33006</v>
      </c>
      <c r="X391" s="97">
        <v>33006</v>
      </c>
      <c r="Y391" s="97">
        <v>33006</v>
      </c>
      <c r="Z391" s="97">
        <v>33006</v>
      </c>
      <c r="AA391" s="97">
        <v>33006</v>
      </c>
      <c r="AB391" s="97">
        <v>33006</v>
      </c>
      <c r="AC391" s="97"/>
      <c r="AD391" s="97"/>
      <c r="AE391" s="97">
        <f t="shared" si="316"/>
        <v>33006</v>
      </c>
      <c r="AF391" s="105"/>
      <c r="AG391" s="104"/>
      <c r="AH391" s="102"/>
      <c r="AI391" s="102"/>
      <c r="AJ391" s="102"/>
      <c r="AK391" s="103"/>
      <c r="AL391" s="102">
        <f t="shared" si="380"/>
        <v>0</v>
      </c>
      <c r="AM391" s="101">
        <f t="shared" si="384"/>
        <v>33006</v>
      </c>
      <c r="AN391" s="102"/>
      <c r="AO391" s="264">
        <f t="shared" si="381"/>
        <v>33006</v>
      </c>
      <c r="AP391" s="102"/>
      <c r="AQ391" s="87">
        <f t="shared" si="317"/>
        <v>33006</v>
      </c>
      <c r="AR391" s="102"/>
      <c r="AS391" s="102"/>
      <c r="AT391" s="102"/>
      <c r="AU391" s="102"/>
      <c r="AV391" s="260">
        <f t="shared" si="382"/>
        <v>0</v>
      </c>
      <c r="AW391" s="102">
        <f t="shared" si="385"/>
        <v>33006</v>
      </c>
      <c r="AX391" s="102"/>
      <c r="AY391" s="101">
        <f t="shared" si="383"/>
        <v>33006</v>
      </c>
      <c r="AZ391" s="516"/>
      <c r="BA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row>
    <row r="392" spans="1:87" s="11" customFormat="1" ht="12" customHeight="1">
      <c r="A392" s="168">
        <v>16504221</v>
      </c>
      <c r="B392" s="111" t="str">
        <f t="shared" si="329"/>
        <v>16504221</v>
      </c>
      <c r="C392" s="96" t="s">
        <v>1219</v>
      </c>
      <c r="D392" s="115" t="str">
        <f t="shared" si="330"/>
        <v>W/C</v>
      </c>
      <c r="E392" s="115"/>
      <c r="F392" s="96"/>
      <c r="G392" s="115"/>
      <c r="H392" s="184" t="str">
        <f t="shared" si="347"/>
        <v/>
      </c>
      <c r="I392" s="184" t="str">
        <f t="shared" si="348"/>
        <v/>
      </c>
      <c r="J392" s="184" t="str">
        <f t="shared" si="349"/>
        <v/>
      </c>
      <c r="K392" s="184" t="str">
        <f t="shared" si="350"/>
        <v/>
      </c>
      <c r="L392" s="184" t="str">
        <f t="shared" si="331"/>
        <v>W/C</v>
      </c>
      <c r="M392" s="184" t="str">
        <f t="shared" si="332"/>
        <v>NO</v>
      </c>
      <c r="N392" s="184" t="str">
        <f t="shared" si="333"/>
        <v>W/C</v>
      </c>
      <c r="O392"/>
      <c r="P392" s="97">
        <v>186110</v>
      </c>
      <c r="Q392" s="97">
        <v>184852.5</v>
      </c>
      <c r="R392" s="97">
        <v>183595</v>
      </c>
      <c r="S392" s="97">
        <v>182337.5</v>
      </c>
      <c r="T392" s="97">
        <v>181080</v>
      </c>
      <c r="U392" s="97">
        <v>179822.5</v>
      </c>
      <c r="V392" s="97">
        <v>178565</v>
      </c>
      <c r="W392" s="97">
        <v>177307.5</v>
      </c>
      <c r="X392" s="97">
        <v>176050</v>
      </c>
      <c r="Y392" s="97">
        <v>174792.5</v>
      </c>
      <c r="Z392" s="97">
        <v>173535</v>
      </c>
      <c r="AA392" s="97">
        <v>172277.5</v>
      </c>
      <c r="AB392" s="97">
        <v>171020</v>
      </c>
      <c r="AC392" s="97"/>
      <c r="AD392" s="97"/>
      <c r="AE392" s="97">
        <f t="shared" si="316"/>
        <v>178565</v>
      </c>
      <c r="AF392" s="105"/>
      <c r="AG392" s="104"/>
      <c r="AH392" s="102"/>
      <c r="AI392" s="102"/>
      <c r="AJ392" s="102"/>
      <c r="AK392" s="103"/>
      <c r="AL392" s="102">
        <f t="shared" si="380"/>
        <v>0</v>
      </c>
      <c r="AM392" s="101">
        <f t="shared" si="384"/>
        <v>178565</v>
      </c>
      <c r="AN392" s="102"/>
      <c r="AO392" s="264">
        <f t="shared" si="381"/>
        <v>178565</v>
      </c>
      <c r="AP392" s="240"/>
      <c r="AQ392" s="87">
        <f t="shared" si="317"/>
        <v>171020</v>
      </c>
      <c r="AR392" s="102"/>
      <c r="AS392" s="102"/>
      <c r="AT392" s="102"/>
      <c r="AU392" s="102"/>
      <c r="AV392" s="260">
        <f t="shared" si="382"/>
        <v>0</v>
      </c>
      <c r="AW392" s="102">
        <f t="shared" si="385"/>
        <v>171020</v>
      </c>
      <c r="AX392" s="102"/>
      <c r="AY392" s="101">
        <f t="shared" si="383"/>
        <v>171020</v>
      </c>
      <c r="AZ392" s="516"/>
      <c r="BA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row>
    <row r="393" spans="1:87" s="11" customFormat="1" ht="12" customHeight="1">
      <c r="A393" s="168">
        <v>16504223</v>
      </c>
      <c r="B393" s="111" t="str">
        <f t="shared" si="329"/>
        <v>16504223</v>
      </c>
      <c r="C393" s="115" t="s">
        <v>1241</v>
      </c>
      <c r="D393" s="115" t="str">
        <f t="shared" si="330"/>
        <v>W/C</v>
      </c>
      <c r="E393" s="115"/>
      <c r="F393" s="115"/>
      <c r="G393" s="115"/>
      <c r="H393" s="184" t="str">
        <f t="shared" si="347"/>
        <v/>
      </c>
      <c r="I393" s="184" t="str">
        <f t="shared" si="348"/>
        <v/>
      </c>
      <c r="J393" s="184" t="str">
        <f t="shared" si="349"/>
        <v/>
      </c>
      <c r="K393" s="184" t="str">
        <f t="shared" si="350"/>
        <v/>
      </c>
      <c r="L393" s="184" t="str">
        <f t="shared" si="331"/>
        <v>W/C</v>
      </c>
      <c r="M393" s="184" t="str">
        <f t="shared" si="332"/>
        <v>NO</v>
      </c>
      <c r="N393" s="184" t="str">
        <f t="shared" si="333"/>
        <v>W/C</v>
      </c>
      <c r="O393"/>
      <c r="P393" s="97">
        <v>40907.040000000001</v>
      </c>
      <c r="Q393" s="97">
        <v>37498.120000000003</v>
      </c>
      <c r="R393" s="97">
        <v>34089.199999999997</v>
      </c>
      <c r="S393" s="97">
        <v>30680.28</v>
      </c>
      <c r="T393" s="97">
        <v>27271.360000000001</v>
      </c>
      <c r="U393" s="97">
        <v>23862.44</v>
      </c>
      <c r="V393" s="97">
        <v>20453.52</v>
      </c>
      <c r="W393" s="97">
        <v>17044.599999999999</v>
      </c>
      <c r="X393" s="97">
        <v>13635.68</v>
      </c>
      <c r="Y393" s="97">
        <v>10226.76</v>
      </c>
      <c r="Z393" s="97">
        <v>6817.84</v>
      </c>
      <c r="AA393" s="97">
        <v>3408.92</v>
      </c>
      <c r="AB393" s="97">
        <v>0</v>
      </c>
      <c r="AC393" s="97"/>
      <c r="AD393" s="97"/>
      <c r="AE393" s="97">
        <f t="shared" si="316"/>
        <v>20453.52</v>
      </c>
      <c r="AF393" s="105"/>
      <c r="AG393" s="104"/>
      <c r="AH393" s="102"/>
      <c r="AI393" s="102"/>
      <c r="AJ393" s="102"/>
      <c r="AK393" s="103"/>
      <c r="AL393" s="102">
        <f t="shared" si="380"/>
        <v>0</v>
      </c>
      <c r="AM393" s="101">
        <f t="shared" si="384"/>
        <v>20453.52</v>
      </c>
      <c r="AN393" s="102"/>
      <c r="AO393" s="264">
        <f t="shared" si="381"/>
        <v>20453.52</v>
      </c>
      <c r="AP393" s="240"/>
      <c r="AQ393" s="87">
        <f t="shared" si="317"/>
        <v>0</v>
      </c>
      <c r="AR393" s="102"/>
      <c r="AS393" s="102"/>
      <c r="AT393" s="102"/>
      <c r="AU393" s="102"/>
      <c r="AV393" s="260">
        <f t="shared" si="382"/>
        <v>0</v>
      </c>
      <c r="AW393" s="102">
        <f t="shared" si="385"/>
        <v>0</v>
      </c>
      <c r="AX393" s="102"/>
      <c r="AY393" s="101">
        <f t="shared" si="383"/>
        <v>0</v>
      </c>
      <c r="AZ393" s="516"/>
      <c r="BA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row>
    <row r="394" spans="1:87" s="11" customFormat="1" ht="12" customHeight="1">
      <c r="A394" s="168">
        <v>16504231</v>
      </c>
      <c r="B394" s="111" t="str">
        <f t="shared" si="329"/>
        <v>16504231</v>
      </c>
      <c r="C394" s="96" t="s">
        <v>1224</v>
      </c>
      <c r="D394" s="115" t="str">
        <f t="shared" si="330"/>
        <v>W/C</v>
      </c>
      <c r="E394" s="115"/>
      <c r="F394" s="96"/>
      <c r="G394" s="115"/>
      <c r="H394" s="184" t="str">
        <f t="shared" si="347"/>
        <v/>
      </c>
      <c r="I394" s="184" t="str">
        <f t="shared" si="348"/>
        <v/>
      </c>
      <c r="J394" s="184" t="str">
        <f t="shared" si="349"/>
        <v/>
      </c>
      <c r="K394" s="184" t="str">
        <f t="shared" si="350"/>
        <v/>
      </c>
      <c r="L394" s="184" t="str">
        <f t="shared" si="331"/>
        <v>W/C</v>
      </c>
      <c r="M394" s="184" t="str">
        <f t="shared" si="332"/>
        <v>NO</v>
      </c>
      <c r="N394" s="184" t="str">
        <f t="shared" si="333"/>
        <v>W/C</v>
      </c>
      <c r="O394"/>
      <c r="P394" s="97">
        <v>0</v>
      </c>
      <c r="Q394" s="97">
        <v>0</v>
      </c>
      <c r="R394" s="97">
        <v>0</v>
      </c>
      <c r="S394" s="97">
        <v>0</v>
      </c>
      <c r="T394" s="97">
        <v>0</v>
      </c>
      <c r="U394" s="97">
        <v>0</v>
      </c>
      <c r="V394" s="97">
        <v>0</v>
      </c>
      <c r="W394" s="97">
        <v>0</v>
      </c>
      <c r="X394" s="97">
        <v>0</v>
      </c>
      <c r="Y394" s="97">
        <v>0</v>
      </c>
      <c r="Z394" s="97">
        <v>0</v>
      </c>
      <c r="AA394" s="97">
        <v>0</v>
      </c>
      <c r="AB394" s="97">
        <v>0</v>
      </c>
      <c r="AC394" s="97"/>
      <c r="AD394" s="97"/>
      <c r="AE394" s="97">
        <f t="shared" si="316"/>
        <v>0</v>
      </c>
      <c r="AF394" s="105"/>
      <c r="AG394" s="104"/>
      <c r="AH394" s="102"/>
      <c r="AI394" s="102"/>
      <c r="AJ394" s="102"/>
      <c r="AK394" s="103"/>
      <c r="AL394" s="102">
        <f t="shared" si="380"/>
        <v>0</v>
      </c>
      <c r="AM394" s="101">
        <f t="shared" si="384"/>
        <v>0</v>
      </c>
      <c r="AN394" s="102"/>
      <c r="AO394" s="264">
        <f t="shared" si="381"/>
        <v>0</v>
      </c>
      <c r="AP394" s="240"/>
      <c r="AQ394" s="87">
        <f t="shared" si="317"/>
        <v>0</v>
      </c>
      <c r="AR394" s="102"/>
      <c r="AS394" s="102"/>
      <c r="AT394" s="102"/>
      <c r="AU394" s="102"/>
      <c r="AV394" s="260">
        <f t="shared" si="382"/>
        <v>0</v>
      </c>
      <c r="AW394" s="102">
        <f t="shared" si="385"/>
        <v>0</v>
      </c>
      <c r="AX394" s="102"/>
      <c r="AY394" s="101">
        <f t="shared" si="383"/>
        <v>0</v>
      </c>
      <c r="AZ394" s="516"/>
      <c r="BA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row>
    <row r="395" spans="1:87" s="11" customFormat="1" ht="12" customHeight="1">
      <c r="A395" s="168">
        <v>16504233</v>
      </c>
      <c r="B395" s="111" t="str">
        <f t="shared" si="329"/>
        <v>16504233</v>
      </c>
      <c r="C395" s="115" t="s">
        <v>1234</v>
      </c>
      <c r="D395" s="115" t="str">
        <f t="shared" si="330"/>
        <v>W/C</v>
      </c>
      <c r="E395" s="115"/>
      <c r="F395" s="115"/>
      <c r="G395" s="115"/>
      <c r="H395" s="184" t="str">
        <f t="shared" si="347"/>
        <v/>
      </c>
      <c r="I395" s="184" t="str">
        <f t="shared" si="348"/>
        <v/>
      </c>
      <c r="J395" s="184" t="str">
        <f t="shared" si="349"/>
        <v/>
      </c>
      <c r="K395" s="184" t="str">
        <f t="shared" si="350"/>
        <v/>
      </c>
      <c r="L395" s="184" t="str">
        <f t="shared" si="331"/>
        <v>W/C</v>
      </c>
      <c r="M395" s="184" t="str">
        <f t="shared" si="332"/>
        <v>NO</v>
      </c>
      <c r="N395" s="184" t="str">
        <f t="shared" si="333"/>
        <v>W/C</v>
      </c>
      <c r="O395"/>
      <c r="P395" s="97">
        <v>0</v>
      </c>
      <c r="Q395" s="97">
        <v>0</v>
      </c>
      <c r="R395" s="97">
        <v>0</v>
      </c>
      <c r="S395" s="97">
        <v>0</v>
      </c>
      <c r="T395" s="97">
        <v>0</v>
      </c>
      <c r="U395" s="97">
        <v>0</v>
      </c>
      <c r="V395" s="97">
        <v>0</v>
      </c>
      <c r="W395" s="97">
        <v>0</v>
      </c>
      <c r="X395" s="97">
        <v>0</v>
      </c>
      <c r="Y395" s="97">
        <v>0</v>
      </c>
      <c r="Z395" s="97">
        <v>0</v>
      </c>
      <c r="AA395" s="97">
        <v>0</v>
      </c>
      <c r="AB395" s="97">
        <v>0</v>
      </c>
      <c r="AC395" s="97"/>
      <c r="AD395" s="97"/>
      <c r="AE395" s="97">
        <f t="shared" si="316"/>
        <v>0</v>
      </c>
      <c r="AF395" s="105"/>
      <c r="AG395" s="104"/>
      <c r="AH395" s="102"/>
      <c r="AI395" s="102"/>
      <c r="AJ395" s="102"/>
      <c r="AK395" s="103"/>
      <c r="AL395" s="102">
        <f t="shared" si="380"/>
        <v>0</v>
      </c>
      <c r="AM395" s="101">
        <f t="shared" si="384"/>
        <v>0</v>
      </c>
      <c r="AN395" s="102"/>
      <c r="AO395" s="264">
        <f t="shared" si="381"/>
        <v>0</v>
      </c>
      <c r="AP395" s="240"/>
      <c r="AQ395" s="87">
        <f t="shared" si="317"/>
        <v>0</v>
      </c>
      <c r="AR395" s="102"/>
      <c r="AS395" s="102"/>
      <c r="AT395" s="102"/>
      <c r="AU395" s="102"/>
      <c r="AV395" s="260">
        <f t="shared" si="382"/>
        <v>0</v>
      </c>
      <c r="AW395" s="102">
        <f t="shared" si="385"/>
        <v>0</v>
      </c>
      <c r="AX395" s="102"/>
      <c r="AY395" s="101">
        <f t="shared" si="383"/>
        <v>0</v>
      </c>
      <c r="AZ395" s="516"/>
      <c r="BA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row>
    <row r="396" spans="1:87" s="11" customFormat="1" ht="12" customHeight="1">
      <c r="A396" s="168">
        <v>16504241</v>
      </c>
      <c r="B396" s="111" t="str">
        <f t="shared" si="329"/>
        <v>16504241</v>
      </c>
      <c r="C396" s="96" t="s">
        <v>1225</v>
      </c>
      <c r="D396" s="115" t="str">
        <f t="shared" si="330"/>
        <v>W/C</v>
      </c>
      <c r="E396" s="115"/>
      <c r="F396" s="96"/>
      <c r="G396" s="115"/>
      <c r="H396" s="184" t="str">
        <f t="shared" si="347"/>
        <v/>
      </c>
      <c r="I396" s="184" t="str">
        <f t="shared" si="348"/>
        <v/>
      </c>
      <c r="J396" s="184" t="str">
        <f t="shared" si="349"/>
        <v/>
      </c>
      <c r="K396" s="184" t="str">
        <f t="shared" si="350"/>
        <v/>
      </c>
      <c r="L396" s="184" t="str">
        <f t="shared" si="331"/>
        <v>W/C</v>
      </c>
      <c r="M396" s="184" t="str">
        <f t="shared" si="332"/>
        <v>NO</v>
      </c>
      <c r="N396" s="184" t="str">
        <f t="shared" si="333"/>
        <v>W/C</v>
      </c>
      <c r="O396"/>
      <c r="P396" s="97">
        <v>0</v>
      </c>
      <c r="Q396" s="97">
        <v>0</v>
      </c>
      <c r="R396" s="97">
        <v>0</v>
      </c>
      <c r="S396" s="97">
        <v>0</v>
      </c>
      <c r="T396" s="97">
        <v>0</v>
      </c>
      <c r="U396" s="97">
        <v>0</v>
      </c>
      <c r="V396" s="97">
        <v>0</v>
      </c>
      <c r="W396" s="97">
        <v>0</v>
      </c>
      <c r="X396" s="97">
        <v>0</v>
      </c>
      <c r="Y396" s="97">
        <v>0</v>
      </c>
      <c r="Z396" s="97">
        <v>0</v>
      </c>
      <c r="AA396" s="97">
        <v>0</v>
      </c>
      <c r="AB396" s="97">
        <v>0</v>
      </c>
      <c r="AC396" s="97"/>
      <c r="AD396" s="97"/>
      <c r="AE396" s="97">
        <f t="shared" si="316"/>
        <v>0</v>
      </c>
      <c r="AF396" s="105"/>
      <c r="AG396" s="104"/>
      <c r="AH396" s="102"/>
      <c r="AI396" s="102"/>
      <c r="AJ396" s="102"/>
      <c r="AK396" s="103"/>
      <c r="AL396" s="102">
        <f t="shared" si="380"/>
        <v>0</v>
      </c>
      <c r="AM396" s="101">
        <f t="shared" si="384"/>
        <v>0</v>
      </c>
      <c r="AN396" s="102"/>
      <c r="AO396" s="264">
        <f t="shared" si="381"/>
        <v>0</v>
      </c>
      <c r="AP396" s="240"/>
      <c r="AQ396" s="87">
        <f t="shared" si="317"/>
        <v>0</v>
      </c>
      <c r="AR396" s="102"/>
      <c r="AS396" s="102"/>
      <c r="AT396" s="102"/>
      <c r="AU396" s="102"/>
      <c r="AV396" s="260">
        <f t="shared" si="382"/>
        <v>0</v>
      </c>
      <c r="AW396" s="102">
        <f t="shared" si="385"/>
        <v>0</v>
      </c>
      <c r="AX396" s="102"/>
      <c r="AY396" s="101">
        <f t="shared" si="383"/>
        <v>0</v>
      </c>
      <c r="AZ396" s="516"/>
      <c r="BA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row>
    <row r="397" spans="1:87" s="11" customFormat="1" ht="12" customHeight="1">
      <c r="A397" s="373">
        <v>16504243</v>
      </c>
      <c r="B397" s="387" t="str">
        <f t="shared" si="329"/>
        <v>16504243</v>
      </c>
      <c r="C397" s="352" t="e">
        <f>#REF!</f>
        <v>#REF!</v>
      </c>
      <c r="D397" s="353" t="str">
        <f t="shared" si="330"/>
        <v>W/C</v>
      </c>
      <c r="E397" s="353"/>
      <c r="F397" s="438">
        <v>43025</v>
      </c>
      <c r="G397" s="353"/>
      <c r="H397" s="354" t="str">
        <f t="shared" si="347"/>
        <v/>
      </c>
      <c r="I397" s="354" t="str">
        <f t="shared" si="348"/>
        <v/>
      </c>
      <c r="J397" s="354" t="str">
        <f t="shared" si="349"/>
        <v/>
      </c>
      <c r="K397" s="354" t="str">
        <f t="shared" si="350"/>
        <v/>
      </c>
      <c r="L397" s="354" t="str">
        <f t="shared" si="331"/>
        <v>W/C</v>
      </c>
      <c r="M397" s="354" t="str">
        <f t="shared" si="332"/>
        <v>NO</v>
      </c>
      <c r="N397" s="354" t="str">
        <f t="shared" si="333"/>
        <v>W/C</v>
      </c>
      <c r="O397"/>
      <c r="P397" s="355">
        <v>123727.03</v>
      </c>
      <c r="Q397" s="355">
        <v>117540.68</v>
      </c>
      <c r="R397" s="355">
        <v>111354.33</v>
      </c>
      <c r="S397" s="355">
        <v>105167.98</v>
      </c>
      <c r="T397" s="355">
        <v>98981.63</v>
      </c>
      <c r="U397" s="355">
        <v>92795.28</v>
      </c>
      <c r="V397" s="355">
        <v>86608.93</v>
      </c>
      <c r="W397" s="355">
        <v>80422.58</v>
      </c>
      <c r="X397" s="355">
        <v>74236.23</v>
      </c>
      <c r="Y397" s="355">
        <v>68049.88</v>
      </c>
      <c r="Z397" s="355">
        <v>61863.53</v>
      </c>
      <c r="AA397" s="355">
        <v>55677.18</v>
      </c>
      <c r="AB397" s="355">
        <v>49490.83</v>
      </c>
      <c r="AC397" s="355"/>
      <c r="AD397" s="355"/>
      <c r="AE397" s="355">
        <f t="shared" si="316"/>
        <v>86608.930000000008</v>
      </c>
      <c r="AF397" s="406"/>
      <c r="AG397" s="356"/>
      <c r="AH397" s="357"/>
      <c r="AI397" s="357"/>
      <c r="AJ397" s="357"/>
      <c r="AK397" s="358"/>
      <c r="AL397" s="357">
        <f t="shared" si="380"/>
        <v>0</v>
      </c>
      <c r="AM397" s="359">
        <f t="shared" si="384"/>
        <v>86608.930000000008</v>
      </c>
      <c r="AN397" s="357"/>
      <c r="AO397" s="360">
        <f t="shared" si="381"/>
        <v>86608.930000000008</v>
      </c>
      <c r="AP397" s="357"/>
      <c r="AQ397" s="361">
        <f t="shared" si="317"/>
        <v>49490.83</v>
      </c>
      <c r="AR397" s="357"/>
      <c r="AS397" s="357"/>
      <c r="AT397" s="357"/>
      <c r="AU397" s="357"/>
      <c r="AV397" s="362">
        <f t="shared" si="382"/>
        <v>0</v>
      </c>
      <c r="AW397" s="357">
        <f t="shared" si="385"/>
        <v>49490.83</v>
      </c>
      <c r="AX397" s="357"/>
      <c r="AY397" s="359">
        <f t="shared" si="383"/>
        <v>49490.83</v>
      </c>
      <c r="AZ397" s="516"/>
      <c r="BA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row>
    <row r="398" spans="1:87" s="11" customFormat="1" ht="12" customHeight="1">
      <c r="A398" s="168">
        <v>16504251</v>
      </c>
      <c r="B398" s="111" t="str">
        <f t="shared" si="329"/>
        <v>16504251</v>
      </c>
      <c r="C398" s="96" t="s">
        <v>1226</v>
      </c>
      <c r="D398" s="115" t="str">
        <f t="shared" si="330"/>
        <v>W/C</v>
      </c>
      <c r="E398" s="115"/>
      <c r="F398" s="224"/>
      <c r="G398" s="115"/>
      <c r="H398" s="184" t="str">
        <f t="shared" si="347"/>
        <v/>
      </c>
      <c r="I398" s="184" t="str">
        <f t="shared" si="348"/>
        <v/>
      </c>
      <c r="J398" s="184" t="str">
        <f t="shared" si="349"/>
        <v/>
      </c>
      <c r="K398" s="184" t="str">
        <f t="shared" si="350"/>
        <v/>
      </c>
      <c r="L398" s="184" t="str">
        <f t="shared" si="331"/>
        <v>W/C</v>
      </c>
      <c r="M398" s="184" t="str">
        <f t="shared" si="332"/>
        <v>NO</v>
      </c>
      <c r="N398" s="184" t="str">
        <f t="shared" si="333"/>
        <v>W/C</v>
      </c>
      <c r="O398"/>
      <c r="P398" s="97">
        <v>0</v>
      </c>
      <c r="Q398" s="97">
        <v>0</v>
      </c>
      <c r="R398" s="97">
        <v>0</v>
      </c>
      <c r="S398" s="97">
        <v>0</v>
      </c>
      <c r="T398" s="97">
        <v>0</v>
      </c>
      <c r="U398" s="97">
        <v>0</v>
      </c>
      <c r="V398" s="97">
        <v>0</v>
      </c>
      <c r="W398" s="97">
        <v>0</v>
      </c>
      <c r="X398" s="97">
        <v>0</v>
      </c>
      <c r="Y398" s="97">
        <v>0</v>
      </c>
      <c r="Z398" s="97">
        <v>0</v>
      </c>
      <c r="AA398" s="97">
        <v>0</v>
      </c>
      <c r="AB398" s="97">
        <v>0</v>
      </c>
      <c r="AC398" s="97"/>
      <c r="AD398" s="97"/>
      <c r="AE398" s="97">
        <f t="shared" ref="AE398:AE461" si="386">(P398+AB398+SUM(Q398:AA398)*2)/24</f>
        <v>0</v>
      </c>
      <c r="AF398" s="105"/>
      <c r="AG398" s="104"/>
      <c r="AH398" s="102"/>
      <c r="AI398" s="102"/>
      <c r="AJ398" s="102"/>
      <c r="AK398" s="103"/>
      <c r="AL398" s="102">
        <f t="shared" si="380"/>
        <v>0</v>
      </c>
      <c r="AM398" s="101">
        <f t="shared" si="384"/>
        <v>0</v>
      </c>
      <c r="AN398" s="102"/>
      <c r="AO398" s="264">
        <f t="shared" si="381"/>
        <v>0</v>
      </c>
      <c r="AP398" s="240"/>
      <c r="AQ398" s="87">
        <f t="shared" ref="AQ398:AQ461" si="387">AB398</f>
        <v>0</v>
      </c>
      <c r="AR398" s="102"/>
      <c r="AS398" s="102"/>
      <c r="AT398" s="102"/>
      <c r="AU398" s="102"/>
      <c r="AV398" s="260">
        <f t="shared" si="382"/>
        <v>0</v>
      </c>
      <c r="AW398" s="102">
        <f t="shared" si="385"/>
        <v>0</v>
      </c>
      <c r="AX398" s="102"/>
      <c r="AY398" s="101">
        <f t="shared" si="383"/>
        <v>0</v>
      </c>
      <c r="AZ398" s="516"/>
      <c r="BA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row>
    <row r="399" spans="1:87" s="11" customFormat="1" ht="12" customHeight="1">
      <c r="A399" s="168">
        <v>16504253</v>
      </c>
      <c r="B399" s="111" t="str">
        <f t="shared" si="329"/>
        <v>16504253</v>
      </c>
      <c r="C399" s="96" t="s">
        <v>1213</v>
      </c>
      <c r="D399" s="115" t="str">
        <f t="shared" si="330"/>
        <v>W/C</v>
      </c>
      <c r="E399" s="115"/>
      <c r="F399" s="224"/>
      <c r="G399" s="115"/>
      <c r="H399" s="184" t="str">
        <f t="shared" si="347"/>
        <v/>
      </c>
      <c r="I399" s="184" t="str">
        <f t="shared" si="348"/>
        <v/>
      </c>
      <c r="J399" s="184" t="str">
        <f t="shared" si="349"/>
        <v/>
      </c>
      <c r="K399" s="184" t="str">
        <f t="shared" si="350"/>
        <v/>
      </c>
      <c r="L399" s="184" t="str">
        <f t="shared" si="331"/>
        <v>W/C</v>
      </c>
      <c r="M399" s="184" t="str">
        <f t="shared" si="332"/>
        <v>NO</v>
      </c>
      <c r="N399" s="184" t="str">
        <f t="shared" si="333"/>
        <v>W/C</v>
      </c>
      <c r="O399"/>
      <c r="P399" s="97">
        <v>40899.21</v>
      </c>
      <c r="Q399" s="97">
        <v>36354.85</v>
      </c>
      <c r="R399" s="97">
        <v>31810.49</v>
      </c>
      <c r="S399" s="97">
        <v>28773.31</v>
      </c>
      <c r="T399" s="97">
        <v>23977.759999999998</v>
      </c>
      <c r="U399" s="97">
        <v>19182.21</v>
      </c>
      <c r="V399" s="97">
        <v>14386.66</v>
      </c>
      <c r="W399" s="97">
        <v>9591.11</v>
      </c>
      <c r="X399" s="97">
        <v>4795.5600000000004</v>
      </c>
      <c r="Y399" s="97">
        <v>0</v>
      </c>
      <c r="Z399" s="97">
        <v>0</v>
      </c>
      <c r="AA399" s="97">
        <v>0</v>
      </c>
      <c r="AB399" s="97">
        <v>0</v>
      </c>
      <c r="AC399" s="97"/>
      <c r="AD399" s="97"/>
      <c r="AE399" s="97">
        <f t="shared" si="386"/>
        <v>15776.796250000001</v>
      </c>
      <c r="AF399" s="105"/>
      <c r="AG399" s="104"/>
      <c r="AH399" s="102"/>
      <c r="AI399" s="102"/>
      <c r="AJ399" s="102"/>
      <c r="AK399" s="103"/>
      <c r="AL399" s="102">
        <f t="shared" si="380"/>
        <v>0</v>
      </c>
      <c r="AM399" s="101">
        <f t="shared" si="384"/>
        <v>15776.796250000001</v>
      </c>
      <c r="AN399" s="102"/>
      <c r="AO399" s="264">
        <f t="shared" si="381"/>
        <v>15776.796250000001</v>
      </c>
      <c r="AP399" s="240"/>
      <c r="AQ399" s="87">
        <f t="shared" si="387"/>
        <v>0</v>
      </c>
      <c r="AR399" s="102"/>
      <c r="AS399" s="102"/>
      <c r="AT399" s="102"/>
      <c r="AU399" s="102"/>
      <c r="AV399" s="260">
        <f t="shared" si="382"/>
        <v>0</v>
      </c>
      <c r="AW399" s="102">
        <f t="shared" si="385"/>
        <v>0</v>
      </c>
      <c r="AX399" s="102"/>
      <c r="AY399" s="101">
        <f t="shared" si="383"/>
        <v>0</v>
      </c>
      <c r="AZ399" s="516"/>
      <c r="BA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row>
    <row r="400" spans="1:87" s="11" customFormat="1" ht="12" customHeight="1">
      <c r="A400" s="168">
        <v>16504261</v>
      </c>
      <c r="B400" s="111" t="str">
        <f t="shared" si="329"/>
        <v>16504261</v>
      </c>
      <c r="C400" s="96" t="s">
        <v>1227</v>
      </c>
      <c r="D400" s="115" t="str">
        <f t="shared" si="330"/>
        <v>W/C</v>
      </c>
      <c r="E400" s="115"/>
      <c r="F400" s="224"/>
      <c r="G400" s="115"/>
      <c r="H400" s="184" t="str">
        <f t="shared" si="347"/>
        <v/>
      </c>
      <c r="I400" s="184" t="str">
        <f t="shared" si="348"/>
        <v/>
      </c>
      <c r="J400" s="184" t="str">
        <f t="shared" si="349"/>
        <v/>
      </c>
      <c r="K400" s="184" t="str">
        <f t="shared" si="350"/>
        <v/>
      </c>
      <c r="L400" s="184" t="str">
        <f t="shared" si="331"/>
        <v>W/C</v>
      </c>
      <c r="M400" s="184" t="str">
        <f t="shared" si="332"/>
        <v>NO</v>
      </c>
      <c r="N400" s="184" t="str">
        <f t="shared" si="333"/>
        <v>W/C</v>
      </c>
      <c r="O400"/>
      <c r="P400" s="97">
        <v>414887.64</v>
      </c>
      <c r="Q400" s="97">
        <v>414887.64</v>
      </c>
      <c r="R400" s="97">
        <v>727436.04</v>
      </c>
      <c r="S400" s="97">
        <v>727436.04</v>
      </c>
      <c r="T400" s="97">
        <v>940143.24</v>
      </c>
      <c r="U400" s="97">
        <v>940143.24</v>
      </c>
      <c r="V400" s="97">
        <v>940143.24</v>
      </c>
      <c r="W400" s="97">
        <v>1154876.43</v>
      </c>
      <c r="X400" s="97">
        <v>1154876.43</v>
      </c>
      <c r="Y400" s="97">
        <v>1154876.43</v>
      </c>
      <c r="Z400" s="97">
        <v>1613761.45</v>
      </c>
      <c r="AA400" s="97">
        <v>1613761.45</v>
      </c>
      <c r="AB400" s="97">
        <v>1613761.45</v>
      </c>
      <c r="AC400" s="97"/>
      <c r="AD400" s="97"/>
      <c r="AE400" s="97">
        <f t="shared" si="386"/>
        <v>1033055.5145833333</v>
      </c>
      <c r="AF400" s="105"/>
      <c r="AG400" s="104"/>
      <c r="AH400" s="102"/>
      <c r="AI400" s="102"/>
      <c r="AJ400" s="102"/>
      <c r="AK400" s="103"/>
      <c r="AL400" s="102">
        <f t="shared" si="380"/>
        <v>0</v>
      </c>
      <c r="AM400" s="101">
        <f t="shared" si="384"/>
        <v>1033055.5145833333</v>
      </c>
      <c r="AN400" s="102"/>
      <c r="AO400" s="264">
        <f t="shared" si="381"/>
        <v>1033055.5145833333</v>
      </c>
      <c r="AP400" s="240"/>
      <c r="AQ400" s="87">
        <f t="shared" si="387"/>
        <v>1613761.45</v>
      </c>
      <c r="AR400" s="102"/>
      <c r="AS400" s="102"/>
      <c r="AT400" s="102"/>
      <c r="AU400" s="102"/>
      <c r="AV400" s="260">
        <f t="shared" si="382"/>
        <v>0</v>
      </c>
      <c r="AW400" s="102">
        <f t="shared" si="385"/>
        <v>1613761.45</v>
      </c>
      <c r="AX400" s="102"/>
      <c r="AY400" s="101">
        <f t="shared" si="383"/>
        <v>1613761.45</v>
      </c>
      <c r="AZ400" s="516"/>
      <c r="BA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row>
    <row r="401" spans="1:87" s="11" customFormat="1" ht="12" customHeight="1">
      <c r="A401" s="168">
        <v>16504271</v>
      </c>
      <c r="B401" s="111" t="str">
        <f t="shared" si="329"/>
        <v>16504271</v>
      </c>
      <c r="C401" s="96" t="s">
        <v>1228</v>
      </c>
      <c r="D401" s="115" t="str">
        <f t="shared" si="330"/>
        <v>W/C</v>
      </c>
      <c r="E401" s="115"/>
      <c r="F401" s="224"/>
      <c r="G401" s="115"/>
      <c r="H401" s="184" t="str">
        <f t="shared" si="347"/>
        <v/>
      </c>
      <c r="I401" s="184" t="str">
        <f t="shared" si="348"/>
        <v/>
      </c>
      <c r="J401" s="184" t="str">
        <f t="shared" si="349"/>
        <v/>
      </c>
      <c r="K401" s="184" t="str">
        <f t="shared" si="350"/>
        <v/>
      </c>
      <c r="L401" s="184" t="str">
        <f t="shared" si="331"/>
        <v>W/C</v>
      </c>
      <c r="M401" s="184" t="str">
        <f t="shared" si="332"/>
        <v>NO</v>
      </c>
      <c r="N401" s="184" t="str">
        <f t="shared" si="333"/>
        <v>W/C</v>
      </c>
      <c r="O401"/>
      <c r="P401" s="97">
        <v>227732.73</v>
      </c>
      <c r="Q401" s="97">
        <v>227732.73</v>
      </c>
      <c r="R401" s="97">
        <v>399291.25</v>
      </c>
      <c r="S401" s="97">
        <v>399291.25</v>
      </c>
      <c r="T401" s="97">
        <v>516046.7</v>
      </c>
      <c r="U401" s="97">
        <v>516046.7</v>
      </c>
      <c r="V401" s="97">
        <v>516046.7</v>
      </c>
      <c r="W401" s="97">
        <v>633914.21</v>
      </c>
      <c r="X401" s="97">
        <v>633914.21</v>
      </c>
      <c r="Y401" s="97">
        <v>633914.21</v>
      </c>
      <c r="Z401" s="97">
        <v>885797.21</v>
      </c>
      <c r="AA401" s="97">
        <v>885797.21</v>
      </c>
      <c r="AB401" s="97">
        <v>885797.21</v>
      </c>
      <c r="AC401" s="97"/>
      <c r="AD401" s="97"/>
      <c r="AE401" s="97">
        <f t="shared" si="386"/>
        <v>567046.4458333333</v>
      </c>
      <c r="AF401" s="105"/>
      <c r="AG401" s="104"/>
      <c r="AH401" s="102"/>
      <c r="AI401" s="102"/>
      <c r="AJ401" s="102"/>
      <c r="AK401" s="103"/>
      <c r="AL401" s="102">
        <f t="shared" si="380"/>
        <v>0</v>
      </c>
      <c r="AM401" s="101">
        <f t="shared" si="384"/>
        <v>567046.4458333333</v>
      </c>
      <c r="AN401" s="102"/>
      <c r="AO401" s="264">
        <f t="shared" si="381"/>
        <v>567046.4458333333</v>
      </c>
      <c r="AP401" s="240"/>
      <c r="AQ401" s="87">
        <f t="shared" si="387"/>
        <v>885797.21</v>
      </c>
      <c r="AR401" s="102"/>
      <c r="AS401" s="102"/>
      <c r="AT401" s="102"/>
      <c r="AU401" s="102"/>
      <c r="AV401" s="260">
        <f t="shared" si="382"/>
        <v>0</v>
      </c>
      <c r="AW401" s="102">
        <f t="shared" si="385"/>
        <v>885797.21</v>
      </c>
      <c r="AX401" s="102"/>
      <c r="AY401" s="101">
        <f t="shared" si="383"/>
        <v>885797.21</v>
      </c>
      <c r="AZ401" s="516"/>
      <c r="BA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row>
    <row r="402" spans="1:87" s="11" customFormat="1" ht="12" customHeight="1">
      <c r="A402" s="168">
        <v>16504273</v>
      </c>
      <c r="B402" s="111" t="str">
        <f t="shared" si="329"/>
        <v>16504273</v>
      </c>
      <c r="C402" s="96" t="s">
        <v>1243</v>
      </c>
      <c r="D402" s="115" t="str">
        <f t="shared" si="330"/>
        <v>W/C</v>
      </c>
      <c r="E402" s="115"/>
      <c r="F402" s="224"/>
      <c r="G402" s="115"/>
      <c r="H402" s="184" t="str">
        <f t="shared" si="347"/>
        <v/>
      </c>
      <c r="I402" s="184" t="str">
        <f t="shared" si="348"/>
        <v/>
      </c>
      <c r="J402" s="184" t="str">
        <f t="shared" si="349"/>
        <v/>
      </c>
      <c r="K402" s="184" t="str">
        <f t="shared" si="350"/>
        <v/>
      </c>
      <c r="L402" s="184" t="str">
        <f t="shared" si="331"/>
        <v>W/C</v>
      </c>
      <c r="M402" s="184" t="str">
        <f t="shared" si="332"/>
        <v>NO</v>
      </c>
      <c r="N402" s="184" t="str">
        <f t="shared" si="333"/>
        <v>W/C</v>
      </c>
      <c r="O402"/>
      <c r="P402" s="97">
        <v>28317.86</v>
      </c>
      <c r="Q402" s="97">
        <v>14158.91</v>
      </c>
      <c r="R402" s="97">
        <v>0</v>
      </c>
      <c r="S402" s="97">
        <v>0</v>
      </c>
      <c r="T402" s="97">
        <v>0</v>
      </c>
      <c r="U402" s="97">
        <v>0</v>
      </c>
      <c r="V402" s="97">
        <v>0</v>
      </c>
      <c r="W402" s="97">
        <v>0</v>
      </c>
      <c r="X402" s="97">
        <v>0</v>
      </c>
      <c r="Y402" s="97">
        <v>0</v>
      </c>
      <c r="Z402" s="97">
        <v>0</v>
      </c>
      <c r="AA402" s="97">
        <v>0</v>
      </c>
      <c r="AB402" s="97">
        <v>0</v>
      </c>
      <c r="AC402" s="97"/>
      <c r="AD402" s="97"/>
      <c r="AE402" s="97">
        <f t="shared" si="386"/>
        <v>2359.8200000000002</v>
      </c>
      <c r="AF402" s="105"/>
      <c r="AG402" s="104"/>
      <c r="AH402" s="102"/>
      <c r="AI402" s="102"/>
      <c r="AJ402" s="102"/>
      <c r="AK402" s="103"/>
      <c r="AL402" s="102">
        <f t="shared" si="380"/>
        <v>0</v>
      </c>
      <c r="AM402" s="101">
        <f t="shared" si="384"/>
        <v>2359.8200000000002</v>
      </c>
      <c r="AN402" s="102"/>
      <c r="AO402" s="264">
        <f t="shared" si="381"/>
        <v>2359.8200000000002</v>
      </c>
      <c r="AP402" s="240"/>
      <c r="AQ402" s="87">
        <f t="shared" si="387"/>
        <v>0</v>
      </c>
      <c r="AR402" s="102"/>
      <c r="AS402" s="102"/>
      <c r="AT402" s="102"/>
      <c r="AU402" s="102"/>
      <c r="AV402" s="260">
        <f t="shared" si="382"/>
        <v>0</v>
      </c>
      <c r="AW402" s="102">
        <f t="shared" si="385"/>
        <v>0</v>
      </c>
      <c r="AX402" s="102"/>
      <c r="AY402" s="101">
        <f t="shared" si="383"/>
        <v>0</v>
      </c>
      <c r="AZ402" s="516"/>
      <c r="BA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row>
    <row r="403" spans="1:87" s="11" customFormat="1" ht="12" customHeight="1">
      <c r="A403" s="373">
        <v>16504281</v>
      </c>
      <c r="B403" s="387" t="str">
        <f t="shared" si="329"/>
        <v>16504281</v>
      </c>
      <c r="C403" s="391" t="s">
        <v>1340</v>
      </c>
      <c r="D403" s="353" t="str">
        <f t="shared" si="330"/>
        <v>W/C</v>
      </c>
      <c r="E403" s="353"/>
      <c r="F403" s="367">
        <v>42995</v>
      </c>
      <c r="G403" s="353"/>
      <c r="H403" s="354" t="str">
        <f t="shared" si="347"/>
        <v/>
      </c>
      <c r="I403" s="354" t="str">
        <f t="shared" si="348"/>
        <v/>
      </c>
      <c r="J403" s="354" t="str">
        <f t="shared" si="349"/>
        <v/>
      </c>
      <c r="K403" s="354" t="str">
        <f t="shared" si="350"/>
        <v/>
      </c>
      <c r="L403" s="354" t="str">
        <f t="shared" si="331"/>
        <v>W/C</v>
      </c>
      <c r="M403" s="354" t="str">
        <f t="shared" si="332"/>
        <v>NO</v>
      </c>
      <c r="N403" s="354" t="str">
        <f t="shared" si="333"/>
        <v>W/C</v>
      </c>
      <c r="O403"/>
      <c r="P403" s="355">
        <v>6624.95</v>
      </c>
      <c r="Q403" s="355">
        <v>6624.95</v>
      </c>
      <c r="R403" s="355">
        <v>11615.74</v>
      </c>
      <c r="S403" s="355">
        <v>11615.74</v>
      </c>
      <c r="T403" s="355">
        <v>15012.26</v>
      </c>
      <c r="U403" s="355">
        <v>15012.26</v>
      </c>
      <c r="V403" s="355">
        <v>15012.26</v>
      </c>
      <c r="W403" s="355">
        <v>18441.14</v>
      </c>
      <c r="X403" s="355">
        <v>18441.14</v>
      </c>
      <c r="Y403" s="355">
        <v>18441.14</v>
      </c>
      <c r="Z403" s="355">
        <v>25768.639999999999</v>
      </c>
      <c r="AA403" s="355">
        <v>25768.639999999999</v>
      </c>
      <c r="AB403" s="355">
        <v>25768.639999999999</v>
      </c>
      <c r="AC403" s="355"/>
      <c r="AD403" s="355"/>
      <c r="AE403" s="355">
        <f t="shared" si="386"/>
        <v>16495.892083333336</v>
      </c>
      <c r="AF403" s="406"/>
      <c r="AG403" s="356"/>
      <c r="AH403" s="357"/>
      <c r="AI403" s="357"/>
      <c r="AJ403" s="357"/>
      <c r="AK403" s="358"/>
      <c r="AL403" s="357">
        <f t="shared" si="380"/>
        <v>0</v>
      </c>
      <c r="AM403" s="359">
        <f t="shared" si="384"/>
        <v>16495.892083333336</v>
      </c>
      <c r="AN403" s="357"/>
      <c r="AO403" s="360">
        <f t="shared" si="381"/>
        <v>16495.892083333336</v>
      </c>
      <c r="AP403" s="357"/>
      <c r="AQ403" s="361">
        <f t="shared" si="387"/>
        <v>25768.639999999999</v>
      </c>
      <c r="AR403" s="357"/>
      <c r="AS403" s="357"/>
      <c r="AT403" s="357"/>
      <c r="AU403" s="357"/>
      <c r="AV403" s="362">
        <f t="shared" si="382"/>
        <v>0</v>
      </c>
      <c r="AW403" s="357">
        <f t="shared" si="385"/>
        <v>25768.639999999999</v>
      </c>
      <c r="AX403" s="357"/>
      <c r="AY403" s="359">
        <f t="shared" si="383"/>
        <v>25768.639999999999</v>
      </c>
      <c r="AZ403" s="516"/>
      <c r="BA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row>
    <row r="404" spans="1:87" s="11" customFormat="1" ht="12" customHeight="1">
      <c r="A404" s="174">
        <v>16504283</v>
      </c>
      <c r="B404" s="204" t="str">
        <f t="shared" si="329"/>
        <v>16504283</v>
      </c>
      <c r="C404" s="96" t="s">
        <v>1289</v>
      </c>
      <c r="D404" s="115" t="str">
        <f t="shared" si="330"/>
        <v>W/C</v>
      </c>
      <c r="E404" s="115"/>
      <c r="F404" s="224"/>
      <c r="G404" s="115"/>
      <c r="H404" s="184" t="str">
        <f t="shared" si="347"/>
        <v/>
      </c>
      <c r="I404" s="184" t="str">
        <f t="shared" si="348"/>
        <v/>
      </c>
      <c r="J404" s="184" t="str">
        <f t="shared" si="349"/>
        <v/>
      </c>
      <c r="K404" s="184" t="str">
        <f t="shared" si="350"/>
        <v/>
      </c>
      <c r="L404" s="184" t="str">
        <f t="shared" si="331"/>
        <v>W/C</v>
      </c>
      <c r="M404" s="184" t="str">
        <f t="shared" si="332"/>
        <v>NO</v>
      </c>
      <c r="N404" s="184" t="str">
        <f t="shared" si="333"/>
        <v>W/C</v>
      </c>
      <c r="O404" s="4"/>
      <c r="P404" s="97">
        <v>43249.07</v>
      </c>
      <c r="Q404" s="97">
        <v>37070.620000000003</v>
      </c>
      <c r="R404" s="97">
        <v>30892.17</v>
      </c>
      <c r="S404" s="97">
        <v>24713.72</v>
      </c>
      <c r="T404" s="97">
        <v>18535.27</v>
      </c>
      <c r="U404" s="97">
        <v>12356.82</v>
      </c>
      <c r="V404" s="97">
        <v>6178.37</v>
      </c>
      <c r="W404" s="97">
        <v>0</v>
      </c>
      <c r="X404" s="97">
        <v>0</v>
      </c>
      <c r="Y404" s="97">
        <v>0</v>
      </c>
      <c r="Z404" s="97">
        <v>0</v>
      </c>
      <c r="AA404" s="97">
        <v>0</v>
      </c>
      <c r="AB404" s="97">
        <v>0</v>
      </c>
      <c r="AC404" s="97"/>
      <c r="AD404" s="97"/>
      <c r="AE404" s="97">
        <f t="shared" si="386"/>
        <v>12614.292083333334</v>
      </c>
      <c r="AF404" s="105"/>
      <c r="AG404" s="104"/>
      <c r="AH404" s="102"/>
      <c r="AI404" s="102"/>
      <c r="AJ404" s="102"/>
      <c r="AK404" s="103"/>
      <c r="AL404" s="102">
        <f t="shared" si="380"/>
        <v>0</v>
      </c>
      <c r="AM404" s="101">
        <f t="shared" si="384"/>
        <v>12614.292083333334</v>
      </c>
      <c r="AN404" s="102"/>
      <c r="AO404" s="264">
        <f t="shared" si="381"/>
        <v>12614.292083333334</v>
      </c>
      <c r="AP404" s="102"/>
      <c r="AQ404" s="87">
        <f t="shared" si="387"/>
        <v>0</v>
      </c>
      <c r="AR404" s="102"/>
      <c r="AS404" s="102"/>
      <c r="AT404" s="102"/>
      <c r="AU404" s="102"/>
      <c r="AV404" s="260">
        <f t="shared" si="382"/>
        <v>0</v>
      </c>
      <c r="AW404" s="102">
        <f t="shared" si="385"/>
        <v>0</v>
      </c>
      <c r="AX404" s="102"/>
      <c r="AY404" s="101">
        <f t="shared" si="383"/>
        <v>0</v>
      </c>
      <c r="AZ404" s="516"/>
      <c r="BA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row>
    <row r="405" spans="1:87" s="11" customFormat="1" ht="12" customHeight="1">
      <c r="A405" s="373">
        <v>16504293</v>
      </c>
      <c r="B405" s="387" t="str">
        <f t="shared" si="329"/>
        <v>16504293</v>
      </c>
      <c r="C405" s="352" t="s">
        <v>1315</v>
      </c>
      <c r="D405" s="353" t="str">
        <f t="shared" si="330"/>
        <v>W/C</v>
      </c>
      <c r="E405" s="353"/>
      <c r="F405" s="367">
        <v>42842</v>
      </c>
      <c r="G405" s="353"/>
      <c r="H405" s="354" t="str">
        <f t="shared" si="347"/>
        <v/>
      </c>
      <c r="I405" s="354" t="str">
        <f t="shared" si="348"/>
        <v/>
      </c>
      <c r="J405" s="354" t="str">
        <f t="shared" si="349"/>
        <v/>
      </c>
      <c r="K405" s="354" t="str">
        <f t="shared" si="350"/>
        <v/>
      </c>
      <c r="L405" s="354" t="str">
        <f t="shared" si="331"/>
        <v>W/C</v>
      </c>
      <c r="M405" s="354" t="str">
        <f t="shared" si="332"/>
        <v>NO</v>
      </c>
      <c r="N405" s="354" t="str">
        <f t="shared" si="333"/>
        <v>W/C</v>
      </c>
      <c r="O405"/>
      <c r="P405" s="355">
        <v>209718.96</v>
      </c>
      <c r="Q405" s="355">
        <v>188747.06</v>
      </c>
      <c r="R405" s="355">
        <v>167775.16</v>
      </c>
      <c r="S405" s="355">
        <v>146803.26</v>
      </c>
      <c r="T405" s="355">
        <v>125831.36</v>
      </c>
      <c r="U405" s="355">
        <v>104859.46</v>
      </c>
      <c r="V405" s="355">
        <v>83887.56</v>
      </c>
      <c r="W405" s="355">
        <v>62915.66</v>
      </c>
      <c r="X405" s="355">
        <v>41943.76</v>
      </c>
      <c r="Y405" s="355">
        <v>16505.75</v>
      </c>
      <c r="Z405" s="355">
        <v>0</v>
      </c>
      <c r="AA405" s="355">
        <v>0</v>
      </c>
      <c r="AB405" s="355">
        <v>0</v>
      </c>
      <c r="AC405" s="355"/>
      <c r="AD405" s="355"/>
      <c r="AE405" s="355">
        <f t="shared" si="386"/>
        <v>87010.709166666653</v>
      </c>
      <c r="AF405" s="406"/>
      <c r="AG405" s="356"/>
      <c r="AH405" s="357"/>
      <c r="AI405" s="357"/>
      <c r="AJ405" s="357"/>
      <c r="AK405" s="358"/>
      <c r="AL405" s="357">
        <f t="shared" si="380"/>
        <v>0</v>
      </c>
      <c r="AM405" s="359">
        <f t="shared" si="384"/>
        <v>87010.709166666653</v>
      </c>
      <c r="AN405" s="357"/>
      <c r="AO405" s="360">
        <f t="shared" si="381"/>
        <v>87010.709166666653</v>
      </c>
      <c r="AP405" s="357"/>
      <c r="AQ405" s="361">
        <f t="shared" si="387"/>
        <v>0</v>
      </c>
      <c r="AR405" s="357"/>
      <c r="AS405" s="357"/>
      <c r="AT405" s="357"/>
      <c r="AU405" s="357"/>
      <c r="AV405" s="362">
        <f t="shared" si="382"/>
        <v>0</v>
      </c>
      <c r="AW405" s="357">
        <f t="shared" si="385"/>
        <v>0</v>
      </c>
      <c r="AX405" s="357"/>
      <c r="AY405" s="359">
        <f t="shared" si="383"/>
        <v>0</v>
      </c>
      <c r="AZ405" s="516"/>
      <c r="BA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row>
    <row r="406" spans="1:87" s="11" customFormat="1" ht="12" customHeight="1">
      <c r="A406" s="373">
        <v>16504303</v>
      </c>
      <c r="B406" s="387" t="str">
        <f t="shared" si="329"/>
        <v>16504303</v>
      </c>
      <c r="C406" s="389" t="s">
        <v>1336</v>
      </c>
      <c r="D406" s="353" t="str">
        <f t="shared" si="330"/>
        <v>W/C</v>
      </c>
      <c r="E406" s="353"/>
      <c r="F406" s="383">
        <v>42964</v>
      </c>
      <c r="G406" s="353"/>
      <c r="H406" s="354" t="str">
        <f t="shared" si="347"/>
        <v/>
      </c>
      <c r="I406" s="354" t="str">
        <f t="shared" si="348"/>
        <v/>
      </c>
      <c r="J406" s="354" t="str">
        <f t="shared" si="349"/>
        <v/>
      </c>
      <c r="K406" s="354" t="str">
        <f t="shared" si="350"/>
        <v/>
      </c>
      <c r="L406" s="354" t="str">
        <f t="shared" si="331"/>
        <v>W/C</v>
      </c>
      <c r="M406" s="354" t="str">
        <f t="shared" si="332"/>
        <v>NO</v>
      </c>
      <c r="N406" s="354" t="str">
        <f t="shared" si="333"/>
        <v>W/C</v>
      </c>
      <c r="O406"/>
      <c r="P406" s="355">
        <v>222333.93</v>
      </c>
      <c r="Q406" s="355">
        <v>208438.06</v>
      </c>
      <c r="R406" s="355">
        <v>194542.19</v>
      </c>
      <c r="S406" s="355">
        <v>180646.32</v>
      </c>
      <c r="T406" s="355">
        <v>166750.45000000001</v>
      </c>
      <c r="U406" s="355">
        <v>152854.57999999999</v>
      </c>
      <c r="V406" s="355">
        <v>138958.71</v>
      </c>
      <c r="W406" s="355">
        <v>125062.84</v>
      </c>
      <c r="X406" s="355">
        <v>111166.97</v>
      </c>
      <c r="Y406" s="355">
        <v>97271.1</v>
      </c>
      <c r="Z406" s="355">
        <v>83375.23</v>
      </c>
      <c r="AA406" s="355">
        <v>69479.360000000001</v>
      </c>
      <c r="AB406" s="355">
        <v>55583.49</v>
      </c>
      <c r="AC406" s="355"/>
      <c r="AD406" s="355"/>
      <c r="AE406" s="355">
        <f t="shared" si="386"/>
        <v>138958.71</v>
      </c>
      <c r="AF406" s="406"/>
      <c r="AG406" s="356"/>
      <c r="AH406" s="357"/>
      <c r="AI406" s="357"/>
      <c r="AJ406" s="357"/>
      <c r="AK406" s="358"/>
      <c r="AL406" s="357">
        <f t="shared" si="380"/>
        <v>0</v>
      </c>
      <c r="AM406" s="359">
        <f t="shared" si="384"/>
        <v>138958.71</v>
      </c>
      <c r="AN406" s="357"/>
      <c r="AO406" s="360">
        <f t="shared" si="381"/>
        <v>138958.71</v>
      </c>
      <c r="AP406" s="357"/>
      <c r="AQ406" s="361">
        <f t="shared" si="387"/>
        <v>55583.49</v>
      </c>
      <c r="AR406" s="357"/>
      <c r="AS406" s="357"/>
      <c r="AT406" s="357"/>
      <c r="AU406" s="357"/>
      <c r="AV406" s="362">
        <f t="shared" si="382"/>
        <v>0</v>
      </c>
      <c r="AW406" s="357">
        <f t="shared" si="385"/>
        <v>55583.49</v>
      </c>
      <c r="AX406" s="357"/>
      <c r="AY406" s="359">
        <f t="shared" si="383"/>
        <v>55583.49</v>
      </c>
      <c r="AZ406" s="516"/>
      <c r="BA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row>
    <row r="407" spans="1:87" s="11" customFormat="1" ht="12" customHeight="1">
      <c r="A407" s="373">
        <v>16504313</v>
      </c>
      <c r="B407" s="387" t="str">
        <f t="shared" si="329"/>
        <v>16504313</v>
      </c>
      <c r="C407" s="389" t="s">
        <v>1337</v>
      </c>
      <c r="D407" s="353" t="str">
        <f t="shared" si="330"/>
        <v>W/C</v>
      </c>
      <c r="E407" s="353"/>
      <c r="F407" s="367">
        <v>42964</v>
      </c>
      <c r="G407" s="353"/>
      <c r="H407" s="354" t="str">
        <f t="shared" si="347"/>
        <v/>
      </c>
      <c r="I407" s="354" t="str">
        <f t="shared" si="348"/>
        <v/>
      </c>
      <c r="J407" s="354" t="str">
        <f t="shared" si="349"/>
        <v/>
      </c>
      <c r="K407" s="354" t="str">
        <f t="shared" si="350"/>
        <v/>
      </c>
      <c r="L407" s="354" t="str">
        <f t="shared" si="331"/>
        <v>W/C</v>
      </c>
      <c r="M407" s="354" t="str">
        <f t="shared" si="332"/>
        <v>NO</v>
      </c>
      <c r="N407" s="354" t="str">
        <f t="shared" si="333"/>
        <v>W/C</v>
      </c>
      <c r="O407"/>
      <c r="P407" s="355">
        <v>559324.82999999996</v>
      </c>
      <c r="Q407" s="355">
        <v>524367.03</v>
      </c>
      <c r="R407" s="355">
        <v>489409.23</v>
      </c>
      <c r="S407" s="355">
        <v>454451.43</v>
      </c>
      <c r="T407" s="355">
        <v>552234.07999999996</v>
      </c>
      <c r="U407" s="355">
        <v>513868.21</v>
      </c>
      <c r="V407" s="355">
        <v>474600.07</v>
      </c>
      <c r="W407" s="355">
        <v>372874.2</v>
      </c>
      <c r="X407" s="355">
        <v>334508.33</v>
      </c>
      <c r="Y407" s="355">
        <v>296142.46000000002</v>
      </c>
      <c r="Z407" s="355">
        <v>257776.59</v>
      </c>
      <c r="AA407" s="355">
        <v>219410.72</v>
      </c>
      <c r="AB407" s="355">
        <v>181044.85</v>
      </c>
      <c r="AC407" s="355"/>
      <c r="AD407" s="355"/>
      <c r="AE407" s="355">
        <f t="shared" si="386"/>
        <v>404985.59916666662</v>
      </c>
      <c r="AF407" s="406"/>
      <c r="AG407" s="356"/>
      <c r="AH407" s="357"/>
      <c r="AI407" s="357"/>
      <c r="AJ407" s="357"/>
      <c r="AK407" s="358"/>
      <c r="AL407" s="357">
        <f t="shared" si="380"/>
        <v>0</v>
      </c>
      <c r="AM407" s="359">
        <f t="shared" si="384"/>
        <v>404985.59916666662</v>
      </c>
      <c r="AN407" s="357"/>
      <c r="AO407" s="360">
        <f t="shared" si="381"/>
        <v>404985.59916666662</v>
      </c>
      <c r="AP407" s="357"/>
      <c r="AQ407" s="361">
        <f t="shared" si="387"/>
        <v>181044.85</v>
      </c>
      <c r="AR407" s="357"/>
      <c r="AS407" s="357"/>
      <c r="AT407" s="357"/>
      <c r="AU407" s="357"/>
      <c r="AV407" s="362">
        <f t="shared" si="382"/>
        <v>0</v>
      </c>
      <c r="AW407" s="357">
        <f t="shared" si="385"/>
        <v>181044.85</v>
      </c>
      <c r="AX407" s="357"/>
      <c r="AY407" s="359">
        <f t="shared" si="383"/>
        <v>181044.85</v>
      </c>
      <c r="AZ407" s="516"/>
      <c r="BA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row>
    <row r="408" spans="1:87" s="11" customFormat="1" ht="12" customHeight="1">
      <c r="A408" s="373">
        <v>16504323</v>
      </c>
      <c r="B408" s="387" t="str">
        <f t="shared" si="329"/>
        <v>16504323</v>
      </c>
      <c r="C408" s="389" t="s">
        <v>1338</v>
      </c>
      <c r="D408" s="353" t="str">
        <f t="shared" si="330"/>
        <v>W/C</v>
      </c>
      <c r="E408" s="353"/>
      <c r="F408" s="383">
        <v>42964</v>
      </c>
      <c r="G408" s="353"/>
      <c r="H408" s="354" t="str">
        <f t="shared" si="347"/>
        <v/>
      </c>
      <c r="I408" s="354" t="str">
        <f t="shared" si="348"/>
        <v/>
      </c>
      <c r="J408" s="354" t="str">
        <f t="shared" si="349"/>
        <v/>
      </c>
      <c r="K408" s="354" t="str">
        <f t="shared" si="350"/>
        <v/>
      </c>
      <c r="L408" s="354" t="str">
        <f t="shared" si="331"/>
        <v>W/C</v>
      </c>
      <c r="M408" s="354" t="str">
        <f t="shared" si="332"/>
        <v>NO</v>
      </c>
      <c r="N408" s="354" t="str">
        <f t="shared" si="333"/>
        <v>W/C</v>
      </c>
      <c r="O408"/>
      <c r="P408" s="355">
        <v>760052.74</v>
      </c>
      <c r="Q408" s="355">
        <v>712549.44</v>
      </c>
      <c r="R408" s="355">
        <v>665046.14</v>
      </c>
      <c r="S408" s="355">
        <v>617542.84</v>
      </c>
      <c r="T408" s="355">
        <v>570039.54</v>
      </c>
      <c r="U408" s="355">
        <v>522536.24</v>
      </c>
      <c r="V408" s="355">
        <v>475032.94</v>
      </c>
      <c r="W408" s="355">
        <v>427529.64</v>
      </c>
      <c r="X408" s="355">
        <v>380026.34</v>
      </c>
      <c r="Y408" s="355">
        <v>332523.03999999998</v>
      </c>
      <c r="Z408" s="355">
        <v>285019.74</v>
      </c>
      <c r="AA408" s="355">
        <v>237516.44</v>
      </c>
      <c r="AB408" s="355">
        <v>190013.14</v>
      </c>
      <c r="AC408" s="355"/>
      <c r="AD408" s="355"/>
      <c r="AE408" s="355">
        <f t="shared" si="386"/>
        <v>475032.94000000012</v>
      </c>
      <c r="AF408" s="406"/>
      <c r="AG408" s="356"/>
      <c r="AH408" s="357"/>
      <c r="AI408" s="357"/>
      <c r="AJ408" s="357"/>
      <c r="AK408" s="358"/>
      <c r="AL408" s="357">
        <f t="shared" si="380"/>
        <v>0</v>
      </c>
      <c r="AM408" s="359">
        <f t="shared" si="384"/>
        <v>475032.94000000012</v>
      </c>
      <c r="AN408" s="357"/>
      <c r="AO408" s="360">
        <f t="shared" si="381"/>
        <v>475032.94000000012</v>
      </c>
      <c r="AP408" s="357"/>
      <c r="AQ408" s="361">
        <f t="shared" si="387"/>
        <v>190013.14</v>
      </c>
      <c r="AR408" s="357"/>
      <c r="AS408" s="357"/>
      <c r="AT408" s="357"/>
      <c r="AU408" s="357"/>
      <c r="AV408" s="362">
        <f t="shared" si="382"/>
        <v>0</v>
      </c>
      <c r="AW408" s="357">
        <f t="shared" si="385"/>
        <v>190013.14</v>
      </c>
      <c r="AX408" s="357"/>
      <c r="AY408" s="359">
        <f t="shared" si="383"/>
        <v>190013.14</v>
      </c>
      <c r="AZ408" s="516"/>
      <c r="BA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row>
    <row r="409" spans="1:87" s="11" customFormat="1" ht="12" customHeight="1">
      <c r="A409" s="373">
        <v>16504353</v>
      </c>
      <c r="B409" s="387" t="str">
        <f t="shared" si="329"/>
        <v>16504353</v>
      </c>
      <c r="C409" s="389" t="s">
        <v>1385</v>
      </c>
      <c r="D409" s="353" t="str">
        <f t="shared" si="330"/>
        <v>W/C</v>
      </c>
      <c r="E409" s="353"/>
      <c r="F409" s="367">
        <v>43070</v>
      </c>
      <c r="G409" s="353"/>
      <c r="H409" s="354" t="str">
        <f t="shared" si="347"/>
        <v/>
      </c>
      <c r="I409" s="354" t="str">
        <f t="shared" si="348"/>
        <v/>
      </c>
      <c r="J409" s="354" t="str">
        <f t="shared" si="349"/>
        <v/>
      </c>
      <c r="K409" s="354" t="str">
        <f t="shared" si="350"/>
        <v/>
      </c>
      <c r="L409" s="354" t="str">
        <f t="shared" si="331"/>
        <v>W/C</v>
      </c>
      <c r="M409" s="354" t="str">
        <f t="shared" si="332"/>
        <v>NO</v>
      </c>
      <c r="N409" s="354" t="str">
        <f t="shared" si="333"/>
        <v>W/C</v>
      </c>
      <c r="O409"/>
      <c r="P409" s="355">
        <v>205364.21</v>
      </c>
      <c r="Q409" s="355">
        <v>196807.37</v>
      </c>
      <c r="R409" s="355">
        <v>308046.32</v>
      </c>
      <c r="S409" s="355">
        <v>308046.32</v>
      </c>
      <c r="T409" s="355">
        <v>308046.32</v>
      </c>
      <c r="U409" s="355">
        <v>308046.32</v>
      </c>
      <c r="V409" s="355">
        <v>308046.32</v>
      </c>
      <c r="W409" s="355">
        <v>308046.32</v>
      </c>
      <c r="X409" s="355">
        <v>308046.32</v>
      </c>
      <c r="Y409" s="355">
        <v>308046.32</v>
      </c>
      <c r="Z409" s="355">
        <v>308046.32</v>
      </c>
      <c r="AA409" s="355">
        <v>308046.32</v>
      </c>
      <c r="AB409" s="355">
        <v>308046.32</v>
      </c>
      <c r="AC409" s="355"/>
      <c r="AD409" s="355"/>
      <c r="AE409" s="355">
        <f t="shared" si="386"/>
        <v>294497.98625000002</v>
      </c>
      <c r="AF409" s="406"/>
      <c r="AG409" s="356"/>
      <c r="AH409" s="357"/>
      <c r="AI409" s="357"/>
      <c r="AJ409" s="357"/>
      <c r="AK409" s="358"/>
      <c r="AL409" s="357">
        <f t="shared" si="380"/>
        <v>0</v>
      </c>
      <c r="AM409" s="359">
        <f t="shared" si="384"/>
        <v>294497.98625000002</v>
      </c>
      <c r="AN409" s="357"/>
      <c r="AO409" s="360">
        <f t="shared" si="381"/>
        <v>294497.98625000002</v>
      </c>
      <c r="AP409" s="357"/>
      <c r="AQ409" s="361">
        <f t="shared" si="387"/>
        <v>308046.32</v>
      </c>
      <c r="AR409" s="357"/>
      <c r="AS409" s="357"/>
      <c r="AT409" s="357"/>
      <c r="AU409" s="357"/>
      <c r="AV409" s="362">
        <f t="shared" si="382"/>
        <v>0</v>
      </c>
      <c r="AW409" s="357">
        <f t="shared" si="385"/>
        <v>308046.32</v>
      </c>
      <c r="AX409" s="357"/>
      <c r="AY409" s="359">
        <f t="shared" si="383"/>
        <v>308046.32</v>
      </c>
      <c r="AZ409" s="516"/>
      <c r="BA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row>
    <row r="410" spans="1:87" s="11" customFormat="1" ht="12" customHeight="1">
      <c r="A410" s="377">
        <v>16504373</v>
      </c>
      <c r="B410" s="377" t="str">
        <f t="shared" si="329"/>
        <v>16504373</v>
      </c>
      <c r="C410" s="390" t="s">
        <v>1471</v>
      </c>
      <c r="D410" s="353" t="str">
        <f t="shared" si="330"/>
        <v>W/C</v>
      </c>
      <c r="E410" s="353"/>
      <c r="F410" s="383">
        <v>43101</v>
      </c>
      <c r="G410" s="353"/>
      <c r="H410" s="354" t="str">
        <f t="shared" si="347"/>
        <v/>
      </c>
      <c r="I410" s="354" t="str">
        <f t="shared" si="348"/>
        <v/>
      </c>
      <c r="J410" s="354" t="str">
        <f t="shared" si="349"/>
        <v/>
      </c>
      <c r="K410" s="354" t="str">
        <f t="shared" si="350"/>
        <v/>
      </c>
      <c r="L410" s="354" t="str">
        <f t="shared" si="331"/>
        <v>W/C</v>
      </c>
      <c r="M410" s="354" t="str">
        <f t="shared" si="332"/>
        <v>NO</v>
      </c>
      <c r="N410" s="354" t="str">
        <f t="shared" si="333"/>
        <v>W/C</v>
      </c>
      <c r="O410"/>
      <c r="P410" s="355">
        <v>0</v>
      </c>
      <c r="Q410" s="355">
        <v>50000</v>
      </c>
      <c r="R410" s="355">
        <v>43750</v>
      </c>
      <c r="S410" s="355">
        <v>37500</v>
      </c>
      <c r="T410" s="355">
        <v>31250</v>
      </c>
      <c r="U410" s="355">
        <v>25000</v>
      </c>
      <c r="V410" s="355">
        <v>18750</v>
      </c>
      <c r="W410" s="355">
        <v>12500</v>
      </c>
      <c r="X410" s="355">
        <v>6250</v>
      </c>
      <c r="Y410" s="355">
        <v>0</v>
      </c>
      <c r="Z410" s="355">
        <v>0</v>
      </c>
      <c r="AA410" s="355">
        <v>0</v>
      </c>
      <c r="AB410" s="355">
        <v>0</v>
      </c>
      <c r="AC410" s="355"/>
      <c r="AD410" s="355"/>
      <c r="AE410" s="355">
        <f t="shared" si="386"/>
        <v>18750</v>
      </c>
      <c r="AF410" s="406"/>
      <c r="AG410" s="356"/>
      <c r="AH410" s="357"/>
      <c r="AI410" s="357"/>
      <c r="AJ410" s="357"/>
      <c r="AK410" s="358"/>
      <c r="AL410" s="357">
        <f t="shared" si="380"/>
        <v>0</v>
      </c>
      <c r="AM410" s="359">
        <f t="shared" si="384"/>
        <v>18750</v>
      </c>
      <c r="AN410" s="357"/>
      <c r="AO410" s="360">
        <f t="shared" si="381"/>
        <v>18750</v>
      </c>
      <c r="AP410" s="357"/>
      <c r="AQ410" s="361">
        <f t="shared" si="387"/>
        <v>0</v>
      </c>
      <c r="AR410" s="357"/>
      <c r="AS410" s="357"/>
      <c r="AT410" s="357"/>
      <c r="AU410" s="357"/>
      <c r="AV410" s="362">
        <f t="shared" si="382"/>
        <v>0</v>
      </c>
      <c r="AW410" s="357">
        <f t="shared" si="385"/>
        <v>0</v>
      </c>
      <c r="AX410" s="357"/>
      <c r="AY410" s="359">
        <f t="shared" si="383"/>
        <v>0</v>
      </c>
      <c r="AZ410" s="516"/>
      <c r="BA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row>
    <row r="411" spans="1:87" s="11" customFormat="1" ht="12" customHeight="1">
      <c r="A411" s="377">
        <v>16504383</v>
      </c>
      <c r="B411" s="377"/>
      <c r="C411" s="392" t="s">
        <v>1549</v>
      </c>
      <c r="D411" s="353" t="str">
        <f t="shared" si="330"/>
        <v>W/C</v>
      </c>
      <c r="E411" s="353"/>
      <c r="F411" s="383">
        <v>43221</v>
      </c>
      <c r="G411" s="353"/>
      <c r="H411" s="354"/>
      <c r="I411" s="354"/>
      <c r="J411" s="354"/>
      <c r="K411" s="354"/>
      <c r="L411" s="354" t="str">
        <f t="shared" ref="L411" si="388">IF(VALUE(AM411),"W/C",IF(ISBLANK(AM411),"NO","W/C"))</f>
        <v>W/C</v>
      </c>
      <c r="M411" s="354" t="str">
        <f t="shared" ref="M411" si="389">IF(VALUE(AN411),"W/C",IF(ISBLANK(AN411),"NO","W/C"))</f>
        <v>NO</v>
      </c>
      <c r="N411" s="354" t="str">
        <f t="shared" ref="N411" si="390">IF(OR(CONCATENATE(L411,M411)="NOW/C",CONCATENATE(L411,M411)="W/CNO"),"W/C","")</f>
        <v>W/C</v>
      </c>
      <c r="O411"/>
      <c r="P411" s="355"/>
      <c r="Q411" s="355"/>
      <c r="R411" s="355"/>
      <c r="S411" s="355"/>
      <c r="T411" s="355"/>
      <c r="U411" s="355">
        <v>378980.27</v>
      </c>
      <c r="V411" s="355">
        <v>361753.89</v>
      </c>
      <c r="W411" s="355">
        <v>344527.51</v>
      </c>
      <c r="X411" s="355">
        <v>327301.13</v>
      </c>
      <c r="Y411" s="355">
        <v>310074.75</v>
      </c>
      <c r="Z411" s="355">
        <v>292848.37</v>
      </c>
      <c r="AA411" s="355">
        <v>275621.99</v>
      </c>
      <c r="AB411" s="355">
        <v>258395.61</v>
      </c>
      <c r="AC411" s="355"/>
      <c r="AD411" s="355"/>
      <c r="AE411" s="355">
        <f t="shared" si="386"/>
        <v>201692.14291666669</v>
      </c>
      <c r="AF411" s="406"/>
      <c r="AG411" s="356"/>
      <c r="AH411" s="357"/>
      <c r="AI411" s="357"/>
      <c r="AJ411" s="357"/>
      <c r="AK411" s="358"/>
      <c r="AL411" s="357">
        <f t="shared" si="380"/>
        <v>0</v>
      </c>
      <c r="AM411" s="359">
        <f t="shared" si="384"/>
        <v>201692.14291666669</v>
      </c>
      <c r="AN411" s="357"/>
      <c r="AO411" s="360">
        <f t="shared" ref="AO411" si="391">AM411+AN411</f>
        <v>201692.14291666669</v>
      </c>
      <c r="AP411" s="357"/>
      <c r="AQ411" s="361">
        <f t="shared" si="387"/>
        <v>258395.61</v>
      </c>
      <c r="AR411" s="357"/>
      <c r="AS411" s="357"/>
      <c r="AT411" s="357"/>
      <c r="AU411" s="357"/>
      <c r="AV411" s="362">
        <f t="shared" si="382"/>
        <v>0</v>
      </c>
      <c r="AW411" s="357">
        <f t="shared" ref="AW411" si="392">AQ411</f>
        <v>258395.61</v>
      </c>
      <c r="AX411" s="357"/>
      <c r="AY411" s="359">
        <f t="shared" ref="AY411" si="393">AW411+AX411</f>
        <v>258395.61</v>
      </c>
      <c r="AZ411" s="516"/>
      <c r="BA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row>
    <row r="412" spans="1:87" s="11" customFormat="1" ht="12" customHeight="1">
      <c r="A412" s="556">
        <v>16504393</v>
      </c>
      <c r="B412" s="556"/>
      <c r="C412" s="548" t="s">
        <v>1603</v>
      </c>
      <c r="D412" s="525" t="str">
        <f t="shared" ref="D412" si="394">IF(CONCATENATE(H412,I412,J412,K412,N412)= "ERBGRB","CRB",CONCATENATE(H412,I412,J412,K412,N412))</f>
        <v>W/C</v>
      </c>
      <c r="E412" s="525"/>
      <c r="F412" s="545">
        <v>43282</v>
      </c>
      <c r="G412" s="525"/>
      <c r="H412" s="527"/>
      <c r="I412" s="527"/>
      <c r="J412" s="527"/>
      <c r="K412" s="527"/>
      <c r="L412" s="527" t="str">
        <f t="shared" ref="L412" si="395">IF(VALUE(AM412),"W/C",IF(ISBLANK(AM412),"NO","W/C"))</f>
        <v>W/C</v>
      </c>
      <c r="M412" s="527" t="str">
        <f t="shared" ref="M412" si="396">IF(VALUE(AN412),"W/C",IF(ISBLANK(AN412),"NO","W/C"))</f>
        <v>NO</v>
      </c>
      <c r="N412" s="527" t="str">
        <f t="shared" ref="N412" si="397">IF(OR(CONCATENATE(L412,M412)="NOW/C",CONCATENATE(L412,M412)="W/CNO"),"W/C","")</f>
        <v>W/C</v>
      </c>
      <c r="O412" s="528"/>
      <c r="P412" s="529"/>
      <c r="Q412" s="529"/>
      <c r="R412" s="529"/>
      <c r="S412" s="529"/>
      <c r="T412" s="529"/>
      <c r="U412" s="529"/>
      <c r="V412" s="529"/>
      <c r="W412" s="529">
        <v>268032.7</v>
      </c>
      <c r="X412" s="529">
        <v>268032.7</v>
      </c>
      <c r="Y412" s="529">
        <v>247414.8</v>
      </c>
      <c r="Z412" s="529">
        <v>226796.9</v>
      </c>
      <c r="AA412" s="529">
        <v>206179</v>
      </c>
      <c r="AB412" s="529">
        <v>185561.1</v>
      </c>
      <c r="AC412" s="529"/>
      <c r="AD412" s="529"/>
      <c r="AE412" s="529">
        <f t="shared" si="386"/>
        <v>109103.05416666668</v>
      </c>
      <c r="AF412" s="530"/>
      <c r="AG412" s="542"/>
      <c r="AH412" s="532"/>
      <c r="AI412" s="532"/>
      <c r="AJ412" s="532"/>
      <c r="AK412" s="533"/>
      <c r="AL412" s="532">
        <f t="shared" ref="AL412" si="398">SUM(AI412:AK412)</f>
        <v>0</v>
      </c>
      <c r="AM412" s="534">
        <f t="shared" si="384"/>
        <v>109103.05416666668</v>
      </c>
      <c r="AN412" s="532"/>
      <c r="AO412" s="535">
        <f t="shared" ref="AO412" si="399">AM412+AN412</f>
        <v>109103.05416666668</v>
      </c>
      <c r="AP412" s="532"/>
      <c r="AQ412" s="536">
        <f t="shared" si="387"/>
        <v>185561.1</v>
      </c>
      <c r="AR412" s="532"/>
      <c r="AS412" s="532"/>
      <c r="AT412" s="532"/>
      <c r="AU412" s="532"/>
      <c r="AV412" s="537">
        <f t="shared" ref="AV412" si="400">SUM(AS412:AU412)</f>
        <v>0</v>
      </c>
      <c r="AW412" s="532">
        <f t="shared" ref="AW412" si="401">AQ412</f>
        <v>185561.1</v>
      </c>
      <c r="AX412" s="532"/>
      <c r="AY412" s="534">
        <f t="shared" ref="AY412" si="402">AW412+AX412</f>
        <v>185561.1</v>
      </c>
      <c r="AZ412" s="538"/>
      <c r="BA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row>
    <row r="413" spans="1:87" s="11" customFormat="1" ht="12" customHeight="1">
      <c r="A413" s="377">
        <v>16504403</v>
      </c>
      <c r="B413" s="377"/>
      <c r="C413" s="392" t="s">
        <v>1583</v>
      </c>
      <c r="D413" s="353" t="str">
        <f t="shared" si="330"/>
        <v>W/C</v>
      </c>
      <c r="E413" s="353"/>
      <c r="F413" s="383">
        <v>43252</v>
      </c>
      <c r="G413" s="353"/>
      <c r="H413" s="354"/>
      <c r="I413" s="354"/>
      <c r="J413" s="354"/>
      <c r="K413" s="354"/>
      <c r="L413" s="354" t="str">
        <f t="shared" ref="L413" si="403">IF(VALUE(AM413),"W/C",IF(ISBLANK(AM413),"NO","W/C"))</f>
        <v>W/C</v>
      </c>
      <c r="M413" s="354" t="str">
        <f t="shared" ref="M413" si="404">IF(VALUE(AN413),"W/C",IF(ISBLANK(AN413),"NO","W/C"))</f>
        <v>NO</v>
      </c>
      <c r="N413" s="354" t="str">
        <f t="shared" ref="N413" si="405">IF(OR(CONCATENATE(L413,M413)="NOW/C",CONCATENATE(L413,M413)="W/CNO"),"W/C","")</f>
        <v>W/C</v>
      </c>
      <c r="O413"/>
      <c r="P413" s="355"/>
      <c r="Q413" s="355"/>
      <c r="R413" s="355"/>
      <c r="S413" s="355"/>
      <c r="T413" s="355"/>
      <c r="U413" s="355"/>
      <c r="V413" s="355">
        <v>58339.92</v>
      </c>
      <c r="W413" s="355">
        <v>43754.94</v>
      </c>
      <c r="X413" s="355">
        <v>29169.96</v>
      </c>
      <c r="Y413" s="355">
        <v>14584.98</v>
      </c>
      <c r="Z413" s="355">
        <v>0</v>
      </c>
      <c r="AA413" s="355">
        <v>0</v>
      </c>
      <c r="AB413" s="355">
        <v>0</v>
      </c>
      <c r="AC413" s="355"/>
      <c r="AD413" s="355"/>
      <c r="AE413" s="355">
        <f t="shared" si="386"/>
        <v>12154.150000000001</v>
      </c>
      <c r="AF413" s="406"/>
      <c r="AG413" s="434"/>
      <c r="AH413" s="357"/>
      <c r="AI413" s="357"/>
      <c r="AJ413" s="357"/>
      <c r="AK413" s="358"/>
      <c r="AL413" s="357">
        <f t="shared" ref="AL413:AL416" si="406">SUM(AI413:AK413)</f>
        <v>0</v>
      </c>
      <c r="AM413" s="359">
        <f t="shared" si="384"/>
        <v>12154.150000000001</v>
      </c>
      <c r="AN413" s="357"/>
      <c r="AO413" s="360">
        <f t="shared" ref="AO413" si="407">AM413+AN413</f>
        <v>12154.150000000001</v>
      </c>
      <c r="AP413" s="357"/>
      <c r="AQ413" s="361">
        <f t="shared" si="387"/>
        <v>0</v>
      </c>
      <c r="AR413" s="357"/>
      <c r="AS413" s="357"/>
      <c r="AT413" s="357"/>
      <c r="AU413" s="357"/>
      <c r="AV413" s="362">
        <f t="shared" ref="AV413" si="408">SUM(AS413:AU413)</f>
        <v>0</v>
      </c>
      <c r="AW413" s="357">
        <f t="shared" ref="AW413" si="409">AQ413</f>
        <v>0</v>
      </c>
      <c r="AX413" s="357"/>
      <c r="AY413" s="359">
        <f t="shared" ref="AY413:AY416" si="410">AW413+AX413</f>
        <v>0</v>
      </c>
      <c r="AZ413" s="516"/>
      <c r="BA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row>
    <row r="414" spans="1:87" s="11" customFormat="1" ht="12" customHeight="1">
      <c r="A414" s="556">
        <v>16504413</v>
      </c>
      <c r="B414" s="556"/>
      <c r="C414" s="552" t="s">
        <v>1616</v>
      </c>
      <c r="D414" s="525" t="str">
        <f t="shared" si="330"/>
        <v>W/C</v>
      </c>
      <c r="E414" s="525"/>
      <c r="F414" s="545">
        <v>43313</v>
      </c>
      <c r="G414" s="525"/>
      <c r="H414" s="527"/>
      <c r="I414" s="527"/>
      <c r="J414" s="527"/>
      <c r="K414" s="527"/>
      <c r="L414" s="527" t="str">
        <f t="shared" ref="L414" si="411">IF(VALUE(AM414),"W/C",IF(ISBLANK(AM414),"NO","W/C"))</f>
        <v>W/C</v>
      </c>
      <c r="M414" s="527" t="str">
        <f t="shared" ref="M414" si="412">IF(VALUE(AN414),"W/C",IF(ISBLANK(AN414),"NO","W/C"))</f>
        <v>NO</v>
      </c>
      <c r="N414" s="527" t="str">
        <f t="shared" ref="N414" si="413">IF(OR(CONCATENATE(L414,M414)="NOW/C",CONCATENATE(L414,M414)="W/CNO"),"W/C","")</f>
        <v>W/C</v>
      </c>
      <c r="O414" s="528"/>
      <c r="P414" s="529"/>
      <c r="Q414" s="529"/>
      <c r="R414" s="529"/>
      <c r="S414" s="529"/>
      <c r="T414" s="529"/>
      <c r="U414" s="529"/>
      <c r="V414" s="529"/>
      <c r="W414" s="529"/>
      <c r="X414" s="529">
        <v>63920.68</v>
      </c>
      <c r="Y414" s="529">
        <v>61015.19</v>
      </c>
      <c r="Z414" s="529">
        <v>58109.7</v>
      </c>
      <c r="AA414" s="529">
        <v>55204.21</v>
      </c>
      <c r="AB414" s="529">
        <v>52298.720000000001</v>
      </c>
      <c r="AC414" s="529"/>
      <c r="AD414" s="529"/>
      <c r="AE414" s="529">
        <f t="shared" si="386"/>
        <v>22033.261666666669</v>
      </c>
      <c r="AF414" s="530"/>
      <c r="AG414" s="542"/>
      <c r="AH414" s="532"/>
      <c r="AI414" s="532"/>
      <c r="AJ414" s="532"/>
      <c r="AK414" s="533"/>
      <c r="AL414" s="532">
        <f t="shared" ref="AL414" si="414">SUM(AI414:AK414)</f>
        <v>0</v>
      </c>
      <c r="AM414" s="534">
        <f t="shared" si="384"/>
        <v>22033.261666666669</v>
      </c>
      <c r="AN414" s="532"/>
      <c r="AO414" s="535">
        <f t="shared" ref="AO414" si="415">AM414+AN414</f>
        <v>22033.261666666669</v>
      </c>
      <c r="AP414" s="532"/>
      <c r="AQ414" s="536">
        <f t="shared" si="387"/>
        <v>52298.720000000001</v>
      </c>
      <c r="AR414" s="532"/>
      <c r="AS414" s="532"/>
      <c r="AT414" s="532"/>
      <c r="AU414" s="532"/>
      <c r="AV414" s="537">
        <f t="shared" ref="AV414" si="416">SUM(AS414:AU414)</f>
        <v>0</v>
      </c>
      <c r="AW414" s="532">
        <f t="shared" ref="AW414" si="417">AQ414</f>
        <v>52298.720000000001</v>
      </c>
      <c r="AX414" s="532"/>
      <c r="AY414" s="534">
        <f t="shared" ref="AY414" si="418">AW414+AX414</f>
        <v>52298.720000000001</v>
      </c>
      <c r="AZ414" s="538"/>
      <c r="BA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row>
    <row r="415" spans="1:87" s="11" customFormat="1" ht="12" customHeight="1">
      <c r="A415" s="377">
        <v>16504433</v>
      </c>
      <c r="B415" s="377" t="s">
        <v>1584</v>
      </c>
      <c r="C415" s="392" t="s">
        <v>1584</v>
      </c>
      <c r="D415" s="353" t="str">
        <f t="shared" si="330"/>
        <v>W/C</v>
      </c>
      <c r="E415" s="353"/>
      <c r="F415" s="383">
        <v>43252</v>
      </c>
      <c r="G415" s="353"/>
      <c r="H415" s="354"/>
      <c r="I415" s="354"/>
      <c r="J415" s="354"/>
      <c r="K415" s="354"/>
      <c r="L415" s="354" t="str">
        <f t="shared" ref="L415" si="419">IF(VALUE(AM415),"W/C",IF(ISBLANK(AM415),"NO","W/C"))</f>
        <v>W/C</v>
      </c>
      <c r="M415" s="354" t="str">
        <f t="shared" ref="M415" si="420">IF(VALUE(AN415),"W/C",IF(ISBLANK(AN415),"NO","W/C"))</f>
        <v>NO</v>
      </c>
      <c r="N415" s="354" t="str">
        <f t="shared" ref="N415" si="421">IF(OR(CONCATENATE(L415,M415)="NOW/C",CONCATENATE(L415,M415)="W/CNO"),"W/C","")</f>
        <v>W/C</v>
      </c>
      <c r="O415"/>
      <c r="P415" s="355"/>
      <c r="Q415" s="355"/>
      <c r="R415" s="355"/>
      <c r="S415" s="355"/>
      <c r="T415" s="355"/>
      <c r="U415" s="355"/>
      <c r="V415" s="355">
        <v>49175.46</v>
      </c>
      <c r="W415" s="355">
        <v>0</v>
      </c>
      <c r="X415" s="355">
        <v>0</v>
      </c>
      <c r="Y415" s="355">
        <v>0</v>
      </c>
      <c r="Z415" s="355">
        <v>0</v>
      </c>
      <c r="AA415" s="355">
        <v>0</v>
      </c>
      <c r="AB415" s="355">
        <v>0</v>
      </c>
      <c r="AC415" s="355"/>
      <c r="AD415" s="355"/>
      <c r="AE415" s="355">
        <f t="shared" si="386"/>
        <v>4097.9549999999999</v>
      </c>
      <c r="AF415" s="406"/>
      <c r="AG415" s="434"/>
      <c r="AH415" s="357"/>
      <c r="AI415" s="357"/>
      <c r="AJ415" s="357"/>
      <c r="AK415" s="358"/>
      <c r="AL415" s="357">
        <f t="shared" si="406"/>
        <v>0</v>
      </c>
      <c r="AM415" s="359">
        <f t="shared" si="384"/>
        <v>4097.9549999999999</v>
      </c>
      <c r="AN415" s="357"/>
      <c r="AO415" s="360">
        <f t="shared" ref="AO415:AO416" si="422">AM415+AN415</f>
        <v>4097.9549999999999</v>
      </c>
      <c r="AP415" s="357"/>
      <c r="AQ415" s="361">
        <f t="shared" si="387"/>
        <v>0</v>
      </c>
      <c r="AR415" s="357"/>
      <c r="AS415" s="357"/>
      <c r="AT415" s="357"/>
      <c r="AU415" s="357"/>
      <c r="AV415" s="362">
        <f t="shared" ref="AV415:AV416" si="423">AP415</f>
        <v>0</v>
      </c>
      <c r="AW415" s="357">
        <f t="shared" ref="AW415:AW416" si="424">AQ415</f>
        <v>0</v>
      </c>
      <c r="AX415" s="357"/>
      <c r="AY415" s="359">
        <f t="shared" si="410"/>
        <v>0</v>
      </c>
      <c r="AZ415" s="516"/>
      <c r="BA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row>
    <row r="416" spans="1:87" s="11" customFormat="1" ht="12" customHeight="1">
      <c r="A416" s="377">
        <v>16504443</v>
      </c>
      <c r="B416" s="377" t="s">
        <v>1585</v>
      </c>
      <c r="C416" s="392" t="s">
        <v>1585</v>
      </c>
      <c r="D416" s="353" t="str">
        <f t="shared" si="330"/>
        <v>W/C</v>
      </c>
      <c r="E416" s="353"/>
      <c r="F416" s="383">
        <v>43252</v>
      </c>
      <c r="G416" s="353"/>
      <c r="H416" s="354"/>
      <c r="I416" s="354"/>
      <c r="J416" s="354"/>
      <c r="K416" s="354"/>
      <c r="L416" s="354" t="str">
        <f t="shared" ref="L416:L417" si="425">IF(VALUE(AM416),"W/C",IF(ISBLANK(AM416),"NO","W/C"))</f>
        <v>W/C</v>
      </c>
      <c r="M416" s="354" t="str">
        <f t="shared" ref="M416:M417" si="426">IF(VALUE(AN416),"W/C",IF(ISBLANK(AN416),"NO","W/C"))</f>
        <v>NO</v>
      </c>
      <c r="N416" s="354" t="str">
        <f t="shared" ref="N416:N417" si="427">IF(OR(CONCATENATE(L416,M416)="NOW/C",CONCATENATE(L416,M416)="W/CNO"),"W/C","")</f>
        <v>W/C</v>
      </c>
      <c r="O416"/>
      <c r="P416" s="355"/>
      <c r="Q416" s="355"/>
      <c r="R416" s="355"/>
      <c r="S416" s="355"/>
      <c r="T416" s="355"/>
      <c r="U416" s="355"/>
      <c r="V416" s="355">
        <v>-7920</v>
      </c>
      <c r="W416" s="355">
        <v>52800</v>
      </c>
      <c r="X416" s="355">
        <v>50160</v>
      </c>
      <c r="Y416" s="355">
        <v>47520</v>
      </c>
      <c r="Z416" s="355">
        <v>44880</v>
      </c>
      <c r="AA416" s="355">
        <v>42240</v>
      </c>
      <c r="AB416" s="355">
        <v>39600</v>
      </c>
      <c r="AC416" s="355"/>
      <c r="AD416" s="355"/>
      <c r="AE416" s="355">
        <f t="shared" si="386"/>
        <v>20790</v>
      </c>
      <c r="AF416" s="406"/>
      <c r="AG416" s="434"/>
      <c r="AH416" s="357"/>
      <c r="AI416" s="357"/>
      <c r="AJ416" s="357"/>
      <c r="AK416" s="358"/>
      <c r="AL416" s="357">
        <f t="shared" si="406"/>
        <v>0</v>
      </c>
      <c r="AM416" s="359">
        <f t="shared" si="384"/>
        <v>20790</v>
      </c>
      <c r="AN416" s="357"/>
      <c r="AO416" s="360">
        <f t="shared" si="422"/>
        <v>20790</v>
      </c>
      <c r="AP416" s="357"/>
      <c r="AQ416" s="361">
        <f t="shared" si="387"/>
        <v>39600</v>
      </c>
      <c r="AR416" s="357"/>
      <c r="AS416" s="357"/>
      <c r="AT416" s="357"/>
      <c r="AU416" s="357"/>
      <c r="AV416" s="362">
        <f t="shared" si="423"/>
        <v>0</v>
      </c>
      <c r="AW416" s="357">
        <f t="shared" si="424"/>
        <v>39600</v>
      </c>
      <c r="AX416" s="357"/>
      <c r="AY416" s="359">
        <f t="shared" si="410"/>
        <v>39600</v>
      </c>
      <c r="AZ416" s="516"/>
      <c r="BA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row>
    <row r="417" spans="1:87" s="11" customFormat="1" ht="12" customHeight="1">
      <c r="A417" s="556">
        <v>16504453</v>
      </c>
      <c r="B417" s="556"/>
      <c r="C417" s="552" t="s">
        <v>1617</v>
      </c>
      <c r="D417" s="525" t="str">
        <f t="shared" ref="D417" si="428">IF(CONCATENATE(H417,I417,J417,K417,N417)= "ERBGRB","CRB",CONCATENATE(H417,I417,J417,K417,N417))</f>
        <v>W/C</v>
      </c>
      <c r="E417" s="525"/>
      <c r="F417" s="545">
        <v>43313</v>
      </c>
      <c r="G417" s="525"/>
      <c r="H417" s="527"/>
      <c r="I417" s="527"/>
      <c r="J417" s="527"/>
      <c r="K417" s="527"/>
      <c r="L417" s="527" t="str">
        <f t="shared" si="425"/>
        <v>W/C</v>
      </c>
      <c r="M417" s="527" t="str">
        <f t="shared" si="426"/>
        <v>NO</v>
      </c>
      <c r="N417" s="527" t="str">
        <f t="shared" si="427"/>
        <v>W/C</v>
      </c>
      <c r="O417" s="528"/>
      <c r="P417" s="529"/>
      <c r="Q417" s="529"/>
      <c r="R417" s="529"/>
      <c r="S417" s="529"/>
      <c r="T417" s="529"/>
      <c r="U417" s="529"/>
      <c r="V417" s="529"/>
      <c r="W417" s="529"/>
      <c r="X417" s="529">
        <v>103629.17</v>
      </c>
      <c r="Y417" s="529">
        <v>64006.21</v>
      </c>
      <c r="Z417" s="529">
        <v>60958.29</v>
      </c>
      <c r="AA417" s="529">
        <v>57910.37</v>
      </c>
      <c r="AB417" s="529">
        <v>54862.45</v>
      </c>
      <c r="AC417" s="529"/>
      <c r="AD417" s="529"/>
      <c r="AE417" s="529">
        <f t="shared" si="386"/>
        <v>26161.272083333333</v>
      </c>
      <c r="AF417" s="530"/>
      <c r="AG417" s="542"/>
      <c r="AH417" s="532"/>
      <c r="AI417" s="532"/>
      <c r="AJ417" s="532"/>
      <c r="AK417" s="533"/>
      <c r="AL417" s="532">
        <f t="shared" ref="AL417" si="429">SUM(AI417:AK417)</f>
        <v>0</v>
      </c>
      <c r="AM417" s="534">
        <f t="shared" si="384"/>
        <v>26161.272083333333</v>
      </c>
      <c r="AN417" s="532"/>
      <c r="AO417" s="535">
        <f t="shared" ref="AO417" si="430">AM417+AN417</f>
        <v>26161.272083333333</v>
      </c>
      <c r="AP417" s="532"/>
      <c r="AQ417" s="536">
        <f t="shared" si="387"/>
        <v>54862.45</v>
      </c>
      <c r="AR417" s="532"/>
      <c r="AS417" s="532"/>
      <c r="AT417" s="532"/>
      <c r="AU417" s="532"/>
      <c r="AV417" s="537">
        <f t="shared" ref="AV417" si="431">AP417</f>
        <v>0</v>
      </c>
      <c r="AW417" s="532">
        <f t="shared" ref="AW417" si="432">AQ417</f>
        <v>54862.45</v>
      </c>
      <c r="AX417" s="532"/>
      <c r="AY417" s="534">
        <f t="shared" ref="AY417" si="433">AW417+AX417</f>
        <v>54862.45</v>
      </c>
      <c r="AZ417" s="538"/>
      <c r="BA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row>
    <row r="418" spans="1:87" s="11" customFormat="1" ht="12" customHeight="1">
      <c r="A418" s="556">
        <v>16504463</v>
      </c>
      <c r="B418" s="556"/>
      <c r="C418" s="552" t="s">
        <v>1629</v>
      </c>
      <c r="D418" s="525" t="str">
        <f t="shared" ref="D418" si="434">IF(CONCATENATE(H418,I418,J418,K418,N418)= "ERBGRB","CRB",CONCATENATE(H418,I418,J418,K418,N418))</f>
        <v>W/C</v>
      </c>
      <c r="E418" s="525"/>
      <c r="F418" s="545">
        <v>43344</v>
      </c>
      <c r="G418" s="525"/>
      <c r="H418" s="527"/>
      <c r="I418" s="527"/>
      <c r="J418" s="527"/>
      <c r="K418" s="527"/>
      <c r="L418" s="527" t="str">
        <f t="shared" ref="L418" si="435">IF(VALUE(AM418),"W/C",IF(ISBLANK(AM418),"NO","W/C"))</f>
        <v>W/C</v>
      </c>
      <c r="M418" s="527" t="str">
        <f t="shared" ref="M418" si="436">IF(VALUE(AN418),"W/C",IF(ISBLANK(AN418),"NO","W/C"))</f>
        <v>NO</v>
      </c>
      <c r="N418" s="527" t="str">
        <f t="shared" ref="N418" si="437">IF(OR(CONCATENATE(L418,M418)="NOW/C",CONCATENATE(L418,M418)="W/CNO"),"W/C","")</f>
        <v>W/C</v>
      </c>
      <c r="O418" s="528"/>
      <c r="P418" s="529"/>
      <c r="Q418" s="529"/>
      <c r="R418" s="529"/>
      <c r="S418" s="529"/>
      <c r="T418" s="529"/>
      <c r="U418" s="529"/>
      <c r="V418" s="529"/>
      <c r="W418" s="529"/>
      <c r="X418" s="529"/>
      <c r="Y418" s="529">
        <v>1723408.23</v>
      </c>
      <c r="Z418" s="529">
        <v>1645071.49</v>
      </c>
      <c r="AA418" s="529">
        <v>1566734.75</v>
      </c>
      <c r="AB418" s="529">
        <v>1488398.01</v>
      </c>
      <c r="AC418" s="529"/>
      <c r="AD418" s="529"/>
      <c r="AE418" s="529">
        <f t="shared" si="386"/>
        <v>473284.45624999999</v>
      </c>
      <c r="AF418" s="530"/>
      <c r="AG418" s="542"/>
      <c r="AH418" s="532"/>
      <c r="AI418" s="532"/>
      <c r="AJ418" s="532"/>
      <c r="AK418" s="533"/>
      <c r="AL418" s="532">
        <f t="shared" ref="AL418" si="438">SUM(AI418:AK418)</f>
        <v>0</v>
      </c>
      <c r="AM418" s="534">
        <f t="shared" si="384"/>
        <v>473284.45624999999</v>
      </c>
      <c r="AN418" s="532"/>
      <c r="AO418" s="535">
        <f t="shared" ref="AO418" si="439">AM418+AN418</f>
        <v>473284.45624999999</v>
      </c>
      <c r="AP418" s="532"/>
      <c r="AQ418" s="536">
        <f t="shared" si="387"/>
        <v>1488398.01</v>
      </c>
      <c r="AR418" s="532"/>
      <c r="AS418" s="532"/>
      <c r="AT418" s="532"/>
      <c r="AU418" s="532"/>
      <c r="AV418" s="537">
        <f t="shared" ref="AV418" si="440">AP418</f>
        <v>0</v>
      </c>
      <c r="AW418" s="532">
        <f t="shared" ref="AW418" si="441">AQ418</f>
        <v>1488398.01</v>
      </c>
      <c r="AX418" s="532"/>
      <c r="AY418" s="534">
        <f t="shared" ref="AY418" si="442">AW418+AX418</f>
        <v>1488398.01</v>
      </c>
      <c r="AZ418" s="538"/>
      <c r="BA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row>
    <row r="419" spans="1:87" s="11" customFormat="1" ht="12" customHeight="1">
      <c r="A419" s="168">
        <v>16580001</v>
      </c>
      <c r="B419" s="111" t="str">
        <f t="shared" si="329"/>
        <v>16580001</v>
      </c>
      <c r="C419" s="96" t="s">
        <v>1229</v>
      </c>
      <c r="D419" s="115" t="str">
        <f t="shared" si="330"/>
        <v>W/C</v>
      </c>
      <c r="E419" s="115"/>
      <c r="F419" s="96"/>
      <c r="G419" s="115"/>
      <c r="H419" s="184" t="str">
        <f t="shared" ref="H419:H440" si="443">IF(VALUE(AH419),H$7,IF(ISBLANK(AH419),"",H$7))</f>
        <v/>
      </c>
      <c r="I419" s="184" t="str">
        <f t="shared" ref="I419:I440" si="444">IF(VALUE(AI419),I$7,IF(ISBLANK(AI419),"",I$7))</f>
        <v/>
      </c>
      <c r="J419" s="184" t="str">
        <f t="shared" ref="J419:J440" si="445">IF(VALUE(AJ419),J$7,IF(ISBLANK(AJ419),"",J$7))</f>
        <v/>
      </c>
      <c r="K419" s="184" t="str">
        <f t="shared" ref="K419:K440" si="446">IF(VALUE(AK419),K$7,IF(ISBLANK(AK419),"",K$7))</f>
        <v/>
      </c>
      <c r="L419" s="184" t="str">
        <f t="shared" si="331"/>
        <v>W/C</v>
      </c>
      <c r="M419" s="184" t="str">
        <f t="shared" si="332"/>
        <v>NO</v>
      </c>
      <c r="N419" s="184" t="str">
        <f t="shared" si="333"/>
        <v>W/C</v>
      </c>
      <c r="O419"/>
      <c r="P419" s="97">
        <v>-3399982.43</v>
      </c>
      <c r="Q419" s="97">
        <v>-3399982.43</v>
      </c>
      <c r="R419" s="97">
        <v>-3399982.43</v>
      </c>
      <c r="S419" s="97">
        <v>-4329667.59</v>
      </c>
      <c r="T419" s="97">
        <v>-4329667.59</v>
      </c>
      <c r="U419" s="97">
        <v>-4329667.59</v>
      </c>
      <c r="V419" s="97">
        <v>-4954138.5199999996</v>
      </c>
      <c r="W419" s="97">
        <v>-4954138.5199999996</v>
      </c>
      <c r="X419" s="97">
        <v>-4954138.5199999996</v>
      </c>
      <c r="Y419" s="97">
        <v>-5422371.9800000004</v>
      </c>
      <c r="Z419" s="97">
        <v>-5422371.9800000004</v>
      </c>
      <c r="AA419" s="97">
        <v>-5422371.9800000004</v>
      </c>
      <c r="AB419" s="97">
        <v>-6850072.0700000003</v>
      </c>
      <c r="AC419" s="97"/>
      <c r="AD419" s="97"/>
      <c r="AE419" s="97">
        <f t="shared" si="386"/>
        <v>-4670293.8650000012</v>
      </c>
      <c r="AF419" s="105"/>
      <c r="AG419" s="104"/>
      <c r="AH419" s="102"/>
      <c r="AI419" s="102"/>
      <c r="AJ419" s="102"/>
      <c r="AK419" s="103"/>
      <c r="AL419" s="102">
        <f t="shared" si="380"/>
        <v>0</v>
      </c>
      <c r="AM419" s="101">
        <f t="shared" si="384"/>
        <v>-4670293.8650000012</v>
      </c>
      <c r="AN419" s="102"/>
      <c r="AO419" s="264">
        <f t="shared" si="381"/>
        <v>-4670293.8650000012</v>
      </c>
      <c r="AP419" s="240"/>
      <c r="AQ419" s="87">
        <f t="shared" si="387"/>
        <v>-6850072.0700000003</v>
      </c>
      <c r="AR419" s="102"/>
      <c r="AS419" s="102"/>
      <c r="AT419" s="102"/>
      <c r="AU419" s="102"/>
      <c r="AV419" s="260">
        <f t="shared" si="382"/>
        <v>0</v>
      </c>
      <c r="AW419" s="102">
        <f t="shared" si="385"/>
        <v>-6850072.0700000003</v>
      </c>
      <c r="AX419" s="102"/>
      <c r="AY419" s="101">
        <f t="shared" si="383"/>
        <v>-6850072.0700000003</v>
      </c>
      <c r="AZ419" s="516"/>
      <c r="BA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row>
    <row r="420" spans="1:87" s="11" customFormat="1" ht="12" customHeight="1">
      <c r="A420" s="168">
        <v>16580002</v>
      </c>
      <c r="B420" s="111" t="str">
        <f t="shared" si="329"/>
        <v>16580002</v>
      </c>
      <c r="C420" s="96" t="s">
        <v>1230</v>
      </c>
      <c r="D420" s="115" t="str">
        <f t="shared" si="330"/>
        <v>W/C</v>
      </c>
      <c r="E420" s="115"/>
      <c r="F420" s="96"/>
      <c r="G420" s="115"/>
      <c r="H420" s="184" t="str">
        <f t="shared" si="443"/>
        <v/>
      </c>
      <c r="I420" s="184" t="str">
        <f t="shared" si="444"/>
        <v/>
      </c>
      <c r="J420" s="184" t="str">
        <f t="shared" si="445"/>
        <v/>
      </c>
      <c r="K420" s="184" t="str">
        <f t="shared" si="446"/>
        <v/>
      </c>
      <c r="L420" s="184" t="str">
        <f t="shared" si="331"/>
        <v>W/C</v>
      </c>
      <c r="M420" s="184" t="str">
        <f t="shared" si="332"/>
        <v>NO</v>
      </c>
      <c r="N420" s="184" t="str">
        <f t="shared" si="333"/>
        <v>W/C</v>
      </c>
      <c r="O420"/>
      <c r="P420" s="97">
        <v>-787475</v>
      </c>
      <c r="Q420" s="97">
        <v>-787475</v>
      </c>
      <c r="R420" s="97">
        <v>-787475</v>
      </c>
      <c r="S420" s="97">
        <v>-778475</v>
      </c>
      <c r="T420" s="97">
        <v>-778475</v>
      </c>
      <c r="U420" s="97">
        <v>-778475</v>
      </c>
      <c r="V420" s="97">
        <v>-556237.5</v>
      </c>
      <c r="W420" s="97">
        <v>-556237.5</v>
      </c>
      <c r="X420" s="97">
        <v>-556237.5</v>
      </c>
      <c r="Y420" s="97">
        <v>-468887.5</v>
      </c>
      <c r="Z420" s="97">
        <v>-468887.5</v>
      </c>
      <c r="AA420" s="97">
        <v>-468887.5</v>
      </c>
      <c r="AB420" s="97">
        <v>-504400</v>
      </c>
      <c r="AC420" s="97"/>
      <c r="AD420" s="97"/>
      <c r="AE420" s="97">
        <f t="shared" si="386"/>
        <v>-635973.95833333337</v>
      </c>
      <c r="AF420" s="105"/>
      <c r="AG420" s="104"/>
      <c r="AH420" s="102"/>
      <c r="AI420" s="102"/>
      <c r="AJ420" s="102"/>
      <c r="AK420" s="103"/>
      <c r="AL420" s="102">
        <f t="shared" si="380"/>
        <v>0</v>
      </c>
      <c r="AM420" s="101">
        <f t="shared" si="384"/>
        <v>-635973.95833333337</v>
      </c>
      <c r="AN420" s="102"/>
      <c r="AO420" s="264">
        <f t="shared" si="381"/>
        <v>-635973.95833333337</v>
      </c>
      <c r="AP420" s="240"/>
      <c r="AQ420" s="87">
        <f t="shared" si="387"/>
        <v>-504400</v>
      </c>
      <c r="AR420" s="102"/>
      <c r="AS420" s="102"/>
      <c r="AT420" s="102"/>
      <c r="AU420" s="102"/>
      <c r="AV420" s="260">
        <f t="shared" si="382"/>
        <v>0</v>
      </c>
      <c r="AW420" s="102">
        <f t="shared" si="385"/>
        <v>-504400</v>
      </c>
      <c r="AX420" s="102"/>
      <c r="AY420" s="101">
        <f t="shared" si="383"/>
        <v>-504400</v>
      </c>
      <c r="AZ420" s="516"/>
      <c r="BA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row>
    <row r="421" spans="1:87" s="11" customFormat="1" ht="12" customHeight="1">
      <c r="A421" s="168">
        <v>16580003</v>
      </c>
      <c r="B421" s="111" t="str">
        <f t="shared" si="329"/>
        <v>16580003</v>
      </c>
      <c r="C421" s="96" t="s">
        <v>1231</v>
      </c>
      <c r="D421" s="115" t="str">
        <f t="shared" si="330"/>
        <v>W/C</v>
      </c>
      <c r="E421" s="115"/>
      <c r="F421" s="96"/>
      <c r="G421" s="115"/>
      <c r="H421" s="184" t="str">
        <f t="shared" si="443"/>
        <v/>
      </c>
      <c r="I421" s="184" t="str">
        <f t="shared" si="444"/>
        <v/>
      </c>
      <c r="J421" s="184" t="str">
        <f t="shared" si="445"/>
        <v/>
      </c>
      <c r="K421" s="184" t="str">
        <f t="shared" si="446"/>
        <v/>
      </c>
      <c r="L421" s="184" t="str">
        <f t="shared" si="331"/>
        <v>W/C</v>
      </c>
      <c r="M421" s="184" t="str">
        <f t="shared" si="332"/>
        <v>NO</v>
      </c>
      <c r="N421" s="184" t="str">
        <f t="shared" si="333"/>
        <v>W/C</v>
      </c>
      <c r="O421"/>
      <c r="P421" s="97">
        <v>-2540505.7400000002</v>
      </c>
      <c r="Q421" s="97">
        <v>-2540505.7400000002</v>
      </c>
      <c r="R421" s="97">
        <v>-2540505.7400000002</v>
      </c>
      <c r="S421" s="97">
        <v>-2178793.0299999998</v>
      </c>
      <c r="T421" s="97">
        <v>-2178793.0299999998</v>
      </c>
      <c r="U421" s="97">
        <v>-2178793.0299999998</v>
      </c>
      <c r="V421" s="97">
        <v>-2270576.63</v>
      </c>
      <c r="W421" s="97">
        <v>-2270576.63</v>
      </c>
      <c r="X421" s="97">
        <v>-2270576.63</v>
      </c>
      <c r="Y421" s="97">
        <v>-3716970.46</v>
      </c>
      <c r="Z421" s="97">
        <v>-3716970.46</v>
      </c>
      <c r="AA421" s="97">
        <v>-3716970.46</v>
      </c>
      <c r="AB421" s="97">
        <v>-2921331.59</v>
      </c>
      <c r="AC421" s="97"/>
      <c r="AD421" s="97"/>
      <c r="AE421" s="97">
        <f t="shared" si="386"/>
        <v>-2692579.2087499998</v>
      </c>
      <c r="AF421" s="105"/>
      <c r="AG421" s="104"/>
      <c r="AH421" s="102"/>
      <c r="AI421" s="102"/>
      <c r="AJ421" s="102"/>
      <c r="AK421" s="103"/>
      <c r="AL421" s="102">
        <f t="shared" si="380"/>
        <v>0</v>
      </c>
      <c r="AM421" s="101">
        <f t="shared" si="384"/>
        <v>-2692579.2087499998</v>
      </c>
      <c r="AN421" s="102"/>
      <c r="AO421" s="264">
        <f t="shared" si="381"/>
        <v>-2692579.2087499998</v>
      </c>
      <c r="AP421" s="240"/>
      <c r="AQ421" s="87">
        <f t="shared" si="387"/>
        <v>-2921331.59</v>
      </c>
      <c r="AR421" s="102"/>
      <c r="AS421" s="102"/>
      <c r="AT421" s="102"/>
      <c r="AU421" s="102"/>
      <c r="AV421" s="260">
        <f t="shared" si="382"/>
        <v>0</v>
      </c>
      <c r="AW421" s="102">
        <f t="shared" si="385"/>
        <v>-2921331.59</v>
      </c>
      <c r="AX421" s="102"/>
      <c r="AY421" s="101">
        <f t="shared" si="383"/>
        <v>-2921331.59</v>
      </c>
      <c r="AZ421" s="516"/>
      <c r="BA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row>
    <row r="422" spans="1:87" s="11" customFormat="1" ht="12" customHeight="1">
      <c r="A422" s="168">
        <v>16590001</v>
      </c>
      <c r="B422" s="111" t="str">
        <f t="shared" si="329"/>
        <v>16590001</v>
      </c>
      <c r="C422" s="96" t="s">
        <v>1229</v>
      </c>
      <c r="D422" s="115" t="str">
        <f t="shared" si="330"/>
        <v>W/C</v>
      </c>
      <c r="E422" s="115"/>
      <c r="F422" s="96"/>
      <c r="G422" s="115"/>
      <c r="H422" s="184" t="str">
        <f t="shared" si="443"/>
        <v/>
      </c>
      <c r="I422" s="184" t="str">
        <f t="shared" si="444"/>
        <v/>
      </c>
      <c r="J422" s="184" t="str">
        <f t="shared" si="445"/>
        <v/>
      </c>
      <c r="K422" s="184" t="str">
        <f t="shared" si="446"/>
        <v/>
      </c>
      <c r="L422" s="184" t="str">
        <f t="shared" si="331"/>
        <v>W/C</v>
      </c>
      <c r="M422" s="184" t="str">
        <f t="shared" si="332"/>
        <v>NO</v>
      </c>
      <c r="N422" s="184" t="str">
        <f t="shared" si="333"/>
        <v>W/C</v>
      </c>
      <c r="O422"/>
      <c r="P422" s="97">
        <v>3399982.43</v>
      </c>
      <c r="Q422" s="97">
        <v>3399982.43</v>
      </c>
      <c r="R422" s="97">
        <v>3399982.43</v>
      </c>
      <c r="S422" s="97">
        <v>4329667.59</v>
      </c>
      <c r="T422" s="97">
        <v>4329667.59</v>
      </c>
      <c r="U422" s="97">
        <v>4329667.59</v>
      </c>
      <c r="V422" s="97">
        <v>4954138.5199999996</v>
      </c>
      <c r="W422" s="97">
        <v>4954138.5199999996</v>
      </c>
      <c r="X422" s="97">
        <v>4954138.5199999996</v>
      </c>
      <c r="Y422" s="97">
        <v>5422371.9800000004</v>
      </c>
      <c r="Z422" s="97">
        <v>5422371.9800000004</v>
      </c>
      <c r="AA422" s="97">
        <v>5422371.9800000004</v>
      </c>
      <c r="AB422" s="97">
        <v>6850072.0700000003</v>
      </c>
      <c r="AC422" s="97"/>
      <c r="AD422" s="97"/>
      <c r="AE422" s="97">
        <f t="shared" si="386"/>
        <v>4670293.8650000012</v>
      </c>
      <c r="AF422" s="105"/>
      <c r="AG422" s="104"/>
      <c r="AH422" s="102"/>
      <c r="AI422" s="102"/>
      <c r="AJ422" s="102"/>
      <c r="AK422" s="103"/>
      <c r="AL422" s="102">
        <f t="shared" si="380"/>
        <v>0</v>
      </c>
      <c r="AM422" s="101">
        <f t="shared" si="384"/>
        <v>4670293.8650000012</v>
      </c>
      <c r="AN422" s="102"/>
      <c r="AO422" s="264">
        <f t="shared" si="381"/>
        <v>4670293.8650000012</v>
      </c>
      <c r="AP422" s="240"/>
      <c r="AQ422" s="87">
        <f t="shared" si="387"/>
        <v>6850072.0700000003</v>
      </c>
      <c r="AR422" s="102"/>
      <c r="AS422" s="102"/>
      <c r="AT422" s="102"/>
      <c r="AU422" s="102"/>
      <c r="AV422" s="260">
        <f t="shared" si="382"/>
        <v>0</v>
      </c>
      <c r="AW422" s="102">
        <f t="shared" si="385"/>
        <v>6850072.0700000003</v>
      </c>
      <c r="AX422" s="102"/>
      <c r="AY422" s="101">
        <f t="shared" si="383"/>
        <v>6850072.0700000003</v>
      </c>
      <c r="AZ422" s="516"/>
      <c r="BA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row>
    <row r="423" spans="1:87" s="11" customFormat="1" ht="12" customHeight="1">
      <c r="A423" s="168">
        <v>16590002</v>
      </c>
      <c r="B423" s="111" t="str">
        <f t="shared" si="329"/>
        <v>16590002</v>
      </c>
      <c r="C423" s="96" t="s">
        <v>1232</v>
      </c>
      <c r="D423" s="115" t="str">
        <f t="shared" si="330"/>
        <v>W/C</v>
      </c>
      <c r="E423" s="115"/>
      <c r="F423" s="96"/>
      <c r="G423" s="115"/>
      <c r="H423" s="184" t="str">
        <f t="shared" si="443"/>
        <v/>
      </c>
      <c r="I423" s="184" t="str">
        <f t="shared" si="444"/>
        <v/>
      </c>
      <c r="J423" s="184" t="str">
        <f t="shared" si="445"/>
        <v/>
      </c>
      <c r="K423" s="184" t="str">
        <f t="shared" si="446"/>
        <v/>
      </c>
      <c r="L423" s="184" t="str">
        <f t="shared" si="331"/>
        <v>W/C</v>
      </c>
      <c r="M423" s="184" t="str">
        <f t="shared" si="332"/>
        <v>NO</v>
      </c>
      <c r="N423" s="184" t="str">
        <f t="shared" si="333"/>
        <v>W/C</v>
      </c>
      <c r="O423"/>
      <c r="P423" s="97">
        <v>787475</v>
      </c>
      <c r="Q423" s="97">
        <v>787475</v>
      </c>
      <c r="R423" s="97">
        <v>787475</v>
      </c>
      <c r="S423" s="97">
        <v>778475</v>
      </c>
      <c r="T423" s="97">
        <v>778475</v>
      </c>
      <c r="U423" s="97">
        <v>778475</v>
      </c>
      <c r="V423" s="97">
        <v>556237.5</v>
      </c>
      <c r="W423" s="97">
        <v>556237.5</v>
      </c>
      <c r="X423" s="97">
        <v>556237.5</v>
      </c>
      <c r="Y423" s="97">
        <v>468887.5</v>
      </c>
      <c r="Z423" s="97">
        <v>468887.5</v>
      </c>
      <c r="AA423" s="97">
        <v>468887.5</v>
      </c>
      <c r="AB423" s="97">
        <v>504400</v>
      </c>
      <c r="AC423" s="97"/>
      <c r="AD423" s="97"/>
      <c r="AE423" s="97">
        <f t="shared" si="386"/>
        <v>635973.95833333337</v>
      </c>
      <c r="AF423" s="105"/>
      <c r="AG423" s="104"/>
      <c r="AH423" s="102"/>
      <c r="AI423" s="102"/>
      <c r="AJ423" s="102"/>
      <c r="AK423" s="103"/>
      <c r="AL423" s="102">
        <f t="shared" si="380"/>
        <v>0</v>
      </c>
      <c r="AM423" s="101">
        <f t="shared" si="384"/>
        <v>635973.95833333337</v>
      </c>
      <c r="AN423" s="102"/>
      <c r="AO423" s="264">
        <f t="shared" si="381"/>
        <v>635973.95833333337</v>
      </c>
      <c r="AP423" s="240"/>
      <c r="AQ423" s="87">
        <f t="shared" si="387"/>
        <v>504400</v>
      </c>
      <c r="AR423" s="102"/>
      <c r="AS423" s="102"/>
      <c r="AT423" s="102"/>
      <c r="AU423" s="102"/>
      <c r="AV423" s="260">
        <f t="shared" si="382"/>
        <v>0</v>
      </c>
      <c r="AW423" s="102">
        <f t="shared" si="385"/>
        <v>504400</v>
      </c>
      <c r="AX423" s="102"/>
      <c r="AY423" s="101">
        <f t="shared" si="383"/>
        <v>504400</v>
      </c>
      <c r="AZ423" s="516"/>
      <c r="BA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row>
    <row r="424" spans="1:87" s="11" customFormat="1" ht="12" customHeight="1">
      <c r="A424" s="168">
        <v>16590003</v>
      </c>
      <c r="B424" s="111" t="str">
        <f t="shared" si="329"/>
        <v>16590003</v>
      </c>
      <c r="C424" s="96" t="s">
        <v>1231</v>
      </c>
      <c r="D424" s="115" t="str">
        <f t="shared" si="330"/>
        <v>W/C</v>
      </c>
      <c r="E424" s="115"/>
      <c r="F424" s="96"/>
      <c r="G424" s="115"/>
      <c r="H424" s="184" t="str">
        <f t="shared" si="443"/>
        <v/>
      </c>
      <c r="I424" s="184" t="str">
        <f t="shared" si="444"/>
        <v/>
      </c>
      <c r="J424" s="184" t="str">
        <f t="shared" si="445"/>
        <v/>
      </c>
      <c r="K424" s="184" t="str">
        <f t="shared" si="446"/>
        <v/>
      </c>
      <c r="L424" s="184" t="str">
        <f t="shared" si="331"/>
        <v>W/C</v>
      </c>
      <c r="M424" s="184" t="str">
        <f t="shared" si="332"/>
        <v>NO</v>
      </c>
      <c r="N424" s="184" t="str">
        <f t="shared" si="333"/>
        <v>W/C</v>
      </c>
      <c r="O424"/>
      <c r="P424" s="97">
        <v>2540505.7400000002</v>
      </c>
      <c r="Q424" s="97">
        <v>2540505.7400000002</v>
      </c>
      <c r="R424" s="97">
        <v>2540505.7400000002</v>
      </c>
      <c r="S424" s="97">
        <v>2178793.0299999998</v>
      </c>
      <c r="T424" s="97">
        <v>2178793.0299999998</v>
      </c>
      <c r="U424" s="97">
        <v>2178793.0299999998</v>
      </c>
      <c r="V424" s="97">
        <v>2270576.63</v>
      </c>
      <c r="W424" s="97">
        <v>2270576.63</v>
      </c>
      <c r="X424" s="97">
        <v>2270576.63</v>
      </c>
      <c r="Y424" s="97">
        <v>3716970.46</v>
      </c>
      <c r="Z424" s="97">
        <v>3716970.46</v>
      </c>
      <c r="AA424" s="97">
        <v>3716970.46</v>
      </c>
      <c r="AB424" s="97">
        <v>2921331.59</v>
      </c>
      <c r="AC424" s="97"/>
      <c r="AD424" s="97"/>
      <c r="AE424" s="97">
        <f t="shared" si="386"/>
        <v>2692579.2087499998</v>
      </c>
      <c r="AF424" s="105"/>
      <c r="AG424" s="104"/>
      <c r="AH424" s="102"/>
      <c r="AI424" s="102"/>
      <c r="AJ424" s="102"/>
      <c r="AK424" s="103"/>
      <c r="AL424" s="102">
        <f t="shared" si="380"/>
        <v>0</v>
      </c>
      <c r="AM424" s="101">
        <f t="shared" si="384"/>
        <v>2692579.2087499998</v>
      </c>
      <c r="AN424" s="102"/>
      <c r="AO424" s="264">
        <f t="shared" si="381"/>
        <v>2692579.2087499998</v>
      </c>
      <c r="AP424" s="240"/>
      <c r="AQ424" s="87">
        <f t="shared" si="387"/>
        <v>2921331.59</v>
      </c>
      <c r="AR424" s="102"/>
      <c r="AS424" s="102"/>
      <c r="AT424" s="102"/>
      <c r="AU424" s="102"/>
      <c r="AV424" s="260">
        <f t="shared" si="382"/>
        <v>0</v>
      </c>
      <c r="AW424" s="102">
        <f t="shared" si="385"/>
        <v>2921331.59</v>
      </c>
      <c r="AX424" s="102"/>
      <c r="AY424" s="101">
        <f t="shared" si="383"/>
        <v>2921331.59</v>
      </c>
      <c r="AZ424" s="516"/>
      <c r="BA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row>
    <row r="425" spans="1:87" s="11" customFormat="1" ht="12" customHeight="1">
      <c r="A425" s="168">
        <v>17300001</v>
      </c>
      <c r="B425" s="111" t="str">
        <f t="shared" si="329"/>
        <v>17300001</v>
      </c>
      <c r="C425" s="96" t="s">
        <v>839</v>
      </c>
      <c r="D425" s="115" t="str">
        <f t="shared" si="330"/>
        <v>W/C</v>
      </c>
      <c r="E425" s="115"/>
      <c r="F425" s="96"/>
      <c r="G425" s="115"/>
      <c r="H425" s="184" t="str">
        <f t="shared" si="443"/>
        <v/>
      </c>
      <c r="I425" s="184" t="str">
        <f t="shared" si="444"/>
        <v/>
      </c>
      <c r="J425" s="184" t="str">
        <f t="shared" si="445"/>
        <v/>
      </c>
      <c r="K425" s="184" t="str">
        <f t="shared" si="446"/>
        <v/>
      </c>
      <c r="L425" s="184" t="str">
        <f t="shared" si="331"/>
        <v>W/C</v>
      </c>
      <c r="M425" s="184" t="str">
        <f t="shared" si="332"/>
        <v>NO</v>
      </c>
      <c r="N425" s="184" t="str">
        <f t="shared" si="333"/>
        <v>W/C</v>
      </c>
      <c r="O425"/>
      <c r="P425" s="97">
        <v>153518277.15000001</v>
      </c>
      <c r="Q425" s="97">
        <v>141297485.46000001</v>
      </c>
      <c r="R425" s="97">
        <v>134679047.91</v>
      </c>
      <c r="S425" s="97">
        <v>124033846.59999999</v>
      </c>
      <c r="T425" s="97">
        <v>108462600.73</v>
      </c>
      <c r="U425" s="97">
        <v>97276925.409999996</v>
      </c>
      <c r="V425" s="97">
        <v>98182335.890000001</v>
      </c>
      <c r="W425" s="97">
        <v>109536940.70999999</v>
      </c>
      <c r="X425" s="97">
        <v>102425486.84</v>
      </c>
      <c r="Y425" s="97">
        <v>93533648.159999996</v>
      </c>
      <c r="Z425" s="97">
        <v>113454752.26000001</v>
      </c>
      <c r="AA425" s="97">
        <v>129256429.01000001</v>
      </c>
      <c r="AB425" s="97">
        <v>141358420.38999999</v>
      </c>
      <c r="AC425" s="97"/>
      <c r="AD425" s="97"/>
      <c r="AE425" s="97">
        <f t="shared" si="386"/>
        <v>116631487.3125</v>
      </c>
      <c r="AF425" s="105"/>
      <c r="AG425" s="104"/>
      <c r="AH425" s="102"/>
      <c r="AI425" s="102"/>
      <c r="AJ425" s="102"/>
      <c r="AK425" s="103"/>
      <c r="AL425" s="102">
        <f t="shared" si="380"/>
        <v>0</v>
      </c>
      <c r="AM425" s="101">
        <f t="shared" si="384"/>
        <v>116631487.3125</v>
      </c>
      <c r="AN425" s="102"/>
      <c r="AO425" s="264">
        <f t="shared" si="381"/>
        <v>116631487.3125</v>
      </c>
      <c r="AP425" s="240"/>
      <c r="AQ425" s="87">
        <f t="shared" si="387"/>
        <v>141358420.38999999</v>
      </c>
      <c r="AR425" s="102"/>
      <c r="AS425" s="102"/>
      <c r="AT425" s="102"/>
      <c r="AU425" s="102"/>
      <c r="AV425" s="260">
        <f t="shared" si="382"/>
        <v>0</v>
      </c>
      <c r="AW425" s="102">
        <f t="shared" si="385"/>
        <v>141358420.38999999</v>
      </c>
      <c r="AX425" s="102"/>
      <c r="AY425" s="101">
        <f t="shared" si="383"/>
        <v>141358420.38999999</v>
      </c>
      <c r="AZ425" s="516"/>
      <c r="BA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row>
    <row r="426" spans="1:87" s="11" customFormat="1" ht="12" customHeight="1">
      <c r="A426" s="168">
        <v>17300002</v>
      </c>
      <c r="B426" s="111" t="str">
        <f t="shared" si="329"/>
        <v>17300002</v>
      </c>
      <c r="C426" s="96" t="s">
        <v>600</v>
      </c>
      <c r="D426" s="115" t="str">
        <f t="shared" si="330"/>
        <v>W/C</v>
      </c>
      <c r="E426" s="115"/>
      <c r="F426" s="96"/>
      <c r="G426" s="115"/>
      <c r="H426" s="184" t="str">
        <f t="shared" si="443"/>
        <v/>
      </c>
      <c r="I426" s="184" t="str">
        <f t="shared" si="444"/>
        <v/>
      </c>
      <c r="J426" s="184" t="str">
        <f t="shared" si="445"/>
        <v/>
      </c>
      <c r="K426" s="184" t="str">
        <f t="shared" si="446"/>
        <v/>
      </c>
      <c r="L426" s="184" t="str">
        <f t="shared" si="331"/>
        <v>W/C</v>
      </c>
      <c r="M426" s="184" t="str">
        <f t="shared" si="332"/>
        <v>NO</v>
      </c>
      <c r="N426" s="184" t="str">
        <f t="shared" si="333"/>
        <v>W/C</v>
      </c>
      <c r="O426"/>
      <c r="P426" s="97">
        <v>68667874.859999999</v>
      </c>
      <c r="Q426" s="97">
        <v>59375474.670000002</v>
      </c>
      <c r="R426" s="97">
        <v>61707399.82</v>
      </c>
      <c r="S426" s="97">
        <v>49811454.770000003</v>
      </c>
      <c r="T426" s="97">
        <v>37825641.18</v>
      </c>
      <c r="U426" s="97">
        <v>25238971.57</v>
      </c>
      <c r="V426" s="97">
        <v>25031300.559999999</v>
      </c>
      <c r="W426" s="97">
        <v>21459280.09</v>
      </c>
      <c r="X426" s="97">
        <v>22592649.23</v>
      </c>
      <c r="Y426" s="97">
        <v>25507808.960000001</v>
      </c>
      <c r="Z426" s="97">
        <v>41543811.960000001</v>
      </c>
      <c r="AA426" s="97">
        <v>50267698.579999998</v>
      </c>
      <c r="AB426" s="97">
        <v>63926684.789999999</v>
      </c>
      <c r="AC426" s="97"/>
      <c r="AD426" s="97"/>
      <c r="AE426" s="97">
        <f t="shared" si="386"/>
        <v>40554897.60125</v>
      </c>
      <c r="AF426" s="105"/>
      <c r="AG426" s="104"/>
      <c r="AH426" s="102"/>
      <c r="AI426" s="102"/>
      <c r="AJ426" s="102"/>
      <c r="AK426" s="103"/>
      <c r="AL426" s="102">
        <f t="shared" si="380"/>
        <v>0</v>
      </c>
      <c r="AM426" s="101">
        <f t="shared" si="384"/>
        <v>40554897.60125</v>
      </c>
      <c r="AN426" s="102"/>
      <c r="AO426" s="264">
        <f t="shared" si="381"/>
        <v>40554897.60125</v>
      </c>
      <c r="AP426" s="240"/>
      <c r="AQ426" s="87">
        <f t="shared" si="387"/>
        <v>63926684.789999999</v>
      </c>
      <c r="AR426" s="102"/>
      <c r="AS426" s="102"/>
      <c r="AT426" s="102"/>
      <c r="AU426" s="102"/>
      <c r="AV426" s="260">
        <f t="shared" si="382"/>
        <v>0</v>
      </c>
      <c r="AW426" s="102">
        <f t="shared" si="385"/>
        <v>63926684.789999999</v>
      </c>
      <c r="AX426" s="102"/>
      <c r="AY426" s="101">
        <f t="shared" si="383"/>
        <v>63926684.789999999</v>
      </c>
      <c r="AZ426" s="516"/>
      <c r="BA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row>
    <row r="427" spans="1:87" s="11" customFormat="1" ht="12" customHeight="1">
      <c r="A427" s="168">
        <v>17400001</v>
      </c>
      <c r="B427" s="111" t="str">
        <f t="shared" si="329"/>
        <v>17400001</v>
      </c>
      <c r="C427" s="96" t="s">
        <v>601</v>
      </c>
      <c r="D427" s="115" t="str">
        <f t="shared" si="330"/>
        <v>W/C</v>
      </c>
      <c r="E427" s="115"/>
      <c r="F427" s="96"/>
      <c r="G427" s="115"/>
      <c r="H427" s="184" t="str">
        <f t="shared" si="443"/>
        <v/>
      </c>
      <c r="I427" s="184" t="str">
        <f t="shared" si="444"/>
        <v/>
      </c>
      <c r="J427" s="184" t="str">
        <f t="shared" si="445"/>
        <v/>
      </c>
      <c r="K427" s="184" t="str">
        <f t="shared" si="446"/>
        <v/>
      </c>
      <c r="L427" s="184" t="str">
        <f t="shared" si="331"/>
        <v>W/C</v>
      </c>
      <c r="M427" s="184" t="str">
        <f t="shared" si="332"/>
        <v>NO</v>
      </c>
      <c r="N427" s="184" t="str">
        <f t="shared" si="333"/>
        <v>W/C</v>
      </c>
      <c r="O427"/>
      <c r="P427" s="97">
        <v>0</v>
      </c>
      <c r="Q427" s="97">
        <v>0</v>
      </c>
      <c r="R427" s="97">
        <v>0</v>
      </c>
      <c r="S427" s="97">
        <v>0</v>
      </c>
      <c r="T427" s="97">
        <v>0</v>
      </c>
      <c r="U427" s="97">
        <v>0</v>
      </c>
      <c r="V427" s="97">
        <v>0</v>
      </c>
      <c r="W427" s="97">
        <v>1068641.5900000001</v>
      </c>
      <c r="X427" s="97">
        <v>9760938.2100000009</v>
      </c>
      <c r="Y427" s="97">
        <v>16313612.380000001</v>
      </c>
      <c r="Z427" s="97">
        <v>16313612.380000001</v>
      </c>
      <c r="AA427" s="97">
        <v>9733100.7799999993</v>
      </c>
      <c r="AB427" s="97">
        <v>0</v>
      </c>
      <c r="AC427" s="97"/>
      <c r="AD427" s="97"/>
      <c r="AE427" s="97">
        <f t="shared" si="386"/>
        <v>4432492.1116666673</v>
      </c>
      <c r="AF427" s="105"/>
      <c r="AG427" s="104"/>
      <c r="AH427" s="102"/>
      <c r="AI427" s="102"/>
      <c r="AJ427" s="102"/>
      <c r="AK427" s="103"/>
      <c r="AL427" s="102">
        <f t="shared" si="380"/>
        <v>0</v>
      </c>
      <c r="AM427" s="101">
        <f t="shared" si="384"/>
        <v>4432492.1116666673</v>
      </c>
      <c r="AN427" s="102"/>
      <c r="AO427" s="264">
        <f t="shared" si="381"/>
        <v>4432492.1116666673</v>
      </c>
      <c r="AP427" s="240"/>
      <c r="AQ427" s="87">
        <f t="shared" si="387"/>
        <v>0</v>
      </c>
      <c r="AR427" s="102"/>
      <c r="AS427" s="102"/>
      <c r="AT427" s="102"/>
      <c r="AU427" s="102"/>
      <c r="AV427" s="260">
        <f t="shared" si="382"/>
        <v>0</v>
      </c>
      <c r="AW427" s="102">
        <f t="shared" si="385"/>
        <v>0</v>
      </c>
      <c r="AX427" s="102"/>
      <c r="AY427" s="101">
        <f t="shared" si="383"/>
        <v>0</v>
      </c>
      <c r="AZ427" s="516"/>
      <c r="BA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row>
    <row r="428" spans="1:87" s="11" customFormat="1" ht="12" customHeight="1">
      <c r="A428" s="373">
        <v>17400011</v>
      </c>
      <c r="B428" s="387" t="str">
        <f t="shared" si="329"/>
        <v>17400011</v>
      </c>
      <c r="C428" s="352" t="s">
        <v>1332</v>
      </c>
      <c r="D428" s="353" t="str">
        <f t="shared" si="330"/>
        <v>W/C</v>
      </c>
      <c r="E428" s="353"/>
      <c r="F428" s="383">
        <v>42933</v>
      </c>
      <c r="G428" s="353"/>
      <c r="H428" s="354" t="str">
        <f t="shared" si="443"/>
        <v/>
      </c>
      <c r="I428" s="354" t="str">
        <f t="shared" si="444"/>
        <v/>
      </c>
      <c r="J428" s="354" t="str">
        <f t="shared" si="445"/>
        <v/>
      </c>
      <c r="K428" s="354" t="str">
        <f t="shared" si="446"/>
        <v/>
      </c>
      <c r="L428" s="354" t="str">
        <f t="shared" si="331"/>
        <v>W/C</v>
      </c>
      <c r="M428" s="354" t="str">
        <f t="shared" si="332"/>
        <v>NO</v>
      </c>
      <c r="N428" s="354" t="str">
        <f t="shared" si="333"/>
        <v>W/C</v>
      </c>
      <c r="O428"/>
      <c r="P428" s="355">
        <v>14000</v>
      </c>
      <c r="Q428" s="355">
        <v>14000</v>
      </c>
      <c r="R428" s="355">
        <v>14000</v>
      </c>
      <c r="S428" s="355">
        <v>14000</v>
      </c>
      <c r="T428" s="355">
        <v>14000</v>
      </c>
      <c r="U428" s="355">
        <v>14000</v>
      </c>
      <c r="V428" s="355">
        <v>14000</v>
      </c>
      <c r="W428" s="355">
        <v>14000</v>
      </c>
      <c r="X428" s="355">
        <v>14000</v>
      </c>
      <c r="Y428" s="355">
        <v>14000</v>
      </c>
      <c r="Z428" s="355">
        <v>0</v>
      </c>
      <c r="AA428" s="355">
        <v>0</v>
      </c>
      <c r="AB428" s="355">
        <v>0</v>
      </c>
      <c r="AC428" s="355"/>
      <c r="AD428" s="355"/>
      <c r="AE428" s="355">
        <f t="shared" si="386"/>
        <v>11083.333333333334</v>
      </c>
      <c r="AF428" s="406"/>
      <c r="AG428" s="356"/>
      <c r="AH428" s="357"/>
      <c r="AI428" s="357"/>
      <c r="AJ428" s="357"/>
      <c r="AK428" s="358"/>
      <c r="AL428" s="357">
        <f t="shared" si="380"/>
        <v>0</v>
      </c>
      <c r="AM428" s="359">
        <f t="shared" si="384"/>
        <v>11083.333333333334</v>
      </c>
      <c r="AN428" s="357"/>
      <c r="AO428" s="360">
        <f t="shared" si="381"/>
        <v>11083.333333333334</v>
      </c>
      <c r="AP428" s="357"/>
      <c r="AQ428" s="361">
        <f t="shared" si="387"/>
        <v>0</v>
      </c>
      <c r="AR428" s="357"/>
      <c r="AS428" s="357"/>
      <c r="AT428" s="357"/>
      <c r="AU428" s="357"/>
      <c r="AV428" s="362">
        <f t="shared" si="382"/>
        <v>0</v>
      </c>
      <c r="AW428" s="357">
        <f t="shared" si="385"/>
        <v>0</v>
      </c>
      <c r="AX428" s="357"/>
      <c r="AY428" s="359">
        <f t="shared" si="383"/>
        <v>0</v>
      </c>
      <c r="AZ428" s="516"/>
      <c r="BA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row>
    <row r="429" spans="1:87" s="11" customFormat="1" ht="12" customHeight="1">
      <c r="A429" s="168">
        <v>17500001</v>
      </c>
      <c r="B429" s="111" t="str">
        <f t="shared" si="329"/>
        <v>17500001</v>
      </c>
      <c r="C429" s="96" t="s">
        <v>889</v>
      </c>
      <c r="D429" s="115" t="str">
        <f t="shared" si="330"/>
        <v>Non-Op</v>
      </c>
      <c r="E429" s="115"/>
      <c r="F429" s="96"/>
      <c r="G429" s="115"/>
      <c r="H429" s="184" t="str">
        <f t="shared" si="443"/>
        <v/>
      </c>
      <c r="I429" s="184" t="str">
        <f t="shared" si="444"/>
        <v/>
      </c>
      <c r="J429" s="184" t="str">
        <f t="shared" si="445"/>
        <v/>
      </c>
      <c r="K429" s="184" t="str">
        <f t="shared" si="446"/>
        <v>Non-Op</v>
      </c>
      <c r="L429" s="184" t="str">
        <f t="shared" si="331"/>
        <v>NO</v>
      </c>
      <c r="M429" s="184" t="str">
        <f t="shared" si="332"/>
        <v>NO</v>
      </c>
      <c r="N429" s="184" t="str">
        <f t="shared" si="333"/>
        <v/>
      </c>
      <c r="O429"/>
      <c r="P429" s="97">
        <v>12553432.84</v>
      </c>
      <c r="Q429" s="97">
        <v>15212790.039999999</v>
      </c>
      <c r="R429" s="97">
        <v>16085675.57</v>
      </c>
      <c r="S429" s="97">
        <v>12899302.1</v>
      </c>
      <c r="T429" s="97">
        <v>11574360.039999999</v>
      </c>
      <c r="U429" s="97">
        <v>11689016.68</v>
      </c>
      <c r="V429" s="97">
        <v>9879301.9800000004</v>
      </c>
      <c r="W429" s="97">
        <v>11776574.82</v>
      </c>
      <c r="X429" s="97">
        <v>7350028.3899999997</v>
      </c>
      <c r="Y429" s="97">
        <v>7817380.0199999996</v>
      </c>
      <c r="Z429" s="97">
        <v>108835366.48</v>
      </c>
      <c r="AA429" s="97">
        <v>142586570.08000001</v>
      </c>
      <c r="AB429" s="97">
        <v>32040885</v>
      </c>
      <c r="AC429" s="97"/>
      <c r="AD429" s="97"/>
      <c r="AE429" s="97">
        <f t="shared" si="386"/>
        <v>31500293.760000005</v>
      </c>
      <c r="AF429" s="105"/>
      <c r="AG429" s="104"/>
      <c r="AH429" s="102"/>
      <c r="AI429" s="102"/>
      <c r="AJ429" s="102"/>
      <c r="AK429" s="103">
        <f>AE429</f>
        <v>31500293.760000005</v>
      </c>
      <c r="AL429" s="102">
        <f t="shared" si="380"/>
        <v>31500293.760000005</v>
      </c>
      <c r="AM429" s="101"/>
      <c r="AN429" s="102"/>
      <c r="AO429" s="264">
        <f t="shared" si="381"/>
        <v>0</v>
      </c>
      <c r="AP429" s="240"/>
      <c r="AQ429" s="87">
        <f t="shared" si="387"/>
        <v>32040885</v>
      </c>
      <c r="AR429" s="102"/>
      <c r="AS429" s="102"/>
      <c r="AT429" s="102"/>
      <c r="AU429" s="102">
        <f>AQ429</f>
        <v>32040885</v>
      </c>
      <c r="AV429" s="260">
        <f t="shared" si="382"/>
        <v>32040885</v>
      </c>
      <c r="AW429" s="102"/>
      <c r="AX429" s="102"/>
      <c r="AY429" s="101">
        <f t="shared" si="383"/>
        <v>0</v>
      </c>
      <c r="AZ429" s="516" t="s">
        <v>1695</v>
      </c>
      <c r="BA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row>
    <row r="430" spans="1:87" s="11" customFormat="1" ht="12" customHeight="1">
      <c r="A430" s="168">
        <v>17500002</v>
      </c>
      <c r="B430" s="111" t="str">
        <f t="shared" si="329"/>
        <v>17500002</v>
      </c>
      <c r="C430" s="96" t="s">
        <v>885</v>
      </c>
      <c r="D430" s="115" t="str">
        <f t="shared" si="330"/>
        <v>Non-Op</v>
      </c>
      <c r="E430" s="115"/>
      <c r="F430" s="96"/>
      <c r="G430" s="115"/>
      <c r="H430" s="184" t="str">
        <f t="shared" si="443"/>
        <v/>
      </c>
      <c r="I430" s="184" t="str">
        <f t="shared" si="444"/>
        <v/>
      </c>
      <c r="J430" s="184" t="str">
        <f t="shared" si="445"/>
        <v/>
      </c>
      <c r="K430" s="184" t="str">
        <f t="shared" si="446"/>
        <v>Non-Op</v>
      </c>
      <c r="L430" s="184" t="str">
        <f t="shared" si="331"/>
        <v>NO</v>
      </c>
      <c r="M430" s="184" t="str">
        <f t="shared" si="332"/>
        <v>NO</v>
      </c>
      <c r="N430" s="184" t="str">
        <f t="shared" si="333"/>
        <v/>
      </c>
      <c r="O430"/>
      <c r="P430" s="97">
        <v>9693583.0500000007</v>
      </c>
      <c r="Q430" s="97">
        <v>10471681.67</v>
      </c>
      <c r="R430" s="97">
        <v>13218859.529999999</v>
      </c>
      <c r="S430" s="97">
        <v>10818238.17</v>
      </c>
      <c r="T430" s="97">
        <v>10533972.859999999</v>
      </c>
      <c r="U430" s="97">
        <v>10821215.699999999</v>
      </c>
      <c r="V430" s="97">
        <v>9992856.0600000005</v>
      </c>
      <c r="W430" s="97">
        <v>8349249.1399999997</v>
      </c>
      <c r="X430" s="97">
        <v>8338686.6799999997</v>
      </c>
      <c r="Y430" s="97">
        <v>8706667.0800000001</v>
      </c>
      <c r="Z430" s="97">
        <v>42778674.600000001</v>
      </c>
      <c r="AA430" s="97">
        <v>61549100.82</v>
      </c>
      <c r="AB430" s="97">
        <v>14465981.050000001</v>
      </c>
      <c r="AC430" s="97"/>
      <c r="AD430" s="97"/>
      <c r="AE430" s="97">
        <f t="shared" si="386"/>
        <v>17304915.363333333</v>
      </c>
      <c r="AF430" s="105"/>
      <c r="AG430" s="104"/>
      <c r="AH430" s="102"/>
      <c r="AI430" s="102"/>
      <c r="AJ430" s="102"/>
      <c r="AK430" s="103">
        <f>AE430</f>
        <v>17304915.363333333</v>
      </c>
      <c r="AL430" s="102">
        <f t="shared" si="380"/>
        <v>17304915.363333333</v>
      </c>
      <c r="AM430" s="101"/>
      <c r="AN430" s="102"/>
      <c r="AO430" s="264">
        <f t="shared" si="381"/>
        <v>0</v>
      </c>
      <c r="AP430" s="240"/>
      <c r="AQ430" s="87">
        <f t="shared" si="387"/>
        <v>14465981.050000001</v>
      </c>
      <c r="AR430" s="102"/>
      <c r="AS430" s="102"/>
      <c r="AT430" s="102"/>
      <c r="AU430" s="102">
        <f>AQ430</f>
        <v>14465981.050000001</v>
      </c>
      <c r="AV430" s="260">
        <f t="shared" si="382"/>
        <v>14465981.050000001</v>
      </c>
      <c r="AW430" s="102"/>
      <c r="AX430" s="102"/>
      <c r="AY430" s="101">
        <f t="shared" si="383"/>
        <v>0</v>
      </c>
      <c r="AZ430" s="516" t="s">
        <v>1694</v>
      </c>
      <c r="BA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row>
    <row r="431" spans="1:87" s="11" customFormat="1" ht="12" customHeight="1">
      <c r="A431" s="168">
        <v>17500011</v>
      </c>
      <c r="B431" s="111" t="str">
        <f t="shared" si="329"/>
        <v>17500011</v>
      </c>
      <c r="C431" s="96" t="s">
        <v>890</v>
      </c>
      <c r="D431" s="115" t="str">
        <f t="shared" si="330"/>
        <v>Non-Op</v>
      </c>
      <c r="E431" s="115"/>
      <c r="F431" s="96"/>
      <c r="G431" s="115"/>
      <c r="H431" s="184" t="str">
        <f t="shared" si="443"/>
        <v/>
      </c>
      <c r="I431" s="184" t="str">
        <f t="shared" si="444"/>
        <v/>
      </c>
      <c r="J431" s="184" t="str">
        <f t="shared" si="445"/>
        <v/>
      </c>
      <c r="K431" s="184" t="str">
        <f t="shared" si="446"/>
        <v>Non-Op</v>
      </c>
      <c r="L431" s="184" t="str">
        <f t="shared" si="331"/>
        <v>NO</v>
      </c>
      <c r="M431" s="184" t="str">
        <f t="shared" si="332"/>
        <v>NO</v>
      </c>
      <c r="N431" s="184" t="str">
        <f t="shared" si="333"/>
        <v/>
      </c>
      <c r="O431"/>
      <c r="P431" s="97">
        <v>837751.22</v>
      </c>
      <c r="Q431" s="97">
        <v>687879.1</v>
      </c>
      <c r="R431" s="97">
        <v>488562.34</v>
      </c>
      <c r="S431" s="97">
        <v>251088.8</v>
      </c>
      <c r="T431" s="97">
        <v>190729.95</v>
      </c>
      <c r="U431" s="97">
        <v>725090.15</v>
      </c>
      <c r="V431" s="97">
        <v>1010617.09</v>
      </c>
      <c r="W431" s="97">
        <v>1300390.1399999999</v>
      </c>
      <c r="X431" s="97">
        <v>598204.9</v>
      </c>
      <c r="Y431" s="97">
        <v>411722.97</v>
      </c>
      <c r="Z431" s="97">
        <v>2531084.6800000002</v>
      </c>
      <c r="AA431" s="97">
        <v>4987984.03</v>
      </c>
      <c r="AB431" s="97">
        <v>1245988.95</v>
      </c>
      <c r="AC431" s="97"/>
      <c r="AD431" s="97"/>
      <c r="AE431" s="97">
        <f t="shared" si="386"/>
        <v>1185435.3529166665</v>
      </c>
      <c r="AF431" s="105"/>
      <c r="AG431" s="104"/>
      <c r="AH431" s="102"/>
      <c r="AI431" s="102"/>
      <c r="AJ431" s="102"/>
      <c r="AK431" s="103">
        <f>AE431</f>
        <v>1185435.3529166665</v>
      </c>
      <c r="AL431" s="102">
        <f t="shared" si="380"/>
        <v>1185435.3529166665</v>
      </c>
      <c r="AM431" s="101"/>
      <c r="AN431" s="102"/>
      <c r="AO431" s="264">
        <f t="shared" si="381"/>
        <v>0</v>
      </c>
      <c r="AP431" s="240"/>
      <c r="AQ431" s="87">
        <f t="shared" si="387"/>
        <v>1245988.95</v>
      </c>
      <c r="AR431" s="102"/>
      <c r="AS431" s="102"/>
      <c r="AT431" s="102"/>
      <c r="AU431" s="102">
        <f>AQ431</f>
        <v>1245988.95</v>
      </c>
      <c r="AV431" s="260">
        <f t="shared" si="382"/>
        <v>1245988.95</v>
      </c>
      <c r="AW431" s="102"/>
      <c r="AX431" s="102"/>
      <c r="AY431" s="101">
        <f t="shared" si="383"/>
        <v>0</v>
      </c>
      <c r="AZ431" s="516" t="s">
        <v>1695</v>
      </c>
      <c r="BA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row>
    <row r="432" spans="1:87" s="11" customFormat="1" ht="12" customHeight="1">
      <c r="A432" s="168">
        <v>17500012</v>
      </c>
      <c r="B432" s="111" t="str">
        <f t="shared" si="329"/>
        <v>17500012</v>
      </c>
      <c r="C432" s="96" t="s">
        <v>886</v>
      </c>
      <c r="D432" s="115" t="str">
        <f t="shared" si="330"/>
        <v>Non-Op</v>
      </c>
      <c r="E432" s="115"/>
      <c r="F432" s="96"/>
      <c r="G432" s="115"/>
      <c r="H432" s="184" t="str">
        <f t="shared" si="443"/>
        <v/>
      </c>
      <c r="I432" s="184" t="str">
        <f t="shared" si="444"/>
        <v/>
      </c>
      <c r="J432" s="184" t="str">
        <f t="shared" si="445"/>
        <v/>
      </c>
      <c r="K432" s="184" t="str">
        <f t="shared" si="446"/>
        <v>Non-Op</v>
      </c>
      <c r="L432" s="184" t="str">
        <f t="shared" si="331"/>
        <v>NO</v>
      </c>
      <c r="M432" s="184" t="str">
        <f t="shared" si="332"/>
        <v>NO</v>
      </c>
      <c r="N432" s="184" t="str">
        <f t="shared" si="333"/>
        <v/>
      </c>
      <c r="O432"/>
      <c r="P432" s="97">
        <v>1320240.06</v>
      </c>
      <c r="Q432" s="97">
        <v>2351929.56</v>
      </c>
      <c r="R432" s="97">
        <v>2518008.2000000002</v>
      </c>
      <c r="S432" s="97">
        <v>3191812.52</v>
      </c>
      <c r="T432" s="97">
        <v>2991759.55</v>
      </c>
      <c r="U432" s="97">
        <v>2650154.7799999998</v>
      </c>
      <c r="V432" s="97">
        <v>2578642.04</v>
      </c>
      <c r="W432" s="97">
        <v>2169328.16</v>
      </c>
      <c r="X432" s="97">
        <v>1867874.8</v>
      </c>
      <c r="Y432" s="97">
        <v>1484529.49</v>
      </c>
      <c r="Z432" s="97">
        <v>2243001.2999999998</v>
      </c>
      <c r="AA432" s="97">
        <v>2461174.19</v>
      </c>
      <c r="AB432" s="97">
        <v>1266370.44</v>
      </c>
      <c r="AC432" s="97"/>
      <c r="AD432" s="97"/>
      <c r="AE432" s="97">
        <f t="shared" si="386"/>
        <v>2316793.3199999998</v>
      </c>
      <c r="AF432" s="105"/>
      <c r="AG432" s="104"/>
      <c r="AH432" s="102"/>
      <c r="AI432" s="102"/>
      <c r="AJ432" s="102"/>
      <c r="AK432" s="103">
        <f>AE432</f>
        <v>2316793.3199999998</v>
      </c>
      <c r="AL432" s="102">
        <f t="shared" si="380"/>
        <v>2316793.3199999998</v>
      </c>
      <c r="AM432" s="101"/>
      <c r="AN432" s="102"/>
      <c r="AO432" s="264">
        <f t="shared" si="381"/>
        <v>0</v>
      </c>
      <c r="AP432" s="240"/>
      <c r="AQ432" s="87">
        <f t="shared" si="387"/>
        <v>1266370.44</v>
      </c>
      <c r="AR432" s="102"/>
      <c r="AS432" s="102"/>
      <c r="AT432" s="102"/>
      <c r="AU432" s="102">
        <f>AQ432</f>
        <v>1266370.44</v>
      </c>
      <c r="AV432" s="260">
        <f t="shared" si="382"/>
        <v>1266370.44</v>
      </c>
      <c r="AW432" s="102"/>
      <c r="AX432" s="102"/>
      <c r="AY432" s="101">
        <f t="shared" si="383"/>
        <v>0</v>
      </c>
      <c r="AZ432" s="516" t="s">
        <v>1694</v>
      </c>
      <c r="BA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row>
    <row r="433" spans="1:87" s="11" customFormat="1" ht="12" customHeight="1">
      <c r="A433" s="168">
        <v>18100003</v>
      </c>
      <c r="B433" s="111" t="str">
        <f t="shared" si="329"/>
        <v>18100003</v>
      </c>
      <c r="C433" s="96" t="s">
        <v>542</v>
      </c>
      <c r="D433" s="115" t="str">
        <f t="shared" si="330"/>
        <v>AIC</v>
      </c>
      <c r="E433" s="115"/>
      <c r="F433" s="96"/>
      <c r="G433" s="115"/>
      <c r="H433" s="184" t="str">
        <f t="shared" si="443"/>
        <v>AIC</v>
      </c>
      <c r="I433" s="184" t="str">
        <f t="shared" si="444"/>
        <v/>
      </c>
      <c r="J433" s="184" t="str">
        <f t="shared" si="445"/>
        <v/>
      </c>
      <c r="K433" s="184" t="str">
        <f t="shared" si="446"/>
        <v/>
      </c>
      <c r="L433" s="184" t="str">
        <f t="shared" si="331"/>
        <v>NO</v>
      </c>
      <c r="M433" s="184" t="str">
        <f t="shared" si="332"/>
        <v>NO</v>
      </c>
      <c r="N433" s="184" t="str">
        <f t="shared" si="333"/>
        <v/>
      </c>
      <c r="O433"/>
      <c r="P433" s="97">
        <v>46258.720000000001</v>
      </c>
      <c r="Q433" s="97">
        <v>37847.96</v>
      </c>
      <c r="R433" s="97">
        <v>29437.200000000001</v>
      </c>
      <c r="S433" s="97">
        <v>21026.44</v>
      </c>
      <c r="T433" s="97">
        <v>12615.68</v>
      </c>
      <c r="U433" s="97">
        <v>4204.92</v>
      </c>
      <c r="V433" s="97">
        <v>0</v>
      </c>
      <c r="W433" s="97">
        <v>0</v>
      </c>
      <c r="X433" s="97">
        <v>0</v>
      </c>
      <c r="Y433" s="97">
        <v>0</v>
      </c>
      <c r="Z433" s="97">
        <v>0</v>
      </c>
      <c r="AA433" s="97">
        <v>0</v>
      </c>
      <c r="AB433" s="97">
        <v>0</v>
      </c>
      <c r="AC433" s="97"/>
      <c r="AD433" s="97"/>
      <c r="AE433" s="97">
        <f t="shared" si="386"/>
        <v>10688.463333333333</v>
      </c>
      <c r="AF433" s="105"/>
      <c r="AG433" s="104"/>
      <c r="AH433" s="102">
        <f t="shared" ref="AH433:AH456" si="447">AE433</f>
        <v>10688.463333333333</v>
      </c>
      <c r="AI433" s="102"/>
      <c r="AJ433" s="102"/>
      <c r="AK433" s="103"/>
      <c r="AL433" s="102">
        <f t="shared" si="380"/>
        <v>0</v>
      </c>
      <c r="AM433" s="101"/>
      <c r="AN433" s="102"/>
      <c r="AO433" s="264">
        <f t="shared" si="381"/>
        <v>0</v>
      </c>
      <c r="AP433" s="240"/>
      <c r="AQ433" s="87">
        <f t="shared" si="387"/>
        <v>0</v>
      </c>
      <c r="AR433" s="102">
        <f t="shared" ref="AR433:AR456" si="448">AQ433</f>
        <v>0</v>
      </c>
      <c r="AS433" s="102"/>
      <c r="AT433" s="102"/>
      <c r="AU433" s="102"/>
      <c r="AV433" s="260">
        <f t="shared" si="382"/>
        <v>0</v>
      </c>
      <c r="AW433" s="102"/>
      <c r="AX433" s="102"/>
      <c r="AY433" s="101">
        <f t="shared" si="383"/>
        <v>0</v>
      </c>
      <c r="AZ433" s="516"/>
      <c r="BA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row>
    <row r="434" spans="1:87" s="11" customFormat="1" ht="12" customHeight="1">
      <c r="A434" s="168">
        <v>18100093</v>
      </c>
      <c r="B434" s="111" t="str">
        <f t="shared" si="329"/>
        <v>18100093</v>
      </c>
      <c r="C434" s="96" t="s">
        <v>307</v>
      </c>
      <c r="D434" s="115" t="str">
        <f t="shared" si="330"/>
        <v>AIC</v>
      </c>
      <c r="E434" s="115"/>
      <c r="F434" s="96"/>
      <c r="G434" s="115"/>
      <c r="H434" s="184" t="str">
        <f t="shared" si="443"/>
        <v>AIC</v>
      </c>
      <c r="I434" s="184" t="str">
        <f t="shared" si="444"/>
        <v/>
      </c>
      <c r="J434" s="184" t="str">
        <f t="shared" si="445"/>
        <v/>
      </c>
      <c r="K434" s="184" t="str">
        <f t="shared" si="446"/>
        <v/>
      </c>
      <c r="L434" s="184" t="str">
        <f t="shared" si="331"/>
        <v>NO</v>
      </c>
      <c r="M434" s="184" t="str">
        <f t="shared" si="332"/>
        <v>NO</v>
      </c>
      <c r="N434" s="184" t="str">
        <f t="shared" si="333"/>
        <v/>
      </c>
      <c r="O434"/>
      <c r="P434" s="97">
        <v>35356.76</v>
      </c>
      <c r="Q434" s="97">
        <v>34984.589999999997</v>
      </c>
      <c r="R434" s="97">
        <v>34612.42</v>
      </c>
      <c r="S434" s="97">
        <v>34240.25</v>
      </c>
      <c r="T434" s="97">
        <v>33868.080000000002</v>
      </c>
      <c r="U434" s="97">
        <v>33495.910000000003</v>
      </c>
      <c r="V434" s="97">
        <v>33123.74</v>
      </c>
      <c r="W434" s="97">
        <v>32751.57</v>
      </c>
      <c r="X434" s="97">
        <v>32379.4</v>
      </c>
      <c r="Y434" s="97">
        <v>32007.23</v>
      </c>
      <c r="Z434" s="97">
        <v>31635.06</v>
      </c>
      <c r="AA434" s="97">
        <v>31262.89</v>
      </c>
      <c r="AB434" s="97">
        <v>30890.720000000001</v>
      </c>
      <c r="AC434" s="97"/>
      <c r="AD434" s="97"/>
      <c r="AE434" s="97">
        <f t="shared" si="386"/>
        <v>33123.74</v>
      </c>
      <c r="AF434" s="105"/>
      <c r="AG434" s="104"/>
      <c r="AH434" s="102">
        <f t="shared" si="447"/>
        <v>33123.74</v>
      </c>
      <c r="AI434" s="102"/>
      <c r="AJ434" s="102"/>
      <c r="AK434" s="103"/>
      <c r="AL434" s="102">
        <f t="shared" si="380"/>
        <v>0</v>
      </c>
      <c r="AM434" s="101"/>
      <c r="AN434" s="102"/>
      <c r="AO434" s="264">
        <f t="shared" si="381"/>
        <v>0</v>
      </c>
      <c r="AP434" s="240"/>
      <c r="AQ434" s="87">
        <f t="shared" si="387"/>
        <v>30890.720000000001</v>
      </c>
      <c r="AR434" s="102">
        <f t="shared" si="448"/>
        <v>30890.720000000001</v>
      </c>
      <c r="AS434" s="102"/>
      <c r="AT434" s="102"/>
      <c r="AU434" s="102"/>
      <c r="AV434" s="260">
        <f t="shared" si="382"/>
        <v>0</v>
      </c>
      <c r="AW434" s="102"/>
      <c r="AX434" s="102"/>
      <c r="AY434" s="101">
        <f t="shared" si="383"/>
        <v>0</v>
      </c>
      <c r="AZ434" s="516"/>
      <c r="BA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row>
    <row r="435" spans="1:87" s="11" customFormat="1" ht="12" customHeight="1">
      <c r="A435" s="168">
        <v>18100203</v>
      </c>
      <c r="B435" s="111" t="str">
        <f t="shared" ref="B435:B500" si="449">TEXT(A435,"##")</f>
        <v>18100203</v>
      </c>
      <c r="C435" s="96" t="s">
        <v>292</v>
      </c>
      <c r="D435" s="115" t="str">
        <f t="shared" ref="D435:D500" si="450">IF(CONCATENATE(H435,I435,J435,K435,N435)= "ERBGRB","CRB",CONCATENATE(H435,I435,J435,K435,N435))</f>
        <v>AIC</v>
      </c>
      <c r="E435" s="115"/>
      <c r="F435" s="96"/>
      <c r="G435" s="115"/>
      <c r="H435" s="184" t="str">
        <f t="shared" si="443"/>
        <v>AIC</v>
      </c>
      <c r="I435" s="184" t="str">
        <f t="shared" si="444"/>
        <v/>
      </c>
      <c r="J435" s="184" t="str">
        <f t="shared" si="445"/>
        <v/>
      </c>
      <c r="K435" s="184" t="str">
        <f t="shared" si="446"/>
        <v/>
      </c>
      <c r="L435" s="184" t="str">
        <f t="shared" si="331"/>
        <v>NO</v>
      </c>
      <c r="M435" s="184" t="str">
        <f t="shared" si="332"/>
        <v>NO</v>
      </c>
      <c r="N435" s="184" t="str">
        <f t="shared" si="333"/>
        <v/>
      </c>
      <c r="O435"/>
      <c r="P435" s="97">
        <v>1428461.3</v>
      </c>
      <c r="Q435" s="97">
        <v>1421626.55</v>
      </c>
      <c r="R435" s="97">
        <v>1414791.8</v>
      </c>
      <c r="S435" s="97">
        <v>1407957.05</v>
      </c>
      <c r="T435" s="97">
        <v>1401122.3</v>
      </c>
      <c r="U435" s="97">
        <v>1394287.55</v>
      </c>
      <c r="V435" s="97">
        <v>1387452.8</v>
      </c>
      <c r="W435" s="97">
        <v>1380618.05</v>
      </c>
      <c r="X435" s="97">
        <v>1373783.3</v>
      </c>
      <c r="Y435" s="97">
        <v>1366948.55</v>
      </c>
      <c r="Z435" s="97">
        <v>1360113.8</v>
      </c>
      <c r="AA435" s="97">
        <v>1353279.05</v>
      </c>
      <c r="AB435" s="97">
        <v>1346444.3</v>
      </c>
      <c r="AC435" s="97"/>
      <c r="AD435" s="97"/>
      <c r="AE435" s="97">
        <f t="shared" si="386"/>
        <v>1387452.8000000005</v>
      </c>
      <c r="AF435" s="105"/>
      <c r="AG435" s="104"/>
      <c r="AH435" s="102">
        <f t="shared" si="447"/>
        <v>1387452.8000000005</v>
      </c>
      <c r="AI435" s="102"/>
      <c r="AJ435" s="102"/>
      <c r="AK435" s="103"/>
      <c r="AL435" s="102">
        <f t="shared" si="380"/>
        <v>0</v>
      </c>
      <c r="AM435" s="101"/>
      <c r="AN435" s="102"/>
      <c r="AO435" s="264">
        <f t="shared" si="381"/>
        <v>0</v>
      </c>
      <c r="AP435" s="240"/>
      <c r="AQ435" s="87">
        <f t="shared" si="387"/>
        <v>1346444.3</v>
      </c>
      <c r="AR435" s="102">
        <f t="shared" si="448"/>
        <v>1346444.3</v>
      </c>
      <c r="AS435" s="102"/>
      <c r="AT435" s="102"/>
      <c r="AU435" s="102"/>
      <c r="AV435" s="260">
        <f t="shared" si="382"/>
        <v>0</v>
      </c>
      <c r="AW435" s="102"/>
      <c r="AX435" s="102"/>
      <c r="AY435" s="101">
        <f t="shared" si="383"/>
        <v>0</v>
      </c>
      <c r="AZ435" s="516"/>
      <c r="BA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row>
    <row r="436" spans="1:87" s="11" customFormat="1" ht="12" customHeight="1">
      <c r="A436" s="168">
        <v>18100213</v>
      </c>
      <c r="B436" s="111" t="str">
        <f t="shared" si="449"/>
        <v>18100213</v>
      </c>
      <c r="C436" s="96" t="s">
        <v>1157</v>
      </c>
      <c r="D436" s="115" t="str">
        <f t="shared" si="450"/>
        <v>AIC</v>
      </c>
      <c r="E436" s="115"/>
      <c r="F436" s="96"/>
      <c r="G436" s="115"/>
      <c r="H436" s="184" t="str">
        <f t="shared" si="443"/>
        <v>AIC</v>
      </c>
      <c r="I436" s="184" t="str">
        <f t="shared" si="444"/>
        <v/>
      </c>
      <c r="J436" s="184" t="str">
        <f t="shared" si="445"/>
        <v/>
      </c>
      <c r="K436" s="184" t="str">
        <f t="shared" si="446"/>
        <v/>
      </c>
      <c r="L436" s="184" t="str">
        <f t="shared" si="331"/>
        <v>NO</v>
      </c>
      <c r="M436" s="184" t="str">
        <f t="shared" si="332"/>
        <v>NO</v>
      </c>
      <c r="N436" s="184" t="str">
        <f t="shared" si="333"/>
        <v/>
      </c>
      <c r="O436"/>
      <c r="P436" s="97">
        <v>4219704.8600000003</v>
      </c>
      <c r="Q436" s="97">
        <v>4206839.91</v>
      </c>
      <c r="R436" s="97">
        <v>4193974.96</v>
      </c>
      <c r="S436" s="97">
        <v>4181110.01</v>
      </c>
      <c r="T436" s="97">
        <v>4168245.06</v>
      </c>
      <c r="U436" s="97">
        <v>4155380.11</v>
      </c>
      <c r="V436" s="97">
        <v>4142515.16</v>
      </c>
      <c r="W436" s="97">
        <v>4129650.21</v>
      </c>
      <c r="X436" s="97">
        <v>4116785.26</v>
      </c>
      <c r="Y436" s="97">
        <v>4103920.31</v>
      </c>
      <c r="Z436" s="97">
        <v>4091055.36</v>
      </c>
      <c r="AA436" s="97">
        <v>4078190.41</v>
      </c>
      <c r="AB436" s="97">
        <v>4065325.46</v>
      </c>
      <c r="AC436" s="97"/>
      <c r="AD436" s="97"/>
      <c r="AE436" s="97">
        <f t="shared" si="386"/>
        <v>4142515.16</v>
      </c>
      <c r="AF436" s="105"/>
      <c r="AG436" s="104"/>
      <c r="AH436" s="102">
        <f t="shared" si="447"/>
        <v>4142515.16</v>
      </c>
      <c r="AI436" s="102"/>
      <c r="AJ436" s="102"/>
      <c r="AK436" s="103"/>
      <c r="AL436" s="102">
        <f t="shared" si="380"/>
        <v>0</v>
      </c>
      <c r="AM436" s="101"/>
      <c r="AN436" s="102"/>
      <c r="AO436" s="264">
        <f t="shared" si="381"/>
        <v>0</v>
      </c>
      <c r="AP436" s="240"/>
      <c r="AQ436" s="87">
        <f t="shared" si="387"/>
        <v>4065325.46</v>
      </c>
      <c r="AR436" s="102">
        <f t="shared" si="448"/>
        <v>4065325.46</v>
      </c>
      <c r="AS436" s="102"/>
      <c r="AT436" s="102"/>
      <c r="AU436" s="102"/>
      <c r="AV436" s="260">
        <f t="shared" si="382"/>
        <v>0</v>
      </c>
      <c r="AW436" s="102"/>
      <c r="AX436" s="102"/>
      <c r="AY436" s="101">
        <f t="shared" si="383"/>
        <v>0</v>
      </c>
      <c r="AZ436" s="516"/>
      <c r="BA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row>
    <row r="437" spans="1:87" s="11" customFormat="1" ht="12" customHeight="1">
      <c r="A437" s="168">
        <v>18100223</v>
      </c>
      <c r="B437" s="111" t="str">
        <f t="shared" si="449"/>
        <v>18100223</v>
      </c>
      <c r="C437" s="96" t="s">
        <v>968</v>
      </c>
      <c r="D437" s="115" t="str">
        <f t="shared" si="450"/>
        <v>AIC</v>
      </c>
      <c r="E437" s="115"/>
      <c r="F437" s="96"/>
      <c r="G437" s="115"/>
      <c r="H437" s="184" t="str">
        <f t="shared" si="443"/>
        <v>AIC</v>
      </c>
      <c r="I437" s="184" t="str">
        <f t="shared" si="444"/>
        <v/>
      </c>
      <c r="J437" s="184" t="str">
        <f t="shared" si="445"/>
        <v/>
      </c>
      <c r="K437" s="184" t="str">
        <f t="shared" si="446"/>
        <v/>
      </c>
      <c r="L437" s="184" t="str">
        <f t="shared" si="331"/>
        <v>NO</v>
      </c>
      <c r="M437" s="184" t="str">
        <f t="shared" si="332"/>
        <v>NO</v>
      </c>
      <c r="N437" s="184" t="str">
        <f t="shared" si="333"/>
        <v/>
      </c>
      <c r="O437"/>
      <c r="P437" s="97">
        <v>1089194.8</v>
      </c>
      <c r="Q437" s="97">
        <v>1082301.1599999999</v>
      </c>
      <c r="R437" s="97">
        <v>1075407.52</v>
      </c>
      <c r="S437" s="97">
        <v>1068513.8799999999</v>
      </c>
      <c r="T437" s="97">
        <v>1061620.24</v>
      </c>
      <c r="U437" s="97">
        <v>1054726.6000000001</v>
      </c>
      <c r="V437" s="97">
        <v>1047832.96</v>
      </c>
      <c r="W437" s="97">
        <v>1040939.32</v>
      </c>
      <c r="X437" s="97">
        <v>1034045.68</v>
      </c>
      <c r="Y437" s="97">
        <v>1027152.04</v>
      </c>
      <c r="Z437" s="97">
        <v>1020258.4</v>
      </c>
      <c r="AA437" s="97">
        <v>1013364.76</v>
      </c>
      <c r="AB437" s="97">
        <v>1006471.12</v>
      </c>
      <c r="AC437" s="97"/>
      <c r="AD437" s="97"/>
      <c r="AE437" s="97">
        <f t="shared" si="386"/>
        <v>1047832.9600000003</v>
      </c>
      <c r="AF437" s="105"/>
      <c r="AG437" s="104"/>
      <c r="AH437" s="102">
        <f t="shared" si="447"/>
        <v>1047832.9600000003</v>
      </c>
      <c r="AI437" s="102"/>
      <c r="AJ437" s="102"/>
      <c r="AK437" s="103"/>
      <c r="AL437" s="102">
        <f t="shared" si="380"/>
        <v>0</v>
      </c>
      <c r="AM437" s="101"/>
      <c r="AN437" s="102"/>
      <c r="AO437" s="264">
        <f t="shared" si="381"/>
        <v>0</v>
      </c>
      <c r="AP437" s="240"/>
      <c r="AQ437" s="87">
        <f t="shared" si="387"/>
        <v>1006471.12</v>
      </c>
      <c r="AR437" s="102">
        <f t="shared" si="448"/>
        <v>1006471.12</v>
      </c>
      <c r="AS437" s="102"/>
      <c r="AT437" s="102"/>
      <c r="AU437" s="102"/>
      <c r="AV437" s="260">
        <f t="shared" si="382"/>
        <v>0</v>
      </c>
      <c r="AW437" s="102"/>
      <c r="AX437" s="102"/>
      <c r="AY437" s="101">
        <f t="shared" si="383"/>
        <v>0</v>
      </c>
      <c r="AZ437" s="516"/>
      <c r="BA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row>
    <row r="438" spans="1:87" s="11" customFormat="1" ht="12" customHeight="1">
      <c r="A438" s="168">
        <v>18100233</v>
      </c>
      <c r="B438" s="111" t="str">
        <f t="shared" si="449"/>
        <v>18100233</v>
      </c>
      <c r="C438" s="96" t="s">
        <v>973</v>
      </c>
      <c r="D438" s="115" t="str">
        <f t="shared" si="450"/>
        <v>AIC</v>
      </c>
      <c r="E438" s="115"/>
      <c r="F438" s="96"/>
      <c r="G438" s="115"/>
      <c r="H438" s="184" t="str">
        <f t="shared" si="443"/>
        <v>AIC</v>
      </c>
      <c r="I438" s="184" t="str">
        <f t="shared" si="444"/>
        <v/>
      </c>
      <c r="J438" s="184" t="str">
        <f t="shared" si="445"/>
        <v/>
      </c>
      <c r="K438" s="184" t="str">
        <f t="shared" si="446"/>
        <v/>
      </c>
      <c r="L438" s="184" t="str">
        <f t="shared" ref="L438:L503" si="451">IF(VALUE(AM438),"W/C",IF(ISBLANK(AM438),"NO","W/C"))</f>
        <v>NO</v>
      </c>
      <c r="M438" s="184" t="str">
        <f t="shared" ref="M438:M503" si="452">IF(VALUE(AN438),"W/C",IF(ISBLANK(AN438),"NO","W/C"))</f>
        <v>NO</v>
      </c>
      <c r="N438" s="184" t="str">
        <f t="shared" ref="N438:N503" si="453">IF(OR(CONCATENATE(L438,M438)="NOW/C",CONCATENATE(L438,M438)="W/CNO"),"W/C","")</f>
        <v/>
      </c>
      <c r="O438"/>
      <c r="P438" s="97">
        <v>184067.51</v>
      </c>
      <c r="Q438" s="97">
        <v>182902.52</v>
      </c>
      <c r="R438" s="97">
        <v>181737.53</v>
      </c>
      <c r="S438" s="97">
        <v>180572.54</v>
      </c>
      <c r="T438" s="97">
        <v>179407.55</v>
      </c>
      <c r="U438" s="97">
        <v>178242.56</v>
      </c>
      <c r="V438" s="97">
        <v>177077.57</v>
      </c>
      <c r="W438" s="97">
        <v>175912.58</v>
      </c>
      <c r="X438" s="97">
        <v>174747.59</v>
      </c>
      <c r="Y438" s="97">
        <v>173582.6</v>
      </c>
      <c r="Z438" s="97">
        <v>172417.61</v>
      </c>
      <c r="AA438" s="97">
        <v>171252.62</v>
      </c>
      <c r="AB438" s="97">
        <v>170087.63</v>
      </c>
      <c r="AC438" s="97"/>
      <c r="AD438" s="97"/>
      <c r="AE438" s="97">
        <f t="shared" si="386"/>
        <v>177077.57000000004</v>
      </c>
      <c r="AF438" s="105"/>
      <c r="AG438" s="104"/>
      <c r="AH438" s="102">
        <f t="shared" si="447"/>
        <v>177077.57000000004</v>
      </c>
      <c r="AI438" s="102"/>
      <c r="AJ438" s="102"/>
      <c r="AK438" s="103"/>
      <c r="AL438" s="102">
        <f t="shared" si="380"/>
        <v>0</v>
      </c>
      <c r="AM438" s="101"/>
      <c r="AN438" s="102"/>
      <c r="AO438" s="264">
        <f t="shared" si="381"/>
        <v>0</v>
      </c>
      <c r="AP438" s="240"/>
      <c r="AQ438" s="87">
        <f t="shared" si="387"/>
        <v>170087.63</v>
      </c>
      <c r="AR438" s="102">
        <f t="shared" si="448"/>
        <v>170087.63</v>
      </c>
      <c r="AS438" s="102"/>
      <c r="AT438" s="102"/>
      <c r="AU438" s="102"/>
      <c r="AV438" s="260">
        <f t="shared" si="382"/>
        <v>0</v>
      </c>
      <c r="AW438" s="102"/>
      <c r="AX438" s="102"/>
      <c r="AY438" s="101">
        <f t="shared" si="383"/>
        <v>0</v>
      </c>
      <c r="AZ438" s="516"/>
      <c r="BA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row>
    <row r="439" spans="1:87" s="11" customFormat="1" ht="12" customHeight="1">
      <c r="A439" s="168">
        <v>18100473</v>
      </c>
      <c r="B439" s="111" t="str">
        <f t="shared" si="449"/>
        <v>18100473</v>
      </c>
      <c r="C439" s="96" t="s">
        <v>290</v>
      </c>
      <c r="D439" s="115" t="str">
        <f t="shared" si="450"/>
        <v>AIC</v>
      </c>
      <c r="E439" s="115"/>
      <c r="F439" s="96"/>
      <c r="G439" s="115"/>
      <c r="H439" s="184" t="str">
        <f t="shared" si="443"/>
        <v>AIC</v>
      </c>
      <c r="I439" s="184" t="str">
        <f t="shared" si="444"/>
        <v/>
      </c>
      <c r="J439" s="184" t="str">
        <f t="shared" si="445"/>
        <v/>
      </c>
      <c r="K439" s="184" t="str">
        <f t="shared" si="446"/>
        <v/>
      </c>
      <c r="L439" s="184" t="str">
        <f t="shared" si="451"/>
        <v>NO</v>
      </c>
      <c r="M439" s="184" t="str">
        <f t="shared" si="452"/>
        <v>NO</v>
      </c>
      <c r="N439" s="184" t="str">
        <f t="shared" si="453"/>
        <v/>
      </c>
      <c r="O439"/>
      <c r="P439" s="97">
        <v>1003326.12</v>
      </c>
      <c r="Q439" s="97">
        <v>994894.8</v>
      </c>
      <c r="R439" s="97">
        <v>986463.48</v>
      </c>
      <c r="S439" s="97">
        <v>978032.16</v>
      </c>
      <c r="T439" s="97">
        <v>969600.84</v>
      </c>
      <c r="U439" s="97">
        <v>961169.52</v>
      </c>
      <c r="V439" s="97">
        <v>952738.2</v>
      </c>
      <c r="W439" s="97">
        <v>944306.88</v>
      </c>
      <c r="X439" s="97">
        <v>935875.56</v>
      </c>
      <c r="Y439" s="97">
        <v>927444.24</v>
      </c>
      <c r="Z439" s="97">
        <v>919012.92</v>
      </c>
      <c r="AA439" s="97">
        <v>910581.6</v>
      </c>
      <c r="AB439" s="97">
        <v>902150.28</v>
      </c>
      <c r="AC439" s="97"/>
      <c r="AD439" s="97"/>
      <c r="AE439" s="97">
        <f t="shared" si="386"/>
        <v>952738.19999999984</v>
      </c>
      <c r="AF439" s="105"/>
      <c r="AG439" s="104"/>
      <c r="AH439" s="102">
        <f t="shared" si="447"/>
        <v>952738.19999999984</v>
      </c>
      <c r="AI439" s="102"/>
      <c r="AJ439" s="102"/>
      <c r="AK439" s="103"/>
      <c r="AL439" s="102">
        <f t="shared" si="380"/>
        <v>0</v>
      </c>
      <c r="AM439" s="101"/>
      <c r="AN439" s="102"/>
      <c r="AO439" s="264">
        <f t="shared" si="381"/>
        <v>0</v>
      </c>
      <c r="AP439" s="240"/>
      <c r="AQ439" s="87">
        <f t="shared" si="387"/>
        <v>902150.28</v>
      </c>
      <c r="AR439" s="102">
        <f t="shared" si="448"/>
        <v>902150.28</v>
      </c>
      <c r="AS439" s="102"/>
      <c r="AT439" s="102"/>
      <c r="AU439" s="102"/>
      <c r="AV439" s="260">
        <f t="shared" si="382"/>
        <v>0</v>
      </c>
      <c r="AW439" s="102"/>
      <c r="AX439" s="102"/>
      <c r="AY439" s="101">
        <f t="shared" si="383"/>
        <v>0</v>
      </c>
      <c r="AZ439" s="516"/>
      <c r="BA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row>
    <row r="440" spans="1:87" s="11" customFormat="1" ht="12" customHeight="1">
      <c r="A440" s="168">
        <v>18100493</v>
      </c>
      <c r="B440" s="111" t="str">
        <f t="shared" si="449"/>
        <v>18100493</v>
      </c>
      <c r="C440" s="96" t="s">
        <v>257</v>
      </c>
      <c r="D440" s="115" t="str">
        <f t="shared" si="450"/>
        <v>AIC</v>
      </c>
      <c r="E440" s="115"/>
      <c r="F440" s="96"/>
      <c r="G440" s="115"/>
      <c r="H440" s="184" t="str">
        <f t="shared" si="443"/>
        <v>AIC</v>
      </c>
      <c r="I440" s="184" t="str">
        <f t="shared" si="444"/>
        <v/>
      </c>
      <c r="J440" s="184" t="str">
        <f t="shared" si="445"/>
        <v/>
      </c>
      <c r="K440" s="184" t="str">
        <f t="shared" si="446"/>
        <v/>
      </c>
      <c r="L440" s="184" t="str">
        <f t="shared" si="451"/>
        <v>NO</v>
      </c>
      <c r="M440" s="184" t="str">
        <f t="shared" si="452"/>
        <v>NO</v>
      </c>
      <c r="N440" s="184" t="str">
        <f t="shared" si="453"/>
        <v/>
      </c>
      <c r="O440"/>
      <c r="P440" s="97">
        <v>356280.89</v>
      </c>
      <c r="Q440" s="97">
        <v>353628.02</v>
      </c>
      <c r="R440" s="97">
        <v>350975.15</v>
      </c>
      <c r="S440" s="97">
        <v>348322.28</v>
      </c>
      <c r="T440" s="97">
        <v>345669.41</v>
      </c>
      <c r="U440" s="97">
        <v>343016.54</v>
      </c>
      <c r="V440" s="97">
        <v>340363.67</v>
      </c>
      <c r="W440" s="97">
        <v>337710.8</v>
      </c>
      <c r="X440" s="97">
        <v>335057.93</v>
      </c>
      <c r="Y440" s="97">
        <v>332405.06</v>
      </c>
      <c r="Z440" s="97">
        <v>329752.19</v>
      </c>
      <c r="AA440" s="97">
        <v>327099.32</v>
      </c>
      <c r="AB440" s="97">
        <v>324446.45</v>
      </c>
      <c r="AC440" s="97"/>
      <c r="AD440" s="97"/>
      <c r="AE440" s="97">
        <f t="shared" si="386"/>
        <v>340363.67</v>
      </c>
      <c r="AF440" s="105"/>
      <c r="AG440" s="104"/>
      <c r="AH440" s="102">
        <f t="shared" si="447"/>
        <v>340363.67</v>
      </c>
      <c r="AI440" s="102"/>
      <c r="AJ440" s="102"/>
      <c r="AK440" s="103"/>
      <c r="AL440" s="102">
        <f t="shared" si="380"/>
        <v>0</v>
      </c>
      <c r="AM440" s="101"/>
      <c r="AN440" s="102"/>
      <c r="AO440" s="264">
        <f t="shared" si="381"/>
        <v>0</v>
      </c>
      <c r="AP440" s="240"/>
      <c r="AQ440" s="87">
        <f t="shared" si="387"/>
        <v>324446.45</v>
      </c>
      <c r="AR440" s="102">
        <f t="shared" si="448"/>
        <v>324446.45</v>
      </c>
      <c r="AS440" s="102"/>
      <c r="AT440" s="102"/>
      <c r="AU440" s="102"/>
      <c r="AV440" s="260">
        <f t="shared" si="382"/>
        <v>0</v>
      </c>
      <c r="AW440" s="102"/>
      <c r="AX440" s="102"/>
      <c r="AY440" s="101">
        <f t="shared" si="383"/>
        <v>0</v>
      </c>
      <c r="AZ440" s="516"/>
      <c r="BA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row>
    <row r="441" spans="1:87" s="11" customFormat="1" ht="12" customHeight="1">
      <c r="A441" s="364" t="s">
        <v>1592</v>
      </c>
      <c r="B441" s="365"/>
      <c r="C441" s="352" t="s">
        <v>1586</v>
      </c>
      <c r="D441" s="353" t="str">
        <f t="shared" si="450"/>
        <v>AIC</v>
      </c>
      <c r="E441" s="353"/>
      <c r="F441" s="383">
        <v>43268</v>
      </c>
      <c r="G441" s="353"/>
      <c r="H441" s="354" t="str">
        <f t="shared" ref="H441:H473" si="454">IF(VALUE(AH441),H$7,IF(ISBLANK(AH441),"",H$7))</f>
        <v>AIC</v>
      </c>
      <c r="I441" s="354"/>
      <c r="J441" s="354"/>
      <c r="K441" s="354"/>
      <c r="L441" s="354" t="str">
        <f t="shared" ref="L441" si="455">IF(VALUE(AM441),"W/C",IF(ISBLANK(AM441),"NO","W/C"))</f>
        <v>NO</v>
      </c>
      <c r="M441" s="354" t="str">
        <f t="shared" ref="M441" si="456">IF(VALUE(AN441),"W/C",IF(ISBLANK(AN441),"NO","W/C"))</f>
        <v>NO</v>
      </c>
      <c r="N441" s="354" t="str">
        <f t="shared" ref="N441" si="457">IF(OR(CONCATENATE(L441,M441)="NOW/C",CONCATENATE(L441,M441)="W/CNO"),"W/C","")</f>
        <v/>
      </c>
      <c r="O441"/>
      <c r="P441" s="355"/>
      <c r="Q441" s="355"/>
      <c r="R441" s="355"/>
      <c r="S441" s="355"/>
      <c r="T441" s="355"/>
      <c r="U441" s="355"/>
      <c r="V441" s="355">
        <v>407042.51</v>
      </c>
      <c r="W441" s="355">
        <v>1262083.6000000001</v>
      </c>
      <c r="X441" s="355">
        <v>1374415.7</v>
      </c>
      <c r="Y441" s="355">
        <v>1374502.24</v>
      </c>
      <c r="Z441" s="355">
        <v>1413142.56</v>
      </c>
      <c r="AA441" s="355">
        <v>1409161.88</v>
      </c>
      <c r="AB441" s="355">
        <v>1405715.18</v>
      </c>
      <c r="AC441" s="355"/>
      <c r="AD441" s="355"/>
      <c r="AE441" s="355">
        <f t="shared" si="386"/>
        <v>661933.84</v>
      </c>
      <c r="AF441" s="406"/>
      <c r="AG441" s="434"/>
      <c r="AH441" s="357">
        <f t="shared" si="447"/>
        <v>661933.84</v>
      </c>
      <c r="AI441" s="357"/>
      <c r="AJ441" s="357"/>
      <c r="AK441" s="358"/>
      <c r="AL441" s="357">
        <f t="shared" si="380"/>
        <v>0</v>
      </c>
      <c r="AM441" s="359"/>
      <c r="AN441" s="357"/>
      <c r="AO441" s="360">
        <f t="shared" si="381"/>
        <v>0</v>
      </c>
      <c r="AP441" s="357"/>
      <c r="AQ441" s="361">
        <f t="shared" si="387"/>
        <v>1405715.18</v>
      </c>
      <c r="AR441" s="357">
        <f t="shared" ref="AR441" si="458">AQ441</f>
        <v>1405715.18</v>
      </c>
      <c r="AS441" s="357"/>
      <c r="AT441" s="357"/>
      <c r="AU441" s="357"/>
      <c r="AV441" s="362">
        <f>SUM(AS441:AU441)</f>
        <v>0</v>
      </c>
      <c r="AW441" s="357"/>
      <c r="AX441" s="357"/>
      <c r="AY441" s="359">
        <f t="shared" si="383"/>
        <v>0</v>
      </c>
      <c r="AZ441" s="516"/>
      <c r="BA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row>
    <row r="442" spans="1:87" s="11" customFormat="1" ht="12" customHeight="1">
      <c r="A442" s="168">
        <v>18100663</v>
      </c>
      <c r="B442" s="111" t="str">
        <f t="shared" si="449"/>
        <v>18100663</v>
      </c>
      <c r="C442" s="96" t="s">
        <v>925</v>
      </c>
      <c r="D442" s="115" t="str">
        <f t="shared" si="450"/>
        <v>AIC</v>
      </c>
      <c r="E442" s="115"/>
      <c r="F442" s="96"/>
      <c r="G442" s="115"/>
      <c r="H442" s="184" t="str">
        <f t="shared" si="454"/>
        <v>AIC</v>
      </c>
      <c r="I442" s="184" t="str">
        <f t="shared" ref="I442:I474" si="459">IF(VALUE(AI442),I$7,IF(ISBLANK(AI442),"",I$7))</f>
        <v/>
      </c>
      <c r="J442" s="184" t="str">
        <f t="shared" ref="J442:J474" si="460">IF(VALUE(AJ442),J$7,IF(ISBLANK(AJ442),"",J$7))</f>
        <v/>
      </c>
      <c r="K442" s="184" t="str">
        <f t="shared" ref="K442:K474" si="461">IF(VALUE(AK442),K$7,IF(ISBLANK(AK442),"",K$7))</f>
        <v/>
      </c>
      <c r="L442" s="184" t="str">
        <f t="shared" si="451"/>
        <v>NO</v>
      </c>
      <c r="M442" s="184" t="str">
        <f t="shared" si="452"/>
        <v>NO</v>
      </c>
      <c r="N442" s="184" t="str">
        <f t="shared" si="453"/>
        <v/>
      </c>
      <c r="O442"/>
      <c r="P442" s="97">
        <v>300643.74</v>
      </c>
      <c r="Q442" s="97">
        <v>295460.23</v>
      </c>
      <c r="R442" s="97">
        <v>290276.71999999997</v>
      </c>
      <c r="S442" s="97">
        <v>285093.21000000002</v>
      </c>
      <c r="T442" s="97">
        <v>279909.7</v>
      </c>
      <c r="U442" s="97">
        <v>274726.19</v>
      </c>
      <c r="V442" s="97">
        <v>269542.68</v>
      </c>
      <c r="W442" s="97">
        <v>264359.17</v>
      </c>
      <c r="X442" s="97">
        <v>259175.66</v>
      </c>
      <c r="Y442" s="97">
        <v>253992.15</v>
      </c>
      <c r="Z442" s="97">
        <v>248808.64</v>
      </c>
      <c r="AA442" s="97">
        <v>243625.13</v>
      </c>
      <c r="AB442" s="97">
        <v>238441.62</v>
      </c>
      <c r="AC442" s="97"/>
      <c r="AD442" s="97"/>
      <c r="AE442" s="97">
        <f t="shared" si="386"/>
        <v>269542.68</v>
      </c>
      <c r="AF442" s="105"/>
      <c r="AG442" s="104"/>
      <c r="AH442" s="102">
        <f t="shared" si="447"/>
        <v>269542.68</v>
      </c>
      <c r="AI442" s="102"/>
      <c r="AJ442" s="102"/>
      <c r="AK442" s="103"/>
      <c r="AL442" s="102">
        <f t="shared" si="380"/>
        <v>0</v>
      </c>
      <c r="AM442" s="101"/>
      <c r="AN442" s="102"/>
      <c r="AO442" s="264">
        <f t="shared" si="381"/>
        <v>0</v>
      </c>
      <c r="AP442" s="240"/>
      <c r="AQ442" s="87">
        <f t="shared" si="387"/>
        <v>238441.62</v>
      </c>
      <c r="AR442" s="102">
        <f t="shared" si="448"/>
        <v>238441.62</v>
      </c>
      <c r="AS442" s="102"/>
      <c r="AT442" s="102"/>
      <c r="AU442" s="102"/>
      <c r="AV442" s="260">
        <f t="shared" si="382"/>
        <v>0</v>
      </c>
      <c r="AW442" s="102"/>
      <c r="AX442" s="102"/>
      <c r="AY442" s="101">
        <f t="shared" si="383"/>
        <v>0</v>
      </c>
      <c r="AZ442" s="516"/>
      <c r="BA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row>
    <row r="443" spans="1:87" s="11" customFormat="1" ht="12" customHeight="1">
      <c r="A443" s="168">
        <v>18100673</v>
      </c>
      <c r="B443" s="111" t="str">
        <f t="shared" si="449"/>
        <v>18100673</v>
      </c>
      <c r="C443" s="96" t="s">
        <v>937</v>
      </c>
      <c r="D443" s="115" t="str">
        <f t="shared" si="450"/>
        <v>AIC</v>
      </c>
      <c r="E443" s="115"/>
      <c r="F443" s="96"/>
      <c r="G443" s="115"/>
      <c r="H443" s="184" t="str">
        <f t="shared" si="454"/>
        <v>AIC</v>
      </c>
      <c r="I443" s="184" t="str">
        <f t="shared" si="459"/>
        <v/>
      </c>
      <c r="J443" s="184" t="str">
        <f t="shared" si="460"/>
        <v/>
      </c>
      <c r="K443" s="184" t="str">
        <f t="shared" si="461"/>
        <v/>
      </c>
      <c r="L443" s="184" t="str">
        <f t="shared" si="451"/>
        <v>NO</v>
      </c>
      <c r="M443" s="184" t="str">
        <f t="shared" si="452"/>
        <v>NO</v>
      </c>
      <c r="N443" s="184" t="str">
        <f t="shared" si="453"/>
        <v/>
      </c>
      <c r="O443"/>
      <c r="P443" s="97">
        <v>594685.77</v>
      </c>
      <c r="Q443" s="97">
        <v>584474.32999999996</v>
      </c>
      <c r="R443" s="97">
        <v>574262.89</v>
      </c>
      <c r="S443" s="97">
        <v>564051.44999999995</v>
      </c>
      <c r="T443" s="97">
        <v>553840.01</v>
      </c>
      <c r="U443" s="97">
        <v>543628.56999999995</v>
      </c>
      <c r="V443" s="97">
        <v>533417.13</v>
      </c>
      <c r="W443" s="97">
        <v>523205.69</v>
      </c>
      <c r="X443" s="97">
        <v>512994.25</v>
      </c>
      <c r="Y443" s="97">
        <v>502782.81</v>
      </c>
      <c r="Z443" s="97">
        <v>492571.37</v>
      </c>
      <c r="AA443" s="97">
        <v>482359.93</v>
      </c>
      <c r="AB443" s="97">
        <v>472148.49</v>
      </c>
      <c r="AC443" s="97"/>
      <c r="AD443" s="97"/>
      <c r="AE443" s="97">
        <f t="shared" si="386"/>
        <v>533417.12999999989</v>
      </c>
      <c r="AF443" s="105"/>
      <c r="AG443" s="104"/>
      <c r="AH443" s="102">
        <f t="shared" si="447"/>
        <v>533417.12999999989</v>
      </c>
      <c r="AI443" s="102"/>
      <c r="AJ443" s="102"/>
      <c r="AK443" s="103"/>
      <c r="AL443" s="102">
        <f t="shared" si="380"/>
        <v>0</v>
      </c>
      <c r="AM443" s="101"/>
      <c r="AN443" s="102"/>
      <c r="AO443" s="264">
        <f t="shared" si="381"/>
        <v>0</v>
      </c>
      <c r="AP443" s="240"/>
      <c r="AQ443" s="87">
        <f t="shared" si="387"/>
        <v>472148.49</v>
      </c>
      <c r="AR443" s="102">
        <f t="shared" si="448"/>
        <v>472148.49</v>
      </c>
      <c r="AS443" s="102"/>
      <c r="AT443" s="102"/>
      <c r="AU443" s="102"/>
      <c r="AV443" s="260">
        <f t="shared" si="382"/>
        <v>0</v>
      </c>
      <c r="AW443" s="102"/>
      <c r="AX443" s="102"/>
      <c r="AY443" s="101">
        <f t="shared" si="383"/>
        <v>0</v>
      </c>
      <c r="AZ443" s="516"/>
      <c r="BA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row>
    <row r="444" spans="1:87" s="11" customFormat="1" ht="12" customHeight="1">
      <c r="A444" s="364">
        <v>18100683</v>
      </c>
      <c r="B444" s="365" t="str">
        <f t="shared" si="449"/>
        <v>18100683</v>
      </c>
      <c r="C444" s="352" t="s">
        <v>1387</v>
      </c>
      <c r="D444" s="353" t="str">
        <f t="shared" si="450"/>
        <v>AIC</v>
      </c>
      <c r="E444" s="353"/>
      <c r="F444" s="367">
        <v>43040</v>
      </c>
      <c r="G444" s="353"/>
      <c r="H444" s="354" t="str">
        <f t="shared" si="454"/>
        <v>AIC</v>
      </c>
      <c r="I444" s="354" t="str">
        <f t="shared" si="459"/>
        <v/>
      </c>
      <c r="J444" s="354" t="str">
        <f t="shared" si="460"/>
        <v/>
      </c>
      <c r="K444" s="354" t="str">
        <f t="shared" si="461"/>
        <v/>
      </c>
      <c r="L444" s="354" t="str">
        <f t="shared" si="451"/>
        <v>NO</v>
      </c>
      <c r="M444" s="354" t="str">
        <f t="shared" si="452"/>
        <v>NO</v>
      </c>
      <c r="N444" s="354" t="str">
        <f t="shared" si="453"/>
        <v/>
      </c>
      <c r="O444"/>
      <c r="P444" s="355">
        <v>2672991.2599999998</v>
      </c>
      <c r="Q444" s="355">
        <v>2626786.63</v>
      </c>
      <c r="R444" s="355">
        <v>2587459</v>
      </c>
      <c r="S444" s="355">
        <v>2541254.37</v>
      </c>
      <c r="T444" s="355">
        <v>2495049.75</v>
      </c>
      <c r="U444" s="355">
        <v>2448845.12</v>
      </c>
      <c r="V444" s="355">
        <v>2435262.16</v>
      </c>
      <c r="W444" s="355">
        <v>2388430.2000000002</v>
      </c>
      <c r="X444" s="355">
        <v>2347774.09</v>
      </c>
      <c r="Y444" s="355">
        <v>2300818.61</v>
      </c>
      <c r="Z444" s="355">
        <v>2253863.13</v>
      </c>
      <c r="AA444" s="355">
        <v>2206907.65</v>
      </c>
      <c r="AB444" s="355">
        <v>2160272.7000000002</v>
      </c>
      <c r="AC444" s="355"/>
      <c r="AD444" s="355"/>
      <c r="AE444" s="355">
        <f t="shared" si="386"/>
        <v>2420756.8908333331</v>
      </c>
      <c r="AF444" s="406"/>
      <c r="AG444" s="356"/>
      <c r="AH444" s="357">
        <f t="shared" si="447"/>
        <v>2420756.8908333331</v>
      </c>
      <c r="AI444" s="357"/>
      <c r="AJ444" s="357"/>
      <c r="AK444" s="358"/>
      <c r="AL444" s="357">
        <f t="shared" si="380"/>
        <v>0</v>
      </c>
      <c r="AM444" s="359"/>
      <c r="AN444" s="357"/>
      <c r="AO444" s="360">
        <f t="shared" si="381"/>
        <v>0</v>
      </c>
      <c r="AP444" s="357"/>
      <c r="AQ444" s="361">
        <f t="shared" si="387"/>
        <v>2160272.7000000002</v>
      </c>
      <c r="AR444" s="357">
        <f t="shared" si="448"/>
        <v>2160272.7000000002</v>
      </c>
      <c r="AS444" s="357"/>
      <c r="AT444" s="357"/>
      <c r="AU444" s="357"/>
      <c r="AV444" s="362">
        <f t="shared" si="382"/>
        <v>0</v>
      </c>
      <c r="AW444" s="357"/>
      <c r="AX444" s="357"/>
      <c r="AY444" s="359">
        <f t="shared" si="383"/>
        <v>0</v>
      </c>
      <c r="AZ444" s="516"/>
      <c r="BA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row>
    <row r="445" spans="1:87" s="11" customFormat="1" ht="12" customHeight="1">
      <c r="A445" s="168">
        <v>18100923</v>
      </c>
      <c r="B445" s="111" t="str">
        <f t="shared" si="449"/>
        <v>18100923</v>
      </c>
      <c r="C445" s="96" t="s">
        <v>804</v>
      </c>
      <c r="D445" s="115" t="str">
        <f t="shared" si="450"/>
        <v>AIC</v>
      </c>
      <c r="E445" s="115"/>
      <c r="F445" s="96"/>
      <c r="G445" s="115"/>
      <c r="H445" s="184" t="str">
        <f t="shared" si="454"/>
        <v>AIC</v>
      </c>
      <c r="I445" s="184" t="str">
        <f t="shared" si="459"/>
        <v/>
      </c>
      <c r="J445" s="184" t="str">
        <f t="shared" si="460"/>
        <v/>
      </c>
      <c r="K445" s="184" t="str">
        <f t="shared" si="461"/>
        <v/>
      </c>
      <c r="L445" s="184" t="str">
        <f t="shared" si="451"/>
        <v>NO</v>
      </c>
      <c r="M445" s="184" t="str">
        <f t="shared" si="452"/>
        <v>NO</v>
      </c>
      <c r="N445" s="184" t="str">
        <f t="shared" si="453"/>
        <v/>
      </c>
      <c r="O445"/>
      <c r="P445" s="97">
        <v>2067177.2</v>
      </c>
      <c r="Q445" s="97">
        <v>2059949.31</v>
      </c>
      <c r="R445" s="97">
        <v>2052721.42</v>
      </c>
      <c r="S445" s="97">
        <v>2045493.53</v>
      </c>
      <c r="T445" s="97">
        <v>2038265.64</v>
      </c>
      <c r="U445" s="97">
        <v>2031037.75</v>
      </c>
      <c r="V445" s="97">
        <v>2023809.86</v>
      </c>
      <c r="W445" s="97">
        <v>2016581.97</v>
      </c>
      <c r="X445" s="97">
        <v>2009354.08</v>
      </c>
      <c r="Y445" s="97">
        <v>2002126.19</v>
      </c>
      <c r="Z445" s="97">
        <v>1994898.3</v>
      </c>
      <c r="AA445" s="97">
        <v>1987670.41</v>
      </c>
      <c r="AB445" s="97">
        <v>1980442.52</v>
      </c>
      <c r="AC445" s="97"/>
      <c r="AD445" s="97"/>
      <c r="AE445" s="97">
        <f t="shared" si="386"/>
        <v>2023809.86</v>
      </c>
      <c r="AF445" s="105"/>
      <c r="AG445" s="104"/>
      <c r="AH445" s="102">
        <f t="shared" si="447"/>
        <v>2023809.86</v>
      </c>
      <c r="AI445" s="102"/>
      <c r="AJ445" s="102"/>
      <c r="AK445" s="103"/>
      <c r="AL445" s="102">
        <f t="shared" si="380"/>
        <v>0</v>
      </c>
      <c r="AM445" s="101"/>
      <c r="AN445" s="102"/>
      <c r="AO445" s="264">
        <f t="shared" si="381"/>
        <v>0</v>
      </c>
      <c r="AP445" s="240"/>
      <c r="AQ445" s="87">
        <f t="shared" si="387"/>
        <v>1980442.52</v>
      </c>
      <c r="AR445" s="102">
        <f t="shared" si="448"/>
        <v>1980442.52</v>
      </c>
      <c r="AS445" s="102"/>
      <c r="AT445" s="102"/>
      <c r="AU445" s="102"/>
      <c r="AV445" s="260">
        <f t="shared" si="382"/>
        <v>0</v>
      </c>
      <c r="AW445" s="102"/>
      <c r="AX445" s="102"/>
      <c r="AY445" s="101">
        <f t="shared" si="383"/>
        <v>0</v>
      </c>
      <c r="AZ445" s="516"/>
      <c r="BA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row>
    <row r="446" spans="1:87" s="11" customFormat="1" ht="12" customHeight="1">
      <c r="A446" s="168">
        <v>18100933</v>
      </c>
      <c r="B446" s="111" t="str">
        <f t="shared" si="449"/>
        <v>18100933</v>
      </c>
      <c r="C446" s="96" t="s">
        <v>805</v>
      </c>
      <c r="D446" s="115" t="str">
        <f t="shared" si="450"/>
        <v>AIC</v>
      </c>
      <c r="E446" s="115"/>
      <c r="F446" s="96"/>
      <c r="G446" s="115"/>
      <c r="H446" s="184" t="str">
        <f t="shared" si="454"/>
        <v>AIC</v>
      </c>
      <c r="I446" s="184" t="str">
        <f t="shared" si="459"/>
        <v/>
      </c>
      <c r="J446" s="184" t="str">
        <f t="shared" si="460"/>
        <v/>
      </c>
      <c r="K446" s="184" t="str">
        <f t="shared" si="461"/>
        <v/>
      </c>
      <c r="L446" s="184" t="str">
        <f t="shared" si="451"/>
        <v>NO</v>
      </c>
      <c r="M446" s="184" t="str">
        <f t="shared" si="452"/>
        <v>NO</v>
      </c>
      <c r="N446" s="184" t="str">
        <f t="shared" si="453"/>
        <v/>
      </c>
      <c r="O446"/>
      <c r="P446" s="97">
        <v>433184.42</v>
      </c>
      <c r="Q446" s="97">
        <v>432117.46</v>
      </c>
      <c r="R446" s="97">
        <v>431050.5</v>
      </c>
      <c r="S446" s="97">
        <v>429983.54</v>
      </c>
      <c r="T446" s="97">
        <v>428916.58</v>
      </c>
      <c r="U446" s="97">
        <v>427849.62</v>
      </c>
      <c r="V446" s="97">
        <v>426782.66</v>
      </c>
      <c r="W446" s="97">
        <v>425715.7</v>
      </c>
      <c r="X446" s="97">
        <v>424648.74</v>
      </c>
      <c r="Y446" s="97">
        <v>423581.78</v>
      </c>
      <c r="Z446" s="97">
        <v>422514.82</v>
      </c>
      <c r="AA446" s="97">
        <v>421447.86</v>
      </c>
      <c r="AB446" s="97">
        <v>420380.9</v>
      </c>
      <c r="AC446" s="97"/>
      <c r="AD446" s="97"/>
      <c r="AE446" s="97">
        <f t="shared" si="386"/>
        <v>426782.66000000015</v>
      </c>
      <c r="AF446" s="105"/>
      <c r="AG446" s="104"/>
      <c r="AH446" s="102">
        <f t="shared" si="447"/>
        <v>426782.66000000015</v>
      </c>
      <c r="AI446" s="102"/>
      <c r="AJ446" s="102"/>
      <c r="AK446" s="103"/>
      <c r="AL446" s="102">
        <f t="shared" si="380"/>
        <v>0</v>
      </c>
      <c r="AM446" s="101"/>
      <c r="AN446" s="102"/>
      <c r="AO446" s="264">
        <f t="shared" si="381"/>
        <v>0</v>
      </c>
      <c r="AP446" s="240"/>
      <c r="AQ446" s="87">
        <f t="shared" si="387"/>
        <v>420380.9</v>
      </c>
      <c r="AR446" s="102">
        <f t="shared" si="448"/>
        <v>420380.9</v>
      </c>
      <c r="AS446" s="102"/>
      <c r="AT446" s="102"/>
      <c r="AU446" s="102"/>
      <c r="AV446" s="260">
        <f t="shared" si="382"/>
        <v>0</v>
      </c>
      <c r="AW446" s="102"/>
      <c r="AX446" s="102"/>
      <c r="AY446" s="101">
        <f t="shared" si="383"/>
        <v>0</v>
      </c>
      <c r="AZ446" s="516"/>
      <c r="BA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row>
    <row r="447" spans="1:87" s="11" customFormat="1" ht="12" customHeight="1">
      <c r="A447" s="174">
        <v>18100993</v>
      </c>
      <c r="B447" s="204" t="str">
        <f t="shared" si="449"/>
        <v>18100993</v>
      </c>
      <c r="C447" s="96" t="s">
        <v>644</v>
      </c>
      <c r="D447" s="115" t="str">
        <f t="shared" si="450"/>
        <v>AIC</v>
      </c>
      <c r="E447" s="574" t="s">
        <v>1709</v>
      </c>
      <c r="F447" s="96"/>
      <c r="G447" s="115"/>
      <c r="H447" s="184" t="str">
        <f t="shared" si="454"/>
        <v>AIC</v>
      </c>
      <c r="I447" s="184" t="str">
        <f t="shared" si="459"/>
        <v/>
      </c>
      <c r="J447" s="184" t="str">
        <f t="shared" si="460"/>
        <v/>
      </c>
      <c r="K447" s="184" t="str">
        <f t="shared" si="461"/>
        <v/>
      </c>
      <c r="L447" s="184" t="str">
        <f t="shared" si="451"/>
        <v>NO</v>
      </c>
      <c r="M447" s="184" t="str">
        <f t="shared" si="452"/>
        <v>NO</v>
      </c>
      <c r="N447" s="184" t="str">
        <f t="shared" si="453"/>
        <v/>
      </c>
      <c r="O447" s="4"/>
      <c r="P447" s="97">
        <v>0</v>
      </c>
      <c r="Q447" s="97">
        <v>0</v>
      </c>
      <c r="R447" s="97">
        <v>0</v>
      </c>
      <c r="S447" s="97">
        <v>0</v>
      </c>
      <c r="T447" s="97">
        <v>0</v>
      </c>
      <c r="U447" s="97">
        <v>0</v>
      </c>
      <c r="V447" s="97">
        <v>0</v>
      </c>
      <c r="W447" s="97">
        <v>0</v>
      </c>
      <c r="X447" s="97">
        <v>0</v>
      </c>
      <c r="Y447" s="97">
        <v>0</v>
      </c>
      <c r="Z447" s="97">
        <v>0</v>
      </c>
      <c r="AA447" s="97">
        <v>0</v>
      </c>
      <c r="AB447" s="97">
        <v>0</v>
      </c>
      <c r="AC447" s="97"/>
      <c r="AD447" s="97"/>
      <c r="AE447" s="97">
        <f t="shared" si="386"/>
        <v>0</v>
      </c>
      <c r="AF447" s="105"/>
      <c r="AG447" s="104"/>
      <c r="AH447" s="102">
        <f t="shared" si="447"/>
        <v>0</v>
      </c>
      <c r="AI447" s="102"/>
      <c r="AJ447" s="102"/>
      <c r="AK447" s="103"/>
      <c r="AL447" s="102">
        <f t="shared" si="380"/>
        <v>0</v>
      </c>
      <c r="AM447" s="101"/>
      <c r="AN447" s="102"/>
      <c r="AO447" s="264">
        <f t="shared" si="381"/>
        <v>0</v>
      </c>
      <c r="AP447" s="102"/>
      <c r="AQ447" s="87">
        <f t="shared" si="387"/>
        <v>0</v>
      </c>
      <c r="AR447" s="102">
        <f t="shared" si="448"/>
        <v>0</v>
      </c>
      <c r="AS447" s="102"/>
      <c r="AT447" s="102"/>
      <c r="AU447" s="102"/>
      <c r="AV447" s="260">
        <f t="shared" si="382"/>
        <v>0</v>
      </c>
      <c r="AW447" s="102"/>
      <c r="AX447" s="102"/>
      <c r="AY447" s="101">
        <f t="shared" si="383"/>
        <v>0</v>
      </c>
      <c r="AZ447" s="516"/>
      <c r="BA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row>
    <row r="448" spans="1:87" s="11" customFormat="1" ht="12" customHeight="1">
      <c r="A448" s="168">
        <v>18101023</v>
      </c>
      <c r="B448" s="111" t="str">
        <f t="shared" si="449"/>
        <v>18101023</v>
      </c>
      <c r="C448" s="96" t="s">
        <v>334</v>
      </c>
      <c r="D448" s="115" t="str">
        <f t="shared" si="450"/>
        <v>AIC</v>
      </c>
      <c r="E448" s="115"/>
      <c r="F448" s="96"/>
      <c r="G448" s="115"/>
      <c r="H448" s="184" t="str">
        <f t="shared" si="454"/>
        <v>AIC</v>
      </c>
      <c r="I448" s="184" t="str">
        <f t="shared" si="459"/>
        <v/>
      </c>
      <c r="J448" s="184" t="str">
        <f t="shared" si="460"/>
        <v/>
      </c>
      <c r="K448" s="184" t="str">
        <f t="shared" si="461"/>
        <v/>
      </c>
      <c r="L448" s="184" t="str">
        <f t="shared" si="451"/>
        <v>NO</v>
      </c>
      <c r="M448" s="184" t="str">
        <f t="shared" si="452"/>
        <v>NO</v>
      </c>
      <c r="N448" s="184" t="str">
        <f t="shared" si="453"/>
        <v/>
      </c>
      <c r="O448"/>
      <c r="P448" s="97">
        <v>1563079.48</v>
      </c>
      <c r="Q448" s="97">
        <v>1556028.6</v>
      </c>
      <c r="R448" s="97">
        <v>1548977.72</v>
      </c>
      <c r="S448" s="97">
        <v>1541926.84</v>
      </c>
      <c r="T448" s="97">
        <v>1534875.96</v>
      </c>
      <c r="U448" s="97">
        <v>1527825.08</v>
      </c>
      <c r="V448" s="97">
        <v>1520774.2</v>
      </c>
      <c r="W448" s="97">
        <v>1513723.32</v>
      </c>
      <c r="X448" s="97">
        <v>1506672.44</v>
      </c>
      <c r="Y448" s="97">
        <v>1499621.56</v>
      </c>
      <c r="Z448" s="97">
        <v>1492570.68</v>
      </c>
      <c r="AA448" s="97">
        <v>1485519.8</v>
      </c>
      <c r="AB448" s="97">
        <v>1478468.92</v>
      </c>
      <c r="AC448" s="97"/>
      <c r="AD448" s="97"/>
      <c r="AE448" s="97">
        <f t="shared" si="386"/>
        <v>1520774.2000000002</v>
      </c>
      <c r="AF448" s="105"/>
      <c r="AG448" s="104"/>
      <c r="AH448" s="102">
        <f t="shared" si="447"/>
        <v>1520774.2000000002</v>
      </c>
      <c r="AI448" s="102"/>
      <c r="AJ448" s="102"/>
      <c r="AK448" s="103"/>
      <c r="AL448" s="102">
        <f t="shared" si="380"/>
        <v>0</v>
      </c>
      <c r="AM448" s="101"/>
      <c r="AN448" s="102"/>
      <c r="AO448" s="264">
        <f t="shared" si="381"/>
        <v>0</v>
      </c>
      <c r="AP448" s="240"/>
      <c r="AQ448" s="87">
        <f t="shared" si="387"/>
        <v>1478468.92</v>
      </c>
      <c r="AR448" s="102">
        <f t="shared" si="448"/>
        <v>1478468.92</v>
      </c>
      <c r="AS448" s="102"/>
      <c r="AT448" s="102"/>
      <c r="AU448" s="102"/>
      <c r="AV448" s="260">
        <f t="shared" si="382"/>
        <v>0</v>
      </c>
      <c r="AW448" s="102"/>
      <c r="AX448" s="102"/>
      <c r="AY448" s="101">
        <f t="shared" si="383"/>
        <v>0</v>
      </c>
      <c r="AZ448" s="516"/>
      <c r="BA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row>
    <row r="449" spans="1:87" s="11" customFormat="1" ht="12" customHeight="1">
      <c r="A449" s="168">
        <v>18101033</v>
      </c>
      <c r="B449" s="111" t="str">
        <f t="shared" si="449"/>
        <v>18101033</v>
      </c>
      <c r="C449" s="96" t="s">
        <v>186</v>
      </c>
      <c r="D449" s="115" t="str">
        <f t="shared" si="450"/>
        <v>AIC</v>
      </c>
      <c r="E449" s="115"/>
      <c r="F449" s="96"/>
      <c r="G449" s="115"/>
      <c r="H449" s="184" t="str">
        <f t="shared" si="454"/>
        <v>AIC</v>
      </c>
      <c r="I449" s="184" t="str">
        <f t="shared" si="459"/>
        <v/>
      </c>
      <c r="J449" s="184" t="str">
        <f t="shared" si="460"/>
        <v/>
      </c>
      <c r="K449" s="184" t="str">
        <f t="shared" si="461"/>
        <v/>
      </c>
      <c r="L449" s="184" t="str">
        <f t="shared" si="451"/>
        <v>NO</v>
      </c>
      <c r="M449" s="184" t="str">
        <f t="shared" si="452"/>
        <v>NO</v>
      </c>
      <c r="N449" s="184" t="str">
        <f t="shared" si="453"/>
        <v/>
      </c>
      <c r="O449"/>
      <c r="P449" s="97">
        <v>1838868.79</v>
      </c>
      <c r="Q449" s="97">
        <v>1830873.71</v>
      </c>
      <c r="R449" s="97">
        <v>1822878.63</v>
      </c>
      <c r="S449" s="97">
        <v>1814883.55</v>
      </c>
      <c r="T449" s="97">
        <v>1806888.47</v>
      </c>
      <c r="U449" s="97">
        <v>1798893.39</v>
      </c>
      <c r="V449" s="97">
        <v>1790898.31</v>
      </c>
      <c r="W449" s="97">
        <v>1782903.23</v>
      </c>
      <c r="X449" s="97">
        <v>1774908.15</v>
      </c>
      <c r="Y449" s="97">
        <v>1766913.07</v>
      </c>
      <c r="Z449" s="97">
        <v>1758917.99</v>
      </c>
      <c r="AA449" s="97">
        <v>1750922.91</v>
      </c>
      <c r="AB449" s="97">
        <v>1742927.83</v>
      </c>
      <c r="AC449" s="97"/>
      <c r="AD449" s="97"/>
      <c r="AE449" s="97">
        <f t="shared" si="386"/>
        <v>1790898.3099999998</v>
      </c>
      <c r="AF449" s="105"/>
      <c r="AG449" s="104"/>
      <c r="AH449" s="102">
        <f t="shared" si="447"/>
        <v>1790898.3099999998</v>
      </c>
      <c r="AI449" s="102"/>
      <c r="AJ449" s="102"/>
      <c r="AK449" s="103"/>
      <c r="AL449" s="102">
        <f t="shared" si="380"/>
        <v>0</v>
      </c>
      <c r="AM449" s="101"/>
      <c r="AN449" s="102"/>
      <c r="AO449" s="264">
        <f t="shared" si="381"/>
        <v>0</v>
      </c>
      <c r="AP449" s="240"/>
      <c r="AQ449" s="87">
        <f t="shared" si="387"/>
        <v>1742927.83</v>
      </c>
      <c r="AR449" s="102">
        <f t="shared" si="448"/>
        <v>1742927.83</v>
      </c>
      <c r="AS449" s="102"/>
      <c r="AT449" s="102"/>
      <c r="AU449" s="102"/>
      <c r="AV449" s="260">
        <f t="shared" si="382"/>
        <v>0</v>
      </c>
      <c r="AW449" s="102"/>
      <c r="AX449" s="102"/>
      <c r="AY449" s="101">
        <f t="shared" si="383"/>
        <v>0</v>
      </c>
      <c r="AZ449" s="516"/>
      <c r="BA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row>
    <row r="450" spans="1:87" s="11" customFormat="1" ht="12" customHeight="1">
      <c r="A450" s="176">
        <v>18101053</v>
      </c>
      <c r="B450" s="206" t="str">
        <f t="shared" si="449"/>
        <v>18101053</v>
      </c>
      <c r="C450" s="116" t="s">
        <v>661</v>
      </c>
      <c r="D450" s="115" t="str">
        <f t="shared" si="450"/>
        <v>AIC</v>
      </c>
      <c r="E450" s="115"/>
      <c r="F450" s="113"/>
      <c r="G450" s="115"/>
      <c r="H450" s="184" t="str">
        <f t="shared" si="454"/>
        <v>AIC</v>
      </c>
      <c r="I450" s="184" t="str">
        <f t="shared" si="459"/>
        <v/>
      </c>
      <c r="J450" s="184" t="str">
        <f t="shared" si="460"/>
        <v/>
      </c>
      <c r="K450" s="184" t="str">
        <f t="shared" si="461"/>
        <v/>
      </c>
      <c r="L450" s="184" t="str">
        <f t="shared" si="451"/>
        <v>NO</v>
      </c>
      <c r="M450" s="184" t="str">
        <f t="shared" si="452"/>
        <v>NO</v>
      </c>
      <c r="N450" s="184" t="str">
        <f t="shared" si="453"/>
        <v/>
      </c>
      <c r="O450"/>
      <c r="P450" s="97">
        <v>0</v>
      </c>
      <c r="Q450" s="97">
        <v>0</v>
      </c>
      <c r="R450" s="97">
        <v>0</v>
      </c>
      <c r="S450" s="97">
        <v>0</v>
      </c>
      <c r="T450" s="97">
        <v>0</v>
      </c>
      <c r="U450" s="97">
        <v>0</v>
      </c>
      <c r="V450" s="97">
        <v>0</v>
      </c>
      <c r="W450" s="97">
        <v>0</v>
      </c>
      <c r="X450" s="97">
        <v>0</v>
      </c>
      <c r="Y450" s="97">
        <v>0</v>
      </c>
      <c r="Z450" s="97">
        <v>0</v>
      </c>
      <c r="AA450" s="97">
        <v>0</v>
      </c>
      <c r="AB450" s="97">
        <v>0</v>
      </c>
      <c r="AC450" s="97"/>
      <c r="AD450" s="97"/>
      <c r="AE450" s="97">
        <f t="shared" si="386"/>
        <v>0</v>
      </c>
      <c r="AF450" s="105"/>
      <c r="AG450" s="104"/>
      <c r="AH450" s="102">
        <f t="shared" si="447"/>
        <v>0</v>
      </c>
      <c r="AI450" s="102"/>
      <c r="AJ450" s="102"/>
      <c r="AK450" s="103"/>
      <c r="AL450" s="102">
        <f t="shared" si="380"/>
        <v>0</v>
      </c>
      <c r="AM450" s="101"/>
      <c r="AN450" s="102"/>
      <c r="AO450" s="264">
        <f t="shared" si="381"/>
        <v>0</v>
      </c>
      <c r="AP450" s="240"/>
      <c r="AQ450" s="87">
        <f t="shared" si="387"/>
        <v>0</v>
      </c>
      <c r="AR450" s="102">
        <f t="shared" si="448"/>
        <v>0</v>
      </c>
      <c r="AS450" s="102"/>
      <c r="AT450" s="102"/>
      <c r="AU450" s="102"/>
      <c r="AV450" s="260">
        <f t="shared" si="382"/>
        <v>0</v>
      </c>
      <c r="AW450" s="102"/>
      <c r="AX450" s="102"/>
      <c r="AY450" s="101">
        <f t="shared" si="383"/>
        <v>0</v>
      </c>
      <c r="AZ450" s="516"/>
      <c r="BA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row>
    <row r="451" spans="1:87" s="11" customFormat="1" ht="12" customHeight="1">
      <c r="A451" s="169">
        <v>18101083</v>
      </c>
      <c r="B451" s="201" t="str">
        <f t="shared" si="449"/>
        <v>18101083</v>
      </c>
      <c r="C451" s="107" t="s">
        <v>362</v>
      </c>
      <c r="D451" s="115" t="str">
        <f t="shared" si="450"/>
        <v>AIC</v>
      </c>
      <c r="E451" s="115"/>
      <c r="F451" s="107"/>
      <c r="G451" s="115"/>
      <c r="H451" s="184" t="str">
        <f t="shared" si="454"/>
        <v>AIC</v>
      </c>
      <c r="I451" s="184" t="str">
        <f t="shared" si="459"/>
        <v/>
      </c>
      <c r="J451" s="184" t="str">
        <f t="shared" si="460"/>
        <v/>
      </c>
      <c r="K451" s="184" t="str">
        <f t="shared" si="461"/>
        <v/>
      </c>
      <c r="L451" s="184" t="str">
        <f t="shared" si="451"/>
        <v>NO</v>
      </c>
      <c r="M451" s="184" t="str">
        <f t="shared" si="452"/>
        <v>NO</v>
      </c>
      <c r="N451" s="184" t="str">
        <f t="shared" si="453"/>
        <v/>
      </c>
      <c r="O451"/>
      <c r="P451" s="97">
        <v>22343.27</v>
      </c>
      <c r="Q451" s="97">
        <v>0</v>
      </c>
      <c r="R451" s="97">
        <v>0</v>
      </c>
      <c r="S451" s="97">
        <v>0</v>
      </c>
      <c r="T451" s="97">
        <v>0</v>
      </c>
      <c r="U451" s="97">
        <v>0</v>
      </c>
      <c r="V451" s="97">
        <v>0</v>
      </c>
      <c r="W451" s="97">
        <v>0</v>
      </c>
      <c r="X451" s="97">
        <v>0</v>
      </c>
      <c r="Y451" s="97">
        <v>0</v>
      </c>
      <c r="Z451" s="97">
        <v>0</v>
      </c>
      <c r="AA451" s="97">
        <v>0</v>
      </c>
      <c r="AB451" s="97">
        <v>0</v>
      </c>
      <c r="AC451" s="97"/>
      <c r="AD451" s="97"/>
      <c r="AE451" s="97">
        <f t="shared" si="386"/>
        <v>930.96958333333339</v>
      </c>
      <c r="AF451" s="105"/>
      <c r="AG451" s="104"/>
      <c r="AH451" s="102">
        <f t="shared" si="447"/>
        <v>930.96958333333339</v>
      </c>
      <c r="AI451" s="102"/>
      <c r="AJ451" s="102"/>
      <c r="AK451" s="103"/>
      <c r="AL451" s="102">
        <f t="shared" si="380"/>
        <v>0</v>
      </c>
      <c r="AM451" s="101"/>
      <c r="AN451" s="102"/>
      <c r="AO451" s="264">
        <f t="shared" si="381"/>
        <v>0</v>
      </c>
      <c r="AP451" s="240"/>
      <c r="AQ451" s="87">
        <f t="shared" si="387"/>
        <v>0</v>
      </c>
      <c r="AR451" s="102">
        <f t="shared" si="448"/>
        <v>0</v>
      </c>
      <c r="AS451" s="102"/>
      <c r="AT451" s="102"/>
      <c r="AU451" s="102"/>
      <c r="AV451" s="260">
        <f t="shared" si="382"/>
        <v>0</v>
      </c>
      <c r="AW451" s="102"/>
      <c r="AX451" s="102"/>
      <c r="AY451" s="101">
        <f t="shared" si="383"/>
        <v>0</v>
      </c>
      <c r="AZ451" s="516"/>
      <c r="BA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row>
    <row r="452" spans="1:87" s="11" customFormat="1" ht="12" customHeight="1">
      <c r="A452" s="169">
        <v>18101093</v>
      </c>
      <c r="B452" s="201" t="str">
        <f t="shared" si="449"/>
        <v>18101093</v>
      </c>
      <c r="C452" s="107" t="s">
        <v>363</v>
      </c>
      <c r="D452" s="115" t="str">
        <f t="shared" si="450"/>
        <v>AIC</v>
      </c>
      <c r="E452" s="115"/>
      <c r="F452" s="107"/>
      <c r="G452" s="115"/>
      <c r="H452" s="184" t="str">
        <f t="shared" si="454"/>
        <v>AIC</v>
      </c>
      <c r="I452" s="184" t="str">
        <f t="shared" si="459"/>
        <v/>
      </c>
      <c r="J452" s="184" t="str">
        <f t="shared" si="460"/>
        <v/>
      </c>
      <c r="K452" s="184" t="str">
        <f t="shared" si="461"/>
        <v/>
      </c>
      <c r="L452" s="184" t="str">
        <f t="shared" si="451"/>
        <v>NO</v>
      </c>
      <c r="M452" s="184" t="str">
        <f t="shared" si="452"/>
        <v>NO</v>
      </c>
      <c r="N452" s="184" t="str">
        <f t="shared" si="453"/>
        <v/>
      </c>
      <c r="O452"/>
      <c r="P452" s="97">
        <v>17214.28</v>
      </c>
      <c r="Q452" s="97">
        <v>0</v>
      </c>
      <c r="R452" s="97">
        <v>0</v>
      </c>
      <c r="S452" s="97">
        <v>0</v>
      </c>
      <c r="T452" s="97">
        <v>0</v>
      </c>
      <c r="U452" s="97">
        <v>0</v>
      </c>
      <c r="V452" s="97">
        <v>0</v>
      </c>
      <c r="W452" s="97">
        <v>0</v>
      </c>
      <c r="X452" s="97">
        <v>0</v>
      </c>
      <c r="Y452" s="97">
        <v>0</v>
      </c>
      <c r="Z452" s="97">
        <v>0</v>
      </c>
      <c r="AA452" s="97">
        <v>0</v>
      </c>
      <c r="AB452" s="97">
        <v>0</v>
      </c>
      <c r="AC452" s="97"/>
      <c r="AD452" s="97"/>
      <c r="AE452" s="97">
        <f t="shared" si="386"/>
        <v>717.26166666666666</v>
      </c>
      <c r="AF452" s="105"/>
      <c r="AG452" s="104"/>
      <c r="AH452" s="102">
        <f t="shared" si="447"/>
        <v>717.26166666666666</v>
      </c>
      <c r="AI452" s="102"/>
      <c r="AJ452" s="102"/>
      <c r="AK452" s="103"/>
      <c r="AL452" s="102">
        <f t="shared" si="380"/>
        <v>0</v>
      </c>
      <c r="AM452" s="101"/>
      <c r="AN452" s="102"/>
      <c r="AO452" s="264">
        <f t="shared" si="381"/>
        <v>0</v>
      </c>
      <c r="AP452" s="240"/>
      <c r="AQ452" s="87">
        <f t="shared" si="387"/>
        <v>0</v>
      </c>
      <c r="AR452" s="102">
        <f t="shared" si="448"/>
        <v>0</v>
      </c>
      <c r="AS452" s="102"/>
      <c r="AT452" s="102"/>
      <c r="AU452" s="102"/>
      <c r="AV452" s="260">
        <f t="shared" si="382"/>
        <v>0</v>
      </c>
      <c r="AW452" s="102"/>
      <c r="AX452" s="102"/>
      <c r="AY452" s="101">
        <f t="shared" si="383"/>
        <v>0</v>
      </c>
      <c r="AZ452" s="516"/>
      <c r="BA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row>
    <row r="453" spans="1:87" s="11" customFormat="1" ht="12" customHeight="1">
      <c r="A453" s="168">
        <v>18101113</v>
      </c>
      <c r="B453" s="111" t="str">
        <f t="shared" si="449"/>
        <v>18101113</v>
      </c>
      <c r="C453" s="96" t="s">
        <v>562</v>
      </c>
      <c r="D453" s="115" t="str">
        <f t="shared" si="450"/>
        <v>AIC</v>
      </c>
      <c r="E453" s="115"/>
      <c r="F453" s="96"/>
      <c r="G453" s="115"/>
      <c r="H453" s="184" t="str">
        <f t="shared" si="454"/>
        <v>AIC</v>
      </c>
      <c r="I453" s="184" t="str">
        <f t="shared" si="459"/>
        <v/>
      </c>
      <c r="J453" s="184" t="str">
        <f t="shared" si="460"/>
        <v/>
      </c>
      <c r="K453" s="184" t="str">
        <f t="shared" si="461"/>
        <v/>
      </c>
      <c r="L453" s="184" t="str">
        <f t="shared" si="451"/>
        <v>NO</v>
      </c>
      <c r="M453" s="184" t="str">
        <f t="shared" si="452"/>
        <v>NO</v>
      </c>
      <c r="N453" s="184" t="str">
        <f t="shared" si="453"/>
        <v/>
      </c>
      <c r="O453"/>
      <c r="P453" s="97">
        <v>2572311.5099999998</v>
      </c>
      <c r="Q453" s="97">
        <v>2562418.0099999998</v>
      </c>
      <c r="R453" s="97">
        <v>2552524.5099999998</v>
      </c>
      <c r="S453" s="97">
        <v>2542631.0099999998</v>
      </c>
      <c r="T453" s="97">
        <v>2532737.5099999998</v>
      </c>
      <c r="U453" s="97">
        <v>2522844.0099999998</v>
      </c>
      <c r="V453" s="97">
        <v>2512950.5099999998</v>
      </c>
      <c r="W453" s="97">
        <v>2503057.0099999998</v>
      </c>
      <c r="X453" s="97">
        <v>2493163.5099999998</v>
      </c>
      <c r="Y453" s="97">
        <v>2483270.0099999998</v>
      </c>
      <c r="Z453" s="97">
        <v>2473376.5099999998</v>
      </c>
      <c r="AA453" s="97">
        <v>2463483.0099999998</v>
      </c>
      <c r="AB453" s="97">
        <v>2453589.5099999998</v>
      </c>
      <c r="AC453" s="97"/>
      <c r="AD453" s="97"/>
      <c r="AE453" s="97">
        <f t="shared" si="386"/>
        <v>2512950.5099999993</v>
      </c>
      <c r="AF453" s="105"/>
      <c r="AG453" s="104"/>
      <c r="AH453" s="102">
        <f t="shared" si="447"/>
        <v>2512950.5099999993</v>
      </c>
      <c r="AI453" s="102"/>
      <c r="AJ453" s="102"/>
      <c r="AK453" s="103"/>
      <c r="AL453" s="102">
        <f t="shared" ref="AL453:AL517" si="462">SUM(AI453:AK453)</f>
        <v>0</v>
      </c>
      <c r="AM453" s="101"/>
      <c r="AN453" s="102"/>
      <c r="AO453" s="264">
        <f t="shared" ref="AO453:AO517" si="463">AM453+AN453</f>
        <v>0</v>
      </c>
      <c r="AP453" s="240"/>
      <c r="AQ453" s="87">
        <f t="shared" si="387"/>
        <v>2453589.5099999998</v>
      </c>
      <c r="AR453" s="102">
        <f t="shared" si="448"/>
        <v>2453589.5099999998</v>
      </c>
      <c r="AS453" s="102"/>
      <c r="AT453" s="102"/>
      <c r="AU453" s="102"/>
      <c r="AV453" s="260">
        <f t="shared" ref="AV453:AV517" si="464">SUM(AS453:AU453)</f>
        <v>0</v>
      </c>
      <c r="AW453" s="102"/>
      <c r="AX453" s="102"/>
      <c r="AY453" s="101">
        <f t="shared" ref="AY453:AY517" si="465">AW453+AX453</f>
        <v>0</v>
      </c>
      <c r="AZ453" s="516"/>
      <c r="BA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row>
    <row r="454" spans="1:87" s="11" customFormat="1" ht="12" customHeight="1">
      <c r="A454" s="168">
        <v>18101123</v>
      </c>
      <c r="B454" s="111" t="str">
        <f t="shared" si="449"/>
        <v>18101123</v>
      </c>
      <c r="C454" s="115" t="s">
        <v>1367</v>
      </c>
      <c r="D454" s="115" t="str">
        <f t="shared" si="450"/>
        <v>AIC</v>
      </c>
      <c r="E454" s="115"/>
      <c r="F454" s="115"/>
      <c r="G454" s="115"/>
      <c r="H454" s="184" t="str">
        <f t="shared" si="454"/>
        <v>AIC</v>
      </c>
      <c r="I454" s="184" t="str">
        <f t="shared" si="459"/>
        <v/>
      </c>
      <c r="J454" s="184" t="str">
        <f t="shared" si="460"/>
        <v/>
      </c>
      <c r="K454" s="184" t="str">
        <f t="shared" si="461"/>
        <v/>
      </c>
      <c r="L454" s="184" t="str">
        <f t="shared" si="451"/>
        <v>NO</v>
      </c>
      <c r="M454" s="184" t="str">
        <f t="shared" si="452"/>
        <v>NO</v>
      </c>
      <c r="N454" s="184" t="str">
        <f t="shared" si="453"/>
        <v/>
      </c>
      <c r="O454"/>
      <c r="P454" s="97">
        <v>2501278.61</v>
      </c>
      <c r="Q454" s="97">
        <v>2491875.31</v>
      </c>
      <c r="R454" s="97">
        <v>2482472.0099999998</v>
      </c>
      <c r="S454" s="97">
        <v>2473068.71</v>
      </c>
      <c r="T454" s="97">
        <v>2463665.41</v>
      </c>
      <c r="U454" s="97">
        <v>2454262.11</v>
      </c>
      <c r="V454" s="97">
        <v>2444858.81</v>
      </c>
      <c r="W454" s="97">
        <v>2435455.5099999998</v>
      </c>
      <c r="X454" s="97">
        <v>2426052.21</v>
      </c>
      <c r="Y454" s="97">
        <v>2416648.91</v>
      </c>
      <c r="Z454" s="97">
        <v>2407245.61</v>
      </c>
      <c r="AA454" s="97">
        <v>2397842.31</v>
      </c>
      <c r="AB454" s="97">
        <v>2388439.0099999998</v>
      </c>
      <c r="AC454" s="97"/>
      <c r="AD454" s="97"/>
      <c r="AE454" s="97">
        <f t="shared" si="386"/>
        <v>2444858.81</v>
      </c>
      <c r="AF454" s="105"/>
      <c r="AG454" s="104"/>
      <c r="AH454" s="102">
        <f t="shared" si="447"/>
        <v>2444858.81</v>
      </c>
      <c r="AI454" s="102"/>
      <c r="AJ454" s="102"/>
      <c r="AK454" s="103"/>
      <c r="AL454" s="102">
        <f t="shared" si="462"/>
        <v>0</v>
      </c>
      <c r="AM454" s="101"/>
      <c r="AN454" s="102"/>
      <c r="AO454" s="264">
        <f t="shared" si="463"/>
        <v>0</v>
      </c>
      <c r="AP454" s="240"/>
      <c r="AQ454" s="87">
        <f t="shared" si="387"/>
        <v>2388439.0099999998</v>
      </c>
      <c r="AR454" s="102">
        <f t="shared" si="448"/>
        <v>2388439.0099999998</v>
      </c>
      <c r="AS454" s="102"/>
      <c r="AT454" s="102"/>
      <c r="AU454" s="102"/>
      <c r="AV454" s="260">
        <f t="shared" si="464"/>
        <v>0</v>
      </c>
      <c r="AW454" s="102"/>
      <c r="AX454" s="102"/>
      <c r="AY454" s="101">
        <f t="shared" si="465"/>
        <v>0</v>
      </c>
      <c r="AZ454" s="516"/>
      <c r="BA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row>
    <row r="455" spans="1:87" s="11" customFormat="1" ht="12" customHeight="1">
      <c r="A455" s="168">
        <v>18101133</v>
      </c>
      <c r="B455" s="111" t="str">
        <f t="shared" si="449"/>
        <v>18101133</v>
      </c>
      <c r="C455" s="115" t="s">
        <v>715</v>
      </c>
      <c r="D455" s="115" t="str">
        <f t="shared" si="450"/>
        <v>AIC</v>
      </c>
      <c r="E455" s="115"/>
      <c r="F455" s="115"/>
      <c r="G455" s="115"/>
      <c r="H455" s="184" t="str">
        <f t="shared" si="454"/>
        <v>AIC</v>
      </c>
      <c r="I455" s="184" t="str">
        <f t="shared" si="459"/>
        <v/>
      </c>
      <c r="J455" s="184" t="str">
        <f t="shared" si="460"/>
        <v/>
      </c>
      <c r="K455" s="184" t="str">
        <f t="shared" si="461"/>
        <v/>
      </c>
      <c r="L455" s="184" t="str">
        <f t="shared" si="451"/>
        <v>NO</v>
      </c>
      <c r="M455" s="184" t="str">
        <f t="shared" si="452"/>
        <v>NO</v>
      </c>
      <c r="N455" s="184" t="str">
        <f t="shared" si="453"/>
        <v/>
      </c>
      <c r="O455"/>
      <c r="P455" s="97">
        <v>1941313.96</v>
      </c>
      <c r="Q455" s="97">
        <v>1934150.44</v>
      </c>
      <c r="R455" s="97">
        <v>1926986.92</v>
      </c>
      <c r="S455" s="97">
        <v>1919823.4</v>
      </c>
      <c r="T455" s="97">
        <v>1912659.88</v>
      </c>
      <c r="U455" s="97">
        <v>1905496.36</v>
      </c>
      <c r="V455" s="97">
        <v>1898332.84</v>
      </c>
      <c r="W455" s="97">
        <v>1891169.32</v>
      </c>
      <c r="X455" s="97">
        <v>1884005.8</v>
      </c>
      <c r="Y455" s="97">
        <v>1876842.28</v>
      </c>
      <c r="Z455" s="97">
        <v>1869678.76</v>
      </c>
      <c r="AA455" s="97">
        <v>1862515.24</v>
      </c>
      <c r="AB455" s="97">
        <v>1855351.72</v>
      </c>
      <c r="AC455" s="97"/>
      <c r="AD455" s="97"/>
      <c r="AE455" s="97">
        <f t="shared" si="386"/>
        <v>1898332.84</v>
      </c>
      <c r="AF455" s="105"/>
      <c r="AG455" s="104"/>
      <c r="AH455" s="102">
        <f t="shared" si="447"/>
        <v>1898332.84</v>
      </c>
      <c r="AI455" s="102"/>
      <c r="AJ455" s="102"/>
      <c r="AK455" s="103"/>
      <c r="AL455" s="102">
        <f t="shared" si="462"/>
        <v>0</v>
      </c>
      <c r="AM455" s="101"/>
      <c r="AN455" s="102"/>
      <c r="AO455" s="264">
        <f t="shared" si="463"/>
        <v>0</v>
      </c>
      <c r="AP455" s="240"/>
      <c r="AQ455" s="87">
        <f t="shared" si="387"/>
        <v>1855351.72</v>
      </c>
      <c r="AR455" s="102">
        <f t="shared" si="448"/>
        <v>1855351.72</v>
      </c>
      <c r="AS455" s="102"/>
      <c r="AT455" s="102"/>
      <c r="AU455" s="102"/>
      <c r="AV455" s="260">
        <f t="shared" si="464"/>
        <v>0</v>
      </c>
      <c r="AW455" s="102"/>
      <c r="AX455" s="102"/>
      <c r="AY455" s="101">
        <f t="shared" si="465"/>
        <v>0</v>
      </c>
      <c r="AZ455" s="516"/>
      <c r="BA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row>
    <row r="456" spans="1:87" s="11" customFormat="1" ht="12" customHeight="1">
      <c r="A456" s="168">
        <v>18101143</v>
      </c>
      <c r="B456" s="111" t="str">
        <f t="shared" si="449"/>
        <v>18101143</v>
      </c>
      <c r="C456" s="115" t="s">
        <v>1368</v>
      </c>
      <c r="D456" s="115" t="str">
        <f t="shared" si="450"/>
        <v>AIC</v>
      </c>
      <c r="E456" s="115"/>
      <c r="F456" s="115"/>
      <c r="G456" s="115"/>
      <c r="H456" s="184" t="str">
        <f t="shared" si="454"/>
        <v>AIC</v>
      </c>
      <c r="I456" s="184" t="str">
        <f t="shared" si="459"/>
        <v/>
      </c>
      <c r="J456" s="184" t="str">
        <f t="shared" si="460"/>
        <v/>
      </c>
      <c r="K456" s="184" t="str">
        <f t="shared" si="461"/>
        <v/>
      </c>
      <c r="L456" s="184" t="str">
        <f t="shared" si="451"/>
        <v>NO</v>
      </c>
      <c r="M456" s="184" t="str">
        <f t="shared" si="452"/>
        <v>NO</v>
      </c>
      <c r="N456" s="184" t="str">
        <f t="shared" si="453"/>
        <v/>
      </c>
      <c r="O456"/>
      <c r="P456" s="97">
        <v>2387467.89</v>
      </c>
      <c r="Q456" s="97">
        <v>2378962.7599999998</v>
      </c>
      <c r="R456" s="97">
        <v>2370457.63</v>
      </c>
      <c r="S456" s="97">
        <v>2361952.5</v>
      </c>
      <c r="T456" s="97">
        <v>2353447.37</v>
      </c>
      <c r="U456" s="97">
        <v>2344942.2400000002</v>
      </c>
      <c r="V456" s="97">
        <v>2336437.11</v>
      </c>
      <c r="W456" s="97">
        <v>2327931.98</v>
      </c>
      <c r="X456" s="97">
        <v>2319426.85</v>
      </c>
      <c r="Y456" s="97">
        <v>2310921.7200000002</v>
      </c>
      <c r="Z456" s="97">
        <v>2302416.59</v>
      </c>
      <c r="AA456" s="97">
        <v>2293911.46</v>
      </c>
      <c r="AB456" s="97">
        <v>2285406.33</v>
      </c>
      <c r="AC456" s="97"/>
      <c r="AD456" s="97"/>
      <c r="AE456" s="97">
        <f t="shared" si="386"/>
        <v>2336437.11</v>
      </c>
      <c r="AF456" s="105"/>
      <c r="AG456" s="104"/>
      <c r="AH456" s="102">
        <f t="shared" si="447"/>
        <v>2336437.11</v>
      </c>
      <c r="AI456" s="102"/>
      <c r="AJ456" s="102"/>
      <c r="AK456" s="103"/>
      <c r="AL456" s="102">
        <f t="shared" si="462"/>
        <v>0</v>
      </c>
      <c r="AM456" s="101"/>
      <c r="AN456" s="102"/>
      <c r="AO456" s="264">
        <f t="shared" si="463"/>
        <v>0</v>
      </c>
      <c r="AP456" s="240"/>
      <c r="AQ456" s="87">
        <f t="shared" si="387"/>
        <v>2285406.33</v>
      </c>
      <c r="AR456" s="102">
        <f t="shared" si="448"/>
        <v>2285406.33</v>
      </c>
      <c r="AS456" s="102"/>
      <c r="AT456" s="102"/>
      <c r="AU456" s="102"/>
      <c r="AV456" s="260">
        <f t="shared" si="464"/>
        <v>0</v>
      </c>
      <c r="AW456" s="102"/>
      <c r="AX456" s="102"/>
      <c r="AY456" s="101">
        <f t="shared" si="465"/>
        <v>0</v>
      </c>
      <c r="AZ456" s="516"/>
      <c r="BA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row>
    <row r="457" spans="1:87" s="121" customFormat="1" ht="12" customHeight="1">
      <c r="A457" s="177">
        <v>18210231</v>
      </c>
      <c r="B457" s="207" t="str">
        <f t="shared" si="449"/>
        <v>18210231</v>
      </c>
      <c r="C457" s="117" t="s">
        <v>619</v>
      </c>
      <c r="D457" s="115" t="str">
        <f t="shared" si="450"/>
        <v>W/C</v>
      </c>
      <c r="E457" s="115"/>
      <c r="F457" s="117"/>
      <c r="G457" s="115"/>
      <c r="H457" s="184" t="str">
        <f t="shared" si="454"/>
        <v/>
      </c>
      <c r="I457" s="184" t="str">
        <f t="shared" si="459"/>
        <v/>
      </c>
      <c r="J457" s="184" t="str">
        <f t="shared" si="460"/>
        <v/>
      </c>
      <c r="K457" s="184" t="str">
        <f t="shared" si="461"/>
        <v/>
      </c>
      <c r="L457" s="184" t="str">
        <f t="shared" si="451"/>
        <v>W/C</v>
      </c>
      <c r="M457" s="184" t="str">
        <f t="shared" si="452"/>
        <v>NO</v>
      </c>
      <c r="N457" s="184" t="str">
        <f t="shared" si="453"/>
        <v>W/C</v>
      </c>
      <c r="O457"/>
      <c r="P457" s="97">
        <v>0</v>
      </c>
      <c r="Q457" s="97">
        <v>0</v>
      </c>
      <c r="R457" s="97">
        <v>0</v>
      </c>
      <c r="S457" s="97">
        <v>0</v>
      </c>
      <c r="T457" s="97">
        <v>0</v>
      </c>
      <c r="U457" s="97">
        <v>0</v>
      </c>
      <c r="V457" s="97">
        <v>0</v>
      </c>
      <c r="W457" s="97">
        <v>0</v>
      </c>
      <c r="X457" s="97">
        <v>0</v>
      </c>
      <c r="Y457" s="97">
        <v>0</v>
      </c>
      <c r="Z457" s="97">
        <v>0</v>
      </c>
      <c r="AA457" s="97">
        <v>0</v>
      </c>
      <c r="AB457" s="97">
        <v>0</v>
      </c>
      <c r="AC457" s="97"/>
      <c r="AD457" s="97"/>
      <c r="AE457" s="97">
        <f t="shared" si="386"/>
        <v>0</v>
      </c>
      <c r="AF457" s="105"/>
      <c r="AG457" s="104"/>
      <c r="AH457" s="119"/>
      <c r="AI457" s="119"/>
      <c r="AJ457" s="119"/>
      <c r="AK457" s="120"/>
      <c r="AL457" s="102">
        <f t="shared" si="462"/>
        <v>0</v>
      </c>
      <c r="AM457" s="118">
        <f t="shared" ref="AM457:AM465" si="466">AE457</f>
        <v>0</v>
      </c>
      <c r="AN457" s="119"/>
      <c r="AO457" s="264">
        <f t="shared" si="463"/>
        <v>0</v>
      </c>
      <c r="AP457" s="240"/>
      <c r="AQ457" s="87">
        <f t="shared" si="387"/>
        <v>0</v>
      </c>
      <c r="AR457" s="119"/>
      <c r="AS457" s="119"/>
      <c r="AT457" s="119"/>
      <c r="AU457" s="119"/>
      <c r="AV457" s="260">
        <f t="shared" si="464"/>
        <v>0</v>
      </c>
      <c r="AW457" s="258">
        <f>AQ457</f>
        <v>0</v>
      </c>
      <c r="AX457" s="119"/>
      <c r="AY457" s="101">
        <f t="shared" si="465"/>
        <v>0</v>
      </c>
      <c r="AZ457" s="516"/>
      <c r="BA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row>
    <row r="458" spans="1:87" s="121" customFormat="1" ht="12" customHeight="1">
      <c r="A458" s="177">
        <v>18210261</v>
      </c>
      <c r="B458" s="207" t="str">
        <f t="shared" si="449"/>
        <v>18210261</v>
      </c>
      <c r="C458" s="117" t="s">
        <v>731</v>
      </c>
      <c r="D458" s="115" t="str">
        <f t="shared" si="450"/>
        <v>W/C</v>
      </c>
      <c r="E458" s="115"/>
      <c r="F458" s="117"/>
      <c r="G458" s="115"/>
      <c r="H458" s="184" t="str">
        <f t="shared" si="454"/>
        <v/>
      </c>
      <c r="I458" s="184" t="str">
        <f t="shared" si="459"/>
        <v/>
      </c>
      <c r="J458" s="184" t="str">
        <f t="shared" si="460"/>
        <v/>
      </c>
      <c r="K458" s="184" t="str">
        <f t="shared" si="461"/>
        <v/>
      </c>
      <c r="L458" s="184" t="str">
        <f t="shared" si="451"/>
        <v>W/C</v>
      </c>
      <c r="M458" s="184" t="str">
        <f t="shared" si="452"/>
        <v>NO</v>
      </c>
      <c r="N458" s="184" t="str">
        <f t="shared" si="453"/>
        <v>W/C</v>
      </c>
      <c r="O458"/>
      <c r="P458" s="97">
        <v>0</v>
      </c>
      <c r="Q458" s="97">
        <v>0</v>
      </c>
      <c r="R458" s="97">
        <v>0</v>
      </c>
      <c r="S458" s="97">
        <v>0</v>
      </c>
      <c r="T458" s="97">
        <v>0</v>
      </c>
      <c r="U458" s="97">
        <v>0</v>
      </c>
      <c r="V458" s="97">
        <v>0</v>
      </c>
      <c r="W458" s="97">
        <v>0</v>
      </c>
      <c r="X458" s="97">
        <v>0</v>
      </c>
      <c r="Y458" s="97">
        <v>0</v>
      </c>
      <c r="Z458" s="97">
        <v>0</v>
      </c>
      <c r="AA458" s="97">
        <v>0</v>
      </c>
      <c r="AB458" s="97">
        <v>0</v>
      </c>
      <c r="AC458" s="97"/>
      <c r="AD458" s="97"/>
      <c r="AE458" s="97">
        <f t="shared" si="386"/>
        <v>0</v>
      </c>
      <c r="AF458" s="105"/>
      <c r="AG458" s="104"/>
      <c r="AH458" s="119"/>
      <c r="AI458" s="119"/>
      <c r="AJ458" s="119"/>
      <c r="AK458" s="120"/>
      <c r="AL458" s="102">
        <f t="shared" si="462"/>
        <v>0</v>
      </c>
      <c r="AM458" s="118">
        <f t="shared" si="466"/>
        <v>0</v>
      </c>
      <c r="AN458" s="119"/>
      <c r="AO458" s="264">
        <f t="shared" si="463"/>
        <v>0</v>
      </c>
      <c r="AP458" s="240"/>
      <c r="AQ458" s="87">
        <f t="shared" si="387"/>
        <v>0</v>
      </c>
      <c r="AR458" s="119"/>
      <c r="AS458" s="119"/>
      <c r="AT458" s="119"/>
      <c r="AU458" s="119"/>
      <c r="AV458" s="260">
        <f t="shared" si="464"/>
        <v>0</v>
      </c>
      <c r="AW458" s="258">
        <f t="shared" ref="AW458:AW465" si="467">AQ458</f>
        <v>0</v>
      </c>
      <c r="AX458" s="119"/>
      <c r="AY458" s="101">
        <f t="shared" si="465"/>
        <v>0</v>
      </c>
      <c r="AZ458" s="516"/>
      <c r="BA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row>
    <row r="459" spans="1:87" s="121" customFormat="1" ht="12" customHeight="1">
      <c r="A459" s="177">
        <v>18210281</v>
      </c>
      <c r="B459" s="207" t="str">
        <f t="shared" si="449"/>
        <v>18210281</v>
      </c>
      <c r="C459" s="117" t="s">
        <v>816</v>
      </c>
      <c r="D459" s="115" t="str">
        <f t="shared" si="450"/>
        <v>W/C</v>
      </c>
      <c r="E459" s="115"/>
      <c r="F459" s="117"/>
      <c r="G459" s="115"/>
      <c r="H459" s="184" t="str">
        <f t="shared" si="454"/>
        <v/>
      </c>
      <c r="I459" s="184" t="str">
        <f t="shared" si="459"/>
        <v/>
      </c>
      <c r="J459" s="184" t="str">
        <f t="shared" si="460"/>
        <v/>
      </c>
      <c r="K459" s="184" t="str">
        <f t="shared" si="461"/>
        <v/>
      </c>
      <c r="L459" s="184" t="str">
        <f t="shared" si="451"/>
        <v>W/C</v>
      </c>
      <c r="M459" s="184" t="str">
        <f t="shared" si="452"/>
        <v>NO</v>
      </c>
      <c r="N459" s="184" t="str">
        <f t="shared" si="453"/>
        <v>W/C</v>
      </c>
      <c r="O459"/>
      <c r="P459" s="97">
        <v>54592488.810000002</v>
      </c>
      <c r="Q459" s="97">
        <v>53837373.810000002</v>
      </c>
      <c r="R459" s="97">
        <v>53082258.810000002</v>
      </c>
      <c r="S459" s="97">
        <v>52327143.810000002</v>
      </c>
      <c r="T459" s="97">
        <v>51572028.810000002</v>
      </c>
      <c r="U459" s="97">
        <v>50816913.810000002</v>
      </c>
      <c r="V459" s="97">
        <v>50061798.810000002</v>
      </c>
      <c r="W459" s="97">
        <v>49306683.810000002</v>
      </c>
      <c r="X459" s="97">
        <v>48551568.810000002</v>
      </c>
      <c r="Y459" s="97">
        <v>47796453.810000002</v>
      </c>
      <c r="Z459" s="97">
        <v>47041338.810000002</v>
      </c>
      <c r="AA459" s="97">
        <v>46286223.810000002</v>
      </c>
      <c r="AB459" s="97">
        <v>45531108.810000002</v>
      </c>
      <c r="AC459" s="97"/>
      <c r="AD459" s="97"/>
      <c r="AE459" s="97">
        <f t="shared" si="386"/>
        <v>50061798.810000002</v>
      </c>
      <c r="AF459" s="105"/>
      <c r="AG459" s="104"/>
      <c r="AH459" s="119"/>
      <c r="AI459" s="119"/>
      <c r="AJ459" s="119"/>
      <c r="AK459" s="120"/>
      <c r="AL459" s="102">
        <f t="shared" si="462"/>
        <v>0</v>
      </c>
      <c r="AM459" s="118">
        <f t="shared" si="466"/>
        <v>50061798.810000002</v>
      </c>
      <c r="AN459" s="119"/>
      <c r="AO459" s="264">
        <f t="shared" si="463"/>
        <v>50061798.810000002</v>
      </c>
      <c r="AP459" s="240"/>
      <c r="AQ459" s="87">
        <f t="shared" si="387"/>
        <v>45531108.810000002</v>
      </c>
      <c r="AR459" s="119"/>
      <c r="AS459" s="119"/>
      <c r="AT459" s="119"/>
      <c r="AU459" s="119"/>
      <c r="AV459" s="260">
        <f t="shared" si="464"/>
        <v>0</v>
      </c>
      <c r="AW459" s="258">
        <f t="shared" si="467"/>
        <v>45531108.810000002</v>
      </c>
      <c r="AX459" s="119"/>
      <c r="AY459" s="101">
        <f t="shared" si="465"/>
        <v>45531108.810000002</v>
      </c>
      <c r="AZ459" s="516"/>
      <c r="BA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row>
    <row r="460" spans="1:87" s="121" customFormat="1" ht="12" customHeight="1">
      <c r="A460" s="177">
        <v>18210291</v>
      </c>
      <c r="B460" s="207" t="str">
        <f t="shared" si="449"/>
        <v>18210291</v>
      </c>
      <c r="C460" s="117" t="s">
        <v>854</v>
      </c>
      <c r="D460" s="115" t="str">
        <f t="shared" si="450"/>
        <v>W/C</v>
      </c>
      <c r="E460" s="115"/>
      <c r="F460" s="117"/>
      <c r="G460" s="115"/>
      <c r="H460" s="184" t="str">
        <f t="shared" si="454"/>
        <v/>
      </c>
      <c r="I460" s="184" t="str">
        <f t="shared" si="459"/>
        <v/>
      </c>
      <c r="J460" s="184" t="str">
        <f t="shared" si="460"/>
        <v/>
      </c>
      <c r="K460" s="184" t="str">
        <f t="shared" si="461"/>
        <v/>
      </c>
      <c r="L460" s="184" t="str">
        <f t="shared" si="451"/>
        <v>W/C</v>
      </c>
      <c r="M460" s="184" t="str">
        <f t="shared" si="452"/>
        <v>NO</v>
      </c>
      <c r="N460" s="184" t="str">
        <f t="shared" si="453"/>
        <v>W/C</v>
      </c>
      <c r="O460"/>
      <c r="P460" s="97">
        <v>0</v>
      </c>
      <c r="Q460" s="97">
        <v>0</v>
      </c>
      <c r="R460" s="97">
        <v>0</v>
      </c>
      <c r="S460" s="97">
        <v>0</v>
      </c>
      <c r="T460" s="97">
        <v>0</v>
      </c>
      <c r="U460" s="97">
        <v>0</v>
      </c>
      <c r="V460" s="97">
        <v>0</v>
      </c>
      <c r="W460" s="97">
        <v>0</v>
      </c>
      <c r="X460" s="97">
        <v>0</v>
      </c>
      <c r="Y460" s="97">
        <v>0</v>
      </c>
      <c r="Z460" s="97">
        <v>0</v>
      </c>
      <c r="AA460" s="97">
        <v>0</v>
      </c>
      <c r="AB460" s="97">
        <v>0</v>
      </c>
      <c r="AC460" s="97"/>
      <c r="AD460" s="97"/>
      <c r="AE460" s="97">
        <f t="shared" si="386"/>
        <v>0</v>
      </c>
      <c r="AF460" s="105"/>
      <c r="AG460" s="104"/>
      <c r="AH460" s="119"/>
      <c r="AI460" s="119"/>
      <c r="AJ460" s="119"/>
      <c r="AK460" s="120"/>
      <c r="AL460" s="102">
        <f t="shared" si="462"/>
        <v>0</v>
      </c>
      <c r="AM460" s="118">
        <f t="shared" si="466"/>
        <v>0</v>
      </c>
      <c r="AN460" s="119"/>
      <c r="AO460" s="264">
        <f t="shared" si="463"/>
        <v>0</v>
      </c>
      <c r="AP460" s="240"/>
      <c r="AQ460" s="87">
        <f t="shared" si="387"/>
        <v>0</v>
      </c>
      <c r="AR460" s="119"/>
      <c r="AS460" s="119"/>
      <c r="AT460" s="119"/>
      <c r="AU460" s="119"/>
      <c r="AV460" s="260">
        <f t="shared" si="464"/>
        <v>0</v>
      </c>
      <c r="AW460" s="258">
        <f t="shared" si="467"/>
        <v>0</v>
      </c>
      <c r="AX460" s="119"/>
      <c r="AY460" s="101">
        <f t="shared" si="465"/>
        <v>0</v>
      </c>
      <c r="AZ460" s="516"/>
      <c r="BA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row>
    <row r="461" spans="1:87" s="121" customFormat="1" ht="12" customHeight="1">
      <c r="A461" s="177">
        <v>18210301</v>
      </c>
      <c r="B461" s="207" t="str">
        <f t="shared" si="449"/>
        <v>18210301</v>
      </c>
      <c r="C461" s="117" t="s">
        <v>1109</v>
      </c>
      <c r="D461" s="115" t="str">
        <f t="shared" si="450"/>
        <v>W/C</v>
      </c>
      <c r="E461" s="115"/>
      <c r="F461" s="117"/>
      <c r="G461" s="115"/>
      <c r="H461" s="184" t="str">
        <f t="shared" si="454"/>
        <v/>
      </c>
      <c r="I461" s="184" t="str">
        <f t="shared" si="459"/>
        <v/>
      </c>
      <c r="J461" s="184" t="str">
        <f t="shared" si="460"/>
        <v/>
      </c>
      <c r="K461" s="184" t="str">
        <f t="shared" si="461"/>
        <v/>
      </c>
      <c r="L461" s="184" t="str">
        <f t="shared" si="451"/>
        <v>W/C</v>
      </c>
      <c r="M461" s="184" t="str">
        <f t="shared" si="452"/>
        <v>NO</v>
      </c>
      <c r="N461" s="184" t="str">
        <f t="shared" si="453"/>
        <v>W/C</v>
      </c>
      <c r="O461"/>
      <c r="P461" s="97">
        <v>17667579.66</v>
      </c>
      <c r="Q461" s="97">
        <v>16312451.66</v>
      </c>
      <c r="R461" s="97">
        <v>14957323.66</v>
      </c>
      <c r="S461" s="97">
        <v>13602195.66</v>
      </c>
      <c r="T461" s="97">
        <v>12247067.66</v>
      </c>
      <c r="U461" s="97">
        <v>10891939.66</v>
      </c>
      <c r="V461" s="97">
        <v>9536811.6600000001</v>
      </c>
      <c r="W461" s="97">
        <v>8181683.6600000001</v>
      </c>
      <c r="X461" s="97">
        <v>6826555.6600000001</v>
      </c>
      <c r="Y461" s="97">
        <v>5471427.6600000001</v>
      </c>
      <c r="Z461" s="97">
        <v>4116299.66</v>
      </c>
      <c r="AA461" s="97">
        <v>2761171.66</v>
      </c>
      <c r="AB461" s="97">
        <v>1406043.66</v>
      </c>
      <c r="AC461" s="97"/>
      <c r="AD461" s="97"/>
      <c r="AE461" s="97">
        <f t="shared" si="386"/>
        <v>9536811.6599999983</v>
      </c>
      <c r="AF461" s="105"/>
      <c r="AG461" s="104"/>
      <c r="AH461" s="119"/>
      <c r="AI461" s="119"/>
      <c r="AJ461" s="119"/>
      <c r="AK461" s="120"/>
      <c r="AL461" s="102">
        <f t="shared" si="462"/>
        <v>0</v>
      </c>
      <c r="AM461" s="118">
        <f t="shared" si="466"/>
        <v>9536811.6599999983</v>
      </c>
      <c r="AN461" s="119"/>
      <c r="AO461" s="264">
        <f t="shared" si="463"/>
        <v>9536811.6599999983</v>
      </c>
      <c r="AP461" s="240"/>
      <c r="AQ461" s="87">
        <f t="shared" si="387"/>
        <v>1406043.66</v>
      </c>
      <c r="AR461" s="119"/>
      <c r="AS461" s="119"/>
      <c r="AT461" s="119"/>
      <c r="AU461" s="119"/>
      <c r="AV461" s="260">
        <f t="shared" si="464"/>
        <v>0</v>
      </c>
      <c r="AW461" s="258">
        <f t="shared" si="467"/>
        <v>1406043.66</v>
      </c>
      <c r="AX461" s="119"/>
      <c r="AY461" s="101">
        <f t="shared" si="465"/>
        <v>1406043.66</v>
      </c>
      <c r="AZ461" s="516"/>
      <c r="BA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row>
    <row r="462" spans="1:87" s="121" customFormat="1" ht="12" customHeight="1">
      <c r="A462" s="168">
        <v>18210311</v>
      </c>
      <c r="B462" s="111" t="str">
        <f t="shared" si="449"/>
        <v>18210311</v>
      </c>
      <c r="C462" s="111" t="s">
        <v>1195</v>
      </c>
      <c r="D462" s="115" t="str">
        <f t="shared" si="450"/>
        <v>W/C</v>
      </c>
      <c r="E462" s="115"/>
      <c r="F462" s="111"/>
      <c r="G462" s="115"/>
      <c r="H462" s="184" t="str">
        <f t="shared" si="454"/>
        <v/>
      </c>
      <c r="I462" s="184" t="str">
        <f t="shared" si="459"/>
        <v/>
      </c>
      <c r="J462" s="184" t="str">
        <f t="shared" si="460"/>
        <v/>
      </c>
      <c r="K462" s="184" t="str">
        <f t="shared" si="461"/>
        <v/>
      </c>
      <c r="L462" s="184" t="str">
        <f t="shared" si="451"/>
        <v>W/C</v>
      </c>
      <c r="M462" s="184" t="str">
        <f t="shared" si="452"/>
        <v>NO</v>
      </c>
      <c r="N462" s="184" t="str">
        <f t="shared" si="453"/>
        <v>W/C</v>
      </c>
      <c r="O462"/>
      <c r="P462" s="97">
        <v>24158235.699999999</v>
      </c>
      <c r="Q462" s="97">
        <v>24158235.699999999</v>
      </c>
      <c r="R462" s="97">
        <v>24158235.699999999</v>
      </c>
      <c r="S462" s="97">
        <v>24158235.699999999</v>
      </c>
      <c r="T462" s="97">
        <v>24158235.699999999</v>
      </c>
      <c r="U462" s="97">
        <v>24158235.699999999</v>
      </c>
      <c r="V462" s="97">
        <v>24158235.699999999</v>
      </c>
      <c r="W462" s="97">
        <v>24158235.699999999</v>
      </c>
      <c r="X462" s="97">
        <v>24158235.699999999</v>
      </c>
      <c r="Y462" s="97">
        <v>24158235.699999999</v>
      </c>
      <c r="Z462" s="97">
        <v>24158235.699999999</v>
      </c>
      <c r="AA462" s="97">
        <v>24158235.699999999</v>
      </c>
      <c r="AB462" s="97">
        <v>24158235.699999999</v>
      </c>
      <c r="AC462" s="97"/>
      <c r="AD462" s="97"/>
      <c r="AE462" s="97">
        <f t="shared" ref="AE462:AE526" si="468">(P462+AB462+SUM(Q462:AA462)*2)/24</f>
        <v>24158235.699999992</v>
      </c>
      <c r="AF462" s="105"/>
      <c r="AG462" s="104"/>
      <c r="AH462" s="119"/>
      <c r="AI462" s="119"/>
      <c r="AJ462" s="119"/>
      <c r="AK462" s="120"/>
      <c r="AL462" s="102">
        <f t="shared" si="462"/>
        <v>0</v>
      </c>
      <c r="AM462" s="118">
        <f t="shared" si="466"/>
        <v>24158235.699999992</v>
      </c>
      <c r="AN462" s="119"/>
      <c r="AO462" s="264">
        <f t="shared" si="463"/>
        <v>24158235.699999992</v>
      </c>
      <c r="AP462" s="240"/>
      <c r="AQ462" s="87">
        <f t="shared" ref="AQ462:AQ526" si="469">AB462</f>
        <v>24158235.699999999</v>
      </c>
      <c r="AR462" s="119"/>
      <c r="AS462" s="119"/>
      <c r="AT462" s="119"/>
      <c r="AU462" s="119"/>
      <c r="AV462" s="260">
        <f t="shared" si="464"/>
        <v>0</v>
      </c>
      <c r="AW462" s="258">
        <f t="shared" si="467"/>
        <v>24158235.699999999</v>
      </c>
      <c r="AX462" s="119"/>
      <c r="AY462" s="101">
        <f t="shared" si="465"/>
        <v>24158235.699999999</v>
      </c>
      <c r="AZ462" s="516"/>
      <c r="BA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row>
    <row r="463" spans="1:87" s="121" customFormat="1" ht="12" customHeight="1">
      <c r="A463" s="168">
        <v>18210321</v>
      </c>
      <c r="B463" s="111" t="str">
        <f t="shared" si="449"/>
        <v>18210321</v>
      </c>
      <c r="C463" s="96" t="s">
        <v>1244</v>
      </c>
      <c r="D463" s="115" t="str">
        <f t="shared" si="450"/>
        <v>W/C</v>
      </c>
      <c r="E463" s="115"/>
      <c r="F463" s="96"/>
      <c r="G463" s="115"/>
      <c r="H463" s="184" t="str">
        <f t="shared" si="454"/>
        <v/>
      </c>
      <c r="I463" s="184" t="str">
        <f t="shared" si="459"/>
        <v/>
      </c>
      <c r="J463" s="184" t="str">
        <f t="shared" si="460"/>
        <v/>
      </c>
      <c r="K463" s="184" t="str">
        <f t="shared" si="461"/>
        <v/>
      </c>
      <c r="L463" s="184" t="str">
        <f t="shared" si="451"/>
        <v>W/C</v>
      </c>
      <c r="M463" s="184" t="str">
        <f t="shared" si="452"/>
        <v>NO</v>
      </c>
      <c r="N463" s="184" t="str">
        <f t="shared" si="453"/>
        <v>W/C</v>
      </c>
      <c r="O463"/>
      <c r="P463" s="97">
        <v>10437020.220000001</v>
      </c>
      <c r="Q463" s="97">
        <v>10437020.220000001</v>
      </c>
      <c r="R463" s="97">
        <v>10437020.220000001</v>
      </c>
      <c r="S463" s="97">
        <v>10437020.220000001</v>
      </c>
      <c r="T463" s="97">
        <v>10437020.220000001</v>
      </c>
      <c r="U463" s="97">
        <v>10437020.220000001</v>
      </c>
      <c r="V463" s="97">
        <v>10437020.220000001</v>
      </c>
      <c r="W463" s="97">
        <v>10437020.220000001</v>
      </c>
      <c r="X463" s="97">
        <v>10437020.220000001</v>
      </c>
      <c r="Y463" s="97">
        <v>10437020.220000001</v>
      </c>
      <c r="Z463" s="97">
        <v>10437020.220000001</v>
      </c>
      <c r="AA463" s="97">
        <v>10437020.220000001</v>
      </c>
      <c r="AB463" s="97">
        <v>10437020.220000001</v>
      </c>
      <c r="AC463" s="97"/>
      <c r="AD463" s="97"/>
      <c r="AE463" s="97">
        <f t="shared" si="468"/>
        <v>10437020.220000001</v>
      </c>
      <c r="AF463" s="105"/>
      <c r="AG463" s="104"/>
      <c r="AH463" s="119"/>
      <c r="AI463" s="119"/>
      <c r="AJ463" s="119"/>
      <c r="AK463" s="120"/>
      <c r="AL463" s="102">
        <f t="shared" si="462"/>
        <v>0</v>
      </c>
      <c r="AM463" s="118">
        <f t="shared" si="466"/>
        <v>10437020.220000001</v>
      </c>
      <c r="AN463" s="119"/>
      <c r="AO463" s="264">
        <f t="shared" si="463"/>
        <v>10437020.220000001</v>
      </c>
      <c r="AP463" s="240"/>
      <c r="AQ463" s="87">
        <f t="shared" si="469"/>
        <v>10437020.220000001</v>
      </c>
      <c r="AR463" s="119"/>
      <c r="AS463" s="119"/>
      <c r="AT463" s="119"/>
      <c r="AU463" s="119"/>
      <c r="AV463" s="260">
        <f t="shared" si="464"/>
        <v>0</v>
      </c>
      <c r="AW463" s="258">
        <f t="shared" si="467"/>
        <v>10437020.220000001</v>
      </c>
      <c r="AX463" s="119"/>
      <c r="AY463" s="101">
        <f t="shared" si="465"/>
        <v>10437020.220000001</v>
      </c>
      <c r="AZ463" s="516"/>
      <c r="BA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row>
    <row r="464" spans="1:87" s="121" customFormat="1" ht="12" customHeight="1">
      <c r="A464" s="373">
        <v>18210331</v>
      </c>
      <c r="B464" s="387" t="str">
        <f t="shared" si="449"/>
        <v>18210331</v>
      </c>
      <c r="C464" s="352" t="s">
        <v>1302</v>
      </c>
      <c r="D464" s="353" t="str">
        <f t="shared" si="450"/>
        <v>W/C</v>
      </c>
      <c r="E464" s="353"/>
      <c r="F464" s="367">
        <v>42783</v>
      </c>
      <c r="G464" s="353"/>
      <c r="H464" s="354" t="str">
        <f t="shared" si="454"/>
        <v/>
      </c>
      <c r="I464" s="354" t="str">
        <f t="shared" si="459"/>
        <v/>
      </c>
      <c r="J464" s="354" t="str">
        <f t="shared" si="460"/>
        <v/>
      </c>
      <c r="K464" s="354" t="str">
        <f t="shared" si="461"/>
        <v/>
      </c>
      <c r="L464" s="354" t="str">
        <f t="shared" si="451"/>
        <v>W/C</v>
      </c>
      <c r="M464" s="354" t="str">
        <f t="shared" si="452"/>
        <v>NO</v>
      </c>
      <c r="N464" s="354" t="str">
        <f t="shared" si="453"/>
        <v>W/C</v>
      </c>
      <c r="O464"/>
      <c r="P464" s="355">
        <v>9437656.25</v>
      </c>
      <c r="Q464" s="355">
        <v>12336039.66</v>
      </c>
      <c r="R464" s="355">
        <v>12494253.279999999</v>
      </c>
      <c r="S464" s="355">
        <v>12565379.529999999</v>
      </c>
      <c r="T464" s="355">
        <v>12668753.01</v>
      </c>
      <c r="U464" s="355">
        <v>12681893.720000001</v>
      </c>
      <c r="V464" s="355">
        <v>12717824.810000001</v>
      </c>
      <c r="W464" s="355">
        <v>12720858.83</v>
      </c>
      <c r="X464" s="355">
        <v>12711399.300000001</v>
      </c>
      <c r="Y464" s="355">
        <v>12707858.34</v>
      </c>
      <c r="Z464" s="355">
        <v>12707858.34</v>
      </c>
      <c r="AA464" s="355">
        <v>12707858.34</v>
      </c>
      <c r="AB464" s="355">
        <v>12707858.34</v>
      </c>
      <c r="AC464" s="355"/>
      <c r="AD464" s="355"/>
      <c r="AE464" s="355">
        <f t="shared" si="468"/>
        <v>12507727.871249998</v>
      </c>
      <c r="AF464" s="406"/>
      <c r="AG464" s="356"/>
      <c r="AH464" s="393"/>
      <c r="AI464" s="393"/>
      <c r="AJ464" s="393"/>
      <c r="AK464" s="394"/>
      <c r="AL464" s="357">
        <f t="shared" si="462"/>
        <v>0</v>
      </c>
      <c r="AM464" s="395">
        <f t="shared" si="466"/>
        <v>12507727.871249998</v>
      </c>
      <c r="AN464" s="393"/>
      <c r="AO464" s="360">
        <f t="shared" si="463"/>
        <v>12507727.871249998</v>
      </c>
      <c r="AP464" s="357"/>
      <c r="AQ464" s="361">
        <f t="shared" si="469"/>
        <v>12707858.34</v>
      </c>
      <c r="AR464" s="393"/>
      <c r="AS464" s="393"/>
      <c r="AT464" s="393"/>
      <c r="AU464" s="393"/>
      <c r="AV464" s="362">
        <f t="shared" si="464"/>
        <v>0</v>
      </c>
      <c r="AW464" s="396">
        <f t="shared" si="467"/>
        <v>12707858.34</v>
      </c>
      <c r="AX464" s="393"/>
      <c r="AY464" s="359">
        <f t="shared" si="465"/>
        <v>12707858.34</v>
      </c>
      <c r="AZ464" s="516"/>
      <c r="BA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row>
    <row r="465" spans="1:87" s="121" customFormat="1" ht="12" customHeight="1">
      <c r="A465" s="373">
        <v>18210341</v>
      </c>
      <c r="B465" s="387" t="str">
        <f t="shared" si="449"/>
        <v>18210341</v>
      </c>
      <c r="C465" s="352" t="s">
        <v>1422</v>
      </c>
      <c r="D465" s="353" t="str">
        <f t="shared" si="450"/>
        <v>W/C</v>
      </c>
      <c r="E465" s="353"/>
      <c r="F465" s="367">
        <v>43070</v>
      </c>
      <c r="G465" s="353"/>
      <c r="H465" s="354" t="str">
        <f t="shared" si="454"/>
        <v/>
      </c>
      <c r="I465" s="354" t="str">
        <f t="shared" si="459"/>
        <v/>
      </c>
      <c r="J465" s="354" t="str">
        <f t="shared" si="460"/>
        <v/>
      </c>
      <c r="K465" s="354" t="str">
        <f t="shared" si="461"/>
        <v/>
      </c>
      <c r="L465" s="354" t="str">
        <f t="shared" si="451"/>
        <v>W/C</v>
      </c>
      <c r="M465" s="354" t="str">
        <f t="shared" si="452"/>
        <v>NO</v>
      </c>
      <c r="N465" s="354" t="str">
        <f t="shared" si="453"/>
        <v>W/C</v>
      </c>
      <c r="O465"/>
      <c r="P465" s="355">
        <v>12215518.98</v>
      </c>
      <c r="Q465" s="355">
        <v>12215518.98</v>
      </c>
      <c r="R465" s="355">
        <v>12215518.98</v>
      </c>
      <c r="S465" s="355">
        <v>12215518.98</v>
      </c>
      <c r="T465" s="355">
        <v>12215518.98</v>
      </c>
      <c r="U465" s="355">
        <v>12215518.98</v>
      </c>
      <c r="V465" s="355">
        <v>12215518.98</v>
      </c>
      <c r="W465" s="355">
        <v>12215518.98</v>
      </c>
      <c r="X465" s="355">
        <v>12215518.98</v>
      </c>
      <c r="Y465" s="355">
        <v>12215518.98</v>
      </c>
      <c r="Z465" s="355">
        <v>12215518.98</v>
      </c>
      <c r="AA465" s="355">
        <v>12215518.98</v>
      </c>
      <c r="AB465" s="355">
        <v>12215518.98</v>
      </c>
      <c r="AC465" s="355"/>
      <c r="AD465" s="355"/>
      <c r="AE465" s="355">
        <f t="shared" si="468"/>
        <v>12215518.980000002</v>
      </c>
      <c r="AF465" s="406"/>
      <c r="AG465" s="356"/>
      <c r="AH465" s="393"/>
      <c r="AI465" s="393"/>
      <c r="AJ465" s="393"/>
      <c r="AK465" s="394"/>
      <c r="AL465" s="357">
        <f t="shared" si="462"/>
        <v>0</v>
      </c>
      <c r="AM465" s="395">
        <f t="shared" si="466"/>
        <v>12215518.980000002</v>
      </c>
      <c r="AN465" s="393"/>
      <c r="AO465" s="360">
        <f t="shared" si="463"/>
        <v>12215518.980000002</v>
      </c>
      <c r="AP465" s="357"/>
      <c r="AQ465" s="361">
        <f t="shared" si="469"/>
        <v>12215518.98</v>
      </c>
      <c r="AR465" s="393"/>
      <c r="AS465" s="393"/>
      <c r="AT465" s="393"/>
      <c r="AU465" s="393"/>
      <c r="AV465" s="362">
        <f t="shared" si="464"/>
        <v>0</v>
      </c>
      <c r="AW465" s="396">
        <f t="shared" si="467"/>
        <v>12215518.98</v>
      </c>
      <c r="AX465" s="393"/>
      <c r="AY465" s="359">
        <f t="shared" si="465"/>
        <v>12215518.98</v>
      </c>
      <c r="AZ465" s="516"/>
      <c r="BA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row>
    <row r="466" spans="1:87" s="121" customFormat="1" ht="12" customHeight="1">
      <c r="A466" s="551">
        <v>18210351</v>
      </c>
      <c r="B466" s="553" t="str">
        <f t="shared" si="449"/>
        <v>18210351</v>
      </c>
      <c r="C466" s="524" t="s">
        <v>1667</v>
      </c>
      <c r="D466" s="525" t="str">
        <f t="shared" ref="D466" si="470">IF(CONCATENATE(H466,I466,J466,K466,N466)= "ERBGRB","CRB",CONCATENATE(H466,I466,J466,K466,N466))</f>
        <v>W/C</v>
      </c>
      <c r="E466" s="525"/>
      <c r="F466" s="541">
        <v>43435</v>
      </c>
      <c r="G466" s="525"/>
      <c r="H466" s="527" t="str">
        <f t="shared" ref="H466" si="471">IF(VALUE(AH466),H$7,IF(ISBLANK(AH466),"",H$7))</f>
        <v/>
      </c>
      <c r="I466" s="527" t="str">
        <f t="shared" ref="I466" si="472">IF(VALUE(AI466),I$7,IF(ISBLANK(AI466),"",I$7))</f>
        <v/>
      </c>
      <c r="J466" s="527" t="str">
        <f t="shared" ref="J466" si="473">IF(VALUE(AJ466),J$7,IF(ISBLANK(AJ466),"",J$7))</f>
        <v/>
      </c>
      <c r="K466" s="527" t="str">
        <f t="shared" ref="K466" si="474">IF(VALUE(AK466),K$7,IF(ISBLANK(AK466),"",K$7))</f>
        <v/>
      </c>
      <c r="L466" s="527" t="str">
        <f t="shared" ref="L466" si="475">IF(VALUE(AM466),"W/C",IF(ISBLANK(AM466),"NO","W/C"))</f>
        <v>W/C</v>
      </c>
      <c r="M466" s="527" t="str">
        <f t="shared" ref="M466" si="476">IF(VALUE(AN466),"W/C",IF(ISBLANK(AN466),"NO","W/C"))</f>
        <v>NO</v>
      </c>
      <c r="N466" s="527" t="str">
        <f t="shared" ref="N466" si="477">IF(OR(CONCATENATE(L466,M466)="NOW/C",CONCATENATE(L466,M466)="W/CNO"),"W/C","")</f>
        <v>W/C</v>
      </c>
      <c r="O466" s="528"/>
      <c r="P466" s="529"/>
      <c r="Q466" s="529"/>
      <c r="R466" s="529"/>
      <c r="S466" s="529"/>
      <c r="T466" s="529"/>
      <c r="U466" s="529"/>
      <c r="V466" s="529"/>
      <c r="W466" s="529"/>
      <c r="X466" s="529"/>
      <c r="Y466" s="529"/>
      <c r="Z466" s="529"/>
      <c r="AA466" s="529"/>
      <c r="AB466" s="529">
        <v>11874753.6</v>
      </c>
      <c r="AC466" s="529"/>
      <c r="AD466" s="529"/>
      <c r="AE466" s="529">
        <f t="shared" ref="AE466" si="478">(P466+AB466+SUM(Q466:AA466)*2)/24</f>
        <v>494781.39999999997</v>
      </c>
      <c r="AF466" s="530"/>
      <c r="AG466" s="542"/>
      <c r="AH466" s="557"/>
      <c r="AI466" s="557"/>
      <c r="AJ466" s="557"/>
      <c r="AK466" s="558"/>
      <c r="AL466" s="532">
        <f t="shared" ref="AL466" si="479">SUM(AI466:AK466)</f>
        <v>0</v>
      </c>
      <c r="AM466" s="559">
        <f t="shared" ref="AM466" si="480">AE466</f>
        <v>494781.39999999997</v>
      </c>
      <c r="AN466" s="557"/>
      <c r="AO466" s="535">
        <f t="shared" ref="AO466" si="481">AM466+AN466</f>
        <v>494781.39999999997</v>
      </c>
      <c r="AP466" s="532"/>
      <c r="AQ466" s="536">
        <f t="shared" ref="AQ466" si="482">AB466</f>
        <v>11874753.6</v>
      </c>
      <c r="AR466" s="557"/>
      <c r="AS466" s="557"/>
      <c r="AT466" s="557"/>
      <c r="AU466" s="557"/>
      <c r="AV466" s="537">
        <f t="shared" ref="AV466" si="483">SUM(AS466:AU466)</f>
        <v>0</v>
      </c>
      <c r="AW466" s="560">
        <f t="shared" ref="AW466" si="484">AQ466</f>
        <v>11874753.6</v>
      </c>
      <c r="AX466" s="557"/>
      <c r="AY466" s="534">
        <f t="shared" ref="AY466" si="485">AW466+AX466</f>
        <v>11874753.6</v>
      </c>
      <c r="AZ466" s="538"/>
      <c r="BA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row>
    <row r="467" spans="1:87" s="11" customFormat="1" ht="12" customHeight="1">
      <c r="A467" s="168">
        <v>18220011</v>
      </c>
      <c r="B467" s="111" t="str">
        <f t="shared" si="449"/>
        <v>18220011</v>
      </c>
      <c r="C467" s="96" t="s">
        <v>180</v>
      </c>
      <c r="D467" s="115" t="str">
        <f t="shared" si="450"/>
        <v>ERB</v>
      </c>
      <c r="E467" s="115"/>
      <c r="F467" s="96"/>
      <c r="G467" s="115"/>
      <c r="H467" s="184" t="str">
        <f t="shared" si="454"/>
        <v/>
      </c>
      <c r="I467" s="184" t="str">
        <f t="shared" si="459"/>
        <v>ERB</v>
      </c>
      <c r="J467" s="184" t="str">
        <f t="shared" si="460"/>
        <v/>
      </c>
      <c r="K467" s="184" t="str">
        <f t="shared" si="461"/>
        <v/>
      </c>
      <c r="L467" s="184" t="str">
        <f t="shared" si="451"/>
        <v>NO</v>
      </c>
      <c r="M467" s="184" t="str">
        <f t="shared" si="452"/>
        <v>NO</v>
      </c>
      <c r="N467" s="184" t="str">
        <f t="shared" si="453"/>
        <v/>
      </c>
      <c r="O467"/>
      <c r="P467" s="97">
        <v>0</v>
      </c>
      <c r="Q467" s="97">
        <v>0</v>
      </c>
      <c r="R467" s="97">
        <v>0</v>
      </c>
      <c r="S467" s="97">
        <v>0</v>
      </c>
      <c r="T467" s="97">
        <v>0</v>
      </c>
      <c r="U467" s="97">
        <v>0</v>
      </c>
      <c r="V467" s="97">
        <v>0</v>
      </c>
      <c r="W467" s="97">
        <v>0</v>
      </c>
      <c r="X467" s="97">
        <v>0</v>
      </c>
      <c r="Y467" s="97">
        <v>0</v>
      </c>
      <c r="Z467" s="97">
        <v>0</v>
      </c>
      <c r="AA467" s="97">
        <v>0</v>
      </c>
      <c r="AB467" s="97">
        <v>0</v>
      </c>
      <c r="AC467" s="97"/>
      <c r="AD467" s="97"/>
      <c r="AE467" s="97">
        <f t="shared" si="468"/>
        <v>0</v>
      </c>
      <c r="AF467" s="105" t="s">
        <v>271</v>
      </c>
      <c r="AG467" s="104"/>
      <c r="AH467" s="102"/>
      <c r="AI467" s="102">
        <f t="shared" ref="AI467:AI473" si="486">AE467</f>
        <v>0</v>
      </c>
      <c r="AJ467" s="102"/>
      <c r="AK467" s="103"/>
      <c r="AL467" s="102">
        <f t="shared" si="462"/>
        <v>0</v>
      </c>
      <c r="AM467" s="101"/>
      <c r="AN467" s="102"/>
      <c r="AO467" s="264">
        <f t="shared" si="463"/>
        <v>0</v>
      </c>
      <c r="AP467" s="240"/>
      <c r="AQ467" s="87">
        <f t="shared" si="469"/>
        <v>0</v>
      </c>
      <c r="AR467" s="102"/>
      <c r="AS467" s="102">
        <f t="shared" ref="AS467:AS473" si="487">AQ467</f>
        <v>0</v>
      </c>
      <c r="AT467" s="102"/>
      <c r="AU467" s="102"/>
      <c r="AV467" s="260">
        <f t="shared" si="464"/>
        <v>0</v>
      </c>
      <c r="AW467" s="102"/>
      <c r="AX467" s="102"/>
      <c r="AY467" s="101">
        <f t="shared" si="465"/>
        <v>0</v>
      </c>
      <c r="AZ467" s="516"/>
      <c r="BA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row>
    <row r="468" spans="1:87" s="11" customFormat="1" ht="12" customHeight="1">
      <c r="A468" s="168">
        <v>18220021</v>
      </c>
      <c r="B468" s="111" t="str">
        <f t="shared" si="449"/>
        <v>18220021</v>
      </c>
      <c r="C468" s="96" t="s">
        <v>410</v>
      </c>
      <c r="D468" s="115" t="str">
        <f t="shared" si="450"/>
        <v>ERB</v>
      </c>
      <c r="E468" s="115"/>
      <c r="F468" s="96"/>
      <c r="G468" s="115"/>
      <c r="H468" s="184" t="str">
        <f t="shared" si="454"/>
        <v/>
      </c>
      <c r="I468" s="184" t="str">
        <f t="shared" si="459"/>
        <v>ERB</v>
      </c>
      <c r="J468" s="184" t="str">
        <f t="shared" si="460"/>
        <v/>
      </c>
      <c r="K468" s="184" t="str">
        <f t="shared" si="461"/>
        <v/>
      </c>
      <c r="L468" s="184" t="str">
        <f t="shared" si="451"/>
        <v>NO</v>
      </c>
      <c r="M468" s="184" t="str">
        <f t="shared" si="452"/>
        <v>NO</v>
      </c>
      <c r="N468" s="184" t="str">
        <f t="shared" si="453"/>
        <v/>
      </c>
      <c r="O468"/>
      <c r="P468" s="97">
        <v>0</v>
      </c>
      <c r="Q468" s="97">
        <v>0</v>
      </c>
      <c r="R468" s="97">
        <v>0</v>
      </c>
      <c r="S468" s="97">
        <v>0</v>
      </c>
      <c r="T468" s="97">
        <v>0</v>
      </c>
      <c r="U468" s="97">
        <v>0</v>
      </c>
      <c r="V468" s="97">
        <v>0</v>
      </c>
      <c r="W468" s="97">
        <v>0</v>
      </c>
      <c r="X468" s="97">
        <v>0</v>
      </c>
      <c r="Y468" s="97">
        <v>0</v>
      </c>
      <c r="Z468" s="97">
        <v>0</v>
      </c>
      <c r="AA468" s="97">
        <v>0</v>
      </c>
      <c r="AB468" s="97">
        <v>0</v>
      </c>
      <c r="AC468" s="97"/>
      <c r="AD468" s="97"/>
      <c r="AE468" s="97">
        <f t="shared" si="468"/>
        <v>0</v>
      </c>
      <c r="AF468" s="105" t="s">
        <v>271</v>
      </c>
      <c r="AG468" s="104"/>
      <c r="AH468" s="102"/>
      <c r="AI468" s="102">
        <f t="shared" si="486"/>
        <v>0</v>
      </c>
      <c r="AJ468" s="102"/>
      <c r="AK468" s="103"/>
      <c r="AL468" s="102">
        <f t="shared" si="462"/>
        <v>0</v>
      </c>
      <c r="AM468" s="101"/>
      <c r="AN468" s="102"/>
      <c r="AO468" s="264">
        <f t="shared" si="463"/>
        <v>0</v>
      </c>
      <c r="AP468" s="240"/>
      <c r="AQ468" s="87">
        <f t="shared" si="469"/>
        <v>0</v>
      </c>
      <c r="AR468" s="102"/>
      <c r="AS468" s="102">
        <f t="shared" si="487"/>
        <v>0</v>
      </c>
      <c r="AT468" s="102"/>
      <c r="AU468" s="102"/>
      <c r="AV468" s="260">
        <f t="shared" si="464"/>
        <v>0</v>
      </c>
      <c r="AW468" s="102"/>
      <c r="AX468" s="102"/>
      <c r="AY468" s="101">
        <f t="shared" si="465"/>
        <v>0</v>
      </c>
      <c r="AZ468" s="516"/>
      <c r="BA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row>
    <row r="469" spans="1:87" s="11" customFormat="1" ht="12" customHeight="1">
      <c r="A469" s="168">
        <v>18220031</v>
      </c>
      <c r="B469" s="111" t="str">
        <f t="shared" si="449"/>
        <v>18220031</v>
      </c>
      <c r="C469" s="96" t="s">
        <v>1167</v>
      </c>
      <c r="D469" s="115" t="str">
        <f t="shared" si="450"/>
        <v>ERB</v>
      </c>
      <c r="E469" s="115"/>
      <c r="F469" s="96"/>
      <c r="G469" s="115"/>
      <c r="H469" s="184" t="str">
        <f t="shared" si="454"/>
        <v/>
      </c>
      <c r="I469" s="184" t="str">
        <f t="shared" si="459"/>
        <v>ERB</v>
      </c>
      <c r="J469" s="184" t="str">
        <f t="shared" si="460"/>
        <v/>
      </c>
      <c r="K469" s="184" t="str">
        <f t="shared" si="461"/>
        <v/>
      </c>
      <c r="L469" s="184" t="str">
        <f t="shared" si="451"/>
        <v>NO</v>
      </c>
      <c r="M469" s="184" t="str">
        <f t="shared" si="452"/>
        <v>NO</v>
      </c>
      <c r="N469" s="184" t="str">
        <f t="shared" si="453"/>
        <v/>
      </c>
      <c r="O469"/>
      <c r="P469" s="97">
        <v>0</v>
      </c>
      <c r="Q469" s="97">
        <v>0</v>
      </c>
      <c r="R469" s="97">
        <v>0</v>
      </c>
      <c r="S469" s="97">
        <v>0</v>
      </c>
      <c r="T469" s="97">
        <v>0</v>
      </c>
      <c r="U469" s="97">
        <v>0</v>
      </c>
      <c r="V469" s="97">
        <v>0</v>
      </c>
      <c r="W469" s="97">
        <v>0</v>
      </c>
      <c r="X469" s="97">
        <v>0</v>
      </c>
      <c r="Y469" s="97">
        <v>0</v>
      </c>
      <c r="Z469" s="97">
        <v>0</v>
      </c>
      <c r="AA469" s="97">
        <v>0</v>
      </c>
      <c r="AB469" s="97">
        <v>0</v>
      </c>
      <c r="AC469" s="97"/>
      <c r="AD469" s="97"/>
      <c r="AE469" s="97">
        <f t="shared" si="468"/>
        <v>0</v>
      </c>
      <c r="AF469" s="105" t="s">
        <v>271</v>
      </c>
      <c r="AG469" s="104"/>
      <c r="AH469" s="102"/>
      <c r="AI469" s="102">
        <f t="shared" si="486"/>
        <v>0</v>
      </c>
      <c r="AJ469" s="102"/>
      <c r="AK469" s="103"/>
      <c r="AL469" s="102">
        <f t="shared" si="462"/>
        <v>0</v>
      </c>
      <c r="AM469" s="101"/>
      <c r="AN469" s="102"/>
      <c r="AO469" s="264">
        <f t="shared" si="463"/>
        <v>0</v>
      </c>
      <c r="AP469" s="240"/>
      <c r="AQ469" s="87">
        <f t="shared" si="469"/>
        <v>0</v>
      </c>
      <c r="AR469" s="102"/>
      <c r="AS469" s="102">
        <f t="shared" si="487"/>
        <v>0</v>
      </c>
      <c r="AT469" s="102"/>
      <c r="AU469" s="102"/>
      <c r="AV469" s="260">
        <f t="shared" si="464"/>
        <v>0</v>
      </c>
      <c r="AW469" s="102"/>
      <c r="AX469" s="102"/>
      <c r="AY469" s="101">
        <f t="shared" si="465"/>
        <v>0</v>
      </c>
      <c r="AZ469" s="516"/>
      <c r="BA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row>
    <row r="470" spans="1:87" s="11" customFormat="1" ht="12" customHeight="1">
      <c r="A470" s="168">
        <v>18220041</v>
      </c>
      <c r="B470" s="111" t="str">
        <f t="shared" si="449"/>
        <v>18220041</v>
      </c>
      <c r="C470" s="96" t="s">
        <v>1168</v>
      </c>
      <c r="D470" s="115" t="str">
        <f t="shared" si="450"/>
        <v>ERB</v>
      </c>
      <c r="E470" s="115"/>
      <c r="F470" s="96"/>
      <c r="G470" s="115"/>
      <c r="H470" s="184" t="str">
        <f t="shared" si="454"/>
        <v/>
      </c>
      <c r="I470" s="184" t="str">
        <f t="shared" si="459"/>
        <v>ERB</v>
      </c>
      <c r="J470" s="184" t="str">
        <f t="shared" si="460"/>
        <v/>
      </c>
      <c r="K470" s="184" t="str">
        <f t="shared" si="461"/>
        <v/>
      </c>
      <c r="L470" s="184" t="str">
        <f t="shared" si="451"/>
        <v>NO</v>
      </c>
      <c r="M470" s="184" t="str">
        <f t="shared" si="452"/>
        <v>NO</v>
      </c>
      <c r="N470" s="184" t="str">
        <f t="shared" si="453"/>
        <v/>
      </c>
      <c r="O470"/>
      <c r="P470" s="97">
        <v>0</v>
      </c>
      <c r="Q470" s="97">
        <v>0</v>
      </c>
      <c r="R470" s="97">
        <v>0</v>
      </c>
      <c r="S470" s="97">
        <v>0</v>
      </c>
      <c r="T470" s="97">
        <v>0</v>
      </c>
      <c r="U470" s="97">
        <v>0</v>
      </c>
      <c r="V470" s="97">
        <v>0</v>
      </c>
      <c r="W470" s="97">
        <v>0</v>
      </c>
      <c r="X470" s="97">
        <v>0</v>
      </c>
      <c r="Y470" s="97">
        <v>0</v>
      </c>
      <c r="Z470" s="97">
        <v>0</v>
      </c>
      <c r="AA470" s="97">
        <v>0</v>
      </c>
      <c r="AB470" s="97">
        <v>0</v>
      </c>
      <c r="AC470" s="97"/>
      <c r="AD470" s="97"/>
      <c r="AE470" s="97">
        <f t="shared" si="468"/>
        <v>0</v>
      </c>
      <c r="AF470" s="105" t="s">
        <v>271</v>
      </c>
      <c r="AG470" s="104"/>
      <c r="AH470" s="102"/>
      <c r="AI470" s="102">
        <f t="shared" si="486"/>
        <v>0</v>
      </c>
      <c r="AJ470" s="102"/>
      <c r="AK470" s="103"/>
      <c r="AL470" s="102">
        <f t="shared" si="462"/>
        <v>0</v>
      </c>
      <c r="AM470" s="101"/>
      <c r="AN470" s="102"/>
      <c r="AO470" s="264">
        <f t="shared" si="463"/>
        <v>0</v>
      </c>
      <c r="AP470" s="240"/>
      <c r="AQ470" s="87">
        <f t="shared" si="469"/>
        <v>0</v>
      </c>
      <c r="AR470" s="102"/>
      <c r="AS470" s="102">
        <f t="shared" si="487"/>
        <v>0</v>
      </c>
      <c r="AT470" s="102"/>
      <c r="AU470" s="102"/>
      <c r="AV470" s="260">
        <f t="shared" si="464"/>
        <v>0</v>
      </c>
      <c r="AW470" s="102"/>
      <c r="AX470" s="102"/>
      <c r="AY470" s="101">
        <f t="shared" si="465"/>
        <v>0</v>
      </c>
      <c r="AZ470" s="516"/>
      <c r="BA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row>
    <row r="471" spans="1:87" s="11" customFormat="1" ht="12" customHeight="1">
      <c r="A471" s="168">
        <v>18220061</v>
      </c>
      <c r="B471" s="111" t="str">
        <f t="shared" si="449"/>
        <v>18220061</v>
      </c>
      <c r="C471" s="96" t="s">
        <v>355</v>
      </c>
      <c r="D471" s="115" t="str">
        <f t="shared" si="450"/>
        <v>ERB</v>
      </c>
      <c r="E471" s="115"/>
      <c r="F471" s="96"/>
      <c r="G471" s="115"/>
      <c r="H471" s="184" t="str">
        <f t="shared" si="454"/>
        <v/>
      </c>
      <c r="I471" s="184" t="str">
        <f t="shared" si="459"/>
        <v>ERB</v>
      </c>
      <c r="J471" s="184" t="str">
        <f t="shared" si="460"/>
        <v/>
      </c>
      <c r="K471" s="184" t="str">
        <f t="shared" si="461"/>
        <v/>
      </c>
      <c r="L471" s="184" t="str">
        <f t="shared" si="451"/>
        <v>NO</v>
      </c>
      <c r="M471" s="184" t="str">
        <f t="shared" si="452"/>
        <v>NO</v>
      </c>
      <c r="N471" s="184" t="str">
        <f t="shared" si="453"/>
        <v/>
      </c>
      <c r="O471"/>
      <c r="P471" s="97">
        <v>0</v>
      </c>
      <c r="Q471" s="97">
        <v>0</v>
      </c>
      <c r="R471" s="97">
        <v>0</v>
      </c>
      <c r="S471" s="97">
        <v>0</v>
      </c>
      <c r="T471" s="97">
        <v>0</v>
      </c>
      <c r="U471" s="97">
        <v>0</v>
      </c>
      <c r="V471" s="97">
        <v>0</v>
      </c>
      <c r="W471" s="97">
        <v>0</v>
      </c>
      <c r="X471" s="97">
        <v>0</v>
      </c>
      <c r="Y471" s="97">
        <v>0</v>
      </c>
      <c r="Z471" s="97">
        <v>0</v>
      </c>
      <c r="AA471" s="97">
        <v>0</v>
      </c>
      <c r="AB471" s="97">
        <v>0</v>
      </c>
      <c r="AC471" s="97"/>
      <c r="AD471" s="97"/>
      <c r="AE471" s="97">
        <f t="shared" si="468"/>
        <v>0</v>
      </c>
      <c r="AF471" s="105" t="s">
        <v>427</v>
      </c>
      <c r="AG471" s="104"/>
      <c r="AH471" s="102"/>
      <c r="AI471" s="102">
        <f t="shared" si="486"/>
        <v>0</v>
      </c>
      <c r="AJ471" s="102"/>
      <c r="AK471" s="103"/>
      <c r="AL471" s="102">
        <f t="shared" si="462"/>
        <v>0</v>
      </c>
      <c r="AM471" s="101"/>
      <c r="AN471" s="102"/>
      <c r="AO471" s="264">
        <f t="shared" si="463"/>
        <v>0</v>
      </c>
      <c r="AP471" s="240"/>
      <c r="AQ471" s="87">
        <f t="shared" si="469"/>
        <v>0</v>
      </c>
      <c r="AR471" s="102"/>
      <c r="AS471" s="102">
        <f t="shared" si="487"/>
        <v>0</v>
      </c>
      <c r="AT471" s="102"/>
      <c r="AU471" s="102"/>
      <c r="AV471" s="260">
        <f t="shared" si="464"/>
        <v>0</v>
      </c>
      <c r="AW471" s="102"/>
      <c r="AX471" s="102"/>
      <c r="AY471" s="101">
        <f t="shared" si="465"/>
        <v>0</v>
      </c>
      <c r="AZ471" s="516"/>
      <c r="BA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row>
    <row r="472" spans="1:87" s="11" customFormat="1" ht="12" customHeight="1">
      <c r="A472" s="168">
        <v>18220091</v>
      </c>
      <c r="B472" s="111" t="str">
        <f t="shared" si="449"/>
        <v>18220091</v>
      </c>
      <c r="C472" s="96" t="s">
        <v>813</v>
      </c>
      <c r="D472" s="115" t="str">
        <f t="shared" si="450"/>
        <v>ERB</v>
      </c>
      <c r="E472" s="115"/>
      <c r="F472" s="96"/>
      <c r="G472" s="115"/>
      <c r="H472" s="184" t="str">
        <f t="shared" si="454"/>
        <v/>
      </c>
      <c r="I472" s="184" t="str">
        <f t="shared" si="459"/>
        <v>ERB</v>
      </c>
      <c r="J472" s="184" t="str">
        <f t="shared" si="460"/>
        <v/>
      </c>
      <c r="K472" s="184" t="str">
        <f t="shared" si="461"/>
        <v/>
      </c>
      <c r="L472" s="184" t="str">
        <f t="shared" si="451"/>
        <v>NO</v>
      </c>
      <c r="M472" s="184" t="str">
        <f t="shared" si="452"/>
        <v>NO</v>
      </c>
      <c r="N472" s="184" t="str">
        <f t="shared" si="453"/>
        <v/>
      </c>
      <c r="O472"/>
      <c r="P472" s="97">
        <v>0</v>
      </c>
      <c r="Q472" s="97">
        <v>0</v>
      </c>
      <c r="R472" s="97">
        <v>0</v>
      </c>
      <c r="S472" s="97">
        <v>0</v>
      </c>
      <c r="T472" s="97">
        <v>0</v>
      </c>
      <c r="U472" s="97">
        <v>0</v>
      </c>
      <c r="V472" s="97">
        <v>0</v>
      </c>
      <c r="W472" s="97">
        <v>0</v>
      </c>
      <c r="X472" s="97">
        <v>0</v>
      </c>
      <c r="Y472" s="97">
        <v>0</v>
      </c>
      <c r="Z472" s="97">
        <v>0</v>
      </c>
      <c r="AA472" s="97">
        <v>0</v>
      </c>
      <c r="AB472" s="97">
        <v>0</v>
      </c>
      <c r="AC472" s="97"/>
      <c r="AD472" s="97"/>
      <c r="AE472" s="97">
        <f t="shared" si="468"/>
        <v>0</v>
      </c>
      <c r="AF472" s="105" t="s">
        <v>815</v>
      </c>
      <c r="AG472" s="104"/>
      <c r="AH472" s="102"/>
      <c r="AI472" s="102">
        <f t="shared" si="486"/>
        <v>0</v>
      </c>
      <c r="AJ472" s="102"/>
      <c r="AK472" s="103"/>
      <c r="AL472" s="102">
        <f t="shared" si="462"/>
        <v>0</v>
      </c>
      <c r="AM472" s="101"/>
      <c r="AN472" s="102"/>
      <c r="AO472" s="264">
        <f t="shared" si="463"/>
        <v>0</v>
      </c>
      <c r="AP472" s="240"/>
      <c r="AQ472" s="87">
        <f t="shared" si="469"/>
        <v>0</v>
      </c>
      <c r="AR472" s="102"/>
      <c r="AS472" s="102">
        <f t="shared" si="487"/>
        <v>0</v>
      </c>
      <c r="AT472" s="102"/>
      <c r="AU472" s="102"/>
      <c r="AV472" s="260">
        <f t="shared" si="464"/>
        <v>0</v>
      </c>
      <c r="AW472" s="102"/>
      <c r="AX472" s="102"/>
      <c r="AY472" s="101">
        <f t="shared" si="465"/>
        <v>0</v>
      </c>
      <c r="AZ472" s="516"/>
      <c r="BA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row>
    <row r="473" spans="1:87" s="11" customFormat="1" ht="12" customHeight="1">
      <c r="A473" s="168">
        <v>18220101</v>
      </c>
      <c r="B473" s="111" t="str">
        <f t="shared" si="449"/>
        <v>18220101</v>
      </c>
      <c r="C473" s="96" t="s">
        <v>1117</v>
      </c>
      <c r="D473" s="115" t="str">
        <f t="shared" si="450"/>
        <v>ERB</v>
      </c>
      <c r="E473" s="115"/>
      <c r="F473" s="96"/>
      <c r="G473" s="115"/>
      <c r="H473" s="184" t="str">
        <f t="shared" si="454"/>
        <v/>
      </c>
      <c r="I473" s="184" t="str">
        <f t="shared" si="459"/>
        <v>ERB</v>
      </c>
      <c r="J473" s="184" t="str">
        <f t="shared" si="460"/>
        <v/>
      </c>
      <c r="K473" s="184" t="str">
        <f t="shared" si="461"/>
        <v/>
      </c>
      <c r="L473" s="184" t="str">
        <f t="shared" si="451"/>
        <v>NO</v>
      </c>
      <c r="M473" s="184" t="str">
        <f t="shared" si="452"/>
        <v>NO</v>
      </c>
      <c r="N473" s="184" t="str">
        <f t="shared" si="453"/>
        <v/>
      </c>
      <c r="O473"/>
      <c r="P473" s="97">
        <v>3786307.84</v>
      </c>
      <c r="Q473" s="97">
        <v>3503682.84</v>
      </c>
      <c r="R473" s="97">
        <v>3221057.84</v>
      </c>
      <c r="S473" s="97">
        <v>2938432.84</v>
      </c>
      <c r="T473" s="97">
        <v>2655807.84</v>
      </c>
      <c r="U473" s="97">
        <v>2373182.84</v>
      </c>
      <c r="V473" s="97">
        <v>2090557.84</v>
      </c>
      <c r="W473" s="97">
        <v>1807932.84</v>
      </c>
      <c r="X473" s="97">
        <v>1032629.84</v>
      </c>
      <c r="Y473" s="97">
        <v>662593.84</v>
      </c>
      <c r="Z473" s="97">
        <v>318383.84000000003</v>
      </c>
      <c r="AA473" s="97">
        <v>0</v>
      </c>
      <c r="AB473" s="97">
        <v>0</v>
      </c>
      <c r="AC473" s="97"/>
      <c r="AD473" s="97"/>
      <c r="AE473" s="97">
        <f t="shared" si="468"/>
        <v>1874784.6933333334</v>
      </c>
      <c r="AF473" s="105" t="s">
        <v>906</v>
      </c>
      <c r="AG473" s="104"/>
      <c r="AH473" s="102"/>
      <c r="AI473" s="102">
        <f t="shared" si="486"/>
        <v>1874784.6933333334</v>
      </c>
      <c r="AJ473" s="102"/>
      <c r="AK473" s="103"/>
      <c r="AL473" s="102">
        <f t="shared" si="462"/>
        <v>1874784.6933333334</v>
      </c>
      <c r="AM473" s="101"/>
      <c r="AN473" s="102"/>
      <c r="AO473" s="264">
        <f t="shared" si="463"/>
        <v>0</v>
      </c>
      <c r="AP473" s="240"/>
      <c r="AQ473" s="87">
        <f t="shared" si="469"/>
        <v>0</v>
      </c>
      <c r="AR473" s="102"/>
      <c r="AS473" s="102">
        <f t="shared" si="487"/>
        <v>0</v>
      </c>
      <c r="AT473" s="102"/>
      <c r="AU473" s="102"/>
      <c r="AV473" s="260">
        <f t="shared" si="464"/>
        <v>0</v>
      </c>
      <c r="AW473" s="102"/>
      <c r="AX473" s="102"/>
      <c r="AY473" s="101">
        <f t="shared" si="465"/>
        <v>0</v>
      </c>
      <c r="AZ473" s="516"/>
      <c r="BA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row>
    <row r="474" spans="1:87" s="11" customFormat="1" ht="12" customHeight="1">
      <c r="A474" s="168">
        <v>18230002</v>
      </c>
      <c r="B474" s="111" t="str">
        <f t="shared" si="449"/>
        <v>18230002</v>
      </c>
      <c r="C474" s="96" t="s">
        <v>1010</v>
      </c>
      <c r="D474" s="115" t="str">
        <f t="shared" si="450"/>
        <v>Non-Op</v>
      </c>
      <c r="E474" s="115"/>
      <c r="F474" s="96"/>
      <c r="G474" s="115"/>
      <c r="H474" s="184" t="str">
        <f t="shared" ref="H474:H505" si="488">IF(VALUE(AH474),H$7,IF(ISBLANK(AH474),"",H$7))</f>
        <v/>
      </c>
      <c r="I474" s="184" t="str">
        <f t="shared" si="459"/>
        <v/>
      </c>
      <c r="J474" s="184" t="str">
        <f t="shared" si="460"/>
        <v/>
      </c>
      <c r="K474" s="184" t="str">
        <f t="shared" si="461"/>
        <v>Non-Op</v>
      </c>
      <c r="L474" s="184" t="str">
        <f t="shared" si="451"/>
        <v>NO</v>
      </c>
      <c r="M474" s="184" t="str">
        <f t="shared" si="452"/>
        <v>NO</v>
      </c>
      <c r="N474" s="184" t="str">
        <f t="shared" si="453"/>
        <v/>
      </c>
      <c r="O474"/>
      <c r="P474" s="97">
        <v>0.35</v>
      </c>
      <c r="Q474" s="97">
        <v>755917.62</v>
      </c>
      <c r="R474" s="97">
        <v>1482621.9</v>
      </c>
      <c r="S474" s="97">
        <v>0.35</v>
      </c>
      <c r="T474" s="97">
        <v>0.35</v>
      </c>
      <c r="U474" s="97">
        <v>0.35</v>
      </c>
      <c r="V474" s="97">
        <v>0.35</v>
      </c>
      <c r="W474" s="97">
        <v>0.35</v>
      </c>
      <c r="X474" s="97">
        <v>0.35</v>
      </c>
      <c r="Y474" s="97">
        <v>0</v>
      </c>
      <c r="Z474" s="97">
        <v>-27996.9</v>
      </c>
      <c r="AA474" s="97">
        <v>-1.31</v>
      </c>
      <c r="AB474" s="97">
        <v>0</v>
      </c>
      <c r="AC474" s="97"/>
      <c r="AD474" s="97"/>
      <c r="AE474" s="97">
        <f t="shared" si="468"/>
        <v>184211.9654166667</v>
      </c>
      <c r="AF474" s="105"/>
      <c r="AG474" s="104"/>
      <c r="AH474" s="102"/>
      <c r="AI474" s="102"/>
      <c r="AJ474" s="102"/>
      <c r="AK474" s="103">
        <f>AE474</f>
        <v>184211.9654166667</v>
      </c>
      <c r="AL474" s="102">
        <f t="shared" si="462"/>
        <v>184211.9654166667</v>
      </c>
      <c r="AM474" s="101"/>
      <c r="AN474" s="102"/>
      <c r="AO474" s="264">
        <f t="shared" si="463"/>
        <v>0</v>
      </c>
      <c r="AP474" s="240"/>
      <c r="AQ474" s="87">
        <f t="shared" si="469"/>
        <v>0</v>
      </c>
      <c r="AR474" s="102"/>
      <c r="AS474" s="102"/>
      <c r="AT474" s="102"/>
      <c r="AU474" s="102">
        <f>AQ474</f>
        <v>0</v>
      </c>
      <c r="AV474" s="260">
        <f t="shared" si="464"/>
        <v>0</v>
      </c>
      <c r="AW474" s="102"/>
      <c r="AX474" s="102"/>
      <c r="AY474" s="101">
        <f t="shared" si="465"/>
        <v>0</v>
      </c>
      <c r="AZ474" s="516" t="s">
        <v>1696</v>
      </c>
      <c r="BA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row>
    <row r="475" spans="1:87" s="11" customFormat="1" ht="12" customHeight="1">
      <c r="A475" s="168">
        <v>18230021</v>
      </c>
      <c r="B475" s="111" t="str">
        <f t="shared" si="449"/>
        <v>18230021</v>
      </c>
      <c r="C475" s="96" t="s">
        <v>224</v>
      </c>
      <c r="D475" s="115" t="str">
        <f t="shared" si="450"/>
        <v>W/C</v>
      </c>
      <c r="E475" s="115"/>
      <c r="F475" s="96"/>
      <c r="G475" s="115"/>
      <c r="H475" s="184" t="str">
        <f t="shared" si="488"/>
        <v/>
      </c>
      <c r="I475" s="184" t="str">
        <f t="shared" ref="I475:I506" si="489">IF(VALUE(AI475),I$7,IF(ISBLANK(AI475),"",I$7))</f>
        <v/>
      </c>
      <c r="J475" s="184" t="str">
        <f t="shared" ref="J475:J506" si="490">IF(VALUE(AJ475),J$7,IF(ISBLANK(AJ475),"",J$7))</f>
        <v/>
      </c>
      <c r="K475" s="184" t="str">
        <f t="shared" ref="K475:K506" si="491">IF(VALUE(AK475),K$7,IF(ISBLANK(AK475),"",K$7))</f>
        <v/>
      </c>
      <c r="L475" s="184" t="str">
        <f t="shared" si="451"/>
        <v>W/C</v>
      </c>
      <c r="M475" s="184" t="str">
        <f t="shared" si="452"/>
        <v>NO</v>
      </c>
      <c r="N475" s="184" t="str">
        <f t="shared" si="453"/>
        <v>W/C</v>
      </c>
      <c r="O475"/>
      <c r="P475" s="97">
        <v>101692369.02</v>
      </c>
      <c r="Q475" s="97">
        <v>110787303.84999999</v>
      </c>
      <c r="R475" s="97">
        <v>117052127.36</v>
      </c>
      <c r="S475" s="97">
        <v>123589039.42</v>
      </c>
      <c r="T475" s="97">
        <v>128958556.12</v>
      </c>
      <c r="U475" s="97">
        <v>33091735.899999999</v>
      </c>
      <c r="V475" s="97">
        <v>41370437.390000001</v>
      </c>
      <c r="W475" s="97">
        <v>47652902.740000002</v>
      </c>
      <c r="X475" s="97">
        <v>53878862.149999999</v>
      </c>
      <c r="Y475" s="97">
        <v>61827378.189999998</v>
      </c>
      <c r="Z475" s="97">
        <v>71257095.170000002</v>
      </c>
      <c r="AA475" s="97">
        <v>78286688.439999998</v>
      </c>
      <c r="AB475" s="97">
        <v>91086586.069999993</v>
      </c>
      <c r="AC475" s="97"/>
      <c r="AD475" s="97"/>
      <c r="AE475" s="97">
        <f t="shared" si="468"/>
        <v>80345133.689583316</v>
      </c>
      <c r="AF475" s="146"/>
      <c r="AG475" s="108"/>
      <c r="AH475" s="102"/>
      <c r="AI475" s="102"/>
      <c r="AJ475" s="102"/>
      <c r="AK475" s="103"/>
      <c r="AL475" s="102">
        <f t="shared" si="462"/>
        <v>0</v>
      </c>
      <c r="AM475" s="101">
        <f>AE475</f>
        <v>80345133.689583316</v>
      </c>
      <c r="AN475" s="102"/>
      <c r="AO475" s="264">
        <f t="shared" si="463"/>
        <v>80345133.689583316</v>
      </c>
      <c r="AP475" s="240"/>
      <c r="AQ475" s="87">
        <f t="shared" si="469"/>
        <v>91086586.069999993</v>
      </c>
      <c r="AR475" s="102"/>
      <c r="AS475" s="102"/>
      <c r="AT475" s="102"/>
      <c r="AU475" s="102"/>
      <c r="AV475" s="260">
        <f t="shared" si="464"/>
        <v>0</v>
      </c>
      <c r="AW475" s="102">
        <f>AQ475</f>
        <v>91086586.069999993</v>
      </c>
      <c r="AX475" s="102"/>
      <c r="AY475" s="101">
        <f t="shared" si="465"/>
        <v>91086586.069999993</v>
      </c>
      <c r="AZ475" s="516"/>
      <c r="BA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row>
    <row r="476" spans="1:87" s="11" customFormat="1" ht="12" customHeight="1">
      <c r="A476" s="168">
        <v>18230031</v>
      </c>
      <c r="B476" s="111" t="str">
        <f t="shared" si="449"/>
        <v>18230031</v>
      </c>
      <c r="C476" s="96" t="s">
        <v>467</v>
      </c>
      <c r="D476" s="115" t="str">
        <f t="shared" si="450"/>
        <v>ERB</v>
      </c>
      <c r="E476" s="115"/>
      <c r="F476" s="96"/>
      <c r="G476" s="115"/>
      <c r="H476" s="184" t="str">
        <f t="shared" si="488"/>
        <v/>
      </c>
      <c r="I476" s="184" t="str">
        <f t="shared" si="489"/>
        <v>ERB</v>
      </c>
      <c r="J476" s="184" t="str">
        <f t="shared" si="490"/>
        <v/>
      </c>
      <c r="K476" s="184" t="str">
        <f t="shared" si="491"/>
        <v/>
      </c>
      <c r="L476" s="184" t="str">
        <f t="shared" si="451"/>
        <v>NO</v>
      </c>
      <c r="M476" s="184" t="str">
        <f t="shared" si="452"/>
        <v>NO</v>
      </c>
      <c r="N476" s="184" t="str">
        <f t="shared" si="453"/>
        <v/>
      </c>
      <c r="O476"/>
      <c r="P476" s="97">
        <v>50300536.07</v>
      </c>
      <c r="Q476" s="97">
        <v>50092125.649999999</v>
      </c>
      <c r="R476" s="97">
        <v>49883715.229999997</v>
      </c>
      <c r="S476" s="97">
        <v>49675304.810000002</v>
      </c>
      <c r="T476" s="97">
        <v>49466894.390000001</v>
      </c>
      <c r="U476" s="97">
        <v>49258483.969999999</v>
      </c>
      <c r="V476" s="97">
        <v>49050073.549999997</v>
      </c>
      <c r="W476" s="97">
        <v>48841663.130000003</v>
      </c>
      <c r="X476" s="97">
        <v>48633252.710000001</v>
      </c>
      <c r="Y476" s="97">
        <v>48424842.289999999</v>
      </c>
      <c r="Z476" s="97">
        <v>48216431.869999997</v>
      </c>
      <c r="AA476" s="97">
        <v>48008021.450000003</v>
      </c>
      <c r="AB476" s="97">
        <v>52028793.020000003</v>
      </c>
      <c r="AC476" s="97"/>
      <c r="AD476" s="97"/>
      <c r="AE476" s="97">
        <f t="shared" si="468"/>
        <v>49226289.466249995</v>
      </c>
      <c r="AF476" s="105" t="s">
        <v>163</v>
      </c>
      <c r="AG476" s="104"/>
      <c r="AH476" s="102"/>
      <c r="AI476" s="102">
        <f>AE476</f>
        <v>49226289.466249995</v>
      </c>
      <c r="AJ476" s="102"/>
      <c r="AK476" s="103"/>
      <c r="AL476" s="102">
        <f t="shared" si="462"/>
        <v>49226289.466249995</v>
      </c>
      <c r="AM476" s="101"/>
      <c r="AN476" s="102"/>
      <c r="AO476" s="264">
        <f t="shared" si="463"/>
        <v>0</v>
      </c>
      <c r="AP476" s="240"/>
      <c r="AQ476" s="87">
        <f t="shared" si="469"/>
        <v>52028793.020000003</v>
      </c>
      <c r="AR476" s="102"/>
      <c r="AS476" s="102">
        <f>AQ476</f>
        <v>52028793.020000003</v>
      </c>
      <c r="AT476" s="102"/>
      <c r="AU476" s="102"/>
      <c r="AV476" s="260">
        <f t="shared" si="464"/>
        <v>52028793.020000003</v>
      </c>
      <c r="AW476" s="102"/>
      <c r="AX476" s="102"/>
      <c r="AY476" s="101">
        <f t="shared" si="465"/>
        <v>0</v>
      </c>
      <c r="AZ476" s="516"/>
      <c r="BA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row>
    <row r="477" spans="1:87" s="11" customFormat="1" ht="12" customHeight="1">
      <c r="A477" s="168">
        <v>18230032</v>
      </c>
      <c r="B477" s="111" t="str">
        <f t="shared" si="449"/>
        <v>18230032</v>
      </c>
      <c r="C477" s="96" t="s">
        <v>318</v>
      </c>
      <c r="D477" s="115" t="str">
        <f t="shared" si="450"/>
        <v>W/C</v>
      </c>
      <c r="E477" s="115"/>
      <c r="F477" s="96"/>
      <c r="G477" s="115"/>
      <c r="H477" s="184" t="str">
        <f t="shared" si="488"/>
        <v/>
      </c>
      <c r="I477" s="184" t="str">
        <f t="shared" si="489"/>
        <v/>
      </c>
      <c r="J477" s="184" t="str">
        <f t="shared" si="490"/>
        <v/>
      </c>
      <c r="K477" s="184" t="str">
        <f t="shared" si="491"/>
        <v/>
      </c>
      <c r="L477" s="184" t="str">
        <f t="shared" si="451"/>
        <v>W/C</v>
      </c>
      <c r="M477" s="184" t="str">
        <f t="shared" si="452"/>
        <v>NO</v>
      </c>
      <c r="N477" s="184" t="str">
        <f t="shared" si="453"/>
        <v>W/C</v>
      </c>
      <c r="O477"/>
      <c r="P477" s="97">
        <v>14721637.93</v>
      </c>
      <c r="Q477" s="97">
        <v>16249743.5</v>
      </c>
      <c r="R477" s="97">
        <v>17283742.359999999</v>
      </c>
      <c r="S477" s="97">
        <v>18429735.120000001</v>
      </c>
      <c r="T477" s="97">
        <v>19755193.370000001</v>
      </c>
      <c r="U477" s="97">
        <v>5925651.3099999996</v>
      </c>
      <c r="V477" s="97">
        <v>7770531.3399999999</v>
      </c>
      <c r="W477" s="97">
        <v>8862044.8000000007</v>
      </c>
      <c r="X477" s="97">
        <v>9599998.2799999993</v>
      </c>
      <c r="Y477" s="97">
        <v>10929766.59</v>
      </c>
      <c r="Z477" s="97">
        <v>12135880.039999999</v>
      </c>
      <c r="AA477" s="97">
        <v>13503995.380000001</v>
      </c>
      <c r="AB477" s="97">
        <v>15790197.939999999</v>
      </c>
      <c r="AC477" s="97"/>
      <c r="AD477" s="97"/>
      <c r="AE477" s="97">
        <f t="shared" si="468"/>
        <v>12975183.335416667</v>
      </c>
      <c r="AF477" s="105"/>
      <c r="AG477" s="104"/>
      <c r="AH477" s="102"/>
      <c r="AI477" s="102"/>
      <c r="AJ477" s="102"/>
      <c r="AK477" s="103"/>
      <c r="AL477" s="102">
        <f t="shared" si="462"/>
        <v>0</v>
      </c>
      <c r="AM477" s="101">
        <f>AE477</f>
        <v>12975183.335416667</v>
      </c>
      <c r="AN477" s="102"/>
      <c r="AO477" s="264">
        <f t="shared" si="463"/>
        <v>12975183.335416667</v>
      </c>
      <c r="AP477" s="240"/>
      <c r="AQ477" s="87">
        <f t="shared" si="469"/>
        <v>15790197.939999999</v>
      </c>
      <c r="AR477" s="102"/>
      <c r="AS477" s="102"/>
      <c r="AT477" s="102"/>
      <c r="AU477" s="102"/>
      <c r="AV477" s="260">
        <f t="shared" si="464"/>
        <v>0</v>
      </c>
      <c r="AW477" s="102">
        <f>AQ477</f>
        <v>15790197.939999999</v>
      </c>
      <c r="AX477" s="102"/>
      <c r="AY477" s="101">
        <f t="shared" si="465"/>
        <v>15790197.939999999</v>
      </c>
      <c r="AZ477" s="516"/>
      <c r="BA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row>
    <row r="478" spans="1:87" s="11" customFormat="1" ht="12" customHeight="1">
      <c r="A478" s="168">
        <v>18230041</v>
      </c>
      <c r="B478" s="111" t="str">
        <f t="shared" si="449"/>
        <v>18230041</v>
      </c>
      <c r="C478" s="96" t="s">
        <v>585</v>
      </c>
      <c r="D478" s="115" t="str">
        <f t="shared" si="450"/>
        <v>ERB</v>
      </c>
      <c r="E478" s="115"/>
      <c r="F478" s="96"/>
      <c r="G478" s="115"/>
      <c r="H478" s="184" t="str">
        <f t="shared" si="488"/>
        <v/>
      </c>
      <c r="I478" s="184" t="str">
        <f t="shared" si="489"/>
        <v>ERB</v>
      </c>
      <c r="J478" s="184" t="str">
        <f t="shared" si="490"/>
        <v/>
      </c>
      <c r="K478" s="184" t="str">
        <f t="shared" si="491"/>
        <v/>
      </c>
      <c r="L478" s="184" t="str">
        <f t="shared" si="451"/>
        <v>NO</v>
      </c>
      <c r="M478" s="184" t="str">
        <f t="shared" si="452"/>
        <v>NO</v>
      </c>
      <c r="N478" s="184" t="str">
        <f t="shared" si="453"/>
        <v/>
      </c>
      <c r="O478"/>
      <c r="P478" s="97">
        <v>21589277</v>
      </c>
      <c r="Q478" s="97">
        <v>21589277</v>
      </c>
      <c r="R478" s="97">
        <v>21589277</v>
      </c>
      <c r="S478" s="97">
        <v>21589277</v>
      </c>
      <c r="T478" s="97">
        <v>21589277</v>
      </c>
      <c r="U478" s="97">
        <v>21589277</v>
      </c>
      <c r="V478" s="97">
        <v>21589277</v>
      </c>
      <c r="W478" s="97">
        <v>21589277</v>
      </c>
      <c r="X478" s="97">
        <v>21589277</v>
      </c>
      <c r="Y478" s="97">
        <v>21589277</v>
      </c>
      <c r="Z478" s="97">
        <v>21589277</v>
      </c>
      <c r="AA478" s="97">
        <v>21589277</v>
      </c>
      <c r="AB478" s="97">
        <v>21589277</v>
      </c>
      <c r="AC478" s="97"/>
      <c r="AD478" s="97"/>
      <c r="AE478" s="97">
        <f t="shared" si="468"/>
        <v>21589277</v>
      </c>
      <c r="AF478" s="105">
        <v>7</v>
      </c>
      <c r="AG478" s="104"/>
      <c r="AH478" s="102"/>
      <c r="AI478" s="102">
        <f>AE478</f>
        <v>21589277</v>
      </c>
      <c r="AJ478" s="102"/>
      <c r="AK478" s="103"/>
      <c r="AL478" s="102">
        <f t="shared" si="462"/>
        <v>21589277</v>
      </c>
      <c r="AM478" s="101"/>
      <c r="AN478" s="102"/>
      <c r="AO478" s="264">
        <f t="shared" si="463"/>
        <v>0</v>
      </c>
      <c r="AP478" s="240"/>
      <c r="AQ478" s="87">
        <f t="shared" si="469"/>
        <v>21589277</v>
      </c>
      <c r="AR478" s="102"/>
      <c r="AS478" s="102">
        <f>AQ478</f>
        <v>21589277</v>
      </c>
      <c r="AT478" s="102"/>
      <c r="AU478" s="102"/>
      <c r="AV478" s="260">
        <f t="shared" si="464"/>
        <v>21589277</v>
      </c>
      <c r="AW478" s="102"/>
      <c r="AX478" s="102"/>
      <c r="AY478" s="101">
        <f t="shared" si="465"/>
        <v>0</v>
      </c>
      <c r="AZ478" s="516"/>
      <c r="BA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row>
    <row r="479" spans="1:87" s="11" customFormat="1" ht="12" customHeight="1">
      <c r="A479" s="168">
        <v>18230042</v>
      </c>
      <c r="B479" s="111" t="str">
        <f t="shared" si="449"/>
        <v>18230042</v>
      </c>
      <c r="C479" s="96" t="s">
        <v>586</v>
      </c>
      <c r="D479" s="115" t="str">
        <f t="shared" si="450"/>
        <v>W/C</v>
      </c>
      <c r="E479" s="115"/>
      <c r="F479" s="96"/>
      <c r="G479" s="115"/>
      <c r="H479" s="184" t="str">
        <f t="shared" si="488"/>
        <v/>
      </c>
      <c r="I479" s="184" t="str">
        <f t="shared" si="489"/>
        <v/>
      </c>
      <c r="J479" s="184" t="str">
        <f t="shared" si="490"/>
        <v/>
      </c>
      <c r="K479" s="184" t="str">
        <f t="shared" si="491"/>
        <v/>
      </c>
      <c r="L479" s="184" t="str">
        <f t="shared" si="451"/>
        <v>W/C</v>
      </c>
      <c r="M479" s="184" t="str">
        <f t="shared" si="452"/>
        <v>NO</v>
      </c>
      <c r="N479" s="184" t="str">
        <f t="shared" si="453"/>
        <v>W/C</v>
      </c>
      <c r="O479"/>
      <c r="P479" s="97">
        <v>-7679978.7000000002</v>
      </c>
      <c r="Q479" s="97">
        <v>-9731011.3100000005</v>
      </c>
      <c r="R479" s="97">
        <v>-11796843.550000001</v>
      </c>
      <c r="S479" s="97">
        <v>-13618440.24</v>
      </c>
      <c r="T479" s="97">
        <v>-14883578.529999999</v>
      </c>
      <c r="U479" s="97">
        <v>-814201.1</v>
      </c>
      <c r="V479" s="97">
        <v>-1412755.44</v>
      </c>
      <c r="W479" s="97">
        <v>-1796030.2</v>
      </c>
      <c r="X479" s="97">
        <v>-2264906.79</v>
      </c>
      <c r="Y479" s="97">
        <v>-2793038.78</v>
      </c>
      <c r="Z479" s="97">
        <v>-3889217.18</v>
      </c>
      <c r="AA479" s="97">
        <v>-5423632.7199999997</v>
      </c>
      <c r="AB479" s="97">
        <v>-7584174.1100000003</v>
      </c>
      <c r="AC479" s="97"/>
      <c r="AD479" s="97"/>
      <c r="AE479" s="97">
        <f t="shared" si="468"/>
        <v>-6337977.6870833337</v>
      </c>
      <c r="AF479" s="105"/>
      <c r="AG479" s="104"/>
      <c r="AH479" s="102"/>
      <c r="AI479" s="102"/>
      <c r="AJ479" s="102"/>
      <c r="AK479" s="103"/>
      <c r="AL479" s="102">
        <f t="shared" si="462"/>
        <v>0</v>
      </c>
      <c r="AM479" s="101">
        <f>AE479</f>
        <v>-6337977.6870833337</v>
      </c>
      <c r="AN479" s="102"/>
      <c r="AO479" s="264">
        <f t="shared" si="463"/>
        <v>-6337977.6870833337</v>
      </c>
      <c r="AP479" s="240"/>
      <c r="AQ479" s="87">
        <f t="shared" si="469"/>
        <v>-7584174.1100000003</v>
      </c>
      <c r="AR479" s="102"/>
      <c r="AS479" s="102"/>
      <c r="AT479" s="102"/>
      <c r="AU479" s="102"/>
      <c r="AV479" s="260">
        <f t="shared" si="464"/>
        <v>0</v>
      </c>
      <c r="AW479" s="102">
        <f>AQ479</f>
        <v>-7584174.1100000003</v>
      </c>
      <c r="AX479" s="102"/>
      <c r="AY479" s="101">
        <f t="shared" si="465"/>
        <v>-7584174.1100000003</v>
      </c>
      <c r="AZ479" s="516"/>
      <c r="BA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row>
    <row r="480" spans="1:87" s="11" customFormat="1" ht="12" customHeight="1">
      <c r="A480" s="168">
        <v>18230051</v>
      </c>
      <c r="B480" s="111" t="str">
        <f t="shared" si="449"/>
        <v>18230051</v>
      </c>
      <c r="C480" s="96" t="s">
        <v>1169</v>
      </c>
      <c r="D480" s="115" t="str">
        <f t="shared" si="450"/>
        <v>ERB</v>
      </c>
      <c r="E480" s="115"/>
      <c r="F480" s="96"/>
      <c r="G480" s="115"/>
      <c r="H480" s="184" t="str">
        <f t="shared" si="488"/>
        <v/>
      </c>
      <c r="I480" s="184" t="str">
        <f t="shared" si="489"/>
        <v>ERB</v>
      </c>
      <c r="J480" s="184" t="str">
        <f t="shared" si="490"/>
        <v/>
      </c>
      <c r="K480" s="184" t="str">
        <f t="shared" si="491"/>
        <v/>
      </c>
      <c r="L480" s="184" t="str">
        <f t="shared" si="451"/>
        <v>NO</v>
      </c>
      <c r="M480" s="184" t="str">
        <f t="shared" si="452"/>
        <v>NO</v>
      </c>
      <c r="N480" s="184" t="str">
        <f t="shared" si="453"/>
        <v/>
      </c>
      <c r="O480"/>
      <c r="P480" s="97">
        <v>-17870988.390000001</v>
      </c>
      <c r="Q480" s="97">
        <v>-17919028.280000001</v>
      </c>
      <c r="R480" s="97">
        <v>-17967068.170000002</v>
      </c>
      <c r="S480" s="97">
        <v>-18015108.059999999</v>
      </c>
      <c r="T480" s="97">
        <v>-18063147.949999999</v>
      </c>
      <c r="U480" s="97">
        <v>-18111187.84</v>
      </c>
      <c r="V480" s="97">
        <v>-18159227.73</v>
      </c>
      <c r="W480" s="97">
        <v>-18207267.620000001</v>
      </c>
      <c r="X480" s="97">
        <v>-18255307.510000002</v>
      </c>
      <c r="Y480" s="97">
        <v>-18303347.399999999</v>
      </c>
      <c r="Z480" s="97">
        <v>-18351387.289999999</v>
      </c>
      <c r="AA480" s="97">
        <v>-18399427.18</v>
      </c>
      <c r="AB480" s="97">
        <v>-18447467.07</v>
      </c>
      <c r="AC480" s="97"/>
      <c r="AD480" s="97"/>
      <c r="AE480" s="97">
        <f t="shared" si="468"/>
        <v>-18159227.73</v>
      </c>
      <c r="AF480" s="105">
        <v>8</v>
      </c>
      <c r="AG480" s="104"/>
      <c r="AH480" s="102"/>
      <c r="AI480" s="102">
        <f>AE480</f>
        <v>-18159227.73</v>
      </c>
      <c r="AJ480" s="102"/>
      <c r="AK480" s="103"/>
      <c r="AL480" s="102">
        <f t="shared" si="462"/>
        <v>-18159227.73</v>
      </c>
      <c r="AM480" s="101"/>
      <c r="AN480" s="102"/>
      <c r="AO480" s="264">
        <f t="shared" si="463"/>
        <v>0</v>
      </c>
      <c r="AP480" s="240"/>
      <c r="AQ480" s="87">
        <f t="shared" si="469"/>
        <v>-18447467.07</v>
      </c>
      <c r="AR480" s="102"/>
      <c r="AS480" s="102">
        <f>AQ480</f>
        <v>-18447467.07</v>
      </c>
      <c r="AT480" s="102"/>
      <c r="AU480" s="102"/>
      <c r="AV480" s="260">
        <f t="shared" si="464"/>
        <v>-18447467.07</v>
      </c>
      <c r="AW480" s="102"/>
      <c r="AX480" s="102"/>
      <c r="AY480" s="101">
        <f t="shared" si="465"/>
        <v>0</v>
      </c>
      <c r="AZ480" s="516"/>
      <c r="BA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row>
    <row r="481" spans="1:87" s="11" customFormat="1" ht="12" customHeight="1">
      <c r="A481" s="168">
        <v>18230061</v>
      </c>
      <c r="B481" s="111" t="str">
        <f t="shared" si="449"/>
        <v>18230061</v>
      </c>
      <c r="C481" s="96" t="s">
        <v>160</v>
      </c>
      <c r="D481" s="115" t="str">
        <f t="shared" si="450"/>
        <v>ERB</v>
      </c>
      <c r="E481" s="115"/>
      <c r="F481" s="96"/>
      <c r="G481" s="115"/>
      <c r="H481" s="184" t="str">
        <f t="shared" si="488"/>
        <v/>
      </c>
      <c r="I481" s="184" t="str">
        <f t="shared" si="489"/>
        <v>ERB</v>
      </c>
      <c r="J481" s="184" t="str">
        <f t="shared" si="490"/>
        <v/>
      </c>
      <c r="K481" s="184" t="str">
        <f t="shared" si="491"/>
        <v/>
      </c>
      <c r="L481" s="184" t="str">
        <f t="shared" si="451"/>
        <v>NO</v>
      </c>
      <c r="M481" s="184" t="str">
        <f t="shared" si="452"/>
        <v>NO</v>
      </c>
      <c r="N481" s="184" t="str">
        <f t="shared" si="453"/>
        <v/>
      </c>
      <c r="O481"/>
      <c r="P481" s="97">
        <v>900037</v>
      </c>
      <c r="Q481" s="97">
        <v>888470</v>
      </c>
      <c r="R481" s="97">
        <v>876903</v>
      </c>
      <c r="S481" s="97">
        <v>865336</v>
      </c>
      <c r="T481" s="97">
        <v>853769</v>
      </c>
      <c r="U481" s="97">
        <v>842202</v>
      </c>
      <c r="V481" s="97">
        <v>830635</v>
      </c>
      <c r="W481" s="97">
        <v>819068</v>
      </c>
      <c r="X481" s="97">
        <v>807501</v>
      </c>
      <c r="Y481" s="97">
        <v>795934</v>
      </c>
      <c r="Z481" s="97">
        <v>784367</v>
      </c>
      <c r="AA481" s="97">
        <v>772800</v>
      </c>
      <c r="AB481" s="97">
        <v>761233</v>
      </c>
      <c r="AC481" s="97"/>
      <c r="AD481" s="97"/>
      <c r="AE481" s="97">
        <f t="shared" si="468"/>
        <v>830635</v>
      </c>
      <c r="AF481" s="105">
        <v>9</v>
      </c>
      <c r="AG481" s="104"/>
      <c r="AH481" s="102"/>
      <c r="AI481" s="102">
        <f>AE481</f>
        <v>830635</v>
      </c>
      <c r="AJ481" s="102"/>
      <c r="AK481" s="103"/>
      <c r="AL481" s="102">
        <f t="shared" si="462"/>
        <v>830635</v>
      </c>
      <c r="AM481" s="101"/>
      <c r="AN481" s="102"/>
      <c r="AO481" s="264">
        <f t="shared" si="463"/>
        <v>0</v>
      </c>
      <c r="AP481" s="240"/>
      <c r="AQ481" s="87">
        <f t="shared" si="469"/>
        <v>761233</v>
      </c>
      <c r="AR481" s="102"/>
      <c r="AS481" s="102">
        <f>AQ481</f>
        <v>761233</v>
      </c>
      <c r="AT481" s="102"/>
      <c r="AU481" s="102"/>
      <c r="AV481" s="260">
        <f t="shared" si="464"/>
        <v>761233</v>
      </c>
      <c r="AW481" s="102"/>
      <c r="AX481" s="102"/>
      <c r="AY481" s="101">
        <f t="shared" si="465"/>
        <v>0</v>
      </c>
      <c r="AZ481" s="516"/>
      <c r="BA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row>
    <row r="482" spans="1:87" s="11" customFormat="1" ht="12" customHeight="1">
      <c r="A482" s="168">
        <v>18230071</v>
      </c>
      <c r="B482" s="111" t="str">
        <f t="shared" si="449"/>
        <v>18230071</v>
      </c>
      <c r="C482" s="96" t="s">
        <v>161</v>
      </c>
      <c r="D482" s="115" t="str">
        <f t="shared" si="450"/>
        <v>ERB</v>
      </c>
      <c r="E482" s="115"/>
      <c r="F482" s="96"/>
      <c r="G482" s="115"/>
      <c r="H482" s="184" t="str">
        <f t="shared" si="488"/>
        <v/>
      </c>
      <c r="I482" s="184" t="str">
        <f t="shared" si="489"/>
        <v>ERB</v>
      </c>
      <c r="J482" s="184" t="str">
        <f t="shared" si="490"/>
        <v/>
      </c>
      <c r="K482" s="184" t="str">
        <f t="shared" si="491"/>
        <v/>
      </c>
      <c r="L482" s="184" t="str">
        <f t="shared" si="451"/>
        <v>NO</v>
      </c>
      <c r="M482" s="184" t="str">
        <f t="shared" si="452"/>
        <v>NO</v>
      </c>
      <c r="N482" s="184" t="str">
        <f t="shared" si="453"/>
        <v/>
      </c>
      <c r="O482"/>
      <c r="P482" s="97">
        <v>113632921</v>
      </c>
      <c r="Q482" s="97">
        <v>0</v>
      </c>
      <c r="R482" s="97">
        <v>0</v>
      </c>
      <c r="S482" s="97">
        <v>0</v>
      </c>
      <c r="T482" s="97">
        <v>0</v>
      </c>
      <c r="U482" s="97">
        <v>0</v>
      </c>
      <c r="V482" s="97">
        <v>0</v>
      </c>
      <c r="W482" s="97">
        <v>0</v>
      </c>
      <c r="X482" s="97">
        <v>0</v>
      </c>
      <c r="Y482" s="97">
        <v>0</v>
      </c>
      <c r="Z482" s="97">
        <v>0</v>
      </c>
      <c r="AA482" s="97">
        <v>0</v>
      </c>
      <c r="AB482" s="97">
        <v>0</v>
      </c>
      <c r="AC482" s="97"/>
      <c r="AD482" s="97"/>
      <c r="AE482" s="97">
        <f t="shared" si="468"/>
        <v>4734705.041666667</v>
      </c>
      <c r="AF482" s="105">
        <v>10</v>
      </c>
      <c r="AG482" s="104"/>
      <c r="AH482" s="102"/>
      <c r="AI482" s="102">
        <f>AE482</f>
        <v>4734705.041666667</v>
      </c>
      <c r="AJ482" s="102"/>
      <c r="AK482" s="103"/>
      <c r="AL482" s="102">
        <f t="shared" si="462"/>
        <v>4734705.041666667</v>
      </c>
      <c r="AM482" s="101"/>
      <c r="AN482" s="102"/>
      <c r="AO482" s="264">
        <f t="shared" si="463"/>
        <v>0</v>
      </c>
      <c r="AP482" s="240"/>
      <c r="AQ482" s="87">
        <f t="shared" si="469"/>
        <v>0</v>
      </c>
      <c r="AR482" s="102"/>
      <c r="AS482" s="102">
        <f>AQ482</f>
        <v>0</v>
      </c>
      <c r="AT482" s="102"/>
      <c r="AU482" s="102"/>
      <c r="AV482" s="260">
        <f t="shared" si="464"/>
        <v>0</v>
      </c>
      <c r="AW482" s="102"/>
      <c r="AX482" s="102"/>
      <c r="AY482" s="101">
        <f t="shared" si="465"/>
        <v>0</v>
      </c>
      <c r="AZ482" s="516"/>
      <c r="BA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row>
    <row r="483" spans="1:87" s="11" customFormat="1" ht="12" customHeight="1">
      <c r="A483" s="168">
        <v>18230081</v>
      </c>
      <c r="B483" s="111" t="str">
        <f t="shared" si="449"/>
        <v>18230081</v>
      </c>
      <c r="C483" s="96" t="s">
        <v>162</v>
      </c>
      <c r="D483" s="115" t="str">
        <f t="shared" si="450"/>
        <v>ERB</v>
      </c>
      <c r="E483" s="115"/>
      <c r="F483" s="96"/>
      <c r="G483" s="115"/>
      <c r="H483" s="184" t="str">
        <f t="shared" si="488"/>
        <v/>
      </c>
      <c r="I483" s="184" t="str">
        <f t="shared" si="489"/>
        <v>ERB</v>
      </c>
      <c r="J483" s="184" t="str">
        <f t="shared" si="490"/>
        <v/>
      </c>
      <c r="K483" s="184" t="str">
        <f t="shared" si="491"/>
        <v/>
      </c>
      <c r="L483" s="184" t="str">
        <f t="shared" si="451"/>
        <v>NO</v>
      </c>
      <c r="M483" s="184" t="str">
        <f t="shared" si="452"/>
        <v>NO</v>
      </c>
      <c r="N483" s="184" t="str">
        <f t="shared" si="453"/>
        <v/>
      </c>
      <c r="O483"/>
      <c r="P483" s="97">
        <v>-113632921</v>
      </c>
      <c r="Q483" s="97">
        <v>0</v>
      </c>
      <c r="R483" s="97">
        <v>0</v>
      </c>
      <c r="S483" s="97">
        <v>0</v>
      </c>
      <c r="T483" s="97">
        <v>0</v>
      </c>
      <c r="U483" s="97">
        <v>0</v>
      </c>
      <c r="V483" s="97">
        <v>0</v>
      </c>
      <c r="W483" s="97">
        <v>0</v>
      </c>
      <c r="X483" s="97">
        <v>0</v>
      </c>
      <c r="Y483" s="97">
        <v>0</v>
      </c>
      <c r="Z483" s="97">
        <v>0</v>
      </c>
      <c r="AA483" s="97">
        <v>0</v>
      </c>
      <c r="AB483" s="97">
        <v>0</v>
      </c>
      <c r="AC483" s="97"/>
      <c r="AD483" s="97"/>
      <c r="AE483" s="97">
        <f t="shared" si="468"/>
        <v>-4734705.041666667</v>
      </c>
      <c r="AF483" s="105">
        <v>11</v>
      </c>
      <c r="AG483" s="104"/>
      <c r="AH483" s="102"/>
      <c r="AI483" s="102">
        <f>AE483</f>
        <v>-4734705.041666667</v>
      </c>
      <c r="AJ483" s="102"/>
      <c r="AK483" s="103"/>
      <c r="AL483" s="102">
        <f t="shared" si="462"/>
        <v>-4734705.041666667</v>
      </c>
      <c r="AM483" s="101"/>
      <c r="AN483" s="102"/>
      <c r="AO483" s="264">
        <f t="shared" si="463"/>
        <v>0</v>
      </c>
      <c r="AP483" s="240"/>
      <c r="AQ483" s="87">
        <f t="shared" si="469"/>
        <v>0</v>
      </c>
      <c r="AR483" s="102"/>
      <c r="AS483" s="102">
        <f>AQ483</f>
        <v>0</v>
      </c>
      <c r="AT483" s="102"/>
      <c r="AU483" s="102"/>
      <c r="AV483" s="260">
        <f t="shared" si="464"/>
        <v>0</v>
      </c>
      <c r="AW483" s="102"/>
      <c r="AX483" s="102"/>
      <c r="AY483" s="101">
        <f t="shared" si="465"/>
        <v>0</v>
      </c>
      <c r="AZ483" s="516"/>
      <c r="BA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row>
    <row r="484" spans="1:87" s="11" customFormat="1" ht="12" customHeight="1">
      <c r="A484" s="168">
        <v>18230281</v>
      </c>
      <c r="B484" s="111" t="str">
        <f t="shared" si="449"/>
        <v>18230281</v>
      </c>
      <c r="C484" s="96" t="s">
        <v>79</v>
      </c>
      <c r="D484" s="115" t="str">
        <f t="shared" si="450"/>
        <v>Non-Op</v>
      </c>
      <c r="E484" s="115"/>
      <c r="F484" s="96"/>
      <c r="G484" s="115"/>
      <c r="H484" s="184" t="str">
        <f t="shared" si="488"/>
        <v/>
      </c>
      <c r="I484" s="184" t="str">
        <f t="shared" si="489"/>
        <v/>
      </c>
      <c r="J484" s="184" t="str">
        <f t="shared" si="490"/>
        <v/>
      </c>
      <c r="K484" s="184" t="str">
        <f t="shared" si="491"/>
        <v>Non-Op</v>
      </c>
      <c r="L484" s="184" t="str">
        <f t="shared" si="451"/>
        <v>NO</v>
      </c>
      <c r="M484" s="184" t="str">
        <f t="shared" si="452"/>
        <v>NO</v>
      </c>
      <c r="N484" s="184" t="str">
        <f t="shared" si="453"/>
        <v/>
      </c>
      <c r="O484"/>
      <c r="P484" s="97">
        <v>0</v>
      </c>
      <c r="Q484" s="97">
        <v>0</v>
      </c>
      <c r="R484" s="97">
        <v>0</v>
      </c>
      <c r="S484" s="97">
        <v>0</v>
      </c>
      <c r="T484" s="97">
        <v>0</v>
      </c>
      <c r="U484" s="97">
        <v>0</v>
      </c>
      <c r="V484" s="97">
        <v>0</v>
      </c>
      <c r="W484" s="97">
        <v>0</v>
      </c>
      <c r="X484" s="97">
        <v>0</v>
      </c>
      <c r="Y484" s="97">
        <v>0</v>
      </c>
      <c r="Z484" s="97">
        <v>0</v>
      </c>
      <c r="AA484" s="97">
        <v>0</v>
      </c>
      <c r="AB484" s="97">
        <v>0</v>
      </c>
      <c r="AC484" s="97"/>
      <c r="AD484" s="97"/>
      <c r="AE484" s="97">
        <f t="shared" si="468"/>
        <v>0</v>
      </c>
      <c r="AF484" s="105"/>
      <c r="AG484" s="104"/>
      <c r="AH484" s="102"/>
      <c r="AI484" s="102"/>
      <c r="AJ484" s="102"/>
      <c r="AK484" s="103">
        <f>AE484</f>
        <v>0</v>
      </c>
      <c r="AL484" s="102">
        <f t="shared" si="462"/>
        <v>0</v>
      </c>
      <c r="AM484" s="101"/>
      <c r="AN484" s="102"/>
      <c r="AO484" s="264">
        <f t="shared" si="463"/>
        <v>0</v>
      </c>
      <c r="AP484" s="240"/>
      <c r="AQ484" s="87">
        <f t="shared" si="469"/>
        <v>0</v>
      </c>
      <c r="AR484" s="102"/>
      <c r="AS484" s="102"/>
      <c r="AT484" s="102"/>
      <c r="AU484" s="102">
        <f>AQ484</f>
        <v>0</v>
      </c>
      <c r="AV484" s="260">
        <f t="shared" si="464"/>
        <v>0</v>
      </c>
      <c r="AW484" s="102"/>
      <c r="AX484" s="102"/>
      <c r="AY484" s="101">
        <f t="shared" si="465"/>
        <v>0</v>
      </c>
      <c r="AZ484" s="516" t="s">
        <v>1685</v>
      </c>
      <c r="BA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row>
    <row r="485" spans="1:87" s="11" customFormat="1" ht="12" customHeight="1">
      <c r="A485" s="168">
        <v>18230291</v>
      </c>
      <c r="B485" s="111" t="str">
        <f t="shared" si="449"/>
        <v>18230291</v>
      </c>
      <c r="C485" s="96" t="s">
        <v>552</v>
      </c>
      <c r="D485" s="115" t="str">
        <f t="shared" si="450"/>
        <v>Non-Op</v>
      </c>
      <c r="E485" s="115"/>
      <c r="F485" s="96"/>
      <c r="G485" s="115"/>
      <c r="H485" s="184" t="str">
        <f t="shared" si="488"/>
        <v/>
      </c>
      <c r="I485" s="184" t="str">
        <f t="shared" si="489"/>
        <v/>
      </c>
      <c r="J485" s="184" t="str">
        <f t="shared" si="490"/>
        <v/>
      </c>
      <c r="K485" s="184" t="str">
        <f t="shared" si="491"/>
        <v>Non-Op</v>
      </c>
      <c r="L485" s="184" t="str">
        <f t="shared" si="451"/>
        <v>NO</v>
      </c>
      <c r="M485" s="184" t="str">
        <f t="shared" si="452"/>
        <v>NO</v>
      </c>
      <c r="N485" s="184" t="str">
        <f t="shared" si="453"/>
        <v/>
      </c>
      <c r="O485"/>
      <c r="P485" s="97">
        <v>0</v>
      </c>
      <c r="Q485" s="97">
        <v>0</v>
      </c>
      <c r="R485" s="97">
        <v>0</v>
      </c>
      <c r="S485" s="97">
        <v>0</v>
      </c>
      <c r="T485" s="97">
        <v>0</v>
      </c>
      <c r="U485" s="97">
        <v>0</v>
      </c>
      <c r="V485" s="97">
        <v>0</v>
      </c>
      <c r="W485" s="97">
        <v>0</v>
      </c>
      <c r="X485" s="97">
        <v>0</v>
      </c>
      <c r="Y485" s="97">
        <v>0</v>
      </c>
      <c r="Z485" s="97">
        <v>0</v>
      </c>
      <c r="AA485" s="97">
        <v>0</v>
      </c>
      <c r="AB485" s="97">
        <v>0</v>
      </c>
      <c r="AC485" s="97"/>
      <c r="AD485" s="97"/>
      <c r="AE485" s="97">
        <f t="shared" si="468"/>
        <v>0</v>
      </c>
      <c r="AF485" s="105"/>
      <c r="AG485" s="104"/>
      <c r="AH485" s="102"/>
      <c r="AI485" s="102"/>
      <c r="AJ485" s="102"/>
      <c r="AK485" s="103">
        <f>AE485</f>
        <v>0</v>
      </c>
      <c r="AL485" s="102">
        <f t="shared" si="462"/>
        <v>0</v>
      </c>
      <c r="AM485" s="101"/>
      <c r="AN485" s="102"/>
      <c r="AO485" s="264">
        <f t="shared" si="463"/>
        <v>0</v>
      </c>
      <c r="AP485" s="240"/>
      <c r="AQ485" s="87">
        <f t="shared" si="469"/>
        <v>0</v>
      </c>
      <c r="AR485" s="102"/>
      <c r="AS485" s="102"/>
      <c r="AT485" s="102"/>
      <c r="AU485" s="102">
        <f>AQ485</f>
        <v>0</v>
      </c>
      <c r="AV485" s="260">
        <f t="shared" si="464"/>
        <v>0</v>
      </c>
      <c r="AW485" s="102"/>
      <c r="AX485" s="102"/>
      <c r="AY485" s="101">
        <f t="shared" si="465"/>
        <v>0</v>
      </c>
      <c r="AZ485" s="516" t="s">
        <v>1685</v>
      </c>
      <c r="BA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row>
    <row r="486" spans="1:87" s="11" customFormat="1" ht="12" customHeight="1">
      <c r="A486" s="168">
        <v>18230311</v>
      </c>
      <c r="B486" s="111" t="str">
        <f t="shared" si="449"/>
        <v>18230311</v>
      </c>
      <c r="C486" s="96" t="s">
        <v>98</v>
      </c>
      <c r="D486" s="115" t="str">
        <f t="shared" si="450"/>
        <v>Non-Op</v>
      </c>
      <c r="E486" s="115"/>
      <c r="F486" s="96"/>
      <c r="G486" s="115"/>
      <c r="H486" s="184" t="str">
        <f t="shared" si="488"/>
        <v/>
      </c>
      <c r="I486" s="184" t="str">
        <f t="shared" si="489"/>
        <v/>
      </c>
      <c r="J486" s="184" t="str">
        <f t="shared" si="490"/>
        <v/>
      </c>
      <c r="K486" s="184" t="str">
        <f t="shared" si="491"/>
        <v>Non-Op</v>
      </c>
      <c r="L486" s="184" t="str">
        <f t="shared" si="451"/>
        <v>NO</v>
      </c>
      <c r="M486" s="184" t="str">
        <f t="shared" si="452"/>
        <v>NO</v>
      </c>
      <c r="N486" s="184" t="str">
        <f t="shared" si="453"/>
        <v/>
      </c>
      <c r="O486"/>
      <c r="P486" s="97">
        <v>30000</v>
      </c>
      <c r="Q486" s="97">
        <v>30000</v>
      </c>
      <c r="R486" s="97">
        <v>30000</v>
      </c>
      <c r="S486" s="97">
        <v>30000</v>
      </c>
      <c r="T486" s="97">
        <v>30000</v>
      </c>
      <c r="U486" s="97">
        <v>30000</v>
      </c>
      <c r="V486" s="97">
        <v>30000</v>
      </c>
      <c r="W486" s="97">
        <v>30000</v>
      </c>
      <c r="X486" s="97">
        <v>30000</v>
      </c>
      <c r="Y486" s="97">
        <v>30000</v>
      </c>
      <c r="Z486" s="97">
        <v>30000</v>
      </c>
      <c r="AA486" s="97">
        <v>30000</v>
      </c>
      <c r="AB486" s="97">
        <v>32000</v>
      </c>
      <c r="AC486" s="97"/>
      <c r="AD486" s="97"/>
      <c r="AE486" s="97">
        <f t="shared" si="468"/>
        <v>30083.333333333332</v>
      </c>
      <c r="AF486" s="105"/>
      <c r="AG486" s="104"/>
      <c r="AH486" s="102"/>
      <c r="AI486" s="102"/>
      <c r="AJ486" s="102"/>
      <c r="AK486" s="103">
        <f>AE486</f>
        <v>30083.333333333332</v>
      </c>
      <c r="AL486" s="102">
        <f t="shared" si="462"/>
        <v>30083.333333333332</v>
      </c>
      <c r="AM486" s="101"/>
      <c r="AN486" s="102"/>
      <c r="AO486" s="264">
        <f t="shared" si="463"/>
        <v>0</v>
      </c>
      <c r="AP486" s="240"/>
      <c r="AQ486" s="87">
        <f t="shared" si="469"/>
        <v>32000</v>
      </c>
      <c r="AR486" s="102"/>
      <c r="AS486" s="102"/>
      <c r="AT486" s="102"/>
      <c r="AU486" s="102">
        <f>AQ486</f>
        <v>32000</v>
      </c>
      <c r="AV486" s="260">
        <f t="shared" si="464"/>
        <v>32000</v>
      </c>
      <c r="AW486" s="102"/>
      <c r="AX486" s="102"/>
      <c r="AY486" s="101">
        <f t="shared" si="465"/>
        <v>0</v>
      </c>
      <c r="AZ486" s="516" t="s">
        <v>1697</v>
      </c>
      <c r="BA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row>
    <row r="487" spans="1:87" s="11" customFormat="1" ht="12" customHeight="1">
      <c r="A487" s="364">
        <v>18230312</v>
      </c>
      <c r="B487" s="365" t="str">
        <f t="shared" si="449"/>
        <v>18230312</v>
      </c>
      <c r="C487" s="352" t="s">
        <v>1423</v>
      </c>
      <c r="D487" s="353" t="str">
        <f t="shared" si="450"/>
        <v>W/C</v>
      </c>
      <c r="E487" s="353"/>
      <c r="F487" s="367">
        <v>43070</v>
      </c>
      <c r="G487" s="353"/>
      <c r="H487" s="354" t="str">
        <f t="shared" si="488"/>
        <v/>
      </c>
      <c r="I487" s="354" t="str">
        <f t="shared" si="489"/>
        <v/>
      </c>
      <c r="J487" s="354" t="str">
        <f t="shared" si="490"/>
        <v/>
      </c>
      <c r="K487" s="354" t="str">
        <f t="shared" si="491"/>
        <v/>
      </c>
      <c r="L487" s="354" t="str">
        <f t="shared" si="451"/>
        <v>W/C</v>
      </c>
      <c r="M487" s="354" t="str">
        <f t="shared" si="452"/>
        <v>NO</v>
      </c>
      <c r="N487" s="354" t="str">
        <f t="shared" si="453"/>
        <v>W/C</v>
      </c>
      <c r="O487"/>
      <c r="P487" s="355">
        <v>-28972196.91</v>
      </c>
      <c r="Q487" s="355">
        <v>-28485928.309999999</v>
      </c>
      <c r="R487" s="355">
        <v>-27999659.710000001</v>
      </c>
      <c r="S487" s="355">
        <v>-27513391.109999999</v>
      </c>
      <c r="T487" s="355">
        <v>-27027122.510000002</v>
      </c>
      <c r="U487" s="355">
        <v>-26540853.91</v>
      </c>
      <c r="V487" s="355">
        <v>-26054585.309999999</v>
      </c>
      <c r="W487" s="355">
        <v>-25568316.710000001</v>
      </c>
      <c r="X487" s="355">
        <v>-25082048.109999999</v>
      </c>
      <c r="Y487" s="355">
        <v>-24595779.510000002</v>
      </c>
      <c r="Z487" s="355">
        <v>-24109510.91</v>
      </c>
      <c r="AA487" s="355">
        <v>-23623242.309999999</v>
      </c>
      <c r="AB487" s="355">
        <v>-23136973.710000001</v>
      </c>
      <c r="AC487" s="355"/>
      <c r="AD487" s="355"/>
      <c r="AE487" s="355">
        <f t="shared" si="468"/>
        <v>-26054585.309999999</v>
      </c>
      <c r="AF487" s="406"/>
      <c r="AG487" s="397"/>
      <c r="AH487" s="357"/>
      <c r="AI487" s="357"/>
      <c r="AJ487" s="357"/>
      <c r="AK487" s="358"/>
      <c r="AL487" s="357">
        <f t="shared" si="462"/>
        <v>0</v>
      </c>
      <c r="AM487" s="359">
        <f>AE487</f>
        <v>-26054585.309999999</v>
      </c>
      <c r="AN487" s="357"/>
      <c r="AO487" s="360">
        <f t="shared" si="463"/>
        <v>-26054585.309999999</v>
      </c>
      <c r="AP487" s="357"/>
      <c r="AQ487" s="361">
        <f t="shared" si="469"/>
        <v>-23136973.710000001</v>
      </c>
      <c r="AR487" s="357"/>
      <c r="AS487" s="357"/>
      <c r="AT487" s="357"/>
      <c r="AU487" s="357"/>
      <c r="AV487" s="362">
        <f t="shared" si="464"/>
        <v>0</v>
      </c>
      <c r="AW487" s="357">
        <f>AQ487</f>
        <v>-23136973.710000001</v>
      </c>
      <c r="AX487" s="357"/>
      <c r="AY487" s="359">
        <f t="shared" si="465"/>
        <v>-23136973.710000001</v>
      </c>
      <c r="AZ487" s="516"/>
      <c r="BA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row>
    <row r="488" spans="1:87" s="11" customFormat="1" ht="12" customHeight="1">
      <c r="A488" s="168">
        <v>18230351</v>
      </c>
      <c r="B488" s="111" t="str">
        <f t="shared" si="449"/>
        <v>18230351</v>
      </c>
      <c r="C488" s="96" t="s">
        <v>94</v>
      </c>
      <c r="D488" s="115" t="str">
        <f t="shared" si="450"/>
        <v>ERB</v>
      </c>
      <c r="E488" s="115"/>
      <c r="F488" s="96"/>
      <c r="G488" s="115"/>
      <c r="H488" s="184" t="str">
        <f t="shared" si="488"/>
        <v/>
      </c>
      <c r="I488" s="184" t="str">
        <f t="shared" si="489"/>
        <v>ERB</v>
      </c>
      <c r="J488" s="184" t="str">
        <f t="shared" si="490"/>
        <v/>
      </c>
      <c r="K488" s="184" t="str">
        <f t="shared" si="491"/>
        <v/>
      </c>
      <c r="L488" s="184" t="str">
        <f t="shared" si="451"/>
        <v>NO</v>
      </c>
      <c r="M488" s="184" t="str">
        <f t="shared" si="452"/>
        <v>NO</v>
      </c>
      <c r="N488" s="184" t="str">
        <f t="shared" si="453"/>
        <v/>
      </c>
      <c r="O488"/>
      <c r="P488" s="97">
        <v>98051574.730000004</v>
      </c>
      <c r="Q488" s="97">
        <v>97460902.599999994</v>
      </c>
      <c r="R488" s="97">
        <v>96870230.469999999</v>
      </c>
      <c r="S488" s="97">
        <v>96279558.340000004</v>
      </c>
      <c r="T488" s="97">
        <v>95688886.209999993</v>
      </c>
      <c r="U488" s="97">
        <v>95098214.079999998</v>
      </c>
      <c r="V488" s="97">
        <v>94507541.950000003</v>
      </c>
      <c r="W488" s="97">
        <v>93916869.819999993</v>
      </c>
      <c r="X488" s="97">
        <v>93326197.689999998</v>
      </c>
      <c r="Y488" s="97">
        <v>92735525.560000002</v>
      </c>
      <c r="Z488" s="97">
        <v>92144853.430000007</v>
      </c>
      <c r="AA488" s="97">
        <v>91554181.299999997</v>
      </c>
      <c r="AB488" s="97">
        <v>90963509.170000002</v>
      </c>
      <c r="AC488" s="97"/>
      <c r="AD488" s="97"/>
      <c r="AE488" s="97">
        <f t="shared" si="468"/>
        <v>94507541.950000003</v>
      </c>
      <c r="AF488" s="105" t="s">
        <v>800</v>
      </c>
      <c r="AG488" s="106"/>
      <c r="AH488" s="102"/>
      <c r="AI488" s="102">
        <f>AE488</f>
        <v>94507541.950000003</v>
      </c>
      <c r="AJ488" s="102"/>
      <c r="AK488" s="103"/>
      <c r="AL488" s="102">
        <f t="shared" si="462"/>
        <v>94507541.950000003</v>
      </c>
      <c r="AM488" s="101"/>
      <c r="AN488" s="102"/>
      <c r="AO488" s="264">
        <f t="shared" si="463"/>
        <v>0</v>
      </c>
      <c r="AP488" s="240"/>
      <c r="AQ488" s="87">
        <f t="shared" si="469"/>
        <v>90963509.170000002</v>
      </c>
      <c r="AR488" s="102"/>
      <c r="AS488" s="102">
        <f>AQ488</f>
        <v>90963509.170000002</v>
      </c>
      <c r="AT488" s="102"/>
      <c r="AU488" s="102"/>
      <c r="AV488" s="260">
        <f t="shared" si="464"/>
        <v>90963509.170000002</v>
      </c>
      <c r="AW488" s="102"/>
      <c r="AX488" s="102"/>
      <c r="AY488" s="101">
        <f t="shared" si="465"/>
        <v>0</v>
      </c>
      <c r="AZ488" s="516"/>
      <c r="BA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row>
    <row r="489" spans="1:87" s="11" customFormat="1" ht="12" customHeight="1">
      <c r="A489" s="168">
        <v>18230401</v>
      </c>
      <c r="B489" s="111" t="str">
        <f t="shared" si="449"/>
        <v>18230401</v>
      </c>
      <c r="C489" s="96" t="s">
        <v>823</v>
      </c>
      <c r="D489" s="115" t="str">
        <f t="shared" si="450"/>
        <v>ERB</v>
      </c>
      <c r="E489" s="115"/>
      <c r="F489" s="96"/>
      <c r="G489" s="115"/>
      <c r="H489" s="184" t="str">
        <f t="shared" si="488"/>
        <v/>
      </c>
      <c r="I489" s="184" t="str">
        <f t="shared" si="489"/>
        <v>ERB</v>
      </c>
      <c r="J489" s="184" t="str">
        <f t="shared" si="490"/>
        <v/>
      </c>
      <c r="K489" s="184" t="str">
        <f t="shared" si="491"/>
        <v/>
      </c>
      <c r="L489" s="184" t="str">
        <f t="shared" si="451"/>
        <v>NO</v>
      </c>
      <c r="M489" s="184" t="str">
        <f t="shared" si="452"/>
        <v>NO</v>
      </c>
      <c r="N489" s="184" t="str">
        <f t="shared" si="453"/>
        <v/>
      </c>
      <c r="O489"/>
      <c r="P489" s="97">
        <v>0</v>
      </c>
      <c r="Q489" s="97">
        <v>0</v>
      </c>
      <c r="R489" s="97">
        <v>0</v>
      </c>
      <c r="S489" s="97">
        <v>0</v>
      </c>
      <c r="T489" s="97">
        <v>0</v>
      </c>
      <c r="U489" s="97">
        <v>0</v>
      </c>
      <c r="V489" s="97">
        <v>0</v>
      </c>
      <c r="W489" s="97">
        <v>0</v>
      </c>
      <c r="X489" s="97">
        <v>0</v>
      </c>
      <c r="Y489" s="97">
        <v>0</v>
      </c>
      <c r="Z489" s="97">
        <v>0</v>
      </c>
      <c r="AA489" s="97">
        <v>0</v>
      </c>
      <c r="AB489" s="97">
        <v>0</v>
      </c>
      <c r="AC489" s="97"/>
      <c r="AD489" s="97"/>
      <c r="AE489" s="97">
        <f t="shared" si="468"/>
        <v>0</v>
      </c>
      <c r="AF489" s="105" t="s">
        <v>427</v>
      </c>
      <c r="AG489" s="104"/>
      <c r="AH489" s="102"/>
      <c r="AI489" s="102">
        <f>AE489</f>
        <v>0</v>
      </c>
      <c r="AJ489" s="102"/>
      <c r="AK489" s="103"/>
      <c r="AL489" s="102">
        <f t="shared" si="462"/>
        <v>0</v>
      </c>
      <c r="AM489" s="101"/>
      <c r="AN489" s="102"/>
      <c r="AO489" s="264">
        <f t="shared" si="463"/>
        <v>0</v>
      </c>
      <c r="AP489" s="240"/>
      <c r="AQ489" s="87">
        <f t="shared" si="469"/>
        <v>0</v>
      </c>
      <c r="AR489" s="102"/>
      <c r="AS489" s="102">
        <f>AQ489</f>
        <v>0</v>
      </c>
      <c r="AT489" s="102"/>
      <c r="AU489" s="102"/>
      <c r="AV489" s="260">
        <f t="shared" si="464"/>
        <v>0</v>
      </c>
      <c r="AW489" s="102"/>
      <c r="AX489" s="102"/>
      <c r="AY489" s="101">
        <f t="shared" si="465"/>
        <v>0</v>
      </c>
      <c r="AZ489" s="516"/>
      <c r="BA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row>
    <row r="490" spans="1:87" s="11" customFormat="1" ht="12" customHeight="1">
      <c r="A490" s="364">
        <v>18230431</v>
      </c>
      <c r="B490" s="365" t="str">
        <f t="shared" si="449"/>
        <v>18230431</v>
      </c>
      <c r="C490" s="352" t="s">
        <v>1424</v>
      </c>
      <c r="D490" s="353" t="str">
        <f t="shared" si="450"/>
        <v>W/C</v>
      </c>
      <c r="E490" s="353"/>
      <c r="F490" s="367">
        <v>43070</v>
      </c>
      <c r="G490" s="353"/>
      <c r="H490" s="354" t="str">
        <f t="shared" si="488"/>
        <v/>
      </c>
      <c r="I490" s="354" t="str">
        <f t="shared" si="489"/>
        <v/>
      </c>
      <c r="J490" s="354" t="str">
        <f t="shared" si="490"/>
        <v/>
      </c>
      <c r="K490" s="354" t="str">
        <f t="shared" si="491"/>
        <v/>
      </c>
      <c r="L490" s="354" t="str">
        <f t="shared" si="451"/>
        <v>W/C</v>
      </c>
      <c r="M490" s="354" t="str">
        <f t="shared" si="452"/>
        <v>NO</v>
      </c>
      <c r="N490" s="354" t="str">
        <f t="shared" si="453"/>
        <v>W/C</v>
      </c>
      <c r="O490"/>
      <c r="P490" s="355">
        <v>-1725796.46</v>
      </c>
      <c r="Q490" s="355">
        <v>-1682956.01</v>
      </c>
      <c r="R490" s="355">
        <v>-1640115.56</v>
      </c>
      <c r="S490" s="355">
        <v>-2423940.2999999998</v>
      </c>
      <c r="T490" s="355">
        <v>-2381099.85</v>
      </c>
      <c r="U490" s="355">
        <v>-2338259.4</v>
      </c>
      <c r="V490" s="355">
        <v>-2295418.9500000002</v>
      </c>
      <c r="W490" s="355">
        <v>-2252578.5</v>
      </c>
      <c r="X490" s="355">
        <v>-2209738.0499999998</v>
      </c>
      <c r="Y490" s="355">
        <v>-2166897.6</v>
      </c>
      <c r="Z490" s="355">
        <v>-2124057.15</v>
      </c>
      <c r="AA490" s="355">
        <v>-2081216.7</v>
      </c>
      <c r="AB490" s="355">
        <v>-2038376.25</v>
      </c>
      <c r="AC490" s="355"/>
      <c r="AD490" s="355"/>
      <c r="AE490" s="355">
        <f t="shared" si="468"/>
        <v>-2123197.0354166669</v>
      </c>
      <c r="AF490" s="406"/>
      <c r="AG490" s="356"/>
      <c r="AH490" s="357"/>
      <c r="AI490" s="357"/>
      <c r="AJ490" s="357"/>
      <c r="AK490" s="358"/>
      <c r="AL490" s="357">
        <f t="shared" si="462"/>
        <v>0</v>
      </c>
      <c r="AM490" s="359">
        <f>AE490</f>
        <v>-2123197.0354166669</v>
      </c>
      <c r="AN490" s="357"/>
      <c r="AO490" s="360">
        <f t="shared" si="463"/>
        <v>-2123197.0354166669</v>
      </c>
      <c r="AP490" s="357"/>
      <c r="AQ490" s="361">
        <f t="shared" si="469"/>
        <v>-2038376.25</v>
      </c>
      <c r="AR490" s="357"/>
      <c r="AS490" s="357"/>
      <c r="AT490" s="357"/>
      <c r="AU490" s="357"/>
      <c r="AV490" s="362">
        <f t="shared" si="464"/>
        <v>0</v>
      </c>
      <c r="AW490" s="357">
        <f>AQ490</f>
        <v>-2038376.25</v>
      </c>
      <c r="AX490" s="357"/>
      <c r="AY490" s="359">
        <f t="shared" si="465"/>
        <v>-2038376.25</v>
      </c>
      <c r="AZ490" s="516"/>
      <c r="BA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row>
    <row r="491" spans="1:87" s="11" customFormat="1" ht="12" customHeight="1">
      <c r="A491" s="364">
        <v>18230501</v>
      </c>
      <c r="B491" s="365" t="str">
        <f t="shared" si="449"/>
        <v>18230501</v>
      </c>
      <c r="C491" s="352" t="s">
        <v>1397</v>
      </c>
      <c r="D491" s="353" t="str">
        <f t="shared" si="450"/>
        <v>W/C</v>
      </c>
      <c r="E491" s="353"/>
      <c r="F491" s="367">
        <v>43070</v>
      </c>
      <c r="G491" s="353"/>
      <c r="H491" s="354" t="str">
        <f t="shared" si="488"/>
        <v/>
      </c>
      <c r="I491" s="354" t="str">
        <f t="shared" si="489"/>
        <v/>
      </c>
      <c r="J491" s="354" t="str">
        <f t="shared" si="490"/>
        <v/>
      </c>
      <c r="K491" s="354" t="str">
        <f t="shared" si="491"/>
        <v/>
      </c>
      <c r="L491" s="354" t="str">
        <f t="shared" si="451"/>
        <v>W/C</v>
      </c>
      <c r="M491" s="354" t="str">
        <f t="shared" si="452"/>
        <v>NO</v>
      </c>
      <c r="N491" s="354" t="str">
        <f t="shared" si="453"/>
        <v>W/C</v>
      </c>
      <c r="O491"/>
      <c r="P491" s="355">
        <v>2161908.7599999998</v>
      </c>
      <c r="Q491" s="355">
        <v>2088973.01</v>
      </c>
      <c r="R491" s="355">
        <v>2019917.01</v>
      </c>
      <c r="S491" s="355">
        <v>1950861.01</v>
      </c>
      <c r="T491" s="355">
        <v>1881805.01</v>
      </c>
      <c r="U491" s="355">
        <v>1812749.01</v>
      </c>
      <c r="V491" s="355">
        <v>1743693.01</v>
      </c>
      <c r="W491" s="355">
        <v>1674637.01</v>
      </c>
      <c r="X491" s="355">
        <v>1605581.01</v>
      </c>
      <c r="Y491" s="355">
        <v>1536525.01</v>
      </c>
      <c r="Z491" s="355">
        <v>1467469.01</v>
      </c>
      <c r="AA491" s="355">
        <v>1398413.01</v>
      </c>
      <c r="AB491" s="355">
        <v>1329357.01</v>
      </c>
      <c r="AC491" s="355"/>
      <c r="AD491" s="355"/>
      <c r="AE491" s="355">
        <f t="shared" si="468"/>
        <v>1743854.6662500005</v>
      </c>
      <c r="AF491" s="406"/>
      <c r="AG491" s="356"/>
      <c r="AH491" s="357"/>
      <c r="AI491" s="357"/>
      <c r="AJ491" s="357"/>
      <c r="AK491" s="358"/>
      <c r="AL491" s="357">
        <f t="shared" si="462"/>
        <v>0</v>
      </c>
      <c r="AM491" s="359">
        <f>AE491</f>
        <v>1743854.6662500005</v>
      </c>
      <c r="AN491" s="357"/>
      <c r="AO491" s="360">
        <f t="shared" si="463"/>
        <v>1743854.6662500005</v>
      </c>
      <c r="AP491" s="357"/>
      <c r="AQ491" s="361">
        <f t="shared" si="469"/>
        <v>1329357.01</v>
      </c>
      <c r="AR491" s="357"/>
      <c r="AS491" s="357"/>
      <c r="AT491" s="357"/>
      <c r="AU491" s="357"/>
      <c r="AV491" s="362">
        <f t="shared" si="464"/>
        <v>0</v>
      </c>
      <c r="AW491" s="357">
        <f t="shared" ref="AW491:AW492" si="492">AQ491</f>
        <v>1329357.01</v>
      </c>
      <c r="AX491" s="357"/>
      <c r="AY491" s="359">
        <f t="shared" si="465"/>
        <v>1329357.01</v>
      </c>
      <c r="AZ491" s="516"/>
      <c r="BA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row>
    <row r="492" spans="1:87" s="11" customFormat="1" ht="12" customHeight="1">
      <c r="A492" s="364">
        <v>18230502</v>
      </c>
      <c r="B492" s="365" t="str">
        <f t="shared" si="449"/>
        <v>18230502</v>
      </c>
      <c r="C492" s="352" t="s">
        <v>1398</v>
      </c>
      <c r="D492" s="353" t="str">
        <f t="shared" si="450"/>
        <v>W/C</v>
      </c>
      <c r="E492" s="353"/>
      <c r="F492" s="367">
        <v>43070</v>
      </c>
      <c r="G492" s="353"/>
      <c r="H492" s="354" t="str">
        <f t="shared" si="488"/>
        <v/>
      </c>
      <c r="I492" s="354" t="str">
        <f t="shared" si="489"/>
        <v/>
      </c>
      <c r="J492" s="354" t="str">
        <f t="shared" si="490"/>
        <v/>
      </c>
      <c r="K492" s="354" t="str">
        <f t="shared" si="491"/>
        <v/>
      </c>
      <c r="L492" s="354" t="str">
        <f t="shared" si="451"/>
        <v>W/C</v>
      </c>
      <c r="M492" s="354" t="str">
        <f t="shared" si="452"/>
        <v>NO</v>
      </c>
      <c r="N492" s="354" t="str">
        <f t="shared" si="453"/>
        <v>W/C</v>
      </c>
      <c r="O492"/>
      <c r="P492" s="355">
        <v>1558464.05</v>
      </c>
      <c r="Q492" s="355">
        <v>1505886.24</v>
      </c>
      <c r="R492" s="355">
        <v>1456105.24</v>
      </c>
      <c r="S492" s="355">
        <v>1406324.24</v>
      </c>
      <c r="T492" s="355">
        <v>1356543.24</v>
      </c>
      <c r="U492" s="355">
        <v>1306762.24</v>
      </c>
      <c r="V492" s="355">
        <v>1256981.24</v>
      </c>
      <c r="W492" s="355">
        <v>1207200.24</v>
      </c>
      <c r="X492" s="355">
        <v>1157419.24</v>
      </c>
      <c r="Y492" s="355">
        <v>1107638.24</v>
      </c>
      <c r="Z492" s="355">
        <v>1057857.24</v>
      </c>
      <c r="AA492" s="355">
        <v>1008076.24</v>
      </c>
      <c r="AB492" s="355">
        <v>958295.24</v>
      </c>
      <c r="AC492" s="355"/>
      <c r="AD492" s="355"/>
      <c r="AE492" s="355">
        <f t="shared" si="468"/>
        <v>1257097.7737499999</v>
      </c>
      <c r="AF492" s="406"/>
      <c r="AG492" s="356"/>
      <c r="AH492" s="357"/>
      <c r="AI492" s="357"/>
      <c r="AJ492" s="357"/>
      <c r="AK492" s="358"/>
      <c r="AL492" s="357">
        <f t="shared" si="462"/>
        <v>0</v>
      </c>
      <c r="AM492" s="359">
        <f>AE492</f>
        <v>1257097.7737499999</v>
      </c>
      <c r="AN492" s="357"/>
      <c r="AO492" s="360">
        <f t="shared" si="463"/>
        <v>1257097.7737499999</v>
      </c>
      <c r="AP492" s="357"/>
      <c r="AQ492" s="361">
        <f t="shared" si="469"/>
        <v>958295.24</v>
      </c>
      <c r="AR492" s="357"/>
      <c r="AS492" s="357"/>
      <c r="AT492" s="357"/>
      <c r="AU492" s="357"/>
      <c r="AV492" s="362">
        <f t="shared" si="464"/>
        <v>0</v>
      </c>
      <c r="AW492" s="357">
        <f t="shared" si="492"/>
        <v>958295.24</v>
      </c>
      <c r="AX492" s="357"/>
      <c r="AY492" s="359">
        <f t="shared" si="465"/>
        <v>958295.24</v>
      </c>
      <c r="AZ492" s="516"/>
      <c r="BA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row>
    <row r="493" spans="1:87" s="11" customFormat="1" ht="12" customHeight="1">
      <c r="A493" s="168">
        <v>18230621</v>
      </c>
      <c r="B493" s="111" t="str">
        <f t="shared" si="449"/>
        <v>18230621</v>
      </c>
      <c r="C493" s="96" t="s">
        <v>394</v>
      </c>
      <c r="D493" s="115" t="str">
        <f t="shared" si="450"/>
        <v>W/C</v>
      </c>
      <c r="E493" s="115"/>
      <c r="F493" s="96"/>
      <c r="G493" s="115"/>
      <c r="H493" s="184" t="str">
        <f t="shared" si="488"/>
        <v/>
      </c>
      <c r="I493" s="184" t="str">
        <f t="shared" si="489"/>
        <v/>
      </c>
      <c r="J493" s="184" t="str">
        <f t="shared" si="490"/>
        <v/>
      </c>
      <c r="K493" s="184" t="str">
        <f t="shared" si="491"/>
        <v/>
      </c>
      <c r="L493" s="184" t="str">
        <f t="shared" si="451"/>
        <v>W/C</v>
      </c>
      <c r="M493" s="184" t="str">
        <f t="shared" si="452"/>
        <v>NO</v>
      </c>
      <c r="N493" s="184" t="str">
        <f t="shared" si="453"/>
        <v>W/C</v>
      </c>
      <c r="O493"/>
      <c r="P493" s="97">
        <v>-73196327.209999993</v>
      </c>
      <c r="Q493" s="97">
        <v>-83944956.180000007</v>
      </c>
      <c r="R493" s="97">
        <v>-94328603.640000001</v>
      </c>
      <c r="S493" s="97">
        <v>-104121649.39</v>
      </c>
      <c r="T493" s="97">
        <v>-112731382.27</v>
      </c>
      <c r="U493" s="97">
        <v>-17516650.149999999</v>
      </c>
      <c r="V493" s="97">
        <v>-23938028.82</v>
      </c>
      <c r="W493" s="97">
        <v>-31066970.329999998</v>
      </c>
      <c r="X493" s="97">
        <v>-37888338.93</v>
      </c>
      <c r="Y493" s="97">
        <v>-44158473.32</v>
      </c>
      <c r="Z493" s="97">
        <v>-51412496.82</v>
      </c>
      <c r="AA493" s="97">
        <v>-59373505.530000001</v>
      </c>
      <c r="AB493" s="97">
        <v>-68591861.140000001</v>
      </c>
      <c r="AC493" s="97"/>
      <c r="AD493" s="97"/>
      <c r="AE493" s="97">
        <f t="shared" si="468"/>
        <v>-60947929.129583329</v>
      </c>
      <c r="AF493" s="105"/>
      <c r="AG493" s="104"/>
      <c r="AH493" s="102"/>
      <c r="AI493" s="102"/>
      <c r="AJ493" s="102"/>
      <c r="AK493" s="103"/>
      <c r="AL493" s="102">
        <f t="shared" si="462"/>
        <v>0</v>
      </c>
      <c r="AM493" s="101">
        <f>AE493</f>
        <v>-60947929.129583329</v>
      </c>
      <c r="AN493" s="102"/>
      <c r="AO493" s="264">
        <f t="shared" si="463"/>
        <v>-60947929.129583329</v>
      </c>
      <c r="AP493" s="240"/>
      <c r="AQ493" s="87">
        <f t="shared" si="469"/>
        <v>-68591861.140000001</v>
      </c>
      <c r="AR493" s="102"/>
      <c r="AS493" s="102"/>
      <c r="AT493" s="102"/>
      <c r="AU493" s="102"/>
      <c r="AV493" s="260">
        <f t="shared" si="464"/>
        <v>0</v>
      </c>
      <c r="AW493" s="102">
        <f>AQ493</f>
        <v>-68591861.140000001</v>
      </c>
      <c r="AX493" s="102"/>
      <c r="AY493" s="101">
        <f t="shared" si="465"/>
        <v>-68591861.140000001</v>
      </c>
      <c r="AZ493" s="516"/>
      <c r="BA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row>
    <row r="494" spans="1:87" s="11" customFormat="1" ht="12" customHeight="1">
      <c r="A494" s="168">
        <v>18230631</v>
      </c>
      <c r="B494" s="111" t="str">
        <f t="shared" si="449"/>
        <v>18230631</v>
      </c>
      <c r="C494" s="96" t="s">
        <v>395</v>
      </c>
      <c r="D494" s="115" t="str">
        <f t="shared" si="450"/>
        <v>Non-Op</v>
      </c>
      <c r="E494" s="115"/>
      <c r="F494" s="96"/>
      <c r="G494" s="115"/>
      <c r="H494" s="184" t="str">
        <f t="shared" si="488"/>
        <v/>
      </c>
      <c r="I494" s="184" t="str">
        <f t="shared" si="489"/>
        <v/>
      </c>
      <c r="J494" s="184" t="str">
        <f t="shared" si="490"/>
        <v/>
      </c>
      <c r="K494" s="184" t="str">
        <f t="shared" si="491"/>
        <v>Non-Op</v>
      </c>
      <c r="L494" s="184" t="str">
        <f t="shared" si="451"/>
        <v>NO</v>
      </c>
      <c r="M494" s="184" t="str">
        <f t="shared" si="452"/>
        <v>NO</v>
      </c>
      <c r="N494" s="184" t="str">
        <f t="shared" si="453"/>
        <v/>
      </c>
      <c r="O494"/>
      <c r="P494" s="97">
        <v>797362.18</v>
      </c>
      <c r="Q494" s="97">
        <v>2511685.7599999998</v>
      </c>
      <c r="R494" s="97">
        <v>4201898.9400000004</v>
      </c>
      <c r="S494" s="97">
        <v>1.1100000000000001</v>
      </c>
      <c r="T494" s="97">
        <v>1.1100000000000001</v>
      </c>
      <c r="U494" s="97">
        <v>1.1100000000000001</v>
      </c>
      <c r="V494" s="97">
        <v>1.1100000000000001</v>
      </c>
      <c r="W494" s="97">
        <v>1.1100000000000001</v>
      </c>
      <c r="X494" s="97">
        <v>1.1100000000000001</v>
      </c>
      <c r="Y494" s="97">
        <v>0</v>
      </c>
      <c r="Z494" s="97">
        <v>0</v>
      </c>
      <c r="AA494" s="97">
        <v>-2.5</v>
      </c>
      <c r="AB494" s="97">
        <v>0</v>
      </c>
      <c r="AC494" s="97"/>
      <c r="AD494" s="97"/>
      <c r="AE494" s="97">
        <f t="shared" si="468"/>
        <v>592689.16250000021</v>
      </c>
      <c r="AF494" s="105"/>
      <c r="AG494" s="104"/>
      <c r="AH494" s="102"/>
      <c r="AI494" s="102"/>
      <c r="AJ494" s="102"/>
      <c r="AK494" s="103">
        <f>AE494</f>
        <v>592689.16250000021</v>
      </c>
      <c r="AL494" s="102">
        <f t="shared" si="462"/>
        <v>592689.16250000021</v>
      </c>
      <c r="AM494" s="101"/>
      <c r="AN494" s="102"/>
      <c r="AO494" s="264">
        <f t="shared" si="463"/>
        <v>0</v>
      </c>
      <c r="AP494" s="240"/>
      <c r="AQ494" s="87">
        <f t="shared" si="469"/>
        <v>0</v>
      </c>
      <c r="AR494" s="102"/>
      <c r="AS494" s="102"/>
      <c r="AT494" s="102"/>
      <c r="AU494" s="102">
        <f>AQ494</f>
        <v>0</v>
      </c>
      <c r="AV494" s="260">
        <f t="shared" si="464"/>
        <v>0</v>
      </c>
      <c r="AW494" s="102"/>
      <c r="AX494" s="102"/>
      <c r="AY494" s="101">
        <f t="shared" si="465"/>
        <v>0</v>
      </c>
      <c r="AZ494" s="516" t="s">
        <v>1696</v>
      </c>
      <c r="BA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row>
    <row r="495" spans="1:87" s="11" customFormat="1" ht="12" customHeight="1">
      <c r="A495" s="168">
        <v>18230691</v>
      </c>
      <c r="B495" s="111" t="str">
        <f t="shared" si="449"/>
        <v>18230691</v>
      </c>
      <c r="C495" s="96" t="s">
        <v>368</v>
      </c>
      <c r="D495" s="115" t="str">
        <f t="shared" si="450"/>
        <v>ERB</v>
      </c>
      <c r="E495" s="115"/>
      <c r="F495" s="96"/>
      <c r="G495" s="115"/>
      <c r="H495" s="184" t="str">
        <f t="shared" si="488"/>
        <v/>
      </c>
      <c r="I495" s="184" t="str">
        <f t="shared" si="489"/>
        <v>ERB</v>
      </c>
      <c r="J495" s="184" t="str">
        <f t="shared" si="490"/>
        <v/>
      </c>
      <c r="K495" s="184" t="str">
        <f t="shared" si="491"/>
        <v/>
      </c>
      <c r="L495" s="184" t="str">
        <f t="shared" si="451"/>
        <v>NO</v>
      </c>
      <c r="M495" s="184" t="str">
        <f t="shared" si="452"/>
        <v>NO</v>
      </c>
      <c r="N495" s="184" t="str">
        <f t="shared" si="453"/>
        <v/>
      </c>
      <c r="O495"/>
      <c r="P495" s="97">
        <v>0</v>
      </c>
      <c r="Q495" s="97">
        <v>0</v>
      </c>
      <c r="R495" s="97">
        <v>0</v>
      </c>
      <c r="S495" s="97">
        <v>0</v>
      </c>
      <c r="T495" s="97">
        <v>0</v>
      </c>
      <c r="U495" s="97">
        <v>0</v>
      </c>
      <c r="V495" s="97">
        <v>0</v>
      </c>
      <c r="W495" s="97">
        <v>0</v>
      </c>
      <c r="X495" s="97">
        <v>0</v>
      </c>
      <c r="Y495" s="97">
        <v>0</v>
      </c>
      <c r="Z495" s="97">
        <v>0</v>
      </c>
      <c r="AA495" s="97">
        <v>0</v>
      </c>
      <c r="AB495" s="97">
        <v>0</v>
      </c>
      <c r="AC495" s="97"/>
      <c r="AD495" s="97"/>
      <c r="AE495" s="97">
        <f t="shared" si="468"/>
        <v>0</v>
      </c>
      <c r="AF495" s="105" t="s">
        <v>427</v>
      </c>
      <c r="AG495" s="104"/>
      <c r="AH495" s="102"/>
      <c r="AI495" s="102">
        <f>AE495</f>
        <v>0</v>
      </c>
      <c r="AJ495" s="102"/>
      <c r="AK495" s="103"/>
      <c r="AL495" s="102">
        <f t="shared" si="462"/>
        <v>0</v>
      </c>
      <c r="AM495" s="101"/>
      <c r="AN495" s="102"/>
      <c r="AO495" s="264">
        <f t="shared" si="463"/>
        <v>0</v>
      </c>
      <c r="AP495" s="240"/>
      <c r="AQ495" s="87">
        <f t="shared" si="469"/>
        <v>0</v>
      </c>
      <c r="AR495" s="102"/>
      <c r="AS495" s="102">
        <f>AQ495</f>
        <v>0</v>
      </c>
      <c r="AT495" s="102"/>
      <c r="AU495" s="102"/>
      <c r="AV495" s="260">
        <f t="shared" si="464"/>
        <v>0</v>
      </c>
      <c r="AW495" s="102"/>
      <c r="AX495" s="102"/>
      <c r="AY495" s="101">
        <f t="shared" si="465"/>
        <v>0</v>
      </c>
      <c r="AZ495" s="516"/>
      <c r="BA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row>
    <row r="496" spans="1:87" s="11" customFormat="1" ht="12" customHeight="1">
      <c r="A496" s="168">
        <v>18230711</v>
      </c>
      <c r="B496" s="111" t="str">
        <f t="shared" si="449"/>
        <v>18230711</v>
      </c>
      <c r="C496" s="96" t="s">
        <v>373</v>
      </c>
      <c r="D496" s="115" t="str">
        <f t="shared" si="450"/>
        <v>Non-Op</v>
      </c>
      <c r="E496" s="115"/>
      <c r="F496" s="96"/>
      <c r="G496" s="115"/>
      <c r="H496" s="184" t="str">
        <f t="shared" si="488"/>
        <v/>
      </c>
      <c r="I496" s="184" t="str">
        <f t="shared" si="489"/>
        <v/>
      </c>
      <c r="J496" s="184" t="str">
        <f t="shared" si="490"/>
        <v/>
      </c>
      <c r="K496" s="184" t="str">
        <f t="shared" si="491"/>
        <v>Non-Op</v>
      </c>
      <c r="L496" s="184" t="str">
        <f t="shared" si="451"/>
        <v>NO</v>
      </c>
      <c r="M496" s="184" t="str">
        <f t="shared" si="452"/>
        <v>NO</v>
      </c>
      <c r="N496" s="184" t="str">
        <f t="shared" si="453"/>
        <v/>
      </c>
      <c r="O496"/>
      <c r="P496" s="97">
        <v>0</v>
      </c>
      <c r="Q496" s="97">
        <v>0</v>
      </c>
      <c r="R496" s="97">
        <v>0</v>
      </c>
      <c r="S496" s="97">
        <v>0</v>
      </c>
      <c r="T496" s="97">
        <v>0</v>
      </c>
      <c r="U496" s="97">
        <v>0</v>
      </c>
      <c r="V496" s="97">
        <v>0</v>
      </c>
      <c r="W496" s="97">
        <v>0</v>
      </c>
      <c r="X496" s="97">
        <v>0</v>
      </c>
      <c r="Y496" s="97">
        <v>0</v>
      </c>
      <c r="Z496" s="97">
        <v>0</v>
      </c>
      <c r="AA496" s="97">
        <v>0</v>
      </c>
      <c r="AB496" s="97">
        <v>0</v>
      </c>
      <c r="AC496" s="97"/>
      <c r="AD496" s="97"/>
      <c r="AE496" s="97">
        <f t="shared" si="468"/>
        <v>0</v>
      </c>
      <c r="AF496" s="105"/>
      <c r="AG496" s="104"/>
      <c r="AH496" s="102"/>
      <c r="AI496" s="102"/>
      <c r="AJ496" s="102"/>
      <c r="AK496" s="103">
        <f t="shared" ref="AK496:AK513" si="493">AE496</f>
        <v>0</v>
      </c>
      <c r="AL496" s="102">
        <f t="shared" si="462"/>
        <v>0</v>
      </c>
      <c r="AM496" s="101"/>
      <c r="AN496" s="102"/>
      <c r="AO496" s="264">
        <f t="shared" si="463"/>
        <v>0</v>
      </c>
      <c r="AP496" s="240"/>
      <c r="AQ496" s="87">
        <f t="shared" si="469"/>
        <v>0</v>
      </c>
      <c r="AR496" s="102"/>
      <c r="AS496" s="102"/>
      <c r="AT496" s="102"/>
      <c r="AU496" s="102">
        <f t="shared" ref="AU496:AU513" si="494">AQ496</f>
        <v>0</v>
      </c>
      <c r="AV496" s="260">
        <f t="shared" si="464"/>
        <v>0</v>
      </c>
      <c r="AW496" s="102"/>
      <c r="AX496" s="102"/>
      <c r="AY496" s="101">
        <f t="shared" si="465"/>
        <v>0</v>
      </c>
      <c r="AZ496" s="516" t="s">
        <v>1703</v>
      </c>
      <c r="BA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row>
    <row r="497" spans="1:87" s="11" customFormat="1" ht="12" customHeight="1">
      <c r="A497" s="168">
        <v>18230721</v>
      </c>
      <c r="B497" s="111" t="str">
        <f t="shared" si="449"/>
        <v>18230721</v>
      </c>
      <c r="C497" s="96" t="s">
        <v>374</v>
      </c>
      <c r="D497" s="115" t="str">
        <f t="shared" si="450"/>
        <v>Non-Op</v>
      </c>
      <c r="E497" s="115"/>
      <c r="F497" s="96"/>
      <c r="G497" s="115"/>
      <c r="H497" s="184" t="str">
        <f t="shared" si="488"/>
        <v/>
      </c>
      <c r="I497" s="184" t="str">
        <f t="shared" si="489"/>
        <v/>
      </c>
      <c r="J497" s="184" t="str">
        <f t="shared" si="490"/>
        <v/>
      </c>
      <c r="K497" s="184" t="str">
        <f t="shared" si="491"/>
        <v>Non-Op</v>
      </c>
      <c r="L497" s="184" t="str">
        <f t="shared" si="451"/>
        <v>NO</v>
      </c>
      <c r="M497" s="184" t="str">
        <f t="shared" si="452"/>
        <v>NO</v>
      </c>
      <c r="N497" s="184" t="str">
        <f t="shared" si="453"/>
        <v/>
      </c>
      <c r="O497"/>
      <c r="P497" s="97">
        <v>0</v>
      </c>
      <c r="Q497" s="97">
        <v>0</v>
      </c>
      <c r="R497" s="97">
        <v>0</v>
      </c>
      <c r="S497" s="97">
        <v>0</v>
      </c>
      <c r="T497" s="97">
        <v>0</v>
      </c>
      <c r="U497" s="97">
        <v>0</v>
      </c>
      <c r="V497" s="97">
        <v>0</v>
      </c>
      <c r="W497" s="97">
        <v>0</v>
      </c>
      <c r="X497" s="97">
        <v>0</v>
      </c>
      <c r="Y497" s="97">
        <v>0</v>
      </c>
      <c r="Z497" s="97">
        <v>0</v>
      </c>
      <c r="AA497" s="97">
        <v>0</v>
      </c>
      <c r="AB497" s="97">
        <v>0</v>
      </c>
      <c r="AC497" s="97"/>
      <c r="AD497" s="97"/>
      <c r="AE497" s="97">
        <f t="shared" si="468"/>
        <v>0</v>
      </c>
      <c r="AF497" s="105"/>
      <c r="AG497" s="104"/>
      <c r="AH497" s="102"/>
      <c r="AI497" s="102"/>
      <c r="AJ497" s="102"/>
      <c r="AK497" s="103">
        <f t="shared" si="493"/>
        <v>0</v>
      </c>
      <c r="AL497" s="102">
        <f t="shared" si="462"/>
        <v>0</v>
      </c>
      <c r="AM497" s="101"/>
      <c r="AN497" s="102"/>
      <c r="AO497" s="264">
        <f t="shared" si="463"/>
        <v>0</v>
      </c>
      <c r="AP497" s="240"/>
      <c r="AQ497" s="87">
        <f t="shared" si="469"/>
        <v>0</v>
      </c>
      <c r="AR497" s="102"/>
      <c r="AS497" s="102"/>
      <c r="AT497" s="102"/>
      <c r="AU497" s="102">
        <f t="shared" si="494"/>
        <v>0</v>
      </c>
      <c r="AV497" s="260">
        <f t="shared" si="464"/>
        <v>0</v>
      </c>
      <c r="AW497" s="102"/>
      <c r="AX497" s="102"/>
      <c r="AY497" s="101">
        <f t="shared" si="465"/>
        <v>0</v>
      </c>
      <c r="AZ497" s="516" t="s">
        <v>1703</v>
      </c>
      <c r="BA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row>
    <row r="498" spans="1:87" s="11" customFormat="1" ht="12" customHeight="1">
      <c r="A498" s="168">
        <v>18230731</v>
      </c>
      <c r="B498" s="111" t="str">
        <f t="shared" si="449"/>
        <v>18230731</v>
      </c>
      <c r="C498" s="96" t="s">
        <v>626</v>
      </c>
      <c r="D498" s="115" t="str">
        <f t="shared" si="450"/>
        <v>Non-Op</v>
      </c>
      <c r="E498" s="115"/>
      <c r="F498" s="96"/>
      <c r="G498" s="115"/>
      <c r="H498" s="184" t="str">
        <f t="shared" si="488"/>
        <v/>
      </c>
      <c r="I498" s="184" t="str">
        <f t="shared" si="489"/>
        <v/>
      </c>
      <c r="J498" s="184" t="str">
        <f t="shared" si="490"/>
        <v/>
      </c>
      <c r="K498" s="184" t="str">
        <f t="shared" si="491"/>
        <v>Non-Op</v>
      </c>
      <c r="L498" s="184" t="str">
        <f t="shared" si="451"/>
        <v>NO</v>
      </c>
      <c r="M498" s="184" t="str">
        <f t="shared" si="452"/>
        <v>NO</v>
      </c>
      <c r="N498" s="184" t="str">
        <f t="shared" si="453"/>
        <v/>
      </c>
      <c r="O498"/>
      <c r="P498" s="97">
        <v>0</v>
      </c>
      <c r="Q498" s="97">
        <v>0</v>
      </c>
      <c r="R498" s="97">
        <v>0</v>
      </c>
      <c r="S498" s="97">
        <v>0</v>
      </c>
      <c r="T498" s="97">
        <v>0</v>
      </c>
      <c r="U498" s="97">
        <v>0</v>
      </c>
      <c r="V498" s="97">
        <v>0</v>
      </c>
      <c r="W498" s="97">
        <v>0</v>
      </c>
      <c r="X498" s="97">
        <v>0</v>
      </c>
      <c r="Y498" s="97">
        <v>0</v>
      </c>
      <c r="Z498" s="97">
        <v>0</v>
      </c>
      <c r="AA498" s="97">
        <v>0</v>
      </c>
      <c r="AB498" s="97">
        <v>0</v>
      </c>
      <c r="AC498" s="97"/>
      <c r="AD498" s="97"/>
      <c r="AE498" s="97">
        <f t="shared" si="468"/>
        <v>0</v>
      </c>
      <c r="AF498" s="105"/>
      <c r="AG498" s="104"/>
      <c r="AH498" s="102"/>
      <c r="AI498" s="102"/>
      <c r="AJ498" s="102"/>
      <c r="AK498" s="103">
        <f t="shared" si="493"/>
        <v>0</v>
      </c>
      <c r="AL498" s="102">
        <f t="shared" si="462"/>
        <v>0</v>
      </c>
      <c r="AM498" s="101"/>
      <c r="AN498" s="102"/>
      <c r="AO498" s="264">
        <f t="shared" si="463"/>
        <v>0</v>
      </c>
      <c r="AP498" s="240"/>
      <c r="AQ498" s="87">
        <f t="shared" si="469"/>
        <v>0</v>
      </c>
      <c r="AR498" s="102"/>
      <c r="AS498" s="102"/>
      <c r="AT498" s="102"/>
      <c r="AU498" s="102">
        <f t="shared" si="494"/>
        <v>0</v>
      </c>
      <c r="AV498" s="260">
        <f t="shared" si="464"/>
        <v>0</v>
      </c>
      <c r="AW498" s="102"/>
      <c r="AX498" s="102"/>
      <c r="AY498" s="101">
        <f t="shared" si="465"/>
        <v>0</v>
      </c>
      <c r="AZ498" s="516" t="s">
        <v>1703</v>
      </c>
      <c r="BA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row>
    <row r="499" spans="1:87" s="11" customFormat="1" ht="12" customHeight="1">
      <c r="A499" s="168">
        <v>18230741</v>
      </c>
      <c r="B499" s="111" t="str">
        <f t="shared" si="449"/>
        <v>18230741</v>
      </c>
      <c r="C499" s="96" t="s">
        <v>99</v>
      </c>
      <c r="D499" s="115" t="str">
        <f t="shared" si="450"/>
        <v>Non-Op</v>
      </c>
      <c r="E499" s="115"/>
      <c r="F499" s="96"/>
      <c r="G499" s="115"/>
      <c r="H499" s="184" t="str">
        <f t="shared" si="488"/>
        <v/>
      </c>
      <c r="I499" s="184" t="str">
        <f t="shared" si="489"/>
        <v/>
      </c>
      <c r="J499" s="184" t="str">
        <f t="shared" si="490"/>
        <v/>
      </c>
      <c r="K499" s="184" t="str">
        <f t="shared" si="491"/>
        <v>Non-Op</v>
      </c>
      <c r="L499" s="184" t="str">
        <f t="shared" si="451"/>
        <v>NO</v>
      </c>
      <c r="M499" s="184" t="str">
        <f t="shared" si="452"/>
        <v>NO</v>
      </c>
      <c r="N499" s="184" t="str">
        <f t="shared" si="453"/>
        <v/>
      </c>
      <c r="O499"/>
      <c r="P499" s="97">
        <v>0</v>
      </c>
      <c r="Q499" s="97">
        <v>0</v>
      </c>
      <c r="R499" s="97">
        <v>0</v>
      </c>
      <c r="S499" s="97">
        <v>0</v>
      </c>
      <c r="T499" s="97">
        <v>0</v>
      </c>
      <c r="U499" s="97">
        <v>0</v>
      </c>
      <c r="V499" s="97">
        <v>0</v>
      </c>
      <c r="W499" s="97">
        <v>0</v>
      </c>
      <c r="X499" s="97">
        <v>0</v>
      </c>
      <c r="Y499" s="97">
        <v>0</v>
      </c>
      <c r="Z499" s="97">
        <v>0</v>
      </c>
      <c r="AA499" s="97">
        <v>0</v>
      </c>
      <c r="AB499" s="97">
        <v>0</v>
      </c>
      <c r="AC499" s="97"/>
      <c r="AD499" s="97"/>
      <c r="AE499" s="97">
        <f t="shared" si="468"/>
        <v>0</v>
      </c>
      <c r="AF499" s="105"/>
      <c r="AG499" s="104"/>
      <c r="AH499" s="102"/>
      <c r="AI499" s="102"/>
      <c r="AJ499" s="102"/>
      <c r="AK499" s="103">
        <f t="shared" si="493"/>
        <v>0</v>
      </c>
      <c r="AL499" s="102">
        <f t="shared" si="462"/>
        <v>0</v>
      </c>
      <c r="AM499" s="101"/>
      <c r="AN499" s="102"/>
      <c r="AO499" s="264">
        <f t="shared" si="463"/>
        <v>0</v>
      </c>
      <c r="AP499" s="240"/>
      <c r="AQ499" s="87">
        <f t="shared" si="469"/>
        <v>0</v>
      </c>
      <c r="AR499" s="102"/>
      <c r="AS499" s="102"/>
      <c r="AT499" s="102"/>
      <c r="AU499" s="102">
        <f t="shared" si="494"/>
        <v>0</v>
      </c>
      <c r="AV499" s="260">
        <f t="shared" si="464"/>
        <v>0</v>
      </c>
      <c r="AW499" s="102"/>
      <c r="AX499" s="102"/>
      <c r="AY499" s="101">
        <f t="shared" si="465"/>
        <v>0</v>
      </c>
      <c r="AZ499" s="516" t="s">
        <v>1703</v>
      </c>
      <c r="BA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row>
    <row r="500" spans="1:87" s="11" customFormat="1" ht="12" customHeight="1">
      <c r="A500" s="168">
        <v>18230751</v>
      </c>
      <c r="B500" s="111" t="str">
        <f t="shared" si="449"/>
        <v>18230751</v>
      </c>
      <c r="C500" s="96" t="s">
        <v>110</v>
      </c>
      <c r="D500" s="115" t="str">
        <f t="shared" si="450"/>
        <v>Non-Op</v>
      </c>
      <c r="E500" s="115"/>
      <c r="F500" s="96"/>
      <c r="G500" s="115"/>
      <c r="H500" s="184" t="str">
        <f t="shared" si="488"/>
        <v/>
      </c>
      <c r="I500" s="184" t="str">
        <f t="shared" si="489"/>
        <v/>
      </c>
      <c r="J500" s="184" t="str">
        <f t="shared" si="490"/>
        <v/>
      </c>
      <c r="K500" s="184" t="str">
        <f t="shared" si="491"/>
        <v>Non-Op</v>
      </c>
      <c r="L500" s="184" t="str">
        <f t="shared" si="451"/>
        <v>NO</v>
      </c>
      <c r="M500" s="184" t="str">
        <f t="shared" si="452"/>
        <v>NO</v>
      </c>
      <c r="N500" s="184" t="str">
        <f t="shared" si="453"/>
        <v/>
      </c>
      <c r="O500"/>
      <c r="P500" s="97">
        <v>0</v>
      </c>
      <c r="Q500" s="97">
        <v>0</v>
      </c>
      <c r="R500" s="97">
        <v>0</v>
      </c>
      <c r="S500" s="97">
        <v>0</v>
      </c>
      <c r="T500" s="97">
        <v>0</v>
      </c>
      <c r="U500" s="97">
        <v>0</v>
      </c>
      <c r="V500" s="97">
        <v>0</v>
      </c>
      <c r="W500" s="97">
        <v>0</v>
      </c>
      <c r="X500" s="97">
        <v>0</v>
      </c>
      <c r="Y500" s="97">
        <v>0</v>
      </c>
      <c r="Z500" s="97">
        <v>0</v>
      </c>
      <c r="AA500" s="97">
        <v>0</v>
      </c>
      <c r="AB500" s="97">
        <v>0</v>
      </c>
      <c r="AC500" s="97"/>
      <c r="AD500" s="97"/>
      <c r="AE500" s="97">
        <f t="shared" si="468"/>
        <v>0</v>
      </c>
      <c r="AF500" s="105"/>
      <c r="AG500" s="104"/>
      <c r="AH500" s="102"/>
      <c r="AI500" s="102"/>
      <c r="AJ500" s="102"/>
      <c r="AK500" s="103">
        <f t="shared" si="493"/>
        <v>0</v>
      </c>
      <c r="AL500" s="102">
        <f t="shared" si="462"/>
        <v>0</v>
      </c>
      <c r="AM500" s="101"/>
      <c r="AN500" s="102"/>
      <c r="AO500" s="264">
        <f t="shared" si="463"/>
        <v>0</v>
      </c>
      <c r="AP500" s="240"/>
      <c r="AQ500" s="87">
        <f t="shared" si="469"/>
        <v>0</v>
      </c>
      <c r="AR500" s="102"/>
      <c r="AS500" s="102"/>
      <c r="AT500" s="102"/>
      <c r="AU500" s="102">
        <f t="shared" si="494"/>
        <v>0</v>
      </c>
      <c r="AV500" s="260">
        <f t="shared" si="464"/>
        <v>0</v>
      </c>
      <c r="AW500" s="102"/>
      <c r="AX500" s="102"/>
      <c r="AY500" s="101">
        <f t="shared" si="465"/>
        <v>0</v>
      </c>
      <c r="AZ500" s="516" t="s">
        <v>1703</v>
      </c>
      <c r="BA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row>
    <row r="501" spans="1:87" s="11" customFormat="1" ht="12" customHeight="1">
      <c r="A501" s="168">
        <v>18230761</v>
      </c>
      <c r="B501" s="111" t="str">
        <f t="shared" ref="B501:B565" si="495">TEXT(A501,"##")</f>
        <v>18230761</v>
      </c>
      <c r="C501" s="96" t="s">
        <v>111</v>
      </c>
      <c r="D501" s="115" t="str">
        <f t="shared" ref="D501:D565" si="496">IF(CONCATENATE(H501,I501,J501,K501,N501)= "ERBGRB","CRB",CONCATENATE(H501,I501,J501,K501,N501))</f>
        <v>Non-Op</v>
      </c>
      <c r="E501" s="115"/>
      <c r="F501" s="96"/>
      <c r="G501" s="115"/>
      <c r="H501" s="184" t="str">
        <f t="shared" si="488"/>
        <v/>
      </c>
      <c r="I501" s="184" t="str">
        <f t="shared" si="489"/>
        <v/>
      </c>
      <c r="J501" s="184" t="str">
        <f t="shared" si="490"/>
        <v/>
      </c>
      <c r="K501" s="184" t="str">
        <f t="shared" si="491"/>
        <v>Non-Op</v>
      </c>
      <c r="L501" s="184" t="str">
        <f t="shared" si="451"/>
        <v>NO</v>
      </c>
      <c r="M501" s="184" t="str">
        <f t="shared" si="452"/>
        <v>NO</v>
      </c>
      <c r="N501" s="184" t="str">
        <f t="shared" si="453"/>
        <v/>
      </c>
      <c r="O501"/>
      <c r="P501" s="97">
        <v>0</v>
      </c>
      <c r="Q501" s="97">
        <v>0</v>
      </c>
      <c r="R501" s="97">
        <v>0</v>
      </c>
      <c r="S501" s="97">
        <v>0</v>
      </c>
      <c r="T501" s="97">
        <v>0</v>
      </c>
      <c r="U501" s="97">
        <v>0</v>
      </c>
      <c r="V501" s="97">
        <v>0</v>
      </c>
      <c r="W501" s="97">
        <v>0</v>
      </c>
      <c r="X501" s="97">
        <v>0</v>
      </c>
      <c r="Y501" s="97">
        <v>0</v>
      </c>
      <c r="Z501" s="97">
        <v>0</v>
      </c>
      <c r="AA501" s="97">
        <v>0</v>
      </c>
      <c r="AB501" s="97">
        <v>0</v>
      </c>
      <c r="AC501" s="97"/>
      <c r="AD501" s="97"/>
      <c r="AE501" s="97">
        <f t="shared" si="468"/>
        <v>0</v>
      </c>
      <c r="AF501" s="105"/>
      <c r="AG501" s="104"/>
      <c r="AH501" s="102"/>
      <c r="AI501" s="102"/>
      <c r="AJ501" s="102"/>
      <c r="AK501" s="103">
        <f t="shared" si="493"/>
        <v>0</v>
      </c>
      <c r="AL501" s="102">
        <f t="shared" si="462"/>
        <v>0</v>
      </c>
      <c r="AM501" s="101"/>
      <c r="AN501" s="102"/>
      <c r="AO501" s="264">
        <f t="shared" si="463"/>
        <v>0</v>
      </c>
      <c r="AP501" s="240"/>
      <c r="AQ501" s="87">
        <f t="shared" si="469"/>
        <v>0</v>
      </c>
      <c r="AR501" s="102"/>
      <c r="AS501" s="102"/>
      <c r="AT501" s="102"/>
      <c r="AU501" s="102">
        <f t="shared" si="494"/>
        <v>0</v>
      </c>
      <c r="AV501" s="260">
        <f t="shared" si="464"/>
        <v>0</v>
      </c>
      <c r="AW501" s="102"/>
      <c r="AX501" s="102"/>
      <c r="AY501" s="101">
        <f t="shared" si="465"/>
        <v>0</v>
      </c>
      <c r="AZ501" s="516" t="s">
        <v>1703</v>
      </c>
      <c r="BA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row>
    <row r="502" spans="1:87" s="11" customFormat="1" ht="12" customHeight="1">
      <c r="A502" s="168">
        <v>18230771</v>
      </c>
      <c r="B502" s="111" t="str">
        <f t="shared" si="495"/>
        <v>18230771</v>
      </c>
      <c r="C502" s="96" t="s">
        <v>337</v>
      </c>
      <c r="D502" s="115" t="str">
        <f t="shared" si="496"/>
        <v>Non-Op</v>
      </c>
      <c r="E502" s="115"/>
      <c r="F502" s="96"/>
      <c r="G502" s="115"/>
      <c r="H502" s="184" t="str">
        <f t="shared" si="488"/>
        <v/>
      </c>
      <c r="I502" s="184" t="str">
        <f t="shared" si="489"/>
        <v/>
      </c>
      <c r="J502" s="184" t="str">
        <f t="shared" si="490"/>
        <v/>
      </c>
      <c r="K502" s="184" t="str">
        <f t="shared" si="491"/>
        <v>Non-Op</v>
      </c>
      <c r="L502" s="184" t="str">
        <f t="shared" si="451"/>
        <v>NO</v>
      </c>
      <c r="M502" s="184" t="str">
        <f t="shared" si="452"/>
        <v>NO</v>
      </c>
      <c r="N502" s="184" t="str">
        <f t="shared" si="453"/>
        <v/>
      </c>
      <c r="O502"/>
      <c r="P502" s="97">
        <v>22414387</v>
      </c>
      <c r="Q502" s="97">
        <v>21255290</v>
      </c>
      <c r="R502" s="97">
        <v>16745089</v>
      </c>
      <c r="S502" s="97">
        <v>14925138</v>
      </c>
      <c r="T502" s="97">
        <v>11830855</v>
      </c>
      <c r="U502" s="97">
        <v>10116778</v>
      </c>
      <c r="V502" s="97">
        <v>7103672</v>
      </c>
      <c r="W502" s="97">
        <v>17738293</v>
      </c>
      <c r="X502" s="97">
        <v>30702019</v>
      </c>
      <c r="Y502" s="97">
        <v>30132549</v>
      </c>
      <c r="Z502" s="97">
        <v>35001666</v>
      </c>
      <c r="AA502" s="97">
        <v>22063318</v>
      </c>
      <c r="AB502" s="97">
        <v>25905547.77</v>
      </c>
      <c r="AC502" s="97"/>
      <c r="AD502" s="97"/>
      <c r="AE502" s="97">
        <f t="shared" si="468"/>
        <v>20147886.19875</v>
      </c>
      <c r="AF502" s="105"/>
      <c r="AG502" s="104"/>
      <c r="AH502" s="102"/>
      <c r="AI502" s="102"/>
      <c r="AJ502" s="102"/>
      <c r="AK502" s="103">
        <f t="shared" si="493"/>
        <v>20147886.19875</v>
      </c>
      <c r="AL502" s="102">
        <f t="shared" si="462"/>
        <v>20147886.19875</v>
      </c>
      <c r="AM502" s="101"/>
      <c r="AN502" s="102"/>
      <c r="AO502" s="264">
        <f t="shared" si="463"/>
        <v>0</v>
      </c>
      <c r="AP502" s="240"/>
      <c r="AQ502" s="87">
        <f t="shared" si="469"/>
        <v>25905547.77</v>
      </c>
      <c r="AR502" s="102"/>
      <c r="AS502" s="102"/>
      <c r="AT502" s="102"/>
      <c r="AU502" s="102">
        <f t="shared" si="494"/>
        <v>25905547.77</v>
      </c>
      <c r="AV502" s="260">
        <f t="shared" si="464"/>
        <v>25905547.77</v>
      </c>
      <c r="AW502" s="102"/>
      <c r="AX502" s="102"/>
      <c r="AY502" s="101">
        <f t="shared" si="465"/>
        <v>0</v>
      </c>
      <c r="AZ502" s="516" t="s">
        <v>1703</v>
      </c>
      <c r="BA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row>
    <row r="503" spans="1:87" s="11" customFormat="1" ht="12" customHeight="1">
      <c r="A503" s="168">
        <v>18230781</v>
      </c>
      <c r="B503" s="111" t="str">
        <f t="shared" si="495"/>
        <v>18230781</v>
      </c>
      <c r="C503" s="96" t="s">
        <v>303</v>
      </c>
      <c r="D503" s="115" t="str">
        <f t="shared" si="496"/>
        <v>Non-Op</v>
      </c>
      <c r="E503" s="115"/>
      <c r="F503" s="96"/>
      <c r="G503" s="115"/>
      <c r="H503" s="184" t="str">
        <f t="shared" si="488"/>
        <v/>
      </c>
      <c r="I503" s="184" t="str">
        <f t="shared" si="489"/>
        <v/>
      </c>
      <c r="J503" s="184" t="str">
        <f t="shared" si="490"/>
        <v/>
      </c>
      <c r="K503" s="184" t="str">
        <f t="shared" si="491"/>
        <v>Non-Op</v>
      </c>
      <c r="L503" s="184" t="str">
        <f t="shared" si="451"/>
        <v>NO</v>
      </c>
      <c r="M503" s="184" t="str">
        <f t="shared" si="452"/>
        <v>NO</v>
      </c>
      <c r="N503" s="184" t="str">
        <f t="shared" si="453"/>
        <v/>
      </c>
      <c r="O503"/>
      <c r="P503" s="97">
        <v>-22414387</v>
      </c>
      <c r="Q503" s="97">
        <v>-21255290</v>
      </c>
      <c r="R503" s="97">
        <v>-16745089</v>
      </c>
      <c r="S503" s="97">
        <v>-14925138</v>
      </c>
      <c r="T503" s="97">
        <v>-11830855</v>
      </c>
      <c r="U503" s="97">
        <v>-10116778</v>
      </c>
      <c r="V503" s="97">
        <v>-7103672</v>
      </c>
      <c r="W503" s="97">
        <v>-17738293</v>
      </c>
      <c r="X503" s="97">
        <v>-30702019</v>
      </c>
      <c r="Y503" s="97">
        <v>-30132549</v>
      </c>
      <c r="Z503" s="97">
        <v>-35001666</v>
      </c>
      <c r="AA503" s="97">
        <v>-22063318</v>
      </c>
      <c r="AB503" s="97">
        <v>-25905547.77</v>
      </c>
      <c r="AC503" s="97"/>
      <c r="AD503" s="97"/>
      <c r="AE503" s="97">
        <f t="shared" si="468"/>
        <v>-20147886.19875</v>
      </c>
      <c r="AF503" s="105"/>
      <c r="AG503" s="104"/>
      <c r="AH503" s="102"/>
      <c r="AI503" s="102"/>
      <c r="AJ503" s="102"/>
      <c r="AK503" s="103">
        <f t="shared" si="493"/>
        <v>-20147886.19875</v>
      </c>
      <c r="AL503" s="102">
        <f t="shared" si="462"/>
        <v>-20147886.19875</v>
      </c>
      <c r="AM503" s="101"/>
      <c r="AN503" s="102"/>
      <c r="AO503" s="264">
        <f t="shared" si="463"/>
        <v>0</v>
      </c>
      <c r="AP503" s="240"/>
      <c r="AQ503" s="87">
        <f t="shared" si="469"/>
        <v>-25905547.77</v>
      </c>
      <c r="AR503" s="102"/>
      <c r="AS503" s="102"/>
      <c r="AT503" s="102"/>
      <c r="AU503" s="102">
        <f t="shared" si="494"/>
        <v>-25905547.77</v>
      </c>
      <c r="AV503" s="260">
        <f t="shared" si="464"/>
        <v>-25905547.77</v>
      </c>
      <c r="AW503" s="102"/>
      <c r="AX503" s="102"/>
      <c r="AY503" s="101">
        <f t="shared" si="465"/>
        <v>0</v>
      </c>
      <c r="AZ503" s="516" t="s">
        <v>1703</v>
      </c>
      <c r="BA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row>
    <row r="504" spans="1:87" s="11" customFormat="1" ht="12" customHeight="1">
      <c r="A504" s="168">
        <v>18230791</v>
      </c>
      <c r="B504" s="111" t="str">
        <f t="shared" si="495"/>
        <v>18230791</v>
      </c>
      <c r="C504" s="96" t="s">
        <v>146</v>
      </c>
      <c r="D504" s="115" t="str">
        <f t="shared" si="496"/>
        <v>Non-Op</v>
      </c>
      <c r="E504" s="115"/>
      <c r="F504" s="96"/>
      <c r="G504" s="115"/>
      <c r="H504" s="184" t="str">
        <f t="shared" si="488"/>
        <v/>
      </c>
      <c r="I504" s="184" t="str">
        <f t="shared" si="489"/>
        <v/>
      </c>
      <c r="J504" s="184" t="str">
        <f t="shared" si="490"/>
        <v/>
      </c>
      <c r="K504" s="184" t="str">
        <f t="shared" si="491"/>
        <v>Non-Op</v>
      </c>
      <c r="L504" s="184" t="str">
        <f t="shared" ref="L504:L568" si="497">IF(VALUE(AM504),"W/C",IF(ISBLANK(AM504),"NO","W/C"))</f>
        <v>NO</v>
      </c>
      <c r="M504" s="184" t="str">
        <f t="shared" ref="M504:M568" si="498">IF(VALUE(AN504),"W/C",IF(ISBLANK(AN504),"NO","W/C"))</f>
        <v>NO</v>
      </c>
      <c r="N504" s="184" t="str">
        <f t="shared" ref="N504:N568" si="499">IF(OR(CONCATENATE(L504,M504)="NOW/C",CONCATENATE(L504,M504)="W/CNO"),"W/C","")</f>
        <v/>
      </c>
      <c r="O504"/>
      <c r="P504" s="97">
        <v>3454344</v>
      </c>
      <c r="Q504" s="97">
        <v>3454344</v>
      </c>
      <c r="R504" s="97">
        <v>3454344</v>
      </c>
      <c r="S504" s="97">
        <v>3454344</v>
      </c>
      <c r="T504" s="97">
        <v>3454344</v>
      </c>
      <c r="U504" s="97">
        <v>3454344</v>
      </c>
      <c r="V504" s="97">
        <v>3454344</v>
      </c>
      <c r="W504" s="97">
        <v>3454344</v>
      </c>
      <c r="X504" s="97">
        <v>3454344</v>
      </c>
      <c r="Y504" s="97">
        <v>3454344</v>
      </c>
      <c r="Z504" s="97">
        <v>3454344</v>
      </c>
      <c r="AA504" s="97">
        <v>3454344</v>
      </c>
      <c r="AB504" s="97">
        <v>3454344</v>
      </c>
      <c r="AC504" s="97"/>
      <c r="AD504" s="97"/>
      <c r="AE504" s="97">
        <f t="shared" si="468"/>
        <v>3454344</v>
      </c>
      <c r="AF504" s="146"/>
      <c r="AG504" s="108"/>
      <c r="AH504" s="102"/>
      <c r="AI504" s="102"/>
      <c r="AJ504" s="102"/>
      <c r="AK504" s="103">
        <f t="shared" si="493"/>
        <v>3454344</v>
      </c>
      <c r="AL504" s="102">
        <f t="shared" si="462"/>
        <v>3454344</v>
      </c>
      <c r="AM504" s="101"/>
      <c r="AN504" s="102"/>
      <c r="AO504" s="264">
        <f t="shared" si="463"/>
        <v>0</v>
      </c>
      <c r="AP504" s="240"/>
      <c r="AQ504" s="87">
        <f t="shared" si="469"/>
        <v>3454344</v>
      </c>
      <c r="AR504" s="102"/>
      <c r="AS504" s="102"/>
      <c r="AT504" s="102"/>
      <c r="AU504" s="102">
        <f t="shared" si="494"/>
        <v>3454344</v>
      </c>
      <c r="AV504" s="260">
        <f t="shared" si="464"/>
        <v>3454344</v>
      </c>
      <c r="AW504" s="102"/>
      <c r="AX504" s="102"/>
      <c r="AY504" s="101">
        <f t="shared" si="465"/>
        <v>0</v>
      </c>
      <c r="AZ504" s="516" t="s">
        <v>1685</v>
      </c>
      <c r="BA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row>
    <row r="505" spans="1:87" s="11" customFormat="1" ht="12" customHeight="1">
      <c r="A505" s="168">
        <v>18230811</v>
      </c>
      <c r="B505" s="111" t="str">
        <f t="shared" si="495"/>
        <v>18230811</v>
      </c>
      <c r="C505" s="96" t="s">
        <v>578</v>
      </c>
      <c r="D505" s="115" t="str">
        <f t="shared" si="496"/>
        <v>Non-Op</v>
      </c>
      <c r="E505" s="115"/>
      <c r="F505" s="96"/>
      <c r="G505" s="115"/>
      <c r="H505" s="184" t="str">
        <f t="shared" si="488"/>
        <v/>
      </c>
      <c r="I505" s="184" t="str">
        <f t="shared" si="489"/>
        <v/>
      </c>
      <c r="J505" s="184" t="str">
        <f t="shared" si="490"/>
        <v/>
      </c>
      <c r="K505" s="184" t="str">
        <f t="shared" si="491"/>
        <v>Non-Op</v>
      </c>
      <c r="L505" s="184" t="str">
        <f t="shared" si="497"/>
        <v>NO</v>
      </c>
      <c r="M505" s="184" t="str">
        <f t="shared" si="498"/>
        <v>NO</v>
      </c>
      <c r="N505" s="184" t="str">
        <f t="shared" si="499"/>
        <v/>
      </c>
      <c r="O505"/>
      <c r="P505" s="97">
        <v>0</v>
      </c>
      <c r="Q505" s="97">
        <v>0</v>
      </c>
      <c r="R505" s="97">
        <v>0</v>
      </c>
      <c r="S505" s="97">
        <v>0</v>
      </c>
      <c r="T505" s="97">
        <v>0</v>
      </c>
      <c r="U505" s="97">
        <v>0</v>
      </c>
      <c r="V505" s="97">
        <v>0</v>
      </c>
      <c r="W505" s="97">
        <v>0</v>
      </c>
      <c r="X505" s="97">
        <v>0</v>
      </c>
      <c r="Y505" s="97">
        <v>0</v>
      </c>
      <c r="Z505" s="97">
        <v>0</v>
      </c>
      <c r="AA505" s="97">
        <v>0</v>
      </c>
      <c r="AB505" s="97">
        <v>0</v>
      </c>
      <c r="AC505" s="97"/>
      <c r="AD505" s="97"/>
      <c r="AE505" s="97">
        <f t="shared" si="468"/>
        <v>0</v>
      </c>
      <c r="AF505" s="105"/>
      <c r="AG505" s="104"/>
      <c r="AH505" s="102"/>
      <c r="AI505" s="102"/>
      <c r="AJ505" s="102"/>
      <c r="AK505" s="103">
        <f t="shared" si="493"/>
        <v>0</v>
      </c>
      <c r="AL505" s="102">
        <f t="shared" si="462"/>
        <v>0</v>
      </c>
      <c r="AM505" s="101"/>
      <c r="AN505" s="102"/>
      <c r="AO505" s="264">
        <f t="shared" si="463"/>
        <v>0</v>
      </c>
      <c r="AP505" s="240"/>
      <c r="AQ505" s="87">
        <f t="shared" si="469"/>
        <v>0</v>
      </c>
      <c r="AR505" s="102"/>
      <c r="AS505" s="102"/>
      <c r="AT505" s="102"/>
      <c r="AU505" s="102">
        <f t="shared" si="494"/>
        <v>0</v>
      </c>
      <c r="AV505" s="260">
        <f t="shared" si="464"/>
        <v>0</v>
      </c>
      <c r="AW505" s="102"/>
      <c r="AX505" s="102"/>
      <c r="AY505" s="101">
        <f t="shared" si="465"/>
        <v>0</v>
      </c>
      <c r="AZ505" s="516" t="s">
        <v>1703</v>
      </c>
      <c r="BA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row>
    <row r="506" spans="1:87" s="11" customFormat="1" ht="12" customHeight="1">
      <c r="A506" s="168">
        <v>18230821</v>
      </c>
      <c r="B506" s="111" t="str">
        <f t="shared" si="495"/>
        <v>18230821</v>
      </c>
      <c r="C506" s="96" t="s">
        <v>579</v>
      </c>
      <c r="D506" s="115" t="str">
        <f t="shared" si="496"/>
        <v>Non-Op</v>
      </c>
      <c r="E506" s="115"/>
      <c r="F506" s="96"/>
      <c r="G506" s="115"/>
      <c r="H506" s="184" t="str">
        <f t="shared" ref="H506:H537" si="500">IF(VALUE(AH506),H$7,IF(ISBLANK(AH506),"",H$7))</f>
        <v/>
      </c>
      <c r="I506" s="184" t="str">
        <f t="shared" si="489"/>
        <v/>
      </c>
      <c r="J506" s="184" t="str">
        <f t="shared" si="490"/>
        <v/>
      </c>
      <c r="K506" s="184" t="str">
        <f t="shared" si="491"/>
        <v>Non-Op</v>
      </c>
      <c r="L506" s="184" t="str">
        <f t="shared" si="497"/>
        <v>NO</v>
      </c>
      <c r="M506" s="184" t="str">
        <f t="shared" si="498"/>
        <v>NO</v>
      </c>
      <c r="N506" s="184" t="str">
        <f t="shared" si="499"/>
        <v/>
      </c>
      <c r="O506"/>
      <c r="P506" s="97">
        <v>0</v>
      </c>
      <c r="Q506" s="97">
        <v>0</v>
      </c>
      <c r="R506" s="97">
        <v>0</v>
      </c>
      <c r="S506" s="97">
        <v>0</v>
      </c>
      <c r="T506" s="97">
        <v>0</v>
      </c>
      <c r="U506" s="97">
        <v>0</v>
      </c>
      <c r="V506" s="97">
        <v>0</v>
      </c>
      <c r="W506" s="97">
        <v>0</v>
      </c>
      <c r="X506" s="97">
        <v>0</v>
      </c>
      <c r="Y506" s="97">
        <v>0</v>
      </c>
      <c r="Z506" s="97">
        <v>0</v>
      </c>
      <c r="AA506" s="97">
        <v>0</v>
      </c>
      <c r="AB506" s="97">
        <v>0</v>
      </c>
      <c r="AC506" s="97"/>
      <c r="AD506" s="97"/>
      <c r="AE506" s="97">
        <f t="shared" si="468"/>
        <v>0</v>
      </c>
      <c r="AF506" s="105"/>
      <c r="AG506" s="104"/>
      <c r="AH506" s="102"/>
      <c r="AI506" s="102"/>
      <c r="AJ506" s="102"/>
      <c r="AK506" s="103">
        <f t="shared" si="493"/>
        <v>0</v>
      </c>
      <c r="AL506" s="102">
        <f t="shared" si="462"/>
        <v>0</v>
      </c>
      <c r="AM506" s="101"/>
      <c r="AN506" s="102"/>
      <c r="AO506" s="264">
        <f t="shared" si="463"/>
        <v>0</v>
      </c>
      <c r="AP506" s="240"/>
      <c r="AQ506" s="87">
        <f t="shared" si="469"/>
        <v>0</v>
      </c>
      <c r="AR506" s="102"/>
      <c r="AS506" s="102"/>
      <c r="AT506" s="102"/>
      <c r="AU506" s="102">
        <f t="shared" si="494"/>
        <v>0</v>
      </c>
      <c r="AV506" s="260">
        <f t="shared" si="464"/>
        <v>0</v>
      </c>
      <c r="AW506" s="102"/>
      <c r="AX506" s="102"/>
      <c r="AY506" s="101">
        <f t="shared" si="465"/>
        <v>0</v>
      </c>
      <c r="AZ506" s="516" t="s">
        <v>1703</v>
      </c>
      <c r="BA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row>
    <row r="507" spans="1:87" s="11" customFormat="1" ht="12" customHeight="1">
      <c r="A507" s="168">
        <v>18230831</v>
      </c>
      <c r="B507" s="111" t="str">
        <f t="shared" si="495"/>
        <v>18230831</v>
      </c>
      <c r="C507" s="96" t="s">
        <v>541</v>
      </c>
      <c r="D507" s="115" t="str">
        <f t="shared" si="496"/>
        <v>Non-Op</v>
      </c>
      <c r="E507" s="115"/>
      <c r="F507" s="96"/>
      <c r="G507" s="115"/>
      <c r="H507" s="184" t="str">
        <f t="shared" si="500"/>
        <v/>
      </c>
      <c r="I507" s="184" t="str">
        <f t="shared" ref="I507:I538" si="501">IF(VALUE(AI507),I$7,IF(ISBLANK(AI507),"",I$7))</f>
        <v/>
      </c>
      <c r="J507" s="184" t="str">
        <f t="shared" ref="J507:J538" si="502">IF(VALUE(AJ507),J$7,IF(ISBLANK(AJ507),"",J$7))</f>
        <v/>
      </c>
      <c r="K507" s="184" t="str">
        <f t="shared" ref="K507:K538" si="503">IF(VALUE(AK507),K$7,IF(ISBLANK(AK507),"",K$7))</f>
        <v>Non-Op</v>
      </c>
      <c r="L507" s="184" t="str">
        <f t="shared" si="497"/>
        <v>NO</v>
      </c>
      <c r="M507" s="184" t="str">
        <f t="shared" si="498"/>
        <v>NO</v>
      </c>
      <c r="N507" s="184" t="str">
        <f t="shared" si="499"/>
        <v/>
      </c>
      <c r="O507"/>
      <c r="P507" s="97">
        <v>0</v>
      </c>
      <c r="Q507" s="97">
        <v>0</v>
      </c>
      <c r="R507" s="97">
        <v>0</v>
      </c>
      <c r="S507" s="97">
        <v>0</v>
      </c>
      <c r="T507" s="97">
        <v>0</v>
      </c>
      <c r="U507" s="97">
        <v>0</v>
      </c>
      <c r="V507" s="97">
        <v>0</v>
      </c>
      <c r="W507" s="97">
        <v>0</v>
      </c>
      <c r="X507" s="97">
        <v>0</v>
      </c>
      <c r="Y507" s="97">
        <v>0</v>
      </c>
      <c r="Z507" s="97">
        <v>0</v>
      </c>
      <c r="AA507" s="97">
        <v>0</v>
      </c>
      <c r="AB507" s="97">
        <v>0</v>
      </c>
      <c r="AC507" s="97"/>
      <c r="AD507" s="97"/>
      <c r="AE507" s="97">
        <f t="shared" si="468"/>
        <v>0</v>
      </c>
      <c r="AF507" s="105"/>
      <c r="AG507" s="104"/>
      <c r="AH507" s="102"/>
      <c r="AI507" s="102"/>
      <c r="AJ507" s="102"/>
      <c r="AK507" s="103">
        <f t="shared" si="493"/>
        <v>0</v>
      </c>
      <c r="AL507" s="102">
        <f t="shared" si="462"/>
        <v>0</v>
      </c>
      <c r="AM507" s="101"/>
      <c r="AN507" s="102"/>
      <c r="AO507" s="264">
        <f t="shared" si="463"/>
        <v>0</v>
      </c>
      <c r="AP507" s="240"/>
      <c r="AQ507" s="87">
        <f t="shared" si="469"/>
        <v>0</v>
      </c>
      <c r="AR507" s="102"/>
      <c r="AS507" s="102"/>
      <c r="AT507" s="102"/>
      <c r="AU507" s="102">
        <f t="shared" si="494"/>
        <v>0</v>
      </c>
      <c r="AV507" s="260">
        <f t="shared" si="464"/>
        <v>0</v>
      </c>
      <c r="AW507" s="102"/>
      <c r="AX507" s="102"/>
      <c r="AY507" s="101">
        <f t="shared" si="465"/>
        <v>0</v>
      </c>
      <c r="AZ507" s="516" t="s">
        <v>1703</v>
      </c>
      <c r="BA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row>
    <row r="508" spans="1:87" s="11" customFormat="1" ht="12" customHeight="1">
      <c r="A508" s="168">
        <v>18230841</v>
      </c>
      <c r="B508" s="111" t="str">
        <f t="shared" si="495"/>
        <v>18230841</v>
      </c>
      <c r="C508" s="96" t="s">
        <v>554</v>
      </c>
      <c r="D508" s="115" t="str">
        <f t="shared" si="496"/>
        <v>Non-Op</v>
      </c>
      <c r="E508" s="115"/>
      <c r="F508" s="96"/>
      <c r="G508" s="115"/>
      <c r="H508" s="184" t="str">
        <f t="shared" si="500"/>
        <v/>
      </c>
      <c r="I508" s="184" t="str">
        <f t="shared" si="501"/>
        <v/>
      </c>
      <c r="J508" s="184" t="str">
        <f t="shared" si="502"/>
        <v/>
      </c>
      <c r="K508" s="184" t="str">
        <f t="shared" si="503"/>
        <v>Non-Op</v>
      </c>
      <c r="L508" s="184" t="str">
        <f t="shared" si="497"/>
        <v>NO</v>
      </c>
      <c r="M508" s="184" t="str">
        <f t="shared" si="498"/>
        <v>NO</v>
      </c>
      <c r="N508" s="184" t="str">
        <f t="shared" si="499"/>
        <v/>
      </c>
      <c r="O508"/>
      <c r="P508" s="97">
        <v>0</v>
      </c>
      <c r="Q508" s="97">
        <v>0</v>
      </c>
      <c r="R508" s="97">
        <v>0</v>
      </c>
      <c r="S508" s="97">
        <v>0</v>
      </c>
      <c r="T508" s="97">
        <v>0</v>
      </c>
      <c r="U508" s="97">
        <v>0</v>
      </c>
      <c r="V508" s="97">
        <v>0</v>
      </c>
      <c r="W508" s="97">
        <v>0</v>
      </c>
      <c r="X508" s="97">
        <v>0</v>
      </c>
      <c r="Y508" s="97">
        <v>0</v>
      </c>
      <c r="Z508" s="97">
        <v>0</v>
      </c>
      <c r="AA508" s="97">
        <v>0</v>
      </c>
      <c r="AB508" s="97">
        <v>0</v>
      </c>
      <c r="AC508" s="97"/>
      <c r="AD508" s="97"/>
      <c r="AE508" s="97">
        <f t="shared" si="468"/>
        <v>0</v>
      </c>
      <c r="AF508" s="105"/>
      <c r="AG508" s="104"/>
      <c r="AH508" s="102"/>
      <c r="AI508" s="102"/>
      <c r="AJ508" s="102"/>
      <c r="AK508" s="103">
        <f t="shared" si="493"/>
        <v>0</v>
      </c>
      <c r="AL508" s="102">
        <f t="shared" si="462"/>
        <v>0</v>
      </c>
      <c r="AM508" s="101"/>
      <c r="AN508" s="102"/>
      <c r="AO508" s="264">
        <f t="shared" si="463"/>
        <v>0</v>
      </c>
      <c r="AP508" s="240"/>
      <c r="AQ508" s="87">
        <f t="shared" si="469"/>
        <v>0</v>
      </c>
      <c r="AR508" s="102"/>
      <c r="AS508" s="102"/>
      <c r="AT508" s="102"/>
      <c r="AU508" s="102">
        <f t="shared" si="494"/>
        <v>0</v>
      </c>
      <c r="AV508" s="260">
        <f t="shared" si="464"/>
        <v>0</v>
      </c>
      <c r="AW508" s="102"/>
      <c r="AX508" s="102"/>
      <c r="AY508" s="101">
        <f t="shared" si="465"/>
        <v>0</v>
      </c>
      <c r="AZ508" s="516" t="s">
        <v>1703</v>
      </c>
      <c r="BA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row>
    <row r="509" spans="1:87" s="11" customFormat="1" ht="12" customHeight="1">
      <c r="A509" s="170">
        <v>18230851</v>
      </c>
      <c r="B509" s="202" t="str">
        <f t="shared" si="495"/>
        <v>18230851</v>
      </c>
      <c r="C509" s="96" t="s">
        <v>429</v>
      </c>
      <c r="D509" s="115" t="str">
        <f t="shared" si="496"/>
        <v>Non-Op</v>
      </c>
      <c r="E509" s="115"/>
      <c r="F509" s="96"/>
      <c r="G509" s="115"/>
      <c r="H509" s="184" t="str">
        <f t="shared" si="500"/>
        <v/>
      </c>
      <c r="I509" s="184" t="str">
        <f t="shared" si="501"/>
        <v/>
      </c>
      <c r="J509" s="184" t="str">
        <f t="shared" si="502"/>
        <v/>
      </c>
      <c r="K509" s="184" t="str">
        <f t="shared" si="503"/>
        <v>Non-Op</v>
      </c>
      <c r="L509" s="184" t="str">
        <f t="shared" si="497"/>
        <v>NO</v>
      </c>
      <c r="M509" s="184" t="str">
        <f t="shared" si="498"/>
        <v>NO</v>
      </c>
      <c r="N509" s="184" t="str">
        <f t="shared" si="499"/>
        <v/>
      </c>
      <c r="O509"/>
      <c r="P509" s="97">
        <v>0</v>
      </c>
      <c r="Q509" s="97">
        <v>0</v>
      </c>
      <c r="R509" s="97">
        <v>0</v>
      </c>
      <c r="S509" s="97">
        <v>0</v>
      </c>
      <c r="T509" s="97">
        <v>0</v>
      </c>
      <c r="U509" s="97">
        <v>0</v>
      </c>
      <c r="V509" s="97">
        <v>0</v>
      </c>
      <c r="W509" s="97">
        <v>0</v>
      </c>
      <c r="X509" s="97">
        <v>0</v>
      </c>
      <c r="Y509" s="97">
        <v>0</v>
      </c>
      <c r="Z509" s="97">
        <v>0</v>
      </c>
      <c r="AA509" s="97">
        <v>0</v>
      </c>
      <c r="AB509" s="97">
        <v>0</v>
      </c>
      <c r="AC509" s="97"/>
      <c r="AD509" s="97"/>
      <c r="AE509" s="97">
        <f t="shared" si="468"/>
        <v>0</v>
      </c>
      <c r="AF509" s="105"/>
      <c r="AG509" s="104"/>
      <c r="AH509" s="102"/>
      <c r="AI509" s="102"/>
      <c r="AJ509" s="102"/>
      <c r="AK509" s="103">
        <f t="shared" si="493"/>
        <v>0</v>
      </c>
      <c r="AL509" s="102">
        <f t="shared" si="462"/>
        <v>0</v>
      </c>
      <c r="AM509" s="101"/>
      <c r="AN509" s="102"/>
      <c r="AO509" s="264">
        <f t="shared" si="463"/>
        <v>0</v>
      </c>
      <c r="AP509" s="240"/>
      <c r="AQ509" s="87">
        <f t="shared" si="469"/>
        <v>0</v>
      </c>
      <c r="AR509" s="102"/>
      <c r="AS509" s="102"/>
      <c r="AT509" s="102"/>
      <c r="AU509" s="102">
        <f t="shared" si="494"/>
        <v>0</v>
      </c>
      <c r="AV509" s="260">
        <f t="shared" si="464"/>
        <v>0</v>
      </c>
      <c r="AW509" s="102"/>
      <c r="AX509" s="102"/>
      <c r="AY509" s="101">
        <f t="shared" si="465"/>
        <v>0</v>
      </c>
      <c r="AZ509" s="516" t="s">
        <v>1703</v>
      </c>
      <c r="BA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row>
    <row r="510" spans="1:87" s="11" customFormat="1" ht="12" customHeight="1">
      <c r="A510" s="170">
        <v>18230861</v>
      </c>
      <c r="B510" s="202" t="str">
        <f t="shared" si="495"/>
        <v>18230861</v>
      </c>
      <c r="C510" s="96" t="s">
        <v>430</v>
      </c>
      <c r="D510" s="115" t="str">
        <f t="shared" si="496"/>
        <v>Non-Op</v>
      </c>
      <c r="E510" s="115"/>
      <c r="F510" s="96"/>
      <c r="G510" s="115"/>
      <c r="H510" s="184" t="str">
        <f t="shared" si="500"/>
        <v/>
      </c>
      <c r="I510" s="184" t="str">
        <f t="shared" si="501"/>
        <v/>
      </c>
      <c r="J510" s="184" t="str">
        <f t="shared" si="502"/>
        <v/>
      </c>
      <c r="K510" s="184" t="str">
        <f t="shared" si="503"/>
        <v>Non-Op</v>
      </c>
      <c r="L510" s="184" t="str">
        <f t="shared" si="497"/>
        <v>NO</v>
      </c>
      <c r="M510" s="184" t="str">
        <f t="shared" si="498"/>
        <v>NO</v>
      </c>
      <c r="N510" s="184" t="str">
        <f t="shared" si="499"/>
        <v/>
      </c>
      <c r="O510"/>
      <c r="P510" s="97">
        <v>0</v>
      </c>
      <c r="Q510" s="97">
        <v>0</v>
      </c>
      <c r="R510" s="97">
        <v>0</v>
      </c>
      <c r="S510" s="97">
        <v>0</v>
      </c>
      <c r="T510" s="97">
        <v>0</v>
      </c>
      <c r="U510" s="97">
        <v>0</v>
      </c>
      <c r="V510" s="97">
        <v>0</v>
      </c>
      <c r="W510" s="97">
        <v>0</v>
      </c>
      <c r="X510" s="97">
        <v>0</v>
      </c>
      <c r="Y510" s="97">
        <v>0</v>
      </c>
      <c r="Z510" s="97">
        <v>0</v>
      </c>
      <c r="AA510" s="97">
        <v>0</v>
      </c>
      <c r="AB510" s="97">
        <v>0</v>
      </c>
      <c r="AC510" s="97"/>
      <c r="AD510" s="97"/>
      <c r="AE510" s="97">
        <f t="shared" si="468"/>
        <v>0</v>
      </c>
      <c r="AF510" s="105"/>
      <c r="AG510" s="104"/>
      <c r="AH510" s="102"/>
      <c r="AI510" s="102"/>
      <c r="AJ510" s="102"/>
      <c r="AK510" s="103">
        <f t="shared" si="493"/>
        <v>0</v>
      </c>
      <c r="AL510" s="102">
        <f t="shared" si="462"/>
        <v>0</v>
      </c>
      <c r="AM510" s="101"/>
      <c r="AN510" s="102"/>
      <c r="AO510" s="264">
        <f t="shared" si="463"/>
        <v>0</v>
      </c>
      <c r="AP510" s="240"/>
      <c r="AQ510" s="87">
        <f t="shared" si="469"/>
        <v>0</v>
      </c>
      <c r="AR510" s="102"/>
      <c r="AS510" s="102"/>
      <c r="AT510" s="102"/>
      <c r="AU510" s="102">
        <f t="shared" si="494"/>
        <v>0</v>
      </c>
      <c r="AV510" s="260">
        <f t="shared" si="464"/>
        <v>0</v>
      </c>
      <c r="AW510" s="102"/>
      <c r="AX510" s="102"/>
      <c r="AY510" s="101">
        <f t="shared" si="465"/>
        <v>0</v>
      </c>
      <c r="AZ510" s="516" t="s">
        <v>1703</v>
      </c>
      <c r="BA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row>
    <row r="511" spans="1:87" s="11" customFormat="1" ht="12" customHeight="1">
      <c r="A511" s="170">
        <v>18230871</v>
      </c>
      <c r="B511" s="202" t="str">
        <f t="shared" si="495"/>
        <v>18230871</v>
      </c>
      <c r="C511" s="96" t="s">
        <v>85</v>
      </c>
      <c r="D511" s="115" t="str">
        <f t="shared" si="496"/>
        <v>Non-Op</v>
      </c>
      <c r="E511" s="115"/>
      <c r="F511" s="96"/>
      <c r="G511" s="115"/>
      <c r="H511" s="184" t="str">
        <f t="shared" si="500"/>
        <v/>
      </c>
      <c r="I511" s="184" t="str">
        <f t="shared" si="501"/>
        <v/>
      </c>
      <c r="J511" s="184" t="str">
        <f t="shared" si="502"/>
        <v/>
      </c>
      <c r="K511" s="184" t="str">
        <f t="shared" si="503"/>
        <v>Non-Op</v>
      </c>
      <c r="L511" s="184" t="str">
        <f t="shared" si="497"/>
        <v>NO</v>
      </c>
      <c r="M511" s="184" t="str">
        <f t="shared" si="498"/>
        <v>NO</v>
      </c>
      <c r="N511" s="184" t="str">
        <f t="shared" si="499"/>
        <v/>
      </c>
      <c r="O511"/>
      <c r="P511" s="97">
        <v>0</v>
      </c>
      <c r="Q511" s="97">
        <v>0</v>
      </c>
      <c r="R511" s="97">
        <v>0</v>
      </c>
      <c r="S511" s="97">
        <v>0</v>
      </c>
      <c r="T511" s="97">
        <v>0</v>
      </c>
      <c r="U511" s="97">
        <v>0</v>
      </c>
      <c r="V511" s="97">
        <v>0</v>
      </c>
      <c r="W511" s="97">
        <v>0</v>
      </c>
      <c r="X511" s="97">
        <v>0</v>
      </c>
      <c r="Y511" s="97">
        <v>0</v>
      </c>
      <c r="Z511" s="97">
        <v>0</v>
      </c>
      <c r="AA511" s="97">
        <v>0</v>
      </c>
      <c r="AB511" s="97">
        <v>0</v>
      </c>
      <c r="AC511" s="97"/>
      <c r="AD511" s="97"/>
      <c r="AE511" s="97">
        <f t="shared" si="468"/>
        <v>0</v>
      </c>
      <c r="AF511" s="105"/>
      <c r="AG511" s="104"/>
      <c r="AH511" s="102"/>
      <c r="AI511" s="102"/>
      <c r="AJ511" s="102"/>
      <c r="AK511" s="103">
        <f t="shared" si="493"/>
        <v>0</v>
      </c>
      <c r="AL511" s="102">
        <f t="shared" si="462"/>
        <v>0</v>
      </c>
      <c r="AM511" s="101"/>
      <c r="AN511" s="102"/>
      <c r="AO511" s="264">
        <f t="shared" si="463"/>
        <v>0</v>
      </c>
      <c r="AP511" s="240"/>
      <c r="AQ511" s="87">
        <f t="shared" si="469"/>
        <v>0</v>
      </c>
      <c r="AR511" s="102"/>
      <c r="AS511" s="102"/>
      <c r="AT511" s="102"/>
      <c r="AU511" s="102">
        <f t="shared" si="494"/>
        <v>0</v>
      </c>
      <c r="AV511" s="260">
        <f t="shared" si="464"/>
        <v>0</v>
      </c>
      <c r="AW511" s="102"/>
      <c r="AX511" s="102"/>
      <c r="AY511" s="101">
        <f t="shared" si="465"/>
        <v>0</v>
      </c>
      <c r="AZ511" s="516" t="s">
        <v>1703</v>
      </c>
      <c r="BA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row>
    <row r="512" spans="1:87" s="11" customFormat="1" ht="12" customHeight="1">
      <c r="A512" s="170">
        <v>18230881</v>
      </c>
      <c r="B512" s="202" t="str">
        <f t="shared" si="495"/>
        <v>18230881</v>
      </c>
      <c r="C512" s="96" t="s">
        <v>86</v>
      </c>
      <c r="D512" s="115" t="str">
        <f t="shared" si="496"/>
        <v>Non-Op</v>
      </c>
      <c r="E512" s="115"/>
      <c r="F512" s="96"/>
      <c r="G512" s="115"/>
      <c r="H512" s="184" t="str">
        <f t="shared" si="500"/>
        <v/>
      </c>
      <c r="I512" s="184" t="str">
        <f t="shared" si="501"/>
        <v/>
      </c>
      <c r="J512" s="184" t="str">
        <f t="shared" si="502"/>
        <v/>
      </c>
      <c r="K512" s="184" t="str">
        <f t="shared" si="503"/>
        <v>Non-Op</v>
      </c>
      <c r="L512" s="184" t="str">
        <f t="shared" si="497"/>
        <v>NO</v>
      </c>
      <c r="M512" s="184" t="str">
        <f t="shared" si="498"/>
        <v>NO</v>
      </c>
      <c r="N512" s="184" t="str">
        <f t="shared" si="499"/>
        <v/>
      </c>
      <c r="O512"/>
      <c r="P512" s="97">
        <v>0</v>
      </c>
      <c r="Q512" s="97">
        <v>0</v>
      </c>
      <c r="R512" s="97">
        <v>0</v>
      </c>
      <c r="S512" s="97">
        <v>0</v>
      </c>
      <c r="T512" s="97">
        <v>0</v>
      </c>
      <c r="U512" s="97">
        <v>0</v>
      </c>
      <c r="V512" s="97">
        <v>0</v>
      </c>
      <c r="W512" s="97">
        <v>0</v>
      </c>
      <c r="X512" s="97">
        <v>0</v>
      </c>
      <c r="Y512" s="97">
        <v>0</v>
      </c>
      <c r="Z512" s="97">
        <v>0</v>
      </c>
      <c r="AA512" s="97">
        <v>0</v>
      </c>
      <c r="AB512" s="97">
        <v>0</v>
      </c>
      <c r="AC512" s="97"/>
      <c r="AD512" s="97"/>
      <c r="AE512" s="97">
        <f t="shared" si="468"/>
        <v>0</v>
      </c>
      <c r="AF512" s="105"/>
      <c r="AG512" s="104"/>
      <c r="AH512" s="102"/>
      <c r="AI512" s="102"/>
      <c r="AJ512" s="102"/>
      <c r="AK512" s="103">
        <f t="shared" si="493"/>
        <v>0</v>
      </c>
      <c r="AL512" s="102">
        <f t="shared" si="462"/>
        <v>0</v>
      </c>
      <c r="AM512" s="101"/>
      <c r="AN512" s="102"/>
      <c r="AO512" s="264">
        <f t="shared" si="463"/>
        <v>0</v>
      </c>
      <c r="AP512" s="240"/>
      <c r="AQ512" s="87">
        <f t="shared" si="469"/>
        <v>0</v>
      </c>
      <c r="AR512" s="102"/>
      <c r="AS512" s="102"/>
      <c r="AT512" s="102"/>
      <c r="AU512" s="102">
        <f t="shared" si="494"/>
        <v>0</v>
      </c>
      <c r="AV512" s="260">
        <f t="shared" si="464"/>
        <v>0</v>
      </c>
      <c r="AW512" s="102"/>
      <c r="AX512" s="102"/>
      <c r="AY512" s="101">
        <f t="shared" si="465"/>
        <v>0</v>
      </c>
      <c r="AZ512" s="516" t="s">
        <v>1703</v>
      </c>
      <c r="BA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row>
    <row r="513" spans="1:146" s="11" customFormat="1" ht="12" customHeight="1">
      <c r="A513" s="170">
        <v>18230891</v>
      </c>
      <c r="B513" s="202" t="str">
        <f t="shared" si="495"/>
        <v>18230891</v>
      </c>
      <c r="C513" s="96" t="s">
        <v>351</v>
      </c>
      <c r="D513" s="115" t="str">
        <f t="shared" si="496"/>
        <v>Non-Op</v>
      </c>
      <c r="E513" s="115"/>
      <c r="F513" s="96"/>
      <c r="G513" s="115"/>
      <c r="H513" s="184" t="str">
        <f t="shared" si="500"/>
        <v/>
      </c>
      <c r="I513" s="184" t="str">
        <f t="shared" si="501"/>
        <v/>
      </c>
      <c r="J513" s="184" t="str">
        <f t="shared" si="502"/>
        <v/>
      </c>
      <c r="K513" s="184" t="str">
        <f t="shared" si="503"/>
        <v>Non-Op</v>
      </c>
      <c r="L513" s="184" t="str">
        <f t="shared" si="497"/>
        <v>NO</v>
      </c>
      <c r="M513" s="184" t="str">
        <f t="shared" si="498"/>
        <v>NO</v>
      </c>
      <c r="N513" s="184" t="str">
        <f t="shared" si="499"/>
        <v/>
      </c>
      <c r="O513"/>
      <c r="P513" s="97">
        <v>0</v>
      </c>
      <c r="Q513" s="97">
        <v>0</v>
      </c>
      <c r="R513" s="97">
        <v>0</v>
      </c>
      <c r="S513" s="97">
        <v>0</v>
      </c>
      <c r="T513" s="97">
        <v>0</v>
      </c>
      <c r="U513" s="97">
        <v>0</v>
      </c>
      <c r="V513" s="97">
        <v>0</v>
      </c>
      <c r="W513" s="97">
        <v>0</v>
      </c>
      <c r="X513" s="97">
        <v>0</v>
      </c>
      <c r="Y513" s="97">
        <v>0</v>
      </c>
      <c r="Z513" s="97">
        <v>0</v>
      </c>
      <c r="AA513" s="97">
        <v>0</v>
      </c>
      <c r="AB513" s="97">
        <v>0</v>
      </c>
      <c r="AC513" s="97"/>
      <c r="AD513" s="97"/>
      <c r="AE513" s="97">
        <f t="shared" si="468"/>
        <v>0</v>
      </c>
      <c r="AF513" s="105"/>
      <c r="AG513" s="104"/>
      <c r="AH513" s="123"/>
      <c r="AI513" s="102"/>
      <c r="AJ513" s="102"/>
      <c r="AK513" s="103">
        <f t="shared" si="493"/>
        <v>0</v>
      </c>
      <c r="AL513" s="102">
        <f t="shared" si="462"/>
        <v>0</v>
      </c>
      <c r="AM513" s="122"/>
      <c r="AN513" s="123"/>
      <c r="AO513" s="264">
        <f t="shared" si="463"/>
        <v>0</v>
      </c>
      <c r="AP513" s="240"/>
      <c r="AQ513" s="87">
        <f t="shared" si="469"/>
        <v>0</v>
      </c>
      <c r="AR513" s="123"/>
      <c r="AS513" s="102"/>
      <c r="AT513" s="102"/>
      <c r="AU513" s="102">
        <f t="shared" si="494"/>
        <v>0</v>
      </c>
      <c r="AV513" s="260">
        <f t="shared" si="464"/>
        <v>0</v>
      </c>
      <c r="AW513" s="123"/>
      <c r="AX513" s="123"/>
      <c r="AY513" s="101">
        <f t="shared" si="465"/>
        <v>0</v>
      </c>
      <c r="AZ513" s="516" t="s">
        <v>1703</v>
      </c>
      <c r="BA513"/>
      <c r="BB513" s="124"/>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s="124"/>
      <c r="CK513" s="124"/>
      <c r="CL513" s="124"/>
      <c r="CM513" s="124"/>
      <c r="CN513" s="124"/>
      <c r="CO513" s="124"/>
      <c r="CP513" s="124"/>
      <c r="CQ513" s="124"/>
      <c r="CR513" s="124"/>
      <c r="CS513" s="124"/>
      <c r="CT513" s="124"/>
      <c r="CU513" s="124"/>
      <c r="CV513" s="124"/>
      <c r="CW513" s="124"/>
      <c r="CX513" s="124"/>
      <c r="CY513" s="124"/>
      <c r="CZ513" s="124"/>
      <c r="DA513" s="124"/>
      <c r="DB513" s="124"/>
      <c r="DC513" s="124"/>
      <c r="DD513" s="124"/>
      <c r="DE513" s="124"/>
      <c r="DF513" s="124"/>
      <c r="DG513" s="124"/>
      <c r="DH513" s="124"/>
      <c r="DI513" s="124"/>
      <c r="DJ513" s="124"/>
      <c r="DK513" s="124"/>
      <c r="DL513" s="124"/>
      <c r="DM513" s="124"/>
      <c r="DN513" s="124"/>
      <c r="DO513" s="124"/>
      <c r="DP513" s="124"/>
      <c r="DQ513" s="124"/>
      <c r="DR513" s="124"/>
      <c r="DS513" s="124"/>
      <c r="DT513" s="124"/>
      <c r="DU513" s="124"/>
      <c r="DV513" s="124"/>
      <c r="DW513" s="124"/>
      <c r="DX513" s="124"/>
      <c r="DY513" s="124"/>
      <c r="DZ513" s="124"/>
      <c r="EA513" s="124"/>
      <c r="EB513" s="124"/>
      <c r="EC513" s="124"/>
      <c r="ED513" s="124"/>
      <c r="EE513" s="124"/>
      <c r="EF513" s="124"/>
      <c r="EG513" s="124"/>
      <c r="EH513" s="124"/>
      <c r="EI513" s="124"/>
      <c r="EJ513" s="124"/>
      <c r="EK513" s="124"/>
      <c r="EL513" s="124"/>
      <c r="EM513" s="124"/>
      <c r="EN513" s="124"/>
      <c r="EO513" s="124"/>
      <c r="EP513" s="124"/>
    </row>
    <row r="514" spans="1:146" s="11" customFormat="1" ht="12" customHeight="1">
      <c r="A514" s="168">
        <v>18230971</v>
      </c>
      <c r="B514" s="111" t="str">
        <f t="shared" si="495"/>
        <v>18230971</v>
      </c>
      <c r="C514" s="96" t="s">
        <v>103</v>
      </c>
      <c r="D514" s="115" t="str">
        <f t="shared" si="496"/>
        <v>ERB</v>
      </c>
      <c r="E514" s="115"/>
      <c r="F514" s="96"/>
      <c r="G514" s="115"/>
      <c r="H514" s="184" t="str">
        <f t="shared" si="500"/>
        <v/>
      </c>
      <c r="I514" s="184" t="str">
        <f t="shared" si="501"/>
        <v>ERB</v>
      </c>
      <c r="J514" s="184" t="str">
        <f t="shared" si="502"/>
        <v/>
      </c>
      <c r="K514" s="184" t="str">
        <f t="shared" si="503"/>
        <v/>
      </c>
      <c r="L514" s="184" t="str">
        <f t="shared" si="497"/>
        <v>NO</v>
      </c>
      <c r="M514" s="184" t="str">
        <f t="shared" si="498"/>
        <v>NO</v>
      </c>
      <c r="N514" s="184" t="str">
        <f t="shared" si="499"/>
        <v/>
      </c>
      <c r="O514"/>
      <c r="P514" s="97">
        <v>0</v>
      </c>
      <c r="Q514" s="97">
        <v>0</v>
      </c>
      <c r="R514" s="97">
        <v>0</v>
      </c>
      <c r="S514" s="97">
        <v>0</v>
      </c>
      <c r="T514" s="97">
        <v>0</v>
      </c>
      <c r="U514" s="97">
        <v>0</v>
      </c>
      <c r="V514" s="97">
        <v>0</v>
      </c>
      <c r="W514" s="97">
        <v>0</v>
      </c>
      <c r="X514" s="97">
        <v>0</v>
      </c>
      <c r="Y514" s="97">
        <v>0</v>
      </c>
      <c r="Z514" s="97">
        <v>0</v>
      </c>
      <c r="AA514" s="97">
        <v>0</v>
      </c>
      <c r="AB514" s="97">
        <v>0</v>
      </c>
      <c r="AC514" s="97"/>
      <c r="AD514" s="97"/>
      <c r="AE514" s="97">
        <f t="shared" si="468"/>
        <v>0</v>
      </c>
      <c r="AF514" s="105" t="s">
        <v>427</v>
      </c>
      <c r="AG514" s="104"/>
      <c r="AH514" s="102"/>
      <c r="AI514" s="102">
        <f>AE514</f>
        <v>0</v>
      </c>
      <c r="AJ514" s="102"/>
      <c r="AK514" s="103"/>
      <c r="AL514" s="102">
        <f t="shared" si="462"/>
        <v>0</v>
      </c>
      <c r="AM514" s="101"/>
      <c r="AN514" s="102"/>
      <c r="AO514" s="264">
        <f t="shared" si="463"/>
        <v>0</v>
      </c>
      <c r="AP514" s="240"/>
      <c r="AQ514" s="87">
        <f t="shared" si="469"/>
        <v>0</v>
      </c>
      <c r="AR514" s="102"/>
      <c r="AS514" s="102">
        <f>AQ514</f>
        <v>0</v>
      </c>
      <c r="AT514" s="102"/>
      <c r="AU514" s="102"/>
      <c r="AV514" s="260">
        <f t="shared" si="464"/>
        <v>0</v>
      </c>
      <c r="AW514" s="102"/>
      <c r="AX514" s="102"/>
      <c r="AY514" s="101">
        <f t="shared" si="465"/>
        <v>0</v>
      </c>
      <c r="AZ514" s="516"/>
      <c r="BA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row>
    <row r="515" spans="1:146" s="11" customFormat="1" ht="12" customHeight="1">
      <c r="A515" s="170">
        <v>18230981</v>
      </c>
      <c r="B515" s="202" t="str">
        <f t="shared" si="495"/>
        <v>18230981</v>
      </c>
      <c r="C515" s="96" t="s">
        <v>352</v>
      </c>
      <c r="D515" s="115" t="str">
        <f t="shared" si="496"/>
        <v>Non-Op</v>
      </c>
      <c r="E515" s="115"/>
      <c r="F515" s="96"/>
      <c r="G515" s="115"/>
      <c r="H515" s="184" t="str">
        <f t="shared" si="500"/>
        <v/>
      </c>
      <c r="I515" s="184" t="str">
        <f t="shared" si="501"/>
        <v/>
      </c>
      <c r="J515" s="184" t="str">
        <f t="shared" si="502"/>
        <v/>
      </c>
      <c r="K515" s="184" t="str">
        <f t="shared" si="503"/>
        <v>Non-Op</v>
      </c>
      <c r="L515" s="184" t="str">
        <f t="shared" si="497"/>
        <v>NO</v>
      </c>
      <c r="M515" s="184" t="str">
        <f t="shared" si="498"/>
        <v>NO</v>
      </c>
      <c r="N515" s="184" t="str">
        <f t="shared" si="499"/>
        <v/>
      </c>
      <c r="O515"/>
      <c r="P515" s="97">
        <v>0</v>
      </c>
      <c r="Q515" s="97">
        <v>0</v>
      </c>
      <c r="R515" s="97">
        <v>0</v>
      </c>
      <c r="S515" s="97">
        <v>0</v>
      </c>
      <c r="T515" s="97">
        <v>0</v>
      </c>
      <c r="U515" s="97">
        <v>0</v>
      </c>
      <c r="V515" s="97">
        <v>0</v>
      </c>
      <c r="W515" s="97">
        <v>0</v>
      </c>
      <c r="X515" s="97">
        <v>0</v>
      </c>
      <c r="Y515" s="97">
        <v>0</v>
      </c>
      <c r="Z515" s="97">
        <v>0</v>
      </c>
      <c r="AA515" s="97">
        <v>0</v>
      </c>
      <c r="AB515" s="97">
        <v>0</v>
      </c>
      <c r="AC515" s="97"/>
      <c r="AD515" s="97"/>
      <c r="AE515" s="97">
        <f t="shared" si="468"/>
        <v>0</v>
      </c>
      <c r="AF515" s="105"/>
      <c r="AG515" s="104"/>
      <c r="AH515" s="123"/>
      <c r="AI515" s="102"/>
      <c r="AJ515" s="102"/>
      <c r="AK515" s="103">
        <f t="shared" ref="AK515:AK530" si="504">AE515</f>
        <v>0</v>
      </c>
      <c r="AL515" s="102">
        <f t="shared" si="462"/>
        <v>0</v>
      </c>
      <c r="AM515" s="122"/>
      <c r="AN515" s="123"/>
      <c r="AO515" s="264">
        <f t="shared" si="463"/>
        <v>0</v>
      </c>
      <c r="AP515" s="240"/>
      <c r="AQ515" s="87">
        <f t="shared" si="469"/>
        <v>0</v>
      </c>
      <c r="AR515" s="123"/>
      <c r="AS515" s="102"/>
      <c r="AT515" s="102"/>
      <c r="AU515" s="102">
        <f t="shared" ref="AU515:AU530" si="505">AQ515</f>
        <v>0</v>
      </c>
      <c r="AV515" s="260">
        <f t="shared" si="464"/>
        <v>0</v>
      </c>
      <c r="AW515" s="123"/>
      <c r="AX515" s="123"/>
      <c r="AY515" s="101">
        <f t="shared" si="465"/>
        <v>0</v>
      </c>
      <c r="AZ515" s="516" t="s">
        <v>1703</v>
      </c>
      <c r="BA515"/>
      <c r="BB515" s="124"/>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s="124"/>
      <c r="CK515" s="124"/>
      <c r="CL515" s="124"/>
      <c r="CM515" s="124"/>
      <c r="CN515" s="124"/>
      <c r="CO515" s="124"/>
      <c r="CP515" s="124"/>
      <c r="CQ515" s="124"/>
      <c r="CR515" s="124"/>
      <c r="CS515" s="124"/>
      <c r="CT515" s="124"/>
      <c r="CU515" s="124"/>
      <c r="CV515" s="124"/>
      <c r="CW515" s="124"/>
      <c r="CX515" s="124"/>
      <c r="CY515" s="124"/>
      <c r="CZ515" s="124"/>
      <c r="DA515" s="124"/>
      <c r="DB515" s="124"/>
      <c r="DC515" s="124"/>
      <c r="DD515" s="124"/>
      <c r="DE515" s="124"/>
      <c r="DF515" s="124"/>
      <c r="DG515" s="124"/>
      <c r="DH515" s="124"/>
      <c r="DI515" s="124"/>
      <c r="DJ515" s="124"/>
      <c r="DK515" s="124"/>
      <c r="DL515" s="124"/>
      <c r="DM515" s="124"/>
      <c r="DN515" s="124"/>
      <c r="DO515" s="124"/>
      <c r="DP515" s="124"/>
      <c r="DQ515" s="124"/>
      <c r="DR515" s="124"/>
      <c r="DS515" s="124"/>
      <c r="DT515" s="124"/>
      <c r="DU515" s="124"/>
      <c r="DV515" s="124"/>
      <c r="DW515" s="124"/>
      <c r="DX515" s="124"/>
      <c r="DY515" s="124"/>
      <c r="DZ515" s="124"/>
      <c r="EA515" s="124"/>
      <c r="EB515" s="124"/>
      <c r="EC515" s="124"/>
      <c r="ED515" s="124"/>
      <c r="EE515" s="124"/>
      <c r="EF515" s="124"/>
      <c r="EG515" s="124"/>
      <c r="EH515" s="124"/>
      <c r="EI515" s="124"/>
      <c r="EJ515" s="124"/>
      <c r="EK515" s="124"/>
      <c r="EL515" s="124"/>
      <c r="EM515" s="124"/>
      <c r="EN515" s="124"/>
      <c r="EO515" s="124"/>
      <c r="EP515" s="124"/>
    </row>
    <row r="516" spans="1:146" s="11" customFormat="1" ht="12" customHeight="1">
      <c r="A516" s="168">
        <v>18231051</v>
      </c>
      <c r="B516" s="111" t="str">
        <f t="shared" si="495"/>
        <v>18231051</v>
      </c>
      <c r="C516" s="96" t="s">
        <v>740</v>
      </c>
      <c r="D516" s="115" t="str">
        <f t="shared" si="496"/>
        <v>Non-Op</v>
      </c>
      <c r="E516" s="115"/>
      <c r="F516" s="96"/>
      <c r="G516" s="115"/>
      <c r="H516" s="184" t="str">
        <f t="shared" si="500"/>
        <v/>
      </c>
      <c r="I516" s="184" t="str">
        <f t="shared" si="501"/>
        <v/>
      </c>
      <c r="J516" s="184" t="str">
        <f t="shared" si="502"/>
        <v/>
      </c>
      <c r="K516" s="184" t="str">
        <f t="shared" si="503"/>
        <v>Non-Op</v>
      </c>
      <c r="L516" s="184" t="str">
        <f t="shared" si="497"/>
        <v>NO</v>
      </c>
      <c r="M516" s="184" t="str">
        <f t="shared" si="498"/>
        <v>NO</v>
      </c>
      <c r="N516" s="184" t="str">
        <f t="shared" si="499"/>
        <v/>
      </c>
      <c r="O516"/>
      <c r="P516" s="97">
        <v>-34827817</v>
      </c>
      <c r="Q516" s="97">
        <v>-34827817</v>
      </c>
      <c r="R516" s="97">
        <v>-34827817</v>
      </c>
      <c r="S516" s="97">
        <v>-34827817</v>
      </c>
      <c r="T516" s="97">
        <v>-34827817</v>
      </c>
      <c r="U516" s="97">
        <v>-34827817</v>
      </c>
      <c r="V516" s="97">
        <v>-34827817</v>
      </c>
      <c r="W516" s="97">
        <v>-34827817</v>
      </c>
      <c r="X516" s="97">
        <v>-34827817</v>
      </c>
      <c r="Y516" s="97">
        <v>-34827817</v>
      </c>
      <c r="Z516" s="97">
        <v>-34827817</v>
      </c>
      <c r="AA516" s="97">
        <v>-34827817</v>
      </c>
      <c r="AB516" s="97">
        <v>-34827817</v>
      </c>
      <c r="AC516" s="97"/>
      <c r="AD516" s="97"/>
      <c r="AE516" s="97">
        <f t="shared" si="468"/>
        <v>-34827817</v>
      </c>
      <c r="AF516" s="105"/>
      <c r="AG516" s="104"/>
      <c r="AH516" s="123"/>
      <c r="AI516" s="102"/>
      <c r="AJ516" s="102"/>
      <c r="AK516" s="103">
        <f t="shared" si="504"/>
        <v>-34827817</v>
      </c>
      <c r="AL516" s="102">
        <f t="shared" si="462"/>
        <v>-34827817</v>
      </c>
      <c r="AM516" s="122"/>
      <c r="AN516" s="123"/>
      <c r="AO516" s="264">
        <f t="shared" si="463"/>
        <v>0</v>
      </c>
      <c r="AP516" s="240"/>
      <c r="AQ516" s="87">
        <f t="shared" si="469"/>
        <v>-34827817</v>
      </c>
      <c r="AR516" s="123"/>
      <c r="AS516" s="102"/>
      <c r="AT516" s="102"/>
      <c r="AU516" s="102">
        <f t="shared" si="505"/>
        <v>-34827817</v>
      </c>
      <c r="AV516" s="260">
        <f t="shared" si="464"/>
        <v>-34827817</v>
      </c>
      <c r="AW516" s="123"/>
      <c r="AX516" s="123"/>
      <c r="AY516" s="101">
        <f t="shared" si="465"/>
        <v>0</v>
      </c>
      <c r="AZ516" s="516" t="s">
        <v>1703</v>
      </c>
      <c r="BA516"/>
      <c r="BB516" s="124"/>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s="124"/>
      <c r="CK516" s="124"/>
      <c r="CL516" s="124"/>
      <c r="CM516" s="124"/>
      <c r="CN516" s="124"/>
      <c r="CO516" s="124"/>
      <c r="CP516" s="124"/>
      <c r="CQ516" s="124"/>
      <c r="CR516" s="124"/>
      <c r="CS516" s="124"/>
      <c r="CT516" s="124"/>
      <c r="CU516" s="124"/>
      <c r="CV516" s="124"/>
      <c r="CW516" s="124"/>
      <c r="CX516" s="124"/>
      <c r="CY516" s="124"/>
      <c r="CZ516" s="124"/>
      <c r="DA516" s="124"/>
      <c r="DB516" s="124"/>
      <c r="DC516" s="124"/>
      <c r="DD516" s="124"/>
      <c r="DE516" s="124"/>
      <c r="DF516" s="124"/>
      <c r="DG516" s="124"/>
      <c r="DH516" s="124"/>
      <c r="DI516" s="124"/>
      <c r="DJ516" s="124"/>
      <c r="DK516" s="124"/>
      <c r="DL516" s="124"/>
      <c r="DM516" s="124"/>
      <c r="DN516" s="124"/>
      <c r="DO516" s="124"/>
      <c r="DP516" s="124"/>
      <c r="DQ516" s="124"/>
      <c r="DR516" s="124"/>
      <c r="DS516" s="124"/>
      <c r="DT516" s="124"/>
      <c r="DU516" s="124"/>
      <c r="DV516" s="124"/>
      <c r="DW516" s="124"/>
      <c r="DX516" s="124"/>
      <c r="DY516" s="124"/>
      <c r="DZ516" s="124"/>
      <c r="EA516" s="124"/>
      <c r="EB516" s="124"/>
      <c r="EC516" s="124"/>
      <c r="ED516" s="124"/>
      <c r="EE516" s="124"/>
      <c r="EF516" s="124"/>
      <c r="EG516" s="124"/>
      <c r="EH516" s="124"/>
      <c r="EI516" s="124"/>
      <c r="EJ516" s="124"/>
      <c r="EK516" s="124"/>
      <c r="EL516" s="124"/>
      <c r="EM516" s="124"/>
      <c r="EN516" s="124"/>
      <c r="EO516" s="124"/>
      <c r="EP516" s="124"/>
    </row>
    <row r="517" spans="1:146" s="11" customFormat="1" ht="12" customHeight="1">
      <c r="A517" s="168">
        <v>18231061</v>
      </c>
      <c r="B517" s="111" t="str">
        <f t="shared" si="495"/>
        <v>18231061</v>
      </c>
      <c r="C517" s="96" t="s">
        <v>741</v>
      </c>
      <c r="D517" s="115" t="str">
        <f t="shared" si="496"/>
        <v>Non-Op</v>
      </c>
      <c r="E517" s="115"/>
      <c r="F517" s="96"/>
      <c r="G517" s="115"/>
      <c r="H517" s="184" t="str">
        <f t="shared" si="500"/>
        <v/>
      </c>
      <c r="I517" s="184" t="str">
        <f t="shared" si="501"/>
        <v/>
      </c>
      <c r="J517" s="184" t="str">
        <f t="shared" si="502"/>
        <v/>
      </c>
      <c r="K517" s="184" t="str">
        <f t="shared" si="503"/>
        <v>Non-Op</v>
      </c>
      <c r="L517" s="184" t="str">
        <f t="shared" si="497"/>
        <v>NO</v>
      </c>
      <c r="M517" s="184" t="str">
        <f t="shared" si="498"/>
        <v>NO</v>
      </c>
      <c r="N517" s="184" t="str">
        <f t="shared" si="499"/>
        <v/>
      </c>
      <c r="O517"/>
      <c r="P517" s="97">
        <v>34827817</v>
      </c>
      <c r="Q517" s="97">
        <v>34827817</v>
      </c>
      <c r="R517" s="97">
        <v>34827817</v>
      </c>
      <c r="S517" s="97">
        <v>34827817</v>
      </c>
      <c r="T517" s="97">
        <v>34827817</v>
      </c>
      <c r="U517" s="97">
        <v>34827817</v>
      </c>
      <c r="V517" s="97">
        <v>34827817</v>
      </c>
      <c r="W517" s="97">
        <v>34827817</v>
      </c>
      <c r="X517" s="97">
        <v>34827817</v>
      </c>
      <c r="Y517" s="97">
        <v>34827817</v>
      </c>
      <c r="Z517" s="97">
        <v>34827817</v>
      </c>
      <c r="AA517" s="97">
        <v>34827817</v>
      </c>
      <c r="AB517" s="97">
        <v>34827817</v>
      </c>
      <c r="AC517" s="97"/>
      <c r="AD517" s="97"/>
      <c r="AE517" s="97">
        <f t="shared" si="468"/>
        <v>34827817</v>
      </c>
      <c r="AF517" s="105"/>
      <c r="AG517" s="104"/>
      <c r="AH517" s="123"/>
      <c r="AI517" s="102"/>
      <c r="AJ517" s="102"/>
      <c r="AK517" s="103">
        <f t="shared" si="504"/>
        <v>34827817</v>
      </c>
      <c r="AL517" s="102">
        <f t="shared" si="462"/>
        <v>34827817</v>
      </c>
      <c r="AM517" s="122"/>
      <c r="AN517" s="123"/>
      <c r="AO517" s="264">
        <f t="shared" si="463"/>
        <v>0</v>
      </c>
      <c r="AP517" s="240"/>
      <c r="AQ517" s="87">
        <f t="shared" si="469"/>
        <v>34827817</v>
      </c>
      <c r="AR517" s="123"/>
      <c r="AS517" s="102"/>
      <c r="AT517" s="102"/>
      <c r="AU517" s="102">
        <f t="shared" si="505"/>
        <v>34827817</v>
      </c>
      <c r="AV517" s="260">
        <f t="shared" si="464"/>
        <v>34827817</v>
      </c>
      <c r="AW517" s="123"/>
      <c r="AX517" s="123"/>
      <c r="AY517" s="101">
        <f t="shared" si="465"/>
        <v>0</v>
      </c>
      <c r="AZ517" s="516" t="s">
        <v>1703</v>
      </c>
      <c r="BA517"/>
      <c r="BB517" s="124"/>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s="124"/>
      <c r="CK517" s="124"/>
      <c r="CL517" s="124"/>
      <c r="CM517" s="124"/>
      <c r="CN517" s="124"/>
      <c r="CO517" s="124"/>
      <c r="CP517" s="124"/>
      <c r="CQ517" s="124"/>
      <c r="CR517" s="124"/>
      <c r="CS517" s="124"/>
      <c r="CT517" s="124"/>
      <c r="CU517" s="124"/>
      <c r="CV517" s="124"/>
      <c r="CW517" s="124"/>
      <c r="CX517" s="124"/>
      <c r="CY517" s="124"/>
      <c r="CZ517" s="124"/>
      <c r="DA517" s="124"/>
      <c r="DB517" s="124"/>
      <c r="DC517" s="124"/>
      <c r="DD517" s="124"/>
      <c r="DE517" s="124"/>
      <c r="DF517" s="124"/>
      <c r="DG517" s="124"/>
      <c r="DH517" s="124"/>
      <c r="DI517" s="124"/>
      <c r="DJ517" s="124"/>
      <c r="DK517" s="124"/>
      <c r="DL517" s="124"/>
      <c r="DM517" s="124"/>
      <c r="DN517" s="124"/>
      <c r="DO517" s="124"/>
      <c r="DP517" s="124"/>
      <c r="DQ517" s="124"/>
      <c r="DR517" s="124"/>
      <c r="DS517" s="124"/>
      <c r="DT517" s="124"/>
      <c r="DU517" s="124"/>
      <c r="DV517" s="124"/>
      <c r="DW517" s="124"/>
      <c r="DX517" s="124"/>
      <c r="DY517" s="124"/>
      <c r="DZ517" s="124"/>
      <c r="EA517" s="124"/>
      <c r="EB517" s="124"/>
      <c r="EC517" s="124"/>
      <c r="ED517" s="124"/>
      <c r="EE517" s="124"/>
      <c r="EF517" s="124"/>
      <c r="EG517" s="124"/>
      <c r="EH517" s="124"/>
      <c r="EI517" s="124"/>
      <c r="EJ517" s="124"/>
      <c r="EK517" s="124"/>
      <c r="EL517" s="124"/>
      <c r="EM517" s="124"/>
      <c r="EN517" s="124"/>
      <c r="EO517" s="124"/>
      <c r="EP517" s="124"/>
    </row>
    <row r="518" spans="1:146" s="11" customFormat="1" ht="12" customHeight="1">
      <c r="A518" s="168">
        <v>18231081</v>
      </c>
      <c r="B518" s="111" t="str">
        <f t="shared" si="495"/>
        <v>18231081</v>
      </c>
      <c r="C518" s="96" t="s">
        <v>817</v>
      </c>
      <c r="D518" s="115" t="str">
        <f t="shared" si="496"/>
        <v>Non-Op</v>
      </c>
      <c r="E518" s="115"/>
      <c r="F518" s="96"/>
      <c r="G518" s="115"/>
      <c r="H518" s="184" t="str">
        <f t="shared" si="500"/>
        <v/>
      </c>
      <c r="I518" s="184" t="str">
        <f t="shared" si="501"/>
        <v/>
      </c>
      <c r="J518" s="184" t="str">
        <f t="shared" si="502"/>
        <v/>
      </c>
      <c r="K518" s="184" t="str">
        <f t="shared" si="503"/>
        <v>Non-Op</v>
      </c>
      <c r="L518" s="184" t="str">
        <f t="shared" si="497"/>
        <v>NO</v>
      </c>
      <c r="M518" s="184" t="str">
        <f t="shared" si="498"/>
        <v>NO</v>
      </c>
      <c r="N518" s="184" t="str">
        <f t="shared" si="499"/>
        <v/>
      </c>
      <c r="O518"/>
      <c r="P518" s="97">
        <v>-25644564</v>
      </c>
      <c r="Q518" s="97">
        <v>-25644564</v>
      </c>
      <c r="R518" s="97">
        <v>-25644564</v>
      </c>
      <c r="S518" s="97">
        <v>-25644564</v>
      </c>
      <c r="T518" s="97">
        <v>-25644564</v>
      </c>
      <c r="U518" s="97">
        <v>-25644564</v>
      </c>
      <c r="V518" s="97">
        <v>-25644564</v>
      </c>
      <c r="W518" s="97">
        <v>-25644564</v>
      </c>
      <c r="X518" s="97">
        <v>-25644564</v>
      </c>
      <c r="Y518" s="97">
        <v>-25644564</v>
      </c>
      <c r="Z518" s="97">
        <v>-25644564</v>
      </c>
      <c r="AA518" s="97">
        <v>-25644564</v>
      </c>
      <c r="AB518" s="97">
        <v>-25644564</v>
      </c>
      <c r="AC518" s="97"/>
      <c r="AD518" s="97"/>
      <c r="AE518" s="97">
        <f t="shared" si="468"/>
        <v>-25644564</v>
      </c>
      <c r="AF518" s="105"/>
      <c r="AG518" s="104"/>
      <c r="AH518" s="123"/>
      <c r="AI518" s="102"/>
      <c r="AJ518" s="102"/>
      <c r="AK518" s="103">
        <f t="shared" si="504"/>
        <v>-25644564</v>
      </c>
      <c r="AL518" s="102">
        <f t="shared" ref="AL518:AL604" si="506">SUM(AI518:AK518)</f>
        <v>-25644564</v>
      </c>
      <c r="AM518" s="122"/>
      <c r="AN518" s="123"/>
      <c r="AO518" s="264">
        <f t="shared" ref="AO518:AO604" si="507">AM518+AN518</f>
        <v>0</v>
      </c>
      <c r="AP518" s="240"/>
      <c r="AQ518" s="87">
        <f t="shared" si="469"/>
        <v>-25644564</v>
      </c>
      <c r="AR518" s="123"/>
      <c r="AS518" s="102"/>
      <c r="AT518" s="102"/>
      <c r="AU518" s="102">
        <f t="shared" si="505"/>
        <v>-25644564</v>
      </c>
      <c r="AV518" s="260">
        <f t="shared" ref="AV518:AV604" si="508">SUM(AS518:AU518)</f>
        <v>-25644564</v>
      </c>
      <c r="AW518" s="123"/>
      <c r="AX518" s="123"/>
      <c r="AY518" s="101">
        <f t="shared" ref="AY518:AY604" si="509">AW518+AX518</f>
        <v>0</v>
      </c>
      <c r="AZ518" s="516" t="s">
        <v>1703</v>
      </c>
      <c r="BA518"/>
      <c r="BB518" s="124"/>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s="124"/>
      <c r="CK518" s="124"/>
      <c r="CL518" s="124"/>
      <c r="CM518" s="124"/>
      <c r="CN518" s="124"/>
      <c r="CO518" s="124"/>
      <c r="CP518" s="124"/>
      <c r="CQ518" s="124"/>
      <c r="CR518" s="124"/>
      <c r="CS518" s="124"/>
      <c r="CT518" s="124"/>
      <c r="CU518" s="124"/>
      <c r="CV518" s="124"/>
      <c r="CW518" s="124"/>
      <c r="CX518" s="124"/>
      <c r="CY518" s="124"/>
      <c r="CZ518" s="124"/>
      <c r="DA518" s="124"/>
      <c r="DB518" s="124"/>
      <c r="DC518" s="124"/>
      <c r="DD518" s="124"/>
      <c r="DE518" s="124"/>
      <c r="DF518" s="124"/>
      <c r="DG518" s="124"/>
      <c r="DH518" s="124"/>
      <c r="DI518" s="124"/>
      <c r="DJ518" s="124"/>
      <c r="DK518" s="124"/>
      <c r="DL518" s="124"/>
      <c r="DM518" s="124"/>
      <c r="DN518" s="124"/>
      <c r="DO518" s="124"/>
      <c r="DP518" s="124"/>
      <c r="DQ518" s="124"/>
      <c r="DR518" s="124"/>
      <c r="DS518" s="124"/>
      <c r="DT518" s="124"/>
      <c r="DU518" s="124"/>
      <c r="DV518" s="124"/>
      <c r="DW518" s="124"/>
      <c r="DX518" s="124"/>
      <c r="DY518" s="124"/>
      <c r="DZ518" s="124"/>
      <c r="EA518" s="124"/>
      <c r="EB518" s="124"/>
      <c r="EC518" s="124"/>
      <c r="ED518" s="124"/>
      <c r="EE518" s="124"/>
      <c r="EF518" s="124"/>
      <c r="EG518" s="124"/>
      <c r="EH518" s="124"/>
      <c r="EI518" s="124"/>
      <c r="EJ518" s="124"/>
      <c r="EK518" s="124"/>
      <c r="EL518" s="124"/>
      <c r="EM518" s="124"/>
      <c r="EN518" s="124"/>
      <c r="EO518" s="124"/>
      <c r="EP518" s="124"/>
    </row>
    <row r="519" spans="1:146" s="11" customFormat="1" ht="12" customHeight="1">
      <c r="A519" s="168">
        <v>18231091</v>
      </c>
      <c r="B519" s="111" t="str">
        <f t="shared" si="495"/>
        <v>18231091</v>
      </c>
      <c r="C519" s="96" t="s">
        <v>818</v>
      </c>
      <c r="D519" s="115" t="str">
        <f t="shared" si="496"/>
        <v>Non-Op</v>
      </c>
      <c r="E519" s="115"/>
      <c r="F519" s="96"/>
      <c r="G519" s="115"/>
      <c r="H519" s="184" t="str">
        <f t="shared" si="500"/>
        <v/>
      </c>
      <c r="I519" s="184" t="str">
        <f t="shared" si="501"/>
        <v/>
      </c>
      <c r="J519" s="184" t="str">
        <f t="shared" si="502"/>
        <v/>
      </c>
      <c r="K519" s="184" t="str">
        <f t="shared" si="503"/>
        <v>Non-Op</v>
      </c>
      <c r="L519" s="184" t="str">
        <f t="shared" si="497"/>
        <v>NO</v>
      </c>
      <c r="M519" s="184" t="str">
        <f t="shared" si="498"/>
        <v>NO</v>
      </c>
      <c r="N519" s="184" t="str">
        <f t="shared" si="499"/>
        <v/>
      </c>
      <c r="O519"/>
      <c r="P519" s="97">
        <v>25644564</v>
      </c>
      <c r="Q519" s="97">
        <v>25644564</v>
      </c>
      <c r="R519" s="97">
        <v>25644564</v>
      </c>
      <c r="S519" s="97">
        <v>25644564</v>
      </c>
      <c r="T519" s="97">
        <v>25644564</v>
      </c>
      <c r="U519" s="97">
        <v>25644564</v>
      </c>
      <c r="V519" s="97">
        <v>25644564</v>
      </c>
      <c r="W519" s="97">
        <v>25644564</v>
      </c>
      <c r="X519" s="97">
        <v>25644564</v>
      </c>
      <c r="Y519" s="97">
        <v>25644564</v>
      </c>
      <c r="Z519" s="97">
        <v>25644564</v>
      </c>
      <c r="AA519" s="97">
        <v>25644564</v>
      </c>
      <c r="AB519" s="97">
        <v>25644564</v>
      </c>
      <c r="AC519" s="97"/>
      <c r="AD519" s="97"/>
      <c r="AE519" s="97">
        <f t="shared" si="468"/>
        <v>25644564</v>
      </c>
      <c r="AF519" s="105"/>
      <c r="AG519" s="104"/>
      <c r="AH519" s="123"/>
      <c r="AI519" s="102"/>
      <c r="AJ519" s="102"/>
      <c r="AK519" s="103">
        <f t="shared" si="504"/>
        <v>25644564</v>
      </c>
      <c r="AL519" s="102">
        <f t="shared" si="506"/>
        <v>25644564</v>
      </c>
      <c r="AM519" s="122"/>
      <c r="AN519" s="123"/>
      <c r="AO519" s="264">
        <f t="shared" si="507"/>
        <v>0</v>
      </c>
      <c r="AP519" s="240"/>
      <c r="AQ519" s="87">
        <f t="shared" si="469"/>
        <v>25644564</v>
      </c>
      <c r="AR519" s="123"/>
      <c r="AS519" s="102"/>
      <c r="AT519" s="102"/>
      <c r="AU519" s="102">
        <f t="shared" si="505"/>
        <v>25644564</v>
      </c>
      <c r="AV519" s="260">
        <f t="shared" si="508"/>
        <v>25644564</v>
      </c>
      <c r="AW519" s="123"/>
      <c r="AX519" s="123"/>
      <c r="AY519" s="101">
        <f t="shared" si="509"/>
        <v>0</v>
      </c>
      <c r="AZ519" s="516" t="s">
        <v>1703</v>
      </c>
      <c r="BA519"/>
      <c r="BB519" s="124"/>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s="124"/>
      <c r="CK519" s="124"/>
      <c r="CL519" s="124"/>
      <c r="CM519" s="124"/>
      <c r="CN519" s="124"/>
      <c r="CO519" s="124"/>
      <c r="CP519" s="124"/>
      <c r="CQ519" s="124"/>
      <c r="CR519" s="124"/>
      <c r="CS519" s="124"/>
      <c r="CT519" s="124"/>
      <c r="CU519" s="124"/>
      <c r="CV519" s="124"/>
      <c r="CW519" s="124"/>
      <c r="CX519" s="124"/>
      <c r="CY519" s="124"/>
      <c r="CZ519" s="124"/>
      <c r="DA519" s="124"/>
      <c r="DB519" s="124"/>
      <c r="DC519" s="124"/>
      <c r="DD519" s="124"/>
      <c r="DE519" s="124"/>
      <c r="DF519" s="124"/>
      <c r="DG519" s="124"/>
      <c r="DH519" s="124"/>
      <c r="DI519" s="124"/>
      <c r="DJ519" s="124"/>
      <c r="DK519" s="124"/>
      <c r="DL519" s="124"/>
      <c r="DM519" s="124"/>
      <c r="DN519" s="124"/>
      <c r="DO519" s="124"/>
      <c r="DP519" s="124"/>
      <c r="DQ519" s="124"/>
      <c r="DR519" s="124"/>
      <c r="DS519" s="124"/>
      <c r="DT519" s="124"/>
      <c r="DU519" s="124"/>
      <c r="DV519" s="124"/>
      <c r="DW519" s="124"/>
      <c r="DX519" s="124"/>
      <c r="DY519" s="124"/>
      <c r="DZ519" s="124"/>
      <c r="EA519" s="124"/>
      <c r="EB519" s="124"/>
      <c r="EC519" s="124"/>
      <c r="ED519" s="124"/>
      <c r="EE519" s="124"/>
      <c r="EF519" s="124"/>
      <c r="EG519" s="124"/>
      <c r="EH519" s="124"/>
      <c r="EI519" s="124"/>
      <c r="EJ519" s="124"/>
      <c r="EK519" s="124"/>
      <c r="EL519" s="124"/>
      <c r="EM519" s="124"/>
      <c r="EN519" s="124"/>
      <c r="EO519" s="124"/>
      <c r="EP519" s="124"/>
    </row>
    <row r="520" spans="1:146" s="11" customFormat="1" ht="12" customHeight="1">
      <c r="A520" s="168">
        <v>18231141</v>
      </c>
      <c r="B520" s="111" t="str">
        <f t="shared" si="495"/>
        <v>18231141</v>
      </c>
      <c r="C520" s="96" t="s">
        <v>927</v>
      </c>
      <c r="D520" s="115" t="str">
        <f t="shared" si="496"/>
        <v>Non-Op</v>
      </c>
      <c r="E520" s="115"/>
      <c r="F520" s="96"/>
      <c r="G520" s="115"/>
      <c r="H520" s="184" t="str">
        <f t="shared" si="500"/>
        <v/>
      </c>
      <c r="I520" s="184" t="str">
        <f t="shared" si="501"/>
        <v/>
      </c>
      <c r="J520" s="184" t="str">
        <f t="shared" si="502"/>
        <v/>
      </c>
      <c r="K520" s="184" t="str">
        <f t="shared" si="503"/>
        <v>Non-Op</v>
      </c>
      <c r="L520" s="184" t="str">
        <f t="shared" si="497"/>
        <v>NO</v>
      </c>
      <c r="M520" s="184" t="str">
        <f t="shared" si="498"/>
        <v>NO</v>
      </c>
      <c r="N520" s="184" t="str">
        <f t="shared" si="499"/>
        <v/>
      </c>
      <c r="O520"/>
      <c r="P520" s="97">
        <v>-38038883</v>
      </c>
      <c r="Q520" s="97">
        <v>-38038883</v>
      </c>
      <c r="R520" s="97">
        <v>-38038883</v>
      </c>
      <c r="S520" s="97">
        <v>-38038883</v>
      </c>
      <c r="T520" s="97">
        <v>-38038883</v>
      </c>
      <c r="U520" s="97">
        <v>-38038883</v>
      </c>
      <c r="V520" s="97">
        <v>-38038883</v>
      </c>
      <c r="W520" s="97">
        <v>-38038883</v>
      </c>
      <c r="X520" s="97">
        <v>-38038883</v>
      </c>
      <c r="Y520" s="97">
        <v>-38038883</v>
      </c>
      <c r="Z520" s="97">
        <v>-38038883</v>
      </c>
      <c r="AA520" s="97">
        <v>-38038883</v>
      </c>
      <c r="AB520" s="97">
        <v>-38038883</v>
      </c>
      <c r="AC520" s="97"/>
      <c r="AD520" s="97"/>
      <c r="AE520" s="97">
        <f t="shared" si="468"/>
        <v>-38038883</v>
      </c>
      <c r="AF520" s="105"/>
      <c r="AG520" s="104"/>
      <c r="AH520" s="123"/>
      <c r="AI520" s="102"/>
      <c r="AJ520" s="102"/>
      <c r="AK520" s="103">
        <f t="shared" si="504"/>
        <v>-38038883</v>
      </c>
      <c r="AL520" s="102">
        <f t="shared" si="506"/>
        <v>-38038883</v>
      </c>
      <c r="AM520" s="122"/>
      <c r="AN520" s="123"/>
      <c r="AO520" s="264">
        <f t="shared" si="507"/>
        <v>0</v>
      </c>
      <c r="AP520" s="240"/>
      <c r="AQ520" s="87">
        <f t="shared" si="469"/>
        <v>-38038883</v>
      </c>
      <c r="AR520" s="123"/>
      <c r="AS520" s="102"/>
      <c r="AT520" s="102"/>
      <c r="AU520" s="102">
        <f t="shared" si="505"/>
        <v>-38038883</v>
      </c>
      <c r="AV520" s="260">
        <f t="shared" si="508"/>
        <v>-38038883</v>
      </c>
      <c r="AW520" s="123"/>
      <c r="AX520" s="123"/>
      <c r="AY520" s="101">
        <f t="shared" si="509"/>
        <v>0</v>
      </c>
      <c r="AZ520" s="516" t="s">
        <v>1703</v>
      </c>
      <c r="BA520"/>
      <c r="BB520" s="124"/>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s="124"/>
      <c r="CK520" s="124"/>
      <c r="CL520" s="124"/>
      <c r="CM520" s="124"/>
      <c r="CN520" s="124"/>
      <c r="CO520" s="124"/>
      <c r="CP520" s="124"/>
      <c r="CQ520" s="124"/>
      <c r="CR520" s="124"/>
      <c r="CS520" s="124"/>
      <c r="CT520" s="124"/>
      <c r="CU520" s="124"/>
      <c r="CV520" s="124"/>
      <c r="CW520" s="124"/>
      <c r="CX520" s="124"/>
      <c r="CY520" s="124"/>
      <c r="CZ520" s="124"/>
      <c r="DA520" s="124"/>
      <c r="DB520" s="124"/>
      <c r="DC520" s="124"/>
      <c r="DD520" s="124"/>
      <c r="DE520" s="124"/>
      <c r="DF520" s="124"/>
      <c r="DG520" s="124"/>
      <c r="DH520" s="124"/>
      <c r="DI520" s="124"/>
      <c r="DJ520" s="124"/>
      <c r="DK520" s="124"/>
      <c r="DL520" s="124"/>
      <c r="DM520" s="124"/>
      <c r="DN520" s="124"/>
      <c r="DO520" s="124"/>
      <c r="DP520" s="124"/>
      <c r="DQ520" s="124"/>
      <c r="DR520" s="124"/>
      <c r="DS520" s="124"/>
      <c r="DT520" s="124"/>
      <c r="DU520" s="124"/>
      <c r="DV520" s="124"/>
      <c r="DW520" s="124"/>
      <c r="DX520" s="124"/>
      <c r="DY520" s="124"/>
      <c r="DZ520" s="124"/>
      <c r="EA520" s="124"/>
      <c r="EB520" s="124"/>
      <c r="EC520" s="124"/>
      <c r="ED520" s="124"/>
      <c r="EE520" s="124"/>
      <c r="EF520" s="124"/>
      <c r="EG520" s="124"/>
      <c r="EH520" s="124"/>
      <c r="EI520" s="124"/>
      <c r="EJ520" s="124"/>
      <c r="EK520" s="124"/>
      <c r="EL520" s="124"/>
      <c r="EM520" s="124"/>
      <c r="EN520" s="124"/>
      <c r="EO520" s="124"/>
      <c r="EP520" s="124"/>
    </row>
    <row r="521" spans="1:146" s="11" customFormat="1" ht="12" customHeight="1">
      <c r="A521" s="168">
        <v>18231151</v>
      </c>
      <c r="B521" s="111" t="str">
        <f t="shared" si="495"/>
        <v>18231151</v>
      </c>
      <c r="C521" s="96" t="s">
        <v>928</v>
      </c>
      <c r="D521" s="115" t="str">
        <f t="shared" si="496"/>
        <v>Non-Op</v>
      </c>
      <c r="E521" s="115"/>
      <c r="F521" s="96"/>
      <c r="G521" s="115"/>
      <c r="H521" s="184" t="str">
        <f t="shared" si="500"/>
        <v/>
      </c>
      <c r="I521" s="184" t="str">
        <f t="shared" si="501"/>
        <v/>
      </c>
      <c r="J521" s="184" t="str">
        <f t="shared" si="502"/>
        <v/>
      </c>
      <c r="K521" s="184" t="str">
        <f t="shared" si="503"/>
        <v>Non-Op</v>
      </c>
      <c r="L521" s="184" t="str">
        <f t="shared" si="497"/>
        <v>NO</v>
      </c>
      <c r="M521" s="184" t="str">
        <f t="shared" si="498"/>
        <v>NO</v>
      </c>
      <c r="N521" s="184" t="str">
        <f t="shared" si="499"/>
        <v/>
      </c>
      <c r="O521"/>
      <c r="P521" s="97">
        <v>38038883</v>
      </c>
      <c r="Q521" s="97">
        <v>38038883</v>
      </c>
      <c r="R521" s="97">
        <v>38038883</v>
      </c>
      <c r="S521" s="97">
        <v>38038883</v>
      </c>
      <c r="T521" s="97">
        <v>38038883</v>
      </c>
      <c r="U521" s="97">
        <v>38038883</v>
      </c>
      <c r="V521" s="97">
        <v>38038883</v>
      </c>
      <c r="W521" s="97">
        <v>38038883</v>
      </c>
      <c r="X521" s="97">
        <v>38038883</v>
      </c>
      <c r="Y521" s="97">
        <v>38038883</v>
      </c>
      <c r="Z521" s="97">
        <v>38038883</v>
      </c>
      <c r="AA521" s="97">
        <v>38038883</v>
      </c>
      <c r="AB521" s="97">
        <v>38038883</v>
      </c>
      <c r="AC521" s="97"/>
      <c r="AD521" s="97"/>
      <c r="AE521" s="97">
        <f t="shared" si="468"/>
        <v>38038883</v>
      </c>
      <c r="AF521" s="105"/>
      <c r="AG521" s="104"/>
      <c r="AH521" s="123"/>
      <c r="AI521" s="102"/>
      <c r="AJ521" s="102"/>
      <c r="AK521" s="103">
        <f t="shared" si="504"/>
        <v>38038883</v>
      </c>
      <c r="AL521" s="102">
        <f t="shared" si="506"/>
        <v>38038883</v>
      </c>
      <c r="AM521" s="122"/>
      <c r="AN521" s="123"/>
      <c r="AO521" s="264">
        <f t="shared" si="507"/>
        <v>0</v>
      </c>
      <c r="AP521" s="240"/>
      <c r="AQ521" s="87">
        <f t="shared" si="469"/>
        <v>38038883</v>
      </c>
      <c r="AR521" s="123"/>
      <c r="AS521" s="102"/>
      <c r="AT521" s="102"/>
      <c r="AU521" s="102">
        <f t="shared" si="505"/>
        <v>38038883</v>
      </c>
      <c r="AV521" s="260">
        <f>SUM(AS521:AU521)</f>
        <v>38038883</v>
      </c>
      <c r="AW521" s="123"/>
      <c r="AX521" s="123"/>
      <c r="AY521" s="101">
        <f t="shared" si="509"/>
        <v>0</v>
      </c>
      <c r="AZ521" s="516" t="s">
        <v>1703</v>
      </c>
      <c r="BA521"/>
      <c r="BB521" s="124"/>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s="124"/>
      <c r="CK521" s="124"/>
      <c r="CL521" s="124"/>
      <c r="CM521" s="124"/>
      <c r="CN521" s="124"/>
      <c r="CO521" s="124"/>
      <c r="CP521" s="124"/>
      <c r="CQ521" s="124"/>
      <c r="CR521" s="124"/>
      <c r="CS521" s="124"/>
      <c r="CT521" s="124"/>
      <c r="CU521" s="124"/>
      <c r="CV521" s="124"/>
      <c r="CW521" s="124"/>
      <c r="CX521" s="124"/>
      <c r="CY521" s="124"/>
      <c r="CZ521" s="124"/>
      <c r="DA521" s="124"/>
      <c r="DB521" s="124"/>
      <c r="DC521" s="124"/>
      <c r="DD521" s="124"/>
      <c r="DE521" s="124"/>
      <c r="DF521" s="124"/>
      <c r="DG521" s="124"/>
      <c r="DH521" s="124"/>
      <c r="DI521" s="124"/>
      <c r="DJ521" s="124"/>
      <c r="DK521" s="124"/>
      <c r="DL521" s="124"/>
      <c r="DM521" s="124"/>
      <c r="DN521" s="124"/>
      <c r="DO521" s="124"/>
      <c r="DP521" s="124"/>
      <c r="DQ521" s="124"/>
      <c r="DR521" s="124"/>
      <c r="DS521" s="124"/>
      <c r="DT521" s="124"/>
      <c r="DU521" s="124"/>
      <c r="DV521" s="124"/>
      <c r="DW521" s="124"/>
      <c r="DX521" s="124"/>
      <c r="DY521" s="124"/>
      <c r="DZ521" s="124"/>
      <c r="EA521" s="124"/>
      <c r="EB521" s="124"/>
      <c r="EC521" s="124"/>
      <c r="ED521" s="124"/>
      <c r="EE521" s="124"/>
      <c r="EF521" s="124"/>
      <c r="EG521" s="124"/>
      <c r="EH521" s="124"/>
      <c r="EI521" s="124"/>
      <c r="EJ521" s="124"/>
      <c r="EK521" s="124"/>
      <c r="EL521" s="124"/>
      <c r="EM521" s="124"/>
      <c r="EN521" s="124"/>
      <c r="EO521" s="124"/>
      <c r="EP521" s="124"/>
    </row>
    <row r="522" spans="1:146" s="11" customFormat="1" ht="12" customHeight="1">
      <c r="A522" s="168">
        <v>18231161</v>
      </c>
      <c r="B522" s="111" t="str">
        <f t="shared" si="495"/>
        <v>18231161</v>
      </c>
      <c r="C522" s="96" t="s">
        <v>1058</v>
      </c>
      <c r="D522" s="115" t="str">
        <f t="shared" si="496"/>
        <v>Non-Op</v>
      </c>
      <c r="E522" s="115"/>
      <c r="F522" s="96"/>
      <c r="G522" s="115"/>
      <c r="H522" s="184" t="str">
        <f t="shared" si="500"/>
        <v/>
      </c>
      <c r="I522" s="184" t="str">
        <f t="shared" si="501"/>
        <v/>
      </c>
      <c r="J522" s="184" t="str">
        <f t="shared" si="502"/>
        <v/>
      </c>
      <c r="K522" s="184" t="str">
        <f t="shared" si="503"/>
        <v>Non-Op</v>
      </c>
      <c r="L522" s="184" t="str">
        <f t="shared" si="497"/>
        <v>NO</v>
      </c>
      <c r="M522" s="184" t="str">
        <f t="shared" si="498"/>
        <v>NO</v>
      </c>
      <c r="N522" s="184" t="str">
        <f t="shared" si="499"/>
        <v/>
      </c>
      <c r="O522"/>
      <c r="P522" s="97">
        <v>39647674</v>
      </c>
      <c r="Q522" s="97">
        <v>39647674</v>
      </c>
      <c r="R522" s="97">
        <v>39647674</v>
      </c>
      <c r="S522" s="97">
        <v>39647674</v>
      </c>
      <c r="T522" s="97">
        <v>39647674</v>
      </c>
      <c r="U522" s="97">
        <v>39647674</v>
      </c>
      <c r="V522" s="97">
        <v>39647674</v>
      </c>
      <c r="W522" s="97">
        <v>39647674</v>
      </c>
      <c r="X522" s="97">
        <v>39647674</v>
      </c>
      <c r="Y522" s="97">
        <v>39647674</v>
      </c>
      <c r="Z522" s="97">
        <v>39647674</v>
      </c>
      <c r="AA522" s="97">
        <v>39647674</v>
      </c>
      <c r="AB522" s="97">
        <v>39647674</v>
      </c>
      <c r="AC522" s="97"/>
      <c r="AD522" s="97"/>
      <c r="AE522" s="97">
        <f t="shared" si="468"/>
        <v>39647674</v>
      </c>
      <c r="AF522" s="105"/>
      <c r="AG522" s="104"/>
      <c r="AH522" s="123"/>
      <c r="AI522" s="102"/>
      <c r="AJ522" s="102"/>
      <c r="AK522" s="103">
        <f t="shared" si="504"/>
        <v>39647674</v>
      </c>
      <c r="AL522" s="102">
        <f t="shared" si="506"/>
        <v>39647674</v>
      </c>
      <c r="AM522" s="122"/>
      <c r="AN522" s="123"/>
      <c r="AO522" s="264">
        <f t="shared" si="507"/>
        <v>0</v>
      </c>
      <c r="AP522" s="240"/>
      <c r="AQ522" s="87">
        <f t="shared" si="469"/>
        <v>39647674</v>
      </c>
      <c r="AR522" s="123"/>
      <c r="AS522" s="102"/>
      <c r="AT522" s="102"/>
      <c r="AU522" s="102">
        <f t="shared" si="505"/>
        <v>39647674</v>
      </c>
      <c r="AV522" s="260">
        <f t="shared" si="508"/>
        <v>39647674</v>
      </c>
      <c r="AW522" s="123"/>
      <c r="AX522" s="123"/>
      <c r="AY522" s="101">
        <f t="shared" si="509"/>
        <v>0</v>
      </c>
      <c r="AZ522" s="516" t="s">
        <v>1703</v>
      </c>
      <c r="BA522"/>
      <c r="BB522" s="124"/>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s="124"/>
      <c r="CK522" s="124"/>
      <c r="CL522" s="124"/>
      <c r="CM522" s="124"/>
      <c r="CN522" s="124"/>
      <c r="CO522" s="124"/>
      <c r="CP522" s="124"/>
      <c r="CQ522" s="124"/>
      <c r="CR522" s="124"/>
      <c r="CS522" s="124"/>
      <c r="CT522" s="124"/>
      <c r="CU522" s="124"/>
      <c r="CV522" s="124"/>
      <c r="CW522" s="124"/>
      <c r="CX522" s="124"/>
      <c r="CY522" s="124"/>
      <c r="CZ522" s="124"/>
      <c r="DA522" s="124"/>
      <c r="DB522" s="124"/>
      <c r="DC522" s="124"/>
      <c r="DD522" s="124"/>
      <c r="DE522" s="124"/>
      <c r="DF522" s="124"/>
      <c r="DG522" s="124"/>
      <c r="DH522" s="124"/>
      <c r="DI522" s="124"/>
      <c r="DJ522" s="124"/>
      <c r="DK522" s="124"/>
      <c r="DL522" s="124"/>
      <c r="DM522" s="124"/>
      <c r="DN522" s="124"/>
      <c r="DO522" s="124"/>
      <c r="DP522" s="124"/>
      <c r="DQ522" s="124"/>
      <c r="DR522" s="124"/>
      <c r="DS522" s="124"/>
      <c r="DT522" s="124"/>
      <c r="DU522" s="124"/>
      <c r="DV522" s="124"/>
      <c r="DW522" s="124"/>
      <c r="DX522" s="124"/>
      <c r="DY522" s="124"/>
      <c r="DZ522" s="124"/>
      <c r="EA522" s="124"/>
      <c r="EB522" s="124"/>
      <c r="EC522" s="124"/>
      <c r="ED522" s="124"/>
      <c r="EE522" s="124"/>
      <c r="EF522" s="124"/>
      <c r="EG522" s="124"/>
      <c r="EH522" s="124"/>
      <c r="EI522" s="124"/>
      <c r="EJ522" s="124"/>
      <c r="EK522" s="124"/>
      <c r="EL522" s="124"/>
      <c r="EM522" s="124"/>
      <c r="EN522" s="124"/>
      <c r="EO522" s="124"/>
      <c r="EP522" s="124"/>
    </row>
    <row r="523" spans="1:146" s="11" customFormat="1" ht="12" customHeight="1">
      <c r="A523" s="168">
        <v>18231171</v>
      </c>
      <c r="B523" s="111" t="str">
        <f t="shared" si="495"/>
        <v>18231171</v>
      </c>
      <c r="C523" s="96" t="s">
        <v>1059</v>
      </c>
      <c r="D523" s="115" t="str">
        <f t="shared" si="496"/>
        <v>Non-Op</v>
      </c>
      <c r="E523" s="115"/>
      <c r="F523" s="96"/>
      <c r="G523" s="115"/>
      <c r="H523" s="184" t="str">
        <f t="shared" si="500"/>
        <v/>
      </c>
      <c r="I523" s="184" t="str">
        <f t="shared" si="501"/>
        <v/>
      </c>
      <c r="J523" s="184" t="str">
        <f t="shared" si="502"/>
        <v/>
      </c>
      <c r="K523" s="184" t="str">
        <f t="shared" si="503"/>
        <v>Non-Op</v>
      </c>
      <c r="L523" s="184" t="str">
        <f t="shared" si="497"/>
        <v>NO</v>
      </c>
      <c r="M523" s="184" t="str">
        <f t="shared" si="498"/>
        <v>NO</v>
      </c>
      <c r="N523" s="184" t="str">
        <f t="shared" si="499"/>
        <v/>
      </c>
      <c r="O523"/>
      <c r="P523" s="97">
        <v>-39647674</v>
      </c>
      <c r="Q523" s="97">
        <v>-39647674</v>
      </c>
      <c r="R523" s="97">
        <v>-39647674</v>
      </c>
      <c r="S523" s="97">
        <v>-39647674</v>
      </c>
      <c r="T523" s="97">
        <v>-39647674</v>
      </c>
      <c r="U523" s="97">
        <v>-39647674</v>
      </c>
      <c r="V523" s="97">
        <v>-39647674</v>
      </c>
      <c r="W523" s="97">
        <v>-39647674</v>
      </c>
      <c r="X523" s="97">
        <v>-39647674</v>
      </c>
      <c r="Y523" s="97">
        <v>-39647674</v>
      </c>
      <c r="Z523" s="97">
        <v>-39647674</v>
      </c>
      <c r="AA523" s="97">
        <v>-39647674</v>
      </c>
      <c r="AB523" s="97">
        <v>-39647674</v>
      </c>
      <c r="AC523" s="97"/>
      <c r="AD523" s="97"/>
      <c r="AE523" s="97">
        <f t="shared" si="468"/>
        <v>-39647674</v>
      </c>
      <c r="AF523" s="105"/>
      <c r="AG523" s="104"/>
      <c r="AH523" s="123"/>
      <c r="AI523" s="102"/>
      <c r="AJ523" s="102"/>
      <c r="AK523" s="103">
        <f t="shared" si="504"/>
        <v>-39647674</v>
      </c>
      <c r="AL523" s="102">
        <f t="shared" si="506"/>
        <v>-39647674</v>
      </c>
      <c r="AM523" s="122"/>
      <c r="AN523" s="123"/>
      <c r="AO523" s="264">
        <f t="shared" si="507"/>
        <v>0</v>
      </c>
      <c r="AP523" s="240"/>
      <c r="AQ523" s="87">
        <f t="shared" si="469"/>
        <v>-39647674</v>
      </c>
      <c r="AR523" s="123"/>
      <c r="AS523" s="102"/>
      <c r="AT523" s="102"/>
      <c r="AU523" s="102">
        <f t="shared" si="505"/>
        <v>-39647674</v>
      </c>
      <c r="AV523" s="260">
        <f t="shared" si="508"/>
        <v>-39647674</v>
      </c>
      <c r="AW523" s="123"/>
      <c r="AX523" s="123"/>
      <c r="AY523" s="101">
        <f t="shared" si="509"/>
        <v>0</v>
      </c>
      <c r="AZ523" s="516" t="s">
        <v>1703</v>
      </c>
      <c r="BA523"/>
      <c r="BB523" s="124"/>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s="124"/>
      <c r="CK523" s="124"/>
      <c r="CL523" s="124"/>
      <c r="CM523" s="124"/>
      <c r="CN523" s="124"/>
      <c r="CO523" s="124"/>
      <c r="CP523" s="124"/>
      <c r="CQ523" s="124"/>
      <c r="CR523" s="124"/>
      <c r="CS523" s="124"/>
      <c r="CT523" s="124"/>
      <c r="CU523" s="124"/>
      <c r="CV523" s="124"/>
      <c r="CW523" s="124"/>
      <c r="CX523" s="124"/>
      <c r="CY523" s="124"/>
      <c r="CZ523" s="124"/>
      <c r="DA523" s="124"/>
      <c r="DB523" s="124"/>
      <c r="DC523" s="124"/>
      <c r="DD523" s="124"/>
      <c r="DE523" s="124"/>
      <c r="DF523" s="124"/>
      <c r="DG523" s="124"/>
      <c r="DH523" s="124"/>
      <c r="DI523" s="124"/>
      <c r="DJ523" s="124"/>
      <c r="DK523" s="124"/>
      <c r="DL523" s="124"/>
      <c r="DM523" s="124"/>
      <c r="DN523" s="124"/>
      <c r="DO523" s="124"/>
      <c r="DP523" s="124"/>
      <c r="DQ523" s="124"/>
      <c r="DR523" s="124"/>
      <c r="DS523" s="124"/>
      <c r="DT523" s="124"/>
      <c r="DU523" s="124"/>
      <c r="DV523" s="124"/>
      <c r="DW523" s="124"/>
      <c r="DX523" s="124"/>
      <c r="DY523" s="124"/>
      <c r="DZ523" s="124"/>
      <c r="EA523" s="124"/>
      <c r="EB523" s="124"/>
      <c r="EC523" s="124"/>
      <c r="ED523" s="124"/>
      <c r="EE523" s="124"/>
      <c r="EF523" s="124"/>
      <c r="EG523" s="124"/>
      <c r="EH523" s="124"/>
      <c r="EI523" s="124"/>
      <c r="EJ523" s="124"/>
      <c r="EK523" s="124"/>
      <c r="EL523" s="124"/>
      <c r="EM523" s="124"/>
      <c r="EN523" s="124"/>
      <c r="EO523" s="124"/>
      <c r="EP523" s="124"/>
    </row>
    <row r="524" spans="1:146" s="11" customFormat="1" ht="12" customHeight="1">
      <c r="A524" s="168">
        <v>18231181</v>
      </c>
      <c r="B524" s="111" t="str">
        <f t="shared" si="495"/>
        <v>18231181</v>
      </c>
      <c r="C524" s="96" t="s">
        <v>1137</v>
      </c>
      <c r="D524" s="115" t="str">
        <f t="shared" si="496"/>
        <v>Non-Op</v>
      </c>
      <c r="E524" s="115"/>
      <c r="F524" s="96"/>
      <c r="G524" s="115"/>
      <c r="H524" s="184" t="str">
        <f t="shared" si="500"/>
        <v/>
      </c>
      <c r="I524" s="184" t="str">
        <f t="shared" si="501"/>
        <v/>
      </c>
      <c r="J524" s="184" t="str">
        <f t="shared" si="502"/>
        <v/>
      </c>
      <c r="K524" s="184" t="str">
        <f t="shared" si="503"/>
        <v>Non-Op</v>
      </c>
      <c r="L524" s="184" t="str">
        <f t="shared" si="497"/>
        <v>NO</v>
      </c>
      <c r="M524" s="184" t="str">
        <f t="shared" si="498"/>
        <v>NO</v>
      </c>
      <c r="N524" s="184" t="str">
        <f t="shared" si="499"/>
        <v/>
      </c>
      <c r="O524"/>
      <c r="P524" s="97">
        <v>8232968</v>
      </c>
      <c r="Q524" s="97">
        <v>8232968</v>
      </c>
      <c r="R524" s="97">
        <v>8232968</v>
      </c>
      <c r="S524" s="97">
        <v>8232968</v>
      </c>
      <c r="T524" s="97">
        <v>8232968</v>
      </c>
      <c r="U524" s="97">
        <v>8232968</v>
      </c>
      <c r="V524" s="97">
        <v>8232968</v>
      </c>
      <c r="W524" s="97">
        <v>8232968</v>
      </c>
      <c r="X524" s="97">
        <v>8232968</v>
      </c>
      <c r="Y524" s="97">
        <v>8232968</v>
      </c>
      <c r="Z524" s="97">
        <v>8232968</v>
      </c>
      <c r="AA524" s="97">
        <v>8232968</v>
      </c>
      <c r="AB524" s="97">
        <v>8232968</v>
      </c>
      <c r="AC524" s="97"/>
      <c r="AD524" s="97"/>
      <c r="AE524" s="97">
        <f t="shared" si="468"/>
        <v>8232968</v>
      </c>
      <c r="AF524" s="105"/>
      <c r="AG524" s="104"/>
      <c r="AH524" s="123"/>
      <c r="AI524" s="102"/>
      <c r="AJ524" s="102"/>
      <c r="AK524" s="103">
        <f t="shared" si="504"/>
        <v>8232968</v>
      </c>
      <c r="AL524" s="102">
        <f t="shared" si="506"/>
        <v>8232968</v>
      </c>
      <c r="AM524" s="122"/>
      <c r="AN524" s="123"/>
      <c r="AO524" s="264">
        <f t="shared" si="507"/>
        <v>0</v>
      </c>
      <c r="AP524" s="240"/>
      <c r="AQ524" s="87">
        <f t="shared" si="469"/>
        <v>8232968</v>
      </c>
      <c r="AR524" s="123"/>
      <c r="AS524" s="102"/>
      <c r="AT524" s="102"/>
      <c r="AU524" s="102">
        <f t="shared" si="505"/>
        <v>8232968</v>
      </c>
      <c r="AV524" s="260">
        <f t="shared" si="508"/>
        <v>8232968</v>
      </c>
      <c r="AW524" s="123"/>
      <c r="AX524" s="123"/>
      <c r="AY524" s="101">
        <f t="shared" si="509"/>
        <v>0</v>
      </c>
      <c r="AZ524" s="516" t="s">
        <v>1703</v>
      </c>
      <c r="BA524"/>
      <c r="BB524" s="1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s="124"/>
      <c r="CK524" s="124"/>
      <c r="CL524" s="124"/>
      <c r="CM524" s="124"/>
      <c r="CN524" s="124"/>
      <c r="CO524" s="124"/>
      <c r="CP524" s="124"/>
      <c r="CQ524" s="124"/>
      <c r="CR524" s="124"/>
      <c r="CS524" s="124"/>
      <c r="CT524" s="124"/>
      <c r="CU524" s="124"/>
      <c r="CV524" s="124"/>
      <c r="CW524" s="124"/>
      <c r="CX524" s="124"/>
      <c r="CY524" s="124"/>
      <c r="CZ524" s="124"/>
      <c r="DA524" s="124"/>
      <c r="DB524" s="124"/>
      <c r="DC524" s="124"/>
      <c r="DD524" s="124"/>
      <c r="DE524" s="124"/>
      <c r="DF524" s="124"/>
      <c r="DG524" s="124"/>
      <c r="DH524" s="124"/>
      <c r="DI524" s="124"/>
      <c r="DJ524" s="124"/>
      <c r="DK524" s="124"/>
      <c r="DL524" s="124"/>
      <c r="DM524" s="124"/>
      <c r="DN524" s="124"/>
      <c r="DO524" s="124"/>
      <c r="DP524" s="124"/>
      <c r="DQ524" s="124"/>
      <c r="DR524" s="124"/>
      <c r="DS524" s="124"/>
      <c r="DT524" s="124"/>
      <c r="DU524" s="124"/>
      <c r="DV524" s="124"/>
      <c r="DW524" s="124"/>
      <c r="DX524" s="124"/>
      <c r="DY524" s="124"/>
      <c r="DZ524" s="124"/>
      <c r="EA524" s="124"/>
      <c r="EB524" s="124"/>
      <c r="EC524" s="124"/>
      <c r="ED524" s="124"/>
      <c r="EE524" s="124"/>
      <c r="EF524" s="124"/>
      <c r="EG524" s="124"/>
      <c r="EH524" s="124"/>
      <c r="EI524" s="124"/>
      <c r="EJ524" s="124"/>
      <c r="EK524" s="124"/>
      <c r="EL524" s="124"/>
      <c r="EM524" s="124"/>
      <c r="EN524" s="124"/>
      <c r="EO524" s="124"/>
      <c r="EP524" s="124"/>
    </row>
    <row r="525" spans="1:146" s="11" customFormat="1" ht="12" customHeight="1">
      <c r="A525" s="168">
        <v>18231191</v>
      </c>
      <c r="B525" s="111" t="str">
        <f t="shared" si="495"/>
        <v>18231191</v>
      </c>
      <c r="C525" s="96" t="s">
        <v>1138</v>
      </c>
      <c r="D525" s="115" t="str">
        <f t="shared" si="496"/>
        <v>Non-Op</v>
      </c>
      <c r="E525" s="115"/>
      <c r="F525" s="96"/>
      <c r="G525" s="115"/>
      <c r="H525" s="184" t="str">
        <f t="shared" si="500"/>
        <v/>
      </c>
      <c r="I525" s="184" t="str">
        <f t="shared" si="501"/>
        <v/>
      </c>
      <c r="J525" s="184" t="str">
        <f t="shared" si="502"/>
        <v/>
      </c>
      <c r="K525" s="184" t="str">
        <f t="shared" si="503"/>
        <v>Non-Op</v>
      </c>
      <c r="L525" s="184" t="str">
        <f t="shared" si="497"/>
        <v>NO</v>
      </c>
      <c r="M525" s="184" t="str">
        <f t="shared" si="498"/>
        <v>NO</v>
      </c>
      <c r="N525" s="184" t="str">
        <f t="shared" si="499"/>
        <v/>
      </c>
      <c r="O525"/>
      <c r="P525" s="97">
        <v>-8232968</v>
      </c>
      <c r="Q525" s="97">
        <v>-8232968</v>
      </c>
      <c r="R525" s="97">
        <v>-8232968</v>
      </c>
      <c r="S525" s="97">
        <v>-8232968</v>
      </c>
      <c r="T525" s="97">
        <v>-8232968</v>
      </c>
      <c r="U525" s="97">
        <v>-8232968</v>
      </c>
      <c r="V525" s="97">
        <v>-8232968</v>
      </c>
      <c r="W525" s="97">
        <v>-8232968</v>
      </c>
      <c r="X525" s="97">
        <v>-8232968</v>
      </c>
      <c r="Y525" s="97">
        <v>-8232968</v>
      </c>
      <c r="Z525" s="97">
        <v>-8232968</v>
      </c>
      <c r="AA525" s="97">
        <v>-8232968</v>
      </c>
      <c r="AB525" s="97">
        <v>-8232968</v>
      </c>
      <c r="AC525" s="97"/>
      <c r="AD525" s="97"/>
      <c r="AE525" s="97">
        <f t="shared" si="468"/>
        <v>-8232968</v>
      </c>
      <c r="AF525" s="105"/>
      <c r="AG525" s="104"/>
      <c r="AH525" s="123"/>
      <c r="AI525" s="102"/>
      <c r="AJ525" s="102"/>
      <c r="AK525" s="103">
        <f t="shared" si="504"/>
        <v>-8232968</v>
      </c>
      <c r="AL525" s="102">
        <f t="shared" si="506"/>
        <v>-8232968</v>
      </c>
      <c r="AM525" s="122"/>
      <c r="AN525" s="123"/>
      <c r="AO525" s="264">
        <f t="shared" si="507"/>
        <v>0</v>
      </c>
      <c r="AP525" s="240"/>
      <c r="AQ525" s="87">
        <f t="shared" si="469"/>
        <v>-8232968</v>
      </c>
      <c r="AR525" s="123"/>
      <c r="AS525" s="102"/>
      <c r="AT525" s="102"/>
      <c r="AU525" s="102">
        <f t="shared" si="505"/>
        <v>-8232968</v>
      </c>
      <c r="AV525" s="260">
        <f t="shared" si="508"/>
        <v>-8232968</v>
      </c>
      <c r="AW525" s="123"/>
      <c r="AX525" s="123"/>
      <c r="AY525" s="101">
        <f t="shared" si="509"/>
        <v>0</v>
      </c>
      <c r="AZ525" s="516" t="s">
        <v>1703</v>
      </c>
      <c r="BA525"/>
      <c r="BB525" s="124"/>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s="124"/>
      <c r="CK525" s="124"/>
      <c r="CL525" s="124"/>
      <c r="CM525" s="124"/>
      <c r="CN525" s="124"/>
      <c r="CO525" s="124"/>
      <c r="CP525" s="124"/>
      <c r="CQ525" s="124"/>
      <c r="CR525" s="124"/>
      <c r="CS525" s="124"/>
      <c r="CT525" s="124"/>
      <c r="CU525" s="124"/>
      <c r="CV525" s="124"/>
      <c r="CW525" s="124"/>
      <c r="CX525" s="124"/>
      <c r="CY525" s="124"/>
      <c r="CZ525" s="124"/>
      <c r="DA525" s="124"/>
      <c r="DB525" s="124"/>
      <c r="DC525" s="124"/>
      <c r="DD525" s="124"/>
      <c r="DE525" s="124"/>
      <c r="DF525" s="124"/>
      <c r="DG525" s="124"/>
      <c r="DH525" s="124"/>
      <c r="DI525" s="124"/>
      <c r="DJ525" s="124"/>
      <c r="DK525" s="124"/>
      <c r="DL525" s="124"/>
      <c r="DM525" s="124"/>
      <c r="DN525" s="124"/>
      <c r="DO525" s="124"/>
      <c r="DP525" s="124"/>
      <c r="DQ525" s="124"/>
      <c r="DR525" s="124"/>
      <c r="DS525" s="124"/>
      <c r="DT525" s="124"/>
      <c r="DU525" s="124"/>
      <c r="DV525" s="124"/>
      <c r="DW525" s="124"/>
      <c r="DX525" s="124"/>
      <c r="DY525" s="124"/>
      <c r="DZ525" s="124"/>
      <c r="EA525" s="124"/>
      <c r="EB525" s="124"/>
      <c r="EC525" s="124"/>
      <c r="ED525" s="124"/>
      <c r="EE525" s="124"/>
      <c r="EF525" s="124"/>
      <c r="EG525" s="124"/>
      <c r="EH525" s="124"/>
      <c r="EI525" s="124"/>
      <c r="EJ525" s="124"/>
      <c r="EK525" s="124"/>
      <c r="EL525" s="124"/>
      <c r="EM525" s="124"/>
      <c r="EN525" s="124"/>
      <c r="EO525" s="124"/>
      <c r="EP525" s="124"/>
    </row>
    <row r="526" spans="1:146" s="11" customFormat="1" ht="12" customHeight="1">
      <c r="A526" s="168">
        <v>18231241</v>
      </c>
      <c r="B526" s="111" t="str">
        <f t="shared" si="495"/>
        <v>18231241</v>
      </c>
      <c r="C526" s="96" t="s">
        <v>1245</v>
      </c>
      <c r="D526" s="115" t="str">
        <f t="shared" si="496"/>
        <v>Non-Op</v>
      </c>
      <c r="E526" s="115"/>
      <c r="F526" s="96"/>
      <c r="G526" s="115"/>
      <c r="H526" s="184" t="str">
        <f t="shared" si="500"/>
        <v/>
      </c>
      <c r="I526" s="184" t="str">
        <f t="shared" si="501"/>
        <v/>
      </c>
      <c r="J526" s="184" t="str">
        <f t="shared" si="502"/>
        <v/>
      </c>
      <c r="K526" s="184" t="str">
        <f t="shared" si="503"/>
        <v>Non-Op</v>
      </c>
      <c r="L526" s="184" t="str">
        <f t="shared" si="497"/>
        <v>NO</v>
      </c>
      <c r="M526" s="184" t="str">
        <f t="shared" si="498"/>
        <v>NO</v>
      </c>
      <c r="N526" s="184" t="str">
        <f t="shared" si="499"/>
        <v/>
      </c>
      <c r="O526"/>
      <c r="P526" s="97">
        <v>465000</v>
      </c>
      <c r="Q526" s="97">
        <v>465000</v>
      </c>
      <c r="R526" s="97">
        <v>465000</v>
      </c>
      <c r="S526" s="97">
        <v>0</v>
      </c>
      <c r="T526" s="97">
        <v>0</v>
      </c>
      <c r="U526" s="97">
        <v>0</v>
      </c>
      <c r="V526" s="97">
        <v>0</v>
      </c>
      <c r="W526" s="97">
        <v>0</v>
      </c>
      <c r="X526" s="97">
        <v>0</v>
      </c>
      <c r="Y526" s="97">
        <v>0</v>
      </c>
      <c r="Z526" s="97">
        <v>0</v>
      </c>
      <c r="AA526" s="97">
        <v>0</v>
      </c>
      <c r="AB526" s="97">
        <v>0</v>
      </c>
      <c r="AC526" s="97"/>
      <c r="AD526" s="97"/>
      <c r="AE526" s="97">
        <f t="shared" si="468"/>
        <v>96875</v>
      </c>
      <c r="AF526" s="105"/>
      <c r="AG526" s="104"/>
      <c r="AH526" s="123"/>
      <c r="AI526" s="102"/>
      <c r="AJ526" s="102"/>
      <c r="AK526" s="103">
        <f t="shared" si="504"/>
        <v>96875</v>
      </c>
      <c r="AL526" s="102">
        <f t="shared" si="506"/>
        <v>96875</v>
      </c>
      <c r="AM526" s="122"/>
      <c r="AN526" s="123"/>
      <c r="AO526" s="264">
        <f t="shared" si="507"/>
        <v>0</v>
      </c>
      <c r="AP526" s="240"/>
      <c r="AQ526" s="87">
        <f t="shared" si="469"/>
        <v>0</v>
      </c>
      <c r="AR526" s="123"/>
      <c r="AS526" s="102"/>
      <c r="AT526" s="102"/>
      <c r="AU526" s="102">
        <f t="shared" si="505"/>
        <v>0</v>
      </c>
      <c r="AV526" s="260">
        <f t="shared" si="508"/>
        <v>0</v>
      </c>
      <c r="AW526" s="123"/>
      <c r="AX526" s="123"/>
      <c r="AY526" s="101">
        <f t="shared" si="509"/>
        <v>0</v>
      </c>
      <c r="AZ526" s="516" t="s">
        <v>1697</v>
      </c>
      <c r="BA526"/>
      <c r="BB526" s="124"/>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s="124"/>
      <c r="CK526" s="124"/>
      <c r="CL526" s="124"/>
      <c r="CM526" s="124"/>
      <c r="CN526" s="124"/>
      <c r="CO526" s="124"/>
      <c r="CP526" s="124"/>
      <c r="CQ526" s="124"/>
      <c r="CR526" s="124"/>
      <c r="CS526" s="124"/>
      <c r="CT526" s="124"/>
      <c r="CU526" s="124"/>
      <c r="CV526" s="124"/>
      <c r="CW526" s="124"/>
      <c r="CX526" s="124"/>
      <c r="CY526" s="124"/>
      <c r="CZ526" s="124"/>
      <c r="DA526" s="124"/>
      <c r="DB526" s="124"/>
      <c r="DC526" s="124"/>
      <c r="DD526" s="124"/>
      <c r="DE526" s="124"/>
      <c r="DF526" s="124"/>
      <c r="DG526" s="124"/>
      <c r="DH526" s="124"/>
      <c r="DI526" s="124"/>
      <c r="DJ526" s="124"/>
      <c r="DK526" s="124"/>
      <c r="DL526" s="124"/>
      <c r="DM526" s="124"/>
      <c r="DN526" s="124"/>
      <c r="DO526" s="124"/>
      <c r="DP526" s="124"/>
      <c r="DQ526" s="124"/>
      <c r="DR526" s="124"/>
      <c r="DS526" s="124"/>
      <c r="DT526" s="124"/>
      <c r="DU526" s="124"/>
      <c r="DV526" s="124"/>
      <c r="DW526" s="124"/>
      <c r="DX526" s="124"/>
      <c r="DY526" s="124"/>
      <c r="DZ526" s="124"/>
      <c r="EA526" s="124"/>
      <c r="EB526" s="124"/>
      <c r="EC526" s="124"/>
      <c r="ED526" s="124"/>
      <c r="EE526" s="124"/>
      <c r="EF526" s="124"/>
      <c r="EG526" s="124"/>
      <c r="EH526" s="124"/>
      <c r="EI526" s="124"/>
      <c r="EJ526" s="124"/>
      <c r="EK526" s="124"/>
      <c r="EL526" s="124"/>
      <c r="EM526" s="124"/>
      <c r="EN526" s="124"/>
      <c r="EO526" s="124"/>
      <c r="EP526" s="124"/>
    </row>
    <row r="527" spans="1:146" s="11" customFormat="1" ht="12" customHeight="1">
      <c r="A527" s="168">
        <v>18231251</v>
      </c>
      <c r="B527" s="111" t="str">
        <f t="shared" si="495"/>
        <v>18231251</v>
      </c>
      <c r="C527" s="96" t="s">
        <v>1275</v>
      </c>
      <c r="D527" s="115" t="str">
        <f t="shared" si="496"/>
        <v>Non-Op</v>
      </c>
      <c r="E527" s="115"/>
      <c r="F527" s="96"/>
      <c r="G527" s="115"/>
      <c r="H527" s="184" t="str">
        <f t="shared" si="500"/>
        <v/>
      </c>
      <c r="I527" s="184" t="str">
        <f t="shared" si="501"/>
        <v/>
      </c>
      <c r="J527" s="184" t="str">
        <f t="shared" si="502"/>
        <v/>
      </c>
      <c r="K527" s="184" t="str">
        <f t="shared" si="503"/>
        <v>Non-Op</v>
      </c>
      <c r="L527" s="184" t="str">
        <f t="shared" si="497"/>
        <v>NO</v>
      </c>
      <c r="M527" s="184" t="str">
        <f t="shared" si="498"/>
        <v>NO</v>
      </c>
      <c r="N527" s="184" t="str">
        <f t="shared" si="499"/>
        <v/>
      </c>
      <c r="O527"/>
      <c r="P527" s="97">
        <v>61259.91</v>
      </c>
      <c r="Q527" s="97">
        <v>61729.91</v>
      </c>
      <c r="R527" s="97">
        <v>67949.210000000006</v>
      </c>
      <c r="S527" s="97">
        <v>61259.91</v>
      </c>
      <c r="T527" s="97">
        <v>61259.91</v>
      </c>
      <c r="U527" s="97">
        <v>61259.91</v>
      </c>
      <c r="V527" s="97">
        <v>61259.91</v>
      </c>
      <c r="W527" s="97">
        <v>61259.91</v>
      </c>
      <c r="X527" s="97">
        <v>61259.91</v>
      </c>
      <c r="Y527" s="97">
        <v>61259.91</v>
      </c>
      <c r="Z527" s="97">
        <v>61259.91</v>
      </c>
      <c r="AA527" s="97">
        <v>61259.91</v>
      </c>
      <c r="AB527" s="97">
        <v>61259.91</v>
      </c>
      <c r="AC527" s="97"/>
      <c r="AD527" s="97"/>
      <c r="AE527" s="97">
        <f t="shared" ref="AE527:AE590" si="510">(P527+AB527+SUM(Q527:AA527)*2)/24</f>
        <v>61856.518333333348</v>
      </c>
      <c r="AF527" s="146"/>
      <c r="AG527" s="108"/>
      <c r="AH527" s="123"/>
      <c r="AI527" s="102"/>
      <c r="AJ527" s="102"/>
      <c r="AK527" s="103">
        <f t="shared" si="504"/>
        <v>61856.518333333348</v>
      </c>
      <c r="AL527" s="102">
        <f t="shared" si="506"/>
        <v>61856.518333333348</v>
      </c>
      <c r="AM527" s="122"/>
      <c r="AN527" s="123"/>
      <c r="AO527" s="264">
        <f t="shared" si="507"/>
        <v>0</v>
      </c>
      <c r="AP527" s="240"/>
      <c r="AQ527" s="87">
        <f t="shared" ref="AQ527:AQ590" si="511">AB527</f>
        <v>61259.91</v>
      </c>
      <c r="AR527" s="123"/>
      <c r="AS527" s="102"/>
      <c r="AT527" s="102"/>
      <c r="AU527" s="102">
        <f t="shared" si="505"/>
        <v>61259.91</v>
      </c>
      <c r="AV527" s="260">
        <f t="shared" si="508"/>
        <v>61259.91</v>
      </c>
      <c r="AW527" s="123"/>
      <c r="AX527" s="123"/>
      <c r="AY527" s="101">
        <f t="shared" si="509"/>
        <v>0</v>
      </c>
      <c r="AZ527" s="516" t="s">
        <v>1697</v>
      </c>
      <c r="BA527"/>
      <c r="BB527" s="124"/>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s="124"/>
      <c r="CK527" s="124"/>
      <c r="CL527" s="124"/>
      <c r="CM527" s="124"/>
      <c r="CN527" s="124"/>
      <c r="CO527" s="124"/>
      <c r="CP527" s="124"/>
      <c r="CQ527" s="124"/>
      <c r="CR527" s="124"/>
      <c r="CS527" s="124"/>
      <c r="CT527" s="124"/>
      <c r="CU527" s="124"/>
      <c r="CV527" s="124"/>
      <c r="CW527" s="124"/>
      <c r="CX527" s="124"/>
      <c r="CY527" s="124"/>
      <c r="CZ527" s="124"/>
      <c r="DA527" s="124"/>
      <c r="DB527" s="124"/>
      <c r="DC527" s="124"/>
      <c r="DD527" s="124"/>
      <c r="DE527" s="124"/>
      <c r="DF527" s="124"/>
      <c r="DG527" s="124"/>
      <c r="DH527" s="124"/>
      <c r="DI527" s="124"/>
      <c r="DJ527" s="124"/>
      <c r="DK527" s="124"/>
      <c r="DL527" s="124"/>
      <c r="DM527" s="124"/>
      <c r="DN527" s="124"/>
      <c r="DO527" s="124"/>
      <c r="DP527" s="124"/>
      <c r="DQ527" s="124"/>
      <c r="DR527" s="124"/>
      <c r="DS527" s="124"/>
      <c r="DT527" s="124"/>
      <c r="DU527" s="124"/>
      <c r="DV527" s="124"/>
      <c r="DW527" s="124"/>
      <c r="DX527" s="124"/>
      <c r="DY527" s="124"/>
      <c r="DZ527" s="124"/>
      <c r="EA527" s="124"/>
      <c r="EB527" s="124"/>
      <c r="EC527" s="124"/>
      <c r="ED527" s="124"/>
      <c r="EE527" s="124"/>
      <c r="EF527" s="124"/>
      <c r="EG527" s="124"/>
      <c r="EH527" s="124"/>
      <c r="EI527" s="124"/>
      <c r="EJ527" s="124"/>
      <c r="EK527" s="124"/>
      <c r="EL527" s="124"/>
      <c r="EM527" s="124"/>
      <c r="EN527" s="124"/>
      <c r="EO527" s="124"/>
      <c r="EP527" s="124"/>
    </row>
    <row r="528" spans="1:146" s="11" customFormat="1" ht="12" customHeight="1">
      <c r="A528" s="370">
        <v>18231261</v>
      </c>
      <c r="B528" s="370" t="str">
        <f t="shared" si="495"/>
        <v>18231261</v>
      </c>
      <c r="C528" s="382" t="s">
        <v>1472</v>
      </c>
      <c r="D528" s="353" t="str">
        <f t="shared" si="496"/>
        <v>Non-Op</v>
      </c>
      <c r="E528" s="353"/>
      <c r="F528" s="383">
        <v>43101</v>
      </c>
      <c r="G528" s="353"/>
      <c r="H528" s="354" t="str">
        <f t="shared" si="500"/>
        <v/>
      </c>
      <c r="I528" s="354" t="str">
        <f t="shared" si="501"/>
        <v/>
      </c>
      <c r="J528" s="354" t="str">
        <f t="shared" si="502"/>
        <v/>
      </c>
      <c r="K528" s="354" t="str">
        <f t="shared" si="503"/>
        <v>Non-Op</v>
      </c>
      <c r="L528" s="354" t="str">
        <f t="shared" si="497"/>
        <v>NO</v>
      </c>
      <c r="M528" s="354" t="str">
        <f t="shared" si="498"/>
        <v>NO</v>
      </c>
      <c r="N528" s="354" t="str">
        <f t="shared" si="499"/>
        <v/>
      </c>
      <c r="O528"/>
      <c r="P528" s="355">
        <v>0</v>
      </c>
      <c r="Q528" s="355">
        <v>-1159097</v>
      </c>
      <c r="R528" s="355">
        <v>-5669298</v>
      </c>
      <c r="S528" s="355">
        <v>-7489249</v>
      </c>
      <c r="T528" s="355">
        <v>-10583532</v>
      </c>
      <c r="U528" s="355">
        <v>-12297609</v>
      </c>
      <c r="V528" s="355">
        <v>-15310715</v>
      </c>
      <c r="W528" s="355">
        <v>-4676094</v>
      </c>
      <c r="X528" s="355">
        <v>8287632</v>
      </c>
      <c r="Y528" s="355">
        <v>7718162</v>
      </c>
      <c r="Z528" s="355">
        <v>12587279</v>
      </c>
      <c r="AA528" s="355">
        <v>-351069</v>
      </c>
      <c r="AB528" s="355">
        <v>3491160.77</v>
      </c>
      <c r="AC528" s="355"/>
      <c r="AD528" s="355"/>
      <c r="AE528" s="355">
        <f t="shared" si="510"/>
        <v>-2266500.80125</v>
      </c>
      <c r="AF528" s="412"/>
      <c r="AG528" s="386"/>
      <c r="AH528" s="398"/>
      <c r="AI528" s="357"/>
      <c r="AJ528" s="357"/>
      <c r="AK528" s="358">
        <f t="shared" si="504"/>
        <v>-2266500.80125</v>
      </c>
      <c r="AL528" s="357">
        <f t="shared" ref="AL528:AL529" si="512">SUM(AI528:AK528)</f>
        <v>-2266500.80125</v>
      </c>
      <c r="AM528" s="399"/>
      <c r="AN528" s="398"/>
      <c r="AO528" s="360">
        <f t="shared" si="507"/>
        <v>0</v>
      </c>
      <c r="AP528" s="357"/>
      <c r="AQ528" s="361">
        <f t="shared" si="511"/>
        <v>3491160.77</v>
      </c>
      <c r="AR528" s="398"/>
      <c r="AS528" s="357"/>
      <c r="AT528" s="357"/>
      <c r="AU528" s="357">
        <f t="shared" ref="AU528:AU529" si="513">AQ528</f>
        <v>3491160.77</v>
      </c>
      <c r="AV528" s="362">
        <f t="shared" ref="AV528:AV529" si="514">SUM(AS528:AU528)</f>
        <v>3491160.77</v>
      </c>
      <c r="AW528" s="398"/>
      <c r="AX528" s="398"/>
      <c r="AY528" s="359">
        <f t="shared" si="509"/>
        <v>0</v>
      </c>
      <c r="AZ528" s="516" t="s">
        <v>1703</v>
      </c>
      <c r="BA528"/>
      <c r="BB528" s="124"/>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s="124"/>
      <c r="CK528" s="124"/>
      <c r="CL528" s="124"/>
      <c r="CM528" s="124"/>
      <c r="CN528" s="124"/>
      <c r="CO528" s="124"/>
      <c r="CP528" s="124"/>
      <c r="CQ528" s="124"/>
      <c r="CR528" s="124"/>
      <c r="CS528" s="124"/>
      <c r="CT528" s="124"/>
      <c r="CU528" s="124"/>
      <c r="CV528" s="124"/>
      <c r="CW528" s="124"/>
      <c r="CX528" s="124"/>
      <c r="CY528" s="124"/>
      <c r="CZ528" s="124"/>
      <c r="DA528" s="124"/>
      <c r="DB528" s="124"/>
      <c r="DC528" s="124"/>
      <c r="DD528" s="124"/>
      <c r="DE528" s="124"/>
      <c r="DF528" s="124"/>
      <c r="DG528" s="124"/>
      <c r="DH528" s="124"/>
      <c r="DI528" s="124"/>
      <c r="DJ528" s="124"/>
      <c r="DK528" s="124"/>
      <c r="DL528" s="124"/>
      <c r="DM528" s="124"/>
      <c r="DN528" s="124"/>
      <c r="DO528" s="124"/>
      <c r="DP528" s="124"/>
      <c r="DQ528" s="124"/>
      <c r="DR528" s="124"/>
      <c r="DS528" s="124"/>
      <c r="DT528" s="124"/>
      <c r="DU528" s="124"/>
      <c r="DV528" s="124"/>
      <c r="DW528" s="124"/>
      <c r="DX528" s="124"/>
      <c r="DY528" s="124"/>
      <c r="DZ528" s="124"/>
      <c r="EA528" s="124"/>
      <c r="EB528" s="124"/>
      <c r="EC528" s="124"/>
      <c r="ED528" s="124"/>
      <c r="EE528" s="124"/>
      <c r="EF528" s="124"/>
      <c r="EG528" s="124"/>
      <c r="EH528" s="124"/>
      <c r="EI528" s="124"/>
      <c r="EJ528" s="124"/>
      <c r="EK528" s="124"/>
      <c r="EL528" s="124"/>
      <c r="EM528" s="124"/>
      <c r="EN528" s="124"/>
      <c r="EO528" s="124"/>
      <c r="EP528" s="124"/>
    </row>
    <row r="529" spans="1:146" s="11" customFormat="1" ht="12" customHeight="1">
      <c r="A529" s="370">
        <v>18231271</v>
      </c>
      <c r="B529" s="370" t="str">
        <f t="shared" si="495"/>
        <v>18231271</v>
      </c>
      <c r="C529" s="382" t="s">
        <v>1473</v>
      </c>
      <c r="D529" s="353" t="str">
        <f t="shared" si="496"/>
        <v>Non-Op</v>
      </c>
      <c r="E529" s="353"/>
      <c r="F529" s="383">
        <v>43101</v>
      </c>
      <c r="G529" s="353"/>
      <c r="H529" s="354" t="str">
        <f t="shared" si="500"/>
        <v/>
      </c>
      <c r="I529" s="354" t="str">
        <f t="shared" si="501"/>
        <v/>
      </c>
      <c r="J529" s="354" t="str">
        <f t="shared" si="502"/>
        <v/>
      </c>
      <c r="K529" s="354" t="str">
        <f t="shared" si="503"/>
        <v>Non-Op</v>
      </c>
      <c r="L529" s="354" t="str">
        <f t="shared" si="497"/>
        <v>NO</v>
      </c>
      <c r="M529" s="354" t="str">
        <f t="shared" si="498"/>
        <v>NO</v>
      </c>
      <c r="N529" s="354" t="str">
        <f t="shared" si="499"/>
        <v/>
      </c>
      <c r="O529"/>
      <c r="P529" s="355">
        <v>0</v>
      </c>
      <c r="Q529" s="355">
        <v>1159097</v>
      </c>
      <c r="R529" s="355">
        <v>5669298</v>
      </c>
      <c r="S529" s="355">
        <v>7489249</v>
      </c>
      <c r="T529" s="355">
        <v>10583532</v>
      </c>
      <c r="U529" s="355">
        <v>12297609</v>
      </c>
      <c r="V529" s="355">
        <v>15310715</v>
      </c>
      <c r="W529" s="355">
        <v>4676094</v>
      </c>
      <c r="X529" s="355">
        <v>-8287632</v>
      </c>
      <c r="Y529" s="355">
        <v>-7718162</v>
      </c>
      <c r="Z529" s="355">
        <v>-12587279</v>
      </c>
      <c r="AA529" s="355">
        <v>351069</v>
      </c>
      <c r="AB529" s="355">
        <v>-3491160.77</v>
      </c>
      <c r="AC529" s="355"/>
      <c r="AD529" s="355"/>
      <c r="AE529" s="355">
        <f t="shared" si="510"/>
        <v>2266500.80125</v>
      </c>
      <c r="AF529" s="412"/>
      <c r="AG529" s="386"/>
      <c r="AH529" s="398"/>
      <c r="AI529" s="357"/>
      <c r="AJ529" s="357"/>
      <c r="AK529" s="358">
        <f t="shared" si="504"/>
        <v>2266500.80125</v>
      </c>
      <c r="AL529" s="357">
        <f t="shared" si="512"/>
        <v>2266500.80125</v>
      </c>
      <c r="AM529" s="399"/>
      <c r="AN529" s="398"/>
      <c r="AO529" s="360">
        <f t="shared" si="507"/>
        <v>0</v>
      </c>
      <c r="AP529" s="357"/>
      <c r="AQ529" s="361">
        <f t="shared" si="511"/>
        <v>-3491160.77</v>
      </c>
      <c r="AR529" s="398"/>
      <c r="AS529" s="357"/>
      <c r="AT529" s="357"/>
      <c r="AU529" s="357">
        <f t="shared" si="513"/>
        <v>-3491160.77</v>
      </c>
      <c r="AV529" s="362">
        <f t="shared" si="514"/>
        <v>-3491160.77</v>
      </c>
      <c r="AW529" s="398"/>
      <c r="AX529" s="398"/>
      <c r="AY529" s="359">
        <f t="shared" si="509"/>
        <v>0</v>
      </c>
      <c r="AZ529" s="516" t="s">
        <v>1703</v>
      </c>
      <c r="BA529"/>
      <c r="BB529" s="124"/>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s="124"/>
      <c r="CK529" s="124"/>
      <c r="CL529" s="124"/>
      <c r="CM529" s="124"/>
      <c r="CN529" s="124"/>
      <c r="CO529" s="124"/>
      <c r="CP529" s="124"/>
      <c r="CQ529" s="124"/>
      <c r="CR529" s="124"/>
      <c r="CS529" s="124"/>
      <c r="CT529" s="124"/>
      <c r="CU529" s="124"/>
      <c r="CV529" s="124"/>
      <c r="CW529" s="124"/>
      <c r="CX529" s="124"/>
      <c r="CY529" s="124"/>
      <c r="CZ529" s="124"/>
      <c r="DA529" s="124"/>
      <c r="DB529" s="124"/>
      <c r="DC529" s="124"/>
      <c r="DD529" s="124"/>
      <c r="DE529" s="124"/>
      <c r="DF529" s="124"/>
      <c r="DG529" s="124"/>
      <c r="DH529" s="124"/>
      <c r="DI529" s="124"/>
      <c r="DJ529" s="124"/>
      <c r="DK529" s="124"/>
      <c r="DL529" s="124"/>
      <c r="DM529" s="124"/>
      <c r="DN529" s="124"/>
      <c r="DO529" s="124"/>
      <c r="DP529" s="124"/>
      <c r="DQ529" s="124"/>
      <c r="DR529" s="124"/>
      <c r="DS529" s="124"/>
      <c r="DT529" s="124"/>
      <c r="DU529" s="124"/>
      <c r="DV529" s="124"/>
      <c r="DW529" s="124"/>
      <c r="DX529" s="124"/>
      <c r="DY529" s="124"/>
      <c r="DZ529" s="124"/>
      <c r="EA529" s="124"/>
      <c r="EB529" s="124"/>
      <c r="EC529" s="124"/>
      <c r="ED529" s="124"/>
      <c r="EE529" s="124"/>
      <c r="EF529" s="124"/>
      <c r="EG529" s="124"/>
      <c r="EH529" s="124"/>
      <c r="EI529" s="124"/>
      <c r="EJ529" s="124"/>
      <c r="EK529" s="124"/>
      <c r="EL529" s="124"/>
      <c r="EM529" s="124"/>
      <c r="EN529" s="124"/>
      <c r="EO529" s="124"/>
      <c r="EP529" s="124"/>
    </row>
    <row r="530" spans="1:146" s="11" customFormat="1" ht="12" customHeight="1">
      <c r="A530" s="168">
        <v>18232221</v>
      </c>
      <c r="B530" s="111" t="str">
        <f t="shared" si="495"/>
        <v>18232221</v>
      </c>
      <c r="C530" s="96" t="s">
        <v>547</v>
      </c>
      <c r="D530" s="115" t="str">
        <f t="shared" si="496"/>
        <v>Non-Op</v>
      </c>
      <c r="E530" s="115"/>
      <c r="F530" s="96"/>
      <c r="G530" s="115"/>
      <c r="H530" s="184" t="str">
        <f t="shared" si="500"/>
        <v/>
      </c>
      <c r="I530" s="184" t="str">
        <f t="shared" si="501"/>
        <v/>
      </c>
      <c r="J530" s="184" t="str">
        <f t="shared" si="502"/>
        <v/>
      </c>
      <c r="K530" s="184" t="str">
        <f t="shared" si="503"/>
        <v>Non-Op</v>
      </c>
      <c r="L530" s="184" t="str">
        <f t="shared" si="497"/>
        <v>NO</v>
      </c>
      <c r="M530" s="184" t="str">
        <f t="shared" si="498"/>
        <v>NO</v>
      </c>
      <c r="N530" s="184" t="str">
        <f t="shared" si="499"/>
        <v/>
      </c>
      <c r="O530"/>
      <c r="P530" s="97">
        <v>200000</v>
      </c>
      <c r="Q530" s="97">
        <v>200000</v>
      </c>
      <c r="R530" s="97">
        <v>200000</v>
      </c>
      <c r="S530" s="97">
        <v>197670.25</v>
      </c>
      <c r="T530" s="97">
        <v>197670.25</v>
      </c>
      <c r="U530" s="97">
        <v>197670.25</v>
      </c>
      <c r="V530" s="97">
        <v>197670.25</v>
      </c>
      <c r="W530" s="97">
        <v>197670.25</v>
      </c>
      <c r="X530" s="97">
        <v>197670.25</v>
      </c>
      <c r="Y530" s="97">
        <v>197670.25</v>
      </c>
      <c r="Z530" s="97">
        <v>197670.25</v>
      </c>
      <c r="AA530" s="97">
        <v>197670.25</v>
      </c>
      <c r="AB530" s="97">
        <v>50000</v>
      </c>
      <c r="AC530" s="97"/>
      <c r="AD530" s="97"/>
      <c r="AE530" s="97">
        <f t="shared" si="510"/>
        <v>192002.6875</v>
      </c>
      <c r="AF530" s="105"/>
      <c r="AG530" s="104"/>
      <c r="AH530" s="102"/>
      <c r="AI530" s="102"/>
      <c r="AJ530" s="102"/>
      <c r="AK530" s="103">
        <f t="shared" si="504"/>
        <v>192002.6875</v>
      </c>
      <c r="AL530" s="102">
        <f t="shared" si="506"/>
        <v>192002.6875</v>
      </c>
      <c r="AM530" s="101"/>
      <c r="AN530" s="102"/>
      <c r="AO530" s="264">
        <f t="shared" si="507"/>
        <v>0</v>
      </c>
      <c r="AP530" s="240"/>
      <c r="AQ530" s="87">
        <f t="shared" si="511"/>
        <v>50000</v>
      </c>
      <c r="AR530" s="102"/>
      <c r="AS530" s="102"/>
      <c r="AT530" s="102"/>
      <c r="AU530" s="102">
        <f t="shared" si="505"/>
        <v>50000</v>
      </c>
      <c r="AV530" s="260">
        <f t="shared" si="508"/>
        <v>50000</v>
      </c>
      <c r="AW530" s="102"/>
      <c r="AX530" s="102"/>
      <c r="AY530" s="101">
        <f t="shared" si="509"/>
        <v>0</v>
      </c>
      <c r="AZ530" s="516" t="s">
        <v>1697</v>
      </c>
      <c r="BA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row>
    <row r="531" spans="1:146" s="11" customFormat="1" ht="12" customHeight="1">
      <c r="A531" s="168">
        <v>18232251</v>
      </c>
      <c r="B531" s="111" t="str">
        <f t="shared" si="495"/>
        <v>18232251</v>
      </c>
      <c r="C531" s="96" t="s">
        <v>120</v>
      </c>
      <c r="D531" s="115" t="str">
        <f t="shared" si="496"/>
        <v>W/C</v>
      </c>
      <c r="E531" s="115"/>
      <c r="F531" s="96"/>
      <c r="G531" s="115"/>
      <c r="H531" s="184" t="str">
        <f t="shared" si="500"/>
        <v/>
      </c>
      <c r="I531" s="184" t="str">
        <f t="shared" si="501"/>
        <v/>
      </c>
      <c r="J531" s="184" t="str">
        <f t="shared" si="502"/>
        <v/>
      </c>
      <c r="K531" s="184" t="str">
        <f t="shared" si="503"/>
        <v/>
      </c>
      <c r="L531" s="184" t="str">
        <f t="shared" si="497"/>
        <v>W/C</v>
      </c>
      <c r="M531" s="184" t="str">
        <f t="shared" si="498"/>
        <v>NO</v>
      </c>
      <c r="N531" s="184" t="str">
        <f t="shared" si="499"/>
        <v>W/C</v>
      </c>
      <c r="O531"/>
      <c r="P531" s="97">
        <v>23165.34</v>
      </c>
      <c r="Q531" s="97">
        <v>23185.34</v>
      </c>
      <c r="R531" s="97">
        <v>23185.34</v>
      </c>
      <c r="S531" s="97">
        <v>25495.09</v>
      </c>
      <c r="T531" s="97">
        <v>25495.09</v>
      </c>
      <c r="U531" s="97">
        <v>25495.09</v>
      </c>
      <c r="V531" s="97">
        <v>25495.09</v>
      </c>
      <c r="W531" s="97">
        <v>25495.09</v>
      </c>
      <c r="X531" s="97">
        <v>25495.09</v>
      </c>
      <c r="Y531" s="97">
        <v>25495.09</v>
      </c>
      <c r="Z531" s="97">
        <v>25495.09</v>
      </c>
      <c r="AA531" s="97">
        <v>25495.09</v>
      </c>
      <c r="AB531" s="97">
        <v>25495.09</v>
      </c>
      <c r="AC531" s="97"/>
      <c r="AD531" s="97"/>
      <c r="AE531" s="97">
        <f t="shared" si="510"/>
        <v>25013.05875</v>
      </c>
      <c r="AF531" s="105"/>
      <c r="AG531" s="104"/>
      <c r="AH531" s="102"/>
      <c r="AI531" s="102"/>
      <c r="AJ531" s="102"/>
      <c r="AK531" s="103"/>
      <c r="AL531" s="102">
        <f t="shared" si="506"/>
        <v>0</v>
      </c>
      <c r="AM531" s="101">
        <f>AE531</f>
        <v>25013.05875</v>
      </c>
      <c r="AN531" s="102"/>
      <c r="AO531" s="264">
        <f t="shared" si="507"/>
        <v>25013.05875</v>
      </c>
      <c r="AP531" s="240"/>
      <c r="AQ531" s="87">
        <f t="shared" si="511"/>
        <v>25495.09</v>
      </c>
      <c r="AR531" s="102"/>
      <c r="AS531" s="102"/>
      <c r="AT531" s="102"/>
      <c r="AU531" s="102"/>
      <c r="AV531" s="260">
        <f t="shared" si="508"/>
        <v>0</v>
      </c>
      <c r="AW531" s="102">
        <f>AQ531</f>
        <v>25495.09</v>
      </c>
      <c r="AX531" s="102"/>
      <c r="AY531" s="101">
        <f t="shared" si="509"/>
        <v>25495.09</v>
      </c>
      <c r="AZ531" s="516"/>
      <c r="BA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row>
    <row r="532" spans="1:146" s="11" customFormat="1" ht="12" customHeight="1">
      <c r="A532" s="168">
        <v>18232261</v>
      </c>
      <c r="B532" s="111" t="str">
        <f t="shared" si="495"/>
        <v>18232261</v>
      </c>
      <c r="C532" s="96" t="s">
        <v>565</v>
      </c>
      <c r="D532" s="115" t="str">
        <f t="shared" si="496"/>
        <v>Non-Op</v>
      </c>
      <c r="E532" s="115"/>
      <c r="F532" s="96"/>
      <c r="G532" s="115"/>
      <c r="H532" s="184" t="str">
        <f t="shared" si="500"/>
        <v/>
      </c>
      <c r="I532" s="184" t="str">
        <f t="shared" si="501"/>
        <v/>
      </c>
      <c r="J532" s="184" t="str">
        <f t="shared" si="502"/>
        <v/>
      </c>
      <c r="K532" s="184" t="str">
        <f t="shared" si="503"/>
        <v>Non-Op</v>
      </c>
      <c r="L532" s="184" t="str">
        <f t="shared" si="497"/>
        <v>NO</v>
      </c>
      <c r="M532" s="184" t="str">
        <f t="shared" si="498"/>
        <v>NO</v>
      </c>
      <c r="N532" s="184" t="str">
        <f t="shared" si="499"/>
        <v/>
      </c>
      <c r="O532"/>
      <c r="P532" s="97">
        <v>150000</v>
      </c>
      <c r="Q532" s="97">
        <v>150000</v>
      </c>
      <c r="R532" s="97">
        <v>150000</v>
      </c>
      <c r="S532" s="97">
        <v>87847.75</v>
      </c>
      <c r="T532" s="97">
        <v>87847.75</v>
      </c>
      <c r="U532" s="97">
        <v>87847.75</v>
      </c>
      <c r="V532" s="97">
        <v>110868.66</v>
      </c>
      <c r="W532" s="97">
        <v>110868.66</v>
      </c>
      <c r="X532" s="97">
        <v>110868.66</v>
      </c>
      <c r="Y532" s="97">
        <v>75282.86</v>
      </c>
      <c r="Z532" s="97">
        <v>75282.86</v>
      </c>
      <c r="AA532" s="97">
        <v>75282.86</v>
      </c>
      <c r="AB532" s="97">
        <v>160000</v>
      </c>
      <c r="AC532" s="97"/>
      <c r="AD532" s="97"/>
      <c r="AE532" s="97">
        <f t="shared" si="510"/>
        <v>106416.48416666668</v>
      </c>
      <c r="AF532" s="105"/>
      <c r="AG532" s="104"/>
      <c r="AH532" s="102"/>
      <c r="AI532" s="102"/>
      <c r="AJ532" s="102"/>
      <c r="AK532" s="103">
        <f>AE532</f>
        <v>106416.48416666668</v>
      </c>
      <c r="AL532" s="102">
        <f t="shared" si="506"/>
        <v>106416.48416666668</v>
      </c>
      <c r="AM532" s="101"/>
      <c r="AN532" s="102"/>
      <c r="AO532" s="264">
        <f t="shared" si="507"/>
        <v>0</v>
      </c>
      <c r="AP532" s="240"/>
      <c r="AQ532" s="87">
        <f t="shared" si="511"/>
        <v>160000</v>
      </c>
      <c r="AR532" s="102"/>
      <c r="AS532" s="102"/>
      <c r="AT532" s="102"/>
      <c r="AU532" s="102">
        <f>AQ532</f>
        <v>160000</v>
      </c>
      <c r="AV532" s="260">
        <f t="shared" si="508"/>
        <v>160000</v>
      </c>
      <c r="AW532" s="102"/>
      <c r="AX532" s="102"/>
      <c r="AY532" s="101">
        <f t="shared" si="509"/>
        <v>0</v>
      </c>
      <c r="AZ532" s="516" t="s">
        <v>1697</v>
      </c>
      <c r="BA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row>
    <row r="533" spans="1:146" s="11" customFormat="1" ht="12" customHeight="1">
      <c r="A533" s="168">
        <v>18232271</v>
      </c>
      <c r="B533" s="111" t="str">
        <f t="shared" si="495"/>
        <v>18232271</v>
      </c>
      <c r="C533" s="96" t="s">
        <v>624</v>
      </c>
      <c r="D533" s="115" t="str">
        <f t="shared" si="496"/>
        <v>W/C</v>
      </c>
      <c r="E533" s="115"/>
      <c r="F533" s="96"/>
      <c r="G533" s="115"/>
      <c r="H533" s="184" t="str">
        <f t="shared" si="500"/>
        <v/>
      </c>
      <c r="I533" s="184" t="str">
        <f t="shared" si="501"/>
        <v/>
      </c>
      <c r="J533" s="184" t="str">
        <f t="shared" si="502"/>
        <v/>
      </c>
      <c r="K533" s="184" t="str">
        <f t="shared" si="503"/>
        <v/>
      </c>
      <c r="L533" s="184" t="str">
        <f t="shared" si="497"/>
        <v>W/C</v>
      </c>
      <c r="M533" s="184" t="str">
        <f t="shared" si="498"/>
        <v>NO</v>
      </c>
      <c r="N533" s="184" t="str">
        <f t="shared" si="499"/>
        <v>W/C</v>
      </c>
      <c r="O533"/>
      <c r="P533" s="97">
        <v>250050.86</v>
      </c>
      <c r="Q533" s="97">
        <v>272689.36</v>
      </c>
      <c r="R533" s="97">
        <v>115835.43</v>
      </c>
      <c r="S533" s="97">
        <v>-65949.009999999995</v>
      </c>
      <c r="T533" s="97">
        <v>-88673.66</v>
      </c>
      <c r="U533" s="97">
        <v>-127460.08</v>
      </c>
      <c r="V533" s="97">
        <v>-122689.07</v>
      </c>
      <c r="W533" s="97">
        <v>-148518.07</v>
      </c>
      <c r="X533" s="97">
        <v>-141170.51999999999</v>
      </c>
      <c r="Y533" s="97">
        <v>-127338.13</v>
      </c>
      <c r="Z533" s="97">
        <v>-104416.31</v>
      </c>
      <c r="AA533" s="97">
        <v>-98363.79</v>
      </c>
      <c r="AB533" s="97">
        <v>-87291.95</v>
      </c>
      <c r="AC533" s="97"/>
      <c r="AD533" s="97"/>
      <c r="AE533" s="97">
        <f t="shared" si="510"/>
        <v>-46222.866250000014</v>
      </c>
      <c r="AF533" s="105"/>
      <c r="AG533" s="104"/>
      <c r="AH533" s="102"/>
      <c r="AI533" s="102"/>
      <c r="AJ533" s="102"/>
      <c r="AK533" s="103"/>
      <c r="AL533" s="102">
        <f t="shared" si="506"/>
        <v>0</v>
      </c>
      <c r="AM533" s="101">
        <f>AE533</f>
        <v>-46222.866250000014</v>
      </c>
      <c r="AN533" s="102"/>
      <c r="AO533" s="264">
        <f t="shared" si="507"/>
        <v>-46222.866250000014</v>
      </c>
      <c r="AP533" s="240"/>
      <c r="AQ533" s="87">
        <f t="shared" si="511"/>
        <v>-87291.95</v>
      </c>
      <c r="AR533" s="102"/>
      <c r="AS533" s="102"/>
      <c r="AT533" s="102"/>
      <c r="AU533" s="102"/>
      <c r="AV533" s="260">
        <f t="shared" si="508"/>
        <v>0</v>
      </c>
      <c r="AW533" s="102">
        <f>AQ533</f>
        <v>-87291.95</v>
      </c>
      <c r="AX533" s="102"/>
      <c r="AY533" s="101">
        <f t="shared" si="509"/>
        <v>-87291.95</v>
      </c>
      <c r="AZ533" s="516"/>
      <c r="BA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row>
    <row r="534" spans="1:146" s="11" customFormat="1" ht="12" customHeight="1">
      <c r="A534" s="168">
        <v>18232301</v>
      </c>
      <c r="B534" s="111" t="str">
        <f t="shared" si="495"/>
        <v>18232301</v>
      </c>
      <c r="C534" s="96" t="s">
        <v>847</v>
      </c>
      <c r="D534" s="115" t="str">
        <f t="shared" si="496"/>
        <v>ERB</v>
      </c>
      <c r="E534" s="115"/>
      <c r="F534" s="96"/>
      <c r="G534" s="115"/>
      <c r="H534" s="184" t="str">
        <f t="shared" si="500"/>
        <v/>
      </c>
      <c r="I534" s="184" t="str">
        <f t="shared" si="501"/>
        <v>ERB</v>
      </c>
      <c r="J534" s="184" t="str">
        <f t="shared" si="502"/>
        <v/>
      </c>
      <c r="K534" s="184" t="str">
        <f t="shared" si="503"/>
        <v/>
      </c>
      <c r="L534" s="184" t="str">
        <f t="shared" si="497"/>
        <v>NO</v>
      </c>
      <c r="M534" s="184" t="str">
        <f t="shared" si="498"/>
        <v>NO</v>
      </c>
      <c r="N534" s="184" t="str">
        <f t="shared" si="499"/>
        <v/>
      </c>
      <c r="O534"/>
      <c r="P534" s="97">
        <v>62954125.369999997</v>
      </c>
      <c r="Q534" s="97">
        <v>62667908.369999997</v>
      </c>
      <c r="R534" s="97">
        <v>62361705.369999997</v>
      </c>
      <c r="S534" s="97">
        <v>62072585.369999997</v>
      </c>
      <c r="T534" s="97">
        <v>61777559.369999997</v>
      </c>
      <c r="U534" s="97">
        <v>61487220.369999997</v>
      </c>
      <c r="V534" s="97">
        <v>61189384.369999997</v>
      </c>
      <c r="W534" s="97">
        <v>60897821.369999997</v>
      </c>
      <c r="X534" s="97">
        <v>60604807.369999997</v>
      </c>
      <c r="Y534" s="97">
        <v>60304382.369999997</v>
      </c>
      <c r="Z534" s="97">
        <v>60010138.369999997</v>
      </c>
      <c r="AA534" s="97">
        <v>59708524.369999997</v>
      </c>
      <c r="AB534" s="97">
        <v>59411377.369999997</v>
      </c>
      <c r="AC534" s="97"/>
      <c r="AD534" s="97"/>
      <c r="AE534" s="97">
        <f t="shared" si="510"/>
        <v>61188732.369999997</v>
      </c>
      <c r="AF534" s="105" t="s">
        <v>855</v>
      </c>
      <c r="AG534" s="104"/>
      <c r="AH534" s="102"/>
      <c r="AI534" s="102">
        <f>AE534</f>
        <v>61188732.369999997</v>
      </c>
      <c r="AJ534" s="102"/>
      <c r="AK534" s="103"/>
      <c r="AL534" s="102">
        <f t="shared" si="506"/>
        <v>61188732.369999997</v>
      </c>
      <c r="AM534" s="101"/>
      <c r="AN534" s="102"/>
      <c r="AO534" s="264">
        <f t="shared" si="507"/>
        <v>0</v>
      </c>
      <c r="AP534" s="240"/>
      <c r="AQ534" s="87">
        <f t="shared" si="511"/>
        <v>59411377.369999997</v>
      </c>
      <c r="AR534" s="102"/>
      <c r="AS534" s="102">
        <f>AQ534</f>
        <v>59411377.369999997</v>
      </c>
      <c r="AT534" s="102"/>
      <c r="AU534" s="102"/>
      <c r="AV534" s="260">
        <f t="shared" si="508"/>
        <v>59411377.369999997</v>
      </c>
      <c r="AW534" s="102"/>
      <c r="AX534" s="102"/>
      <c r="AY534" s="101">
        <f t="shared" si="509"/>
        <v>0</v>
      </c>
      <c r="AZ534" s="516"/>
      <c r="BA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row>
    <row r="535" spans="1:146" s="11" customFormat="1" ht="12" customHeight="1">
      <c r="A535" s="168">
        <v>18232311</v>
      </c>
      <c r="B535" s="111" t="str">
        <f t="shared" si="495"/>
        <v>18232311</v>
      </c>
      <c r="C535" s="96" t="s">
        <v>848</v>
      </c>
      <c r="D535" s="115" t="str">
        <f t="shared" si="496"/>
        <v>ERB</v>
      </c>
      <c r="E535" s="115"/>
      <c r="F535" s="96"/>
      <c r="G535" s="115"/>
      <c r="H535" s="184" t="str">
        <f t="shared" si="500"/>
        <v/>
      </c>
      <c r="I535" s="184" t="str">
        <f t="shared" si="501"/>
        <v>ERB</v>
      </c>
      <c r="J535" s="184" t="str">
        <f t="shared" si="502"/>
        <v/>
      </c>
      <c r="K535" s="184" t="str">
        <f t="shared" si="503"/>
        <v/>
      </c>
      <c r="L535" s="184" t="str">
        <f t="shared" si="497"/>
        <v>NO</v>
      </c>
      <c r="M535" s="184" t="str">
        <f t="shared" si="498"/>
        <v>NO</v>
      </c>
      <c r="N535" s="184" t="str">
        <f t="shared" si="499"/>
        <v/>
      </c>
      <c r="O535"/>
      <c r="P535" s="97">
        <v>13369404</v>
      </c>
      <c r="Q535" s="97">
        <v>13312119</v>
      </c>
      <c r="R535" s="97">
        <v>13254834</v>
      </c>
      <c r="S535" s="97">
        <v>13197549</v>
      </c>
      <c r="T535" s="97">
        <v>13140264</v>
      </c>
      <c r="U535" s="97">
        <v>13082979</v>
      </c>
      <c r="V535" s="97">
        <v>13025694</v>
      </c>
      <c r="W535" s="97">
        <v>12968409</v>
      </c>
      <c r="X535" s="97">
        <v>12911124</v>
      </c>
      <c r="Y535" s="97">
        <v>12853839</v>
      </c>
      <c r="Z535" s="97">
        <v>12796554</v>
      </c>
      <c r="AA535" s="97">
        <v>12739269</v>
      </c>
      <c r="AB535" s="97">
        <v>12681984</v>
      </c>
      <c r="AC535" s="97"/>
      <c r="AD535" s="97"/>
      <c r="AE535" s="97">
        <f t="shared" si="510"/>
        <v>13025694</v>
      </c>
      <c r="AF535" s="105" t="s">
        <v>855</v>
      </c>
      <c r="AG535" s="104"/>
      <c r="AH535" s="102"/>
      <c r="AI535" s="102">
        <f>AE535</f>
        <v>13025694</v>
      </c>
      <c r="AJ535" s="102"/>
      <c r="AK535" s="103"/>
      <c r="AL535" s="102">
        <f t="shared" si="506"/>
        <v>13025694</v>
      </c>
      <c r="AM535" s="101"/>
      <c r="AN535" s="102"/>
      <c r="AO535" s="264">
        <f t="shared" si="507"/>
        <v>0</v>
      </c>
      <c r="AP535" s="240"/>
      <c r="AQ535" s="87">
        <f t="shared" si="511"/>
        <v>12681984</v>
      </c>
      <c r="AR535" s="102"/>
      <c r="AS535" s="102">
        <f>AQ535</f>
        <v>12681984</v>
      </c>
      <c r="AT535" s="102"/>
      <c r="AU535" s="102"/>
      <c r="AV535" s="260">
        <f t="shared" si="508"/>
        <v>12681984</v>
      </c>
      <c r="AW535" s="102"/>
      <c r="AX535" s="102"/>
      <c r="AY535" s="101">
        <f t="shared" si="509"/>
        <v>0</v>
      </c>
      <c r="AZ535" s="516"/>
      <c r="BA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row>
    <row r="536" spans="1:146" s="11" customFormat="1" ht="12" customHeight="1">
      <c r="A536" s="168">
        <v>18232321</v>
      </c>
      <c r="B536" s="111" t="str">
        <f t="shared" si="495"/>
        <v>18232321</v>
      </c>
      <c r="C536" s="96" t="s">
        <v>853</v>
      </c>
      <c r="D536" s="115" t="str">
        <f t="shared" si="496"/>
        <v>ERB</v>
      </c>
      <c r="E536" s="115"/>
      <c r="F536" s="96"/>
      <c r="G536" s="115"/>
      <c r="H536" s="184" t="str">
        <f t="shared" si="500"/>
        <v/>
      </c>
      <c r="I536" s="184" t="str">
        <f t="shared" si="501"/>
        <v>ERB</v>
      </c>
      <c r="J536" s="184" t="str">
        <f t="shared" si="502"/>
        <v/>
      </c>
      <c r="K536" s="184" t="str">
        <f t="shared" si="503"/>
        <v/>
      </c>
      <c r="L536" s="184" t="str">
        <f t="shared" si="497"/>
        <v>NO</v>
      </c>
      <c r="M536" s="184" t="str">
        <f t="shared" si="498"/>
        <v>NO</v>
      </c>
      <c r="N536" s="184" t="str">
        <f t="shared" si="499"/>
        <v/>
      </c>
      <c r="O536"/>
      <c r="P536" s="97">
        <v>999999.71</v>
      </c>
      <c r="Q536" s="97">
        <v>958333.04</v>
      </c>
      <c r="R536" s="97">
        <v>916666.37</v>
      </c>
      <c r="S536" s="97">
        <v>874999.7</v>
      </c>
      <c r="T536" s="97">
        <v>833333.03</v>
      </c>
      <c r="U536" s="97">
        <v>791666.36</v>
      </c>
      <c r="V536" s="97">
        <v>749999.69</v>
      </c>
      <c r="W536" s="97">
        <v>708333.02</v>
      </c>
      <c r="X536" s="97">
        <v>666666.35</v>
      </c>
      <c r="Y536" s="97">
        <v>624999.68000000005</v>
      </c>
      <c r="Z536" s="97">
        <v>583333.01</v>
      </c>
      <c r="AA536" s="97">
        <v>541666.34</v>
      </c>
      <c r="AB536" s="97">
        <v>499999.67</v>
      </c>
      <c r="AC536" s="97"/>
      <c r="AD536" s="97"/>
      <c r="AE536" s="97">
        <f t="shared" si="510"/>
        <v>749999.69</v>
      </c>
      <c r="AF536" s="105" t="s">
        <v>74</v>
      </c>
      <c r="AG536" s="104"/>
      <c r="AH536" s="102"/>
      <c r="AI536" s="102">
        <f>AE536</f>
        <v>749999.69</v>
      </c>
      <c r="AJ536" s="102"/>
      <c r="AK536" s="103"/>
      <c r="AL536" s="102">
        <f t="shared" si="506"/>
        <v>749999.69</v>
      </c>
      <c r="AM536" s="101"/>
      <c r="AN536" s="102"/>
      <c r="AO536" s="264">
        <f t="shared" si="507"/>
        <v>0</v>
      </c>
      <c r="AP536" s="240"/>
      <c r="AQ536" s="87">
        <f t="shared" si="511"/>
        <v>499999.67</v>
      </c>
      <c r="AR536" s="102"/>
      <c r="AS536" s="102">
        <f>AQ536</f>
        <v>499999.67</v>
      </c>
      <c r="AT536" s="102"/>
      <c r="AU536" s="102"/>
      <c r="AV536" s="260">
        <f t="shared" si="508"/>
        <v>499999.67</v>
      </c>
      <c r="AW536" s="102"/>
      <c r="AX536" s="102"/>
      <c r="AY536" s="101">
        <f t="shared" si="509"/>
        <v>0</v>
      </c>
      <c r="AZ536" s="516"/>
      <c r="BA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row>
    <row r="537" spans="1:146" s="11" customFormat="1" ht="12" customHeight="1">
      <c r="A537" s="168">
        <v>18232331</v>
      </c>
      <c r="B537" s="111" t="str">
        <f t="shared" si="495"/>
        <v>18232331</v>
      </c>
      <c r="C537" s="96" t="s">
        <v>858</v>
      </c>
      <c r="D537" s="115" t="str">
        <f t="shared" si="496"/>
        <v>ERB</v>
      </c>
      <c r="E537" s="115"/>
      <c r="F537" s="96"/>
      <c r="G537" s="115"/>
      <c r="H537" s="184" t="str">
        <f t="shared" si="500"/>
        <v/>
      </c>
      <c r="I537" s="184" t="str">
        <f t="shared" si="501"/>
        <v>ERB</v>
      </c>
      <c r="J537" s="184" t="str">
        <f t="shared" si="502"/>
        <v/>
      </c>
      <c r="K537" s="184" t="str">
        <f t="shared" si="503"/>
        <v/>
      </c>
      <c r="L537" s="184" t="str">
        <f t="shared" si="497"/>
        <v>NO</v>
      </c>
      <c r="M537" s="184" t="str">
        <f t="shared" si="498"/>
        <v>NO</v>
      </c>
      <c r="N537" s="184" t="str">
        <f t="shared" si="499"/>
        <v/>
      </c>
      <c r="O537"/>
      <c r="P537" s="97">
        <v>0</v>
      </c>
      <c r="Q537" s="97">
        <v>0</v>
      </c>
      <c r="R537" s="97">
        <v>0</v>
      </c>
      <c r="S537" s="97">
        <v>0</v>
      </c>
      <c r="T537" s="97">
        <v>0</v>
      </c>
      <c r="U537" s="97">
        <v>0</v>
      </c>
      <c r="V537" s="97">
        <v>0</v>
      </c>
      <c r="W537" s="97">
        <v>0</v>
      </c>
      <c r="X537" s="97">
        <v>0</v>
      </c>
      <c r="Y537" s="97">
        <v>0</v>
      </c>
      <c r="Z537" s="97">
        <v>0</v>
      </c>
      <c r="AA537" s="97">
        <v>0</v>
      </c>
      <c r="AB537" s="97">
        <v>0</v>
      </c>
      <c r="AC537" s="97"/>
      <c r="AD537" s="97"/>
      <c r="AE537" s="97">
        <f t="shared" si="510"/>
        <v>0</v>
      </c>
      <c r="AF537" s="105" t="s">
        <v>855</v>
      </c>
      <c r="AG537" s="104"/>
      <c r="AH537" s="102"/>
      <c r="AI537" s="102">
        <f>AE537</f>
        <v>0</v>
      </c>
      <c r="AJ537" s="102"/>
      <c r="AK537" s="103"/>
      <c r="AL537" s="102">
        <f t="shared" si="506"/>
        <v>0</v>
      </c>
      <c r="AM537" s="101"/>
      <c r="AN537" s="102"/>
      <c r="AO537" s="264">
        <f t="shared" si="507"/>
        <v>0</v>
      </c>
      <c r="AP537" s="240"/>
      <c r="AQ537" s="87">
        <f t="shared" si="511"/>
        <v>0</v>
      </c>
      <c r="AR537" s="102"/>
      <c r="AS537" s="102">
        <f>AQ537</f>
        <v>0</v>
      </c>
      <c r="AT537" s="102"/>
      <c r="AU537" s="102"/>
      <c r="AV537" s="260">
        <f t="shared" si="508"/>
        <v>0</v>
      </c>
      <c r="AW537" s="102"/>
      <c r="AX537" s="102"/>
      <c r="AY537" s="101">
        <f t="shared" si="509"/>
        <v>0</v>
      </c>
      <c r="AZ537" s="516"/>
      <c r="BA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row>
    <row r="538" spans="1:146" s="11" customFormat="1" ht="12" customHeight="1">
      <c r="A538" s="168">
        <v>18233061</v>
      </c>
      <c r="B538" s="111" t="str">
        <f t="shared" si="495"/>
        <v>18233061</v>
      </c>
      <c r="C538" s="96" t="s">
        <v>70</v>
      </c>
      <c r="D538" s="115" t="str">
        <f t="shared" si="496"/>
        <v>W/C</v>
      </c>
      <c r="E538" s="115"/>
      <c r="F538" s="96"/>
      <c r="G538" s="115"/>
      <c r="H538" s="184" t="str">
        <f t="shared" ref="H538:H557" si="515">IF(VALUE(AH538),H$7,IF(ISBLANK(AH538),"",H$7))</f>
        <v/>
      </c>
      <c r="I538" s="184" t="str">
        <f t="shared" si="501"/>
        <v/>
      </c>
      <c r="J538" s="184" t="str">
        <f t="shared" si="502"/>
        <v/>
      </c>
      <c r="K538" s="184" t="str">
        <f t="shared" si="503"/>
        <v/>
      </c>
      <c r="L538" s="184" t="str">
        <f t="shared" si="497"/>
        <v>W/C</v>
      </c>
      <c r="M538" s="184" t="str">
        <f t="shared" si="498"/>
        <v>NO</v>
      </c>
      <c r="N538" s="184" t="str">
        <f t="shared" si="499"/>
        <v>W/C</v>
      </c>
      <c r="O538"/>
      <c r="P538" s="97">
        <v>20000</v>
      </c>
      <c r="Q538" s="97">
        <v>20000</v>
      </c>
      <c r="R538" s="97">
        <v>20000</v>
      </c>
      <c r="S538" s="97">
        <v>20000</v>
      </c>
      <c r="T538" s="97">
        <v>20000</v>
      </c>
      <c r="U538" s="97">
        <v>20000</v>
      </c>
      <c r="V538" s="97">
        <v>20000</v>
      </c>
      <c r="W538" s="97">
        <v>20000</v>
      </c>
      <c r="X538" s="97">
        <v>20000</v>
      </c>
      <c r="Y538" s="97">
        <v>20000</v>
      </c>
      <c r="Z538" s="97">
        <v>20000</v>
      </c>
      <c r="AA538" s="97">
        <v>20000</v>
      </c>
      <c r="AB538" s="97">
        <v>21000</v>
      </c>
      <c r="AC538" s="97"/>
      <c r="AD538" s="97"/>
      <c r="AE538" s="97">
        <f t="shared" si="510"/>
        <v>20041.666666666668</v>
      </c>
      <c r="AF538" s="105"/>
      <c r="AG538" s="104"/>
      <c r="AH538" s="102"/>
      <c r="AI538" s="102"/>
      <c r="AJ538" s="102"/>
      <c r="AK538" s="103"/>
      <c r="AL538" s="102">
        <f t="shared" si="506"/>
        <v>0</v>
      </c>
      <c r="AM538" s="101">
        <f>AE538</f>
        <v>20041.666666666668</v>
      </c>
      <c r="AN538" s="102"/>
      <c r="AO538" s="264">
        <f t="shared" si="507"/>
        <v>20041.666666666668</v>
      </c>
      <c r="AP538" s="240"/>
      <c r="AQ538" s="87">
        <f t="shared" si="511"/>
        <v>21000</v>
      </c>
      <c r="AR538" s="102"/>
      <c r="AS538" s="102"/>
      <c r="AT538" s="102"/>
      <c r="AU538" s="102"/>
      <c r="AV538" s="260">
        <f t="shared" si="508"/>
        <v>0</v>
      </c>
      <c r="AW538" s="102">
        <f>AQ538</f>
        <v>21000</v>
      </c>
      <c r="AX538" s="102"/>
      <c r="AY538" s="101">
        <f t="shared" si="509"/>
        <v>21000</v>
      </c>
      <c r="AZ538" s="516"/>
      <c r="BA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row>
    <row r="539" spans="1:146" s="11" customFormat="1" ht="12" customHeight="1">
      <c r="A539" s="168">
        <v>18233091</v>
      </c>
      <c r="B539" s="111" t="str">
        <f t="shared" si="495"/>
        <v>18233091</v>
      </c>
      <c r="C539" s="96" t="s">
        <v>179</v>
      </c>
      <c r="D539" s="115" t="str">
        <f t="shared" si="496"/>
        <v>W/C</v>
      </c>
      <c r="E539" s="115"/>
      <c r="F539" s="96"/>
      <c r="G539" s="115"/>
      <c r="H539" s="184" t="str">
        <f t="shared" si="515"/>
        <v/>
      </c>
      <c r="I539" s="184" t="str">
        <f t="shared" ref="I539:I557" si="516">IF(VALUE(AI539),I$7,IF(ISBLANK(AI539),"",I$7))</f>
        <v/>
      </c>
      <c r="J539" s="184" t="str">
        <f t="shared" ref="J539:J557" si="517">IF(VALUE(AJ539),J$7,IF(ISBLANK(AJ539),"",J$7))</f>
        <v/>
      </c>
      <c r="K539" s="184" t="str">
        <f t="shared" ref="K539:K557" si="518">IF(VALUE(AK539),K$7,IF(ISBLANK(AK539),"",K$7))</f>
        <v/>
      </c>
      <c r="L539" s="184" t="str">
        <f t="shared" si="497"/>
        <v>W/C</v>
      </c>
      <c r="M539" s="184" t="str">
        <f t="shared" si="498"/>
        <v>NO</v>
      </c>
      <c r="N539" s="184" t="str">
        <f t="shared" si="499"/>
        <v>W/C</v>
      </c>
      <c r="O539"/>
      <c r="P539" s="97">
        <v>0</v>
      </c>
      <c r="Q539" s="97">
        <v>0</v>
      </c>
      <c r="R539" s="97">
        <v>0</v>
      </c>
      <c r="S539" s="97">
        <v>0</v>
      </c>
      <c r="T539" s="97">
        <v>0</v>
      </c>
      <c r="U539" s="97">
        <v>0</v>
      </c>
      <c r="V539" s="97">
        <v>0</v>
      </c>
      <c r="W539" s="97">
        <v>0</v>
      </c>
      <c r="X539" s="97">
        <v>0</v>
      </c>
      <c r="Y539" s="97">
        <v>0</v>
      </c>
      <c r="Z539" s="97">
        <v>0</v>
      </c>
      <c r="AA539" s="97">
        <v>0</v>
      </c>
      <c r="AB539" s="97">
        <v>0</v>
      </c>
      <c r="AC539" s="97"/>
      <c r="AD539" s="97"/>
      <c r="AE539" s="97">
        <f t="shared" si="510"/>
        <v>0</v>
      </c>
      <c r="AF539" s="105"/>
      <c r="AG539" s="104"/>
      <c r="AH539" s="102"/>
      <c r="AI539" s="102"/>
      <c r="AJ539" s="102"/>
      <c r="AK539" s="103"/>
      <c r="AL539" s="102">
        <f t="shared" si="506"/>
        <v>0</v>
      </c>
      <c r="AM539" s="101">
        <f>AE539</f>
        <v>0</v>
      </c>
      <c r="AN539" s="102"/>
      <c r="AO539" s="264">
        <f t="shared" si="507"/>
        <v>0</v>
      </c>
      <c r="AP539" s="240"/>
      <c r="AQ539" s="87">
        <f t="shared" si="511"/>
        <v>0</v>
      </c>
      <c r="AR539" s="102"/>
      <c r="AS539" s="102"/>
      <c r="AT539" s="102"/>
      <c r="AU539" s="102"/>
      <c r="AV539" s="260">
        <f t="shared" si="508"/>
        <v>0</v>
      </c>
      <c r="AW539" s="102">
        <f>AQ539</f>
        <v>0</v>
      </c>
      <c r="AX539" s="102"/>
      <c r="AY539" s="101">
        <f t="shared" si="509"/>
        <v>0</v>
      </c>
      <c r="AZ539" s="516"/>
      <c r="BA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row>
    <row r="540" spans="1:146" s="11" customFormat="1" ht="12" customHeight="1">
      <c r="A540" s="175">
        <v>18235521</v>
      </c>
      <c r="B540" s="115" t="str">
        <f t="shared" si="495"/>
        <v>18235521</v>
      </c>
      <c r="C540" s="96" t="s">
        <v>701</v>
      </c>
      <c r="D540" s="115" t="str">
        <f t="shared" si="496"/>
        <v>ERB</v>
      </c>
      <c r="E540" s="115"/>
      <c r="F540" s="96"/>
      <c r="G540" s="115"/>
      <c r="H540" s="184" t="str">
        <f t="shared" si="515"/>
        <v/>
      </c>
      <c r="I540" s="184" t="str">
        <f t="shared" si="516"/>
        <v>ERB</v>
      </c>
      <c r="J540" s="184" t="str">
        <f t="shared" si="517"/>
        <v/>
      </c>
      <c r="K540" s="184" t="str">
        <f t="shared" si="518"/>
        <v/>
      </c>
      <c r="L540" s="184" t="str">
        <f t="shared" si="497"/>
        <v>NO</v>
      </c>
      <c r="M540" s="184" t="str">
        <f t="shared" si="498"/>
        <v>NO</v>
      </c>
      <c r="N540" s="184" t="str">
        <f t="shared" si="499"/>
        <v/>
      </c>
      <c r="O540"/>
      <c r="P540" s="97">
        <v>20750386.879999999</v>
      </c>
      <c r="Q540" s="97">
        <v>20509965.879999999</v>
      </c>
      <c r="R540" s="97">
        <v>20269544.879999999</v>
      </c>
      <c r="S540" s="97">
        <v>20029123.879999999</v>
      </c>
      <c r="T540" s="97">
        <v>19788702.879999999</v>
      </c>
      <c r="U540" s="97">
        <v>19548281.879999999</v>
      </c>
      <c r="V540" s="97">
        <v>19307860.879999999</v>
      </c>
      <c r="W540" s="97">
        <v>19067439.879999999</v>
      </c>
      <c r="X540" s="97">
        <v>18827018.879999999</v>
      </c>
      <c r="Y540" s="97">
        <v>18586597.879999999</v>
      </c>
      <c r="Z540" s="97">
        <v>18346176.879999999</v>
      </c>
      <c r="AA540" s="97">
        <v>18105755.879999999</v>
      </c>
      <c r="AB540" s="97">
        <v>17865334.879999999</v>
      </c>
      <c r="AC540" s="97"/>
      <c r="AD540" s="97"/>
      <c r="AE540" s="97">
        <f t="shared" si="510"/>
        <v>19307860.879999999</v>
      </c>
      <c r="AF540" s="105" t="s">
        <v>678</v>
      </c>
      <c r="AG540" s="104"/>
      <c r="AH540" s="102"/>
      <c r="AI540" s="102">
        <f t="shared" ref="AI540:AI549" si="519">AE540</f>
        <v>19307860.879999999</v>
      </c>
      <c r="AJ540" s="102"/>
      <c r="AK540" s="103"/>
      <c r="AL540" s="102">
        <f t="shared" si="506"/>
        <v>19307860.879999999</v>
      </c>
      <c r="AM540" s="101"/>
      <c r="AN540" s="102"/>
      <c r="AO540" s="264">
        <f t="shared" si="507"/>
        <v>0</v>
      </c>
      <c r="AP540" s="240"/>
      <c r="AQ540" s="87">
        <f t="shared" si="511"/>
        <v>17865334.879999999</v>
      </c>
      <c r="AR540" s="102"/>
      <c r="AS540" s="102">
        <f t="shared" ref="AS540:AS549" si="520">AQ540</f>
        <v>17865334.879999999</v>
      </c>
      <c r="AT540" s="102"/>
      <c r="AU540" s="102"/>
      <c r="AV540" s="260">
        <f t="shared" si="508"/>
        <v>17865334.879999999</v>
      </c>
      <c r="AW540" s="102"/>
      <c r="AX540" s="102"/>
      <c r="AY540" s="101">
        <f t="shared" si="509"/>
        <v>0</v>
      </c>
      <c r="AZ540" s="516"/>
      <c r="BA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row>
    <row r="541" spans="1:146" s="11" customFormat="1" ht="12" customHeight="1">
      <c r="A541" s="168">
        <v>18236021</v>
      </c>
      <c r="B541" s="111" t="str">
        <f t="shared" si="495"/>
        <v>18236021</v>
      </c>
      <c r="C541" s="96" t="s">
        <v>260</v>
      </c>
      <c r="D541" s="115" t="str">
        <f t="shared" si="496"/>
        <v>ERB</v>
      </c>
      <c r="E541" s="115"/>
      <c r="F541" s="96"/>
      <c r="G541" s="115"/>
      <c r="H541" s="184" t="str">
        <f t="shared" si="515"/>
        <v/>
      </c>
      <c r="I541" s="184" t="str">
        <f t="shared" si="516"/>
        <v>ERB</v>
      </c>
      <c r="J541" s="184" t="str">
        <f t="shared" si="517"/>
        <v/>
      </c>
      <c r="K541" s="184" t="str">
        <f t="shared" si="518"/>
        <v/>
      </c>
      <c r="L541" s="184" t="str">
        <f t="shared" si="497"/>
        <v>NO</v>
      </c>
      <c r="M541" s="184" t="str">
        <f t="shared" si="498"/>
        <v>NO</v>
      </c>
      <c r="N541" s="184" t="str">
        <f t="shared" si="499"/>
        <v/>
      </c>
      <c r="O541"/>
      <c r="P541" s="97">
        <v>0</v>
      </c>
      <c r="Q541" s="97">
        <v>0</v>
      </c>
      <c r="R541" s="97">
        <v>0</v>
      </c>
      <c r="S541" s="97">
        <v>0</v>
      </c>
      <c r="T541" s="97">
        <v>0</v>
      </c>
      <c r="U541" s="97">
        <v>0</v>
      </c>
      <c r="V541" s="97">
        <v>0</v>
      </c>
      <c r="W541" s="97">
        <v>0</v>
      </c>
      <c r="X541" s="97">
        <v>0</v>
      </c>
      <c r="Y541" s="97">
        <v>0</v>
      </c>
      <c r="Z541" s="97">
        <v>0</v>
      </c>
      <c r="AA541" s="97">
        <v>0</v>
      </c>
      <c r="AB541" s="97">
        <v>0</v>
      </c>
      <c r="AC541" s="97"/>
      <c r="AD541" s="97"/>
      <c r="AE541" s="97">
        <f t="shared" si="510"/>
        <v>0</v>
      </c>
      <c r="AF541" s="105" t="s">
        <v>427</v>
      </c>
      <c r="AG541" s="104"/>
      <c r="AH541" s="102"/>
      <c r="AI541" s="102">
        <f t="shared" si="519"/>
        <v>0</v>
      </c>
      <c r="AJ541" s="102"/>
      <c r="AK541" s="103"/>
      <c r="AL541" s="102">
        <f t="shared" si="506"/>
        <v>0</v>
      </c>
      <c r="AM541" s="101"/>
      <c r="AN541" s="102"/>
      <c r="AO541" s="264">
        <f t="shared" si="507"/>
        <v>0</v>
      </c>
      <c r="AP541" s="240"/>
      <c r="AQ541" s="87">
        <f t="shared" si="511"/>
        <v>0</v>
      </c>
      <c r="AR541" s="102"/>
      <c r="AS541" s="102">
        <f t="shared" si="520"/>
        <v>0</v>
      </c>
      <c r="AT541" s="102"/>
      <c r="AU541" s="102"/>
      <c r="AV541" s="260">
        <f t="shared" si="508"/>
        <v>0</v>
      </c>
      <c r="AW541" s="102"/>
      <c r="AX541" s="102"/>
      <c r="AY541" s="101">
        <f t="shared" si="509"/>
        <v>0</v>
      </c>
      <c r="AZ541" s="516"/>
      <c r="BA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row>
    <row r="542" spans="1:146" s="11" customFormat="1" ht="12" customHeight="1">
      <c r="A542" s="168">
        <v>18236031</v>
      </c>
      <c r="B542" s="111" t="str">
        <f t="shared" si="495"/>
        <v>18236031</v>
      </c>
      <c r="C542" s="96" t="s">
        <v>419</v>
      </c>
      <c r="D542" s="115" t="str">
        <f t="shared" si="496"/>
        <v>ERB</v>
      </c>
      <c r="E542" s="115"/>
      <c r="F542" s="96"/>
      <c r="G542" s="115"/>
      <c r="H542" s="184" t="str">
        <f t="shared" si="515"/>
        <v/>
      </c>
      <c r="I542" s="184" t="str">
        <f t="shared" si="516"/>
        <v>ERB</v>
      </c>
      <c r="J542" s="184" t="str">
        <f t="shared" si="517"/>
        <v/>
      </c>
      <c r="K542" s="184" t="str">
        <f t="shared" si="518"/>
        <v/>
      </c>
      <c r="L542" s="184" t="str">
        <f t="shared" si="497"/>
        <v>NO</v>
      </c>
      <c r="M542" s="184" t="str">
        <f t="shared" si="498"/>
        <v>NO</v>
      </c>
      <c r="N542" s="184" t="str">
        <f t="shared" si="499"/>
        <v/>
      </c>
      <c r="O542"/>
      <c r="P542" s="97">
        <v>0</v>
      </c>
      <c r="Q542" s="97">
        <v>0</v>
      </c>
      <c r="R542" s="97">
        <v>0</v>
      </c>
      <c r="S542" s="97">
        <v>0</v>
      </c>
      <c r="T542" s="97">
        <v>0</v>
      </c>
      <c r="U542" s="97">
        <v>0</v>
      </c>
      <c r="V542" s="97">
        <v>0</v>
      </c>
      <c r="W542" s="97">
        <v>0</v>
      </c>
      <c r="X542" s="97">
        <v>0</v>
      </c>
      <c r="Y542" s="97">
        <v>0</v>
      </c>
      <c r="Z542" s="97">
        <v>0</v>
      </c>
      <c r="AA542" s="97">
        <v>0</v>
      </c>
      <c r="AB542" s="97">
        <v>0</v>
      </c>
      <c r="AC542" s="97"/>
      <c r="AD542" s="97"/>
      <c r="AE542" s="97">
        <f t="shared" si="510"/>
        <v>0</v>
      </c>
      <c r="AF542" s="105" t="s">
        <v>427</v>
      </c>
      <c r="AG542" s="104"/>
      <c r="AH542" s="102"/>
      <c r="AI542" s="102">
        <f t="shared" si="519"/>
        <v>0</v>
      </c>
      <c r="AJ542" s="102"/>
      <c r="AK542" s="103"/>
      <c r="AL542" s="102">
        <f t="shared" si="506"/>
        <v>0</v>
      </c>
      <c r="AM542" s="101"/>
      <c r="AN542" s="102"/>
      <c r="AO542" s="264">
        <f t="shared" si="507"/>
        <v>0</v>
      </c>
      <c r="AP542" s="240"/>
      <c r="AQ542" s="87">
        <f t="shared" si="511"/>
        <v>0</v>
      </c>
      <c r="AR542" s="102"/>
      <c r="AS542" s="102">
        <f t="shared" si="520"/>
        <v>0</v>
      </c>
      <c r="AT542" s="102"/>
      <c r="AU542" s="102"/>
      <c r="AV542" s="260">
        <f t="shared" si="508"/>
        <v>0</v>
      </c>
      <c r="AW542" s="102"/>
      <c r="AX542" s="102"/>
      <c r="AY542" s="101">
        <f t="shared" si="509"/>
        <v>0</v>
      </c>
      <c r="AZ542" s="516"/>
      <c r="BA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row>
    <row r="543" spans="1:146" s="11" customFormat="1" ht="12" customHeight="1">
      <c r="A543" s="168">
        <v>18236041</v>
      </c>
      <c r="B543" s="111" t="str">
        <f t="shared" si="495"/>
        <v>18236041</v>
      </c>
      <c r="C543" s="96" t="s">
        <v>261</v>
      </c>
      <c r="D543" s="115" t="str">
        <f t="shared" si="496"/>
        <v>ERB</v>
      </c>
      <c r="E543" s="115"/>
      <c r="F543" s="96"/>
      <c r="G543" s="115"/>
      <c r="H543" s="184" t="str">
        <f t="shared" si="515"/>
        <v/>
      </c>
      <c r="I543" s="184" t="str">
        <f t="shared" si="516"/>
        <v>ERB</v>
      </c>
      <c r="J543" s="184" t="str">
        <f t="shared" si="517"/>
        <v/>
      </c>
      <c r="K543" s="184" t="str">
        <f t="shared" si="518"/>
        <v/>
      </c>
      <c r="L543" s="184" t="str">
        <f t="shared" si="497"/>
        <v>NO</v>
      </c>
      <c r="M543" s="184" t="str">
        <f t="shared" si="498"/>
        <v>NO</v>
      </c>
      <c r="N543" s="184" t="str">
        <f t="shared" si="499"/>
        <v/>
      </c>
      <c r="O543"/>
      <c r="P543" s="97">
        <v>0</v>
      </c>
      <c r="Q543" s="97">
        <v>0</v>
      </c>
      <c r="R543" s="97">
        <v>0</v>
      </c>
      <c r="S543" s="97">
        <v>0</v>
      </c>
      <c r="T543" s="97">
        <v>0</v>
      </c>
      <c r="U543" s="97">
        <v>0</v>
      </c>
      <c r="V543" s="97">
        <v>0</v>
      </c>
      <c r="W543" s="97">
        <v>0</v>
      </c>
      <c r="X543" s="97">
        <v>0</v>
      </c>
      <c r="Y543" s="97">
        <v>0</v>
      </c>
      <c r="Z543" s="97">
        <v>0</v>
      </c>
      <c r="AA543" s="97">
        <v>0</v>
      </c>
      <c r="AB543" s="97">
        <v>0</v>
      </c>
      <c r="AC543" s="97"/>
      <c r="AD543" s="97"/>
      <c r="AE543" s="97">
        <f t="shared" si="510"/>
        <v>0</v>
      </c>
      <c r="AF543" s="105" t="s">
        <v>427</v>
      </c>
      <c r="AG543" s="104"/>
      <c r="AH543" s="102"/>
      <c r="AI543" s="102">
        <f t="shared" si="519"/>
        <v>0</v>
      </c>
      <c r="AJ543" s="102"/>
      <c r="AK543" s="103"/>
      <c r="AL543" s="102">
        <f t="shared" si="506"/>
        <v>0</v>
      </c>
      <c r="AM543" s="101"/>
      <c r="AN543" s="102"/>
      <c r="AO543" s="264">
        <f t="shared" si="507"/>
        <v>0</v>
      </c>
      <c r="AP543" s="240"/>
      <c r="AQ543" s="87">
        <f t="shared" si="511"/>
        <v>0</v>
      </c>
      <c r="AR543" s="102"/>
      <c r="AS543" s="102">
        <f t="shared" si="520"/>
        <v>0</v>
      </c>
      <c r="AT543" s="102"/>
      <c r="AU543" s="102"/>
      <c r="AV543" s="260">
        <f t="shared" si="508"/>
        <v>0</v>
      </c>
      <c r="AW543" s="102"/>
      <c r="AX543" s="102"/>
      <c r="AY543" s="101">
        <f t="shared" si="509"/>
        <v>0</v>
      </c>
      <c r="AZ543" s="516"/>
      <c r="BA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row>
    <row r="544" spans="1:146" s="11" customFormat="1" ht="12" customHeight="1">
      <c r="A544" s="168">
        <v>18236051</v>
      </c>
      <c r="B544" s="111" t="str">
        <f t="shared" si="495"/>
        <v>18236051</v>
      </c>
      <c r="C544" s="96" t="s">
        <v>304</v>
      </c>
      <c r="D544" s="115" t="str">
        <f t="shared" si="496"/>
        <v>ERB</v>
      </c>
      <c r="E544" s="115"/>
      <c r="F544" s="96"/>
      <c r="G544" s="115"/>
      <c r="H544" s="184" t="str">
        <f t="shared" si="515"/>
        <v/>
      </c>
      <c r="I544" s="184" t="str">
        <f t="shared" si="516"/>
        <v>ERB</v>
      </c>
      <c r="J544" s="184" t="str">
        <f t="shared" si="517"/>
        <v/>
      </c>
      <c r="K544" s="184" t="str">
        <f t="shared" si="518"/>
        <v/>
      </c>
      <c r="L544" s="184" t="str">
        <f t="shared" si="497"/>
        <v>NO</v>
      </c>
      <c r="M544" s="184" t="str">
        <f t="shared" si="498"/>
        <v>NO</v>
      </c>
      <c r="N544" s="184" t="str">
        <f t="shared" si="499"/>
        <v/>
      </c>
      <c r="O544"/>
      <c r="P544" s="97">
        <v>0</v>
      </c>
      <c r="Q544" s="97">
        <v>0</v>
      </c>
      <c r="R544" s="97">
        <v>0</v>
      </c>
      <c r="S544" s="97">
        <v>0</v>
      </c>
      <c r="T544" s="97">
        <v>0</v>
      </c>
      <c r="U544" s="97">
        <v>0</v>
      </c>
      <c r="V544" s="97">
        <v>0</v>
      </c>
      <c r="W544" s="97">
        <v>0</v>
      </c>
      <c r="X544" s="97">
        <v>0</v>
      </c>
      <c r="Y544" s="97">
        <v>0</v>
      </c>
      <c r="Z544" s="97">
        <v>0</v>
      </c>
      <c r="AA544" s="97">
        <v>0</v>
      </c>
      <c r="AB544" s="97">
        <v>0</v>
      </c>
      <c r="AC544" s="97"/>
      <c r="AD544" s="97"/>
      <c r="AE544" s="97">
        <f t="shared" si="510"/>
        <v>0</v>
      </c>
      <c r="AF544" s="105" t="s">
        <v>427</v>
      </c>
      <c r="AG544" s="104"/>
      <c r="AH544" s="102"/>
      <c r="AI544" s="102">
        <f t="shared" si="519"/>
        <v>0</v>
      </c>
      <c r="AJ544" s="102"/>
      <c r="AK544" s="103"/>
      <c r="AL544" s="102">
        <f t="shared" si="506"/>
        <v>0</v>
      </c>
      <c r="AM544" s="101"/>
      <c r="AN544" s="102"/>
      <c r="AO544" s="264">
        <f t="shared" si="507"/>
        <v>0</v>
      </c>
      <c r="AP544" s="240"/>
      <c r="AQ544" s="87">
        <f t="shared" si="511"/>
        <v>0</v>
      </c>
      <c r="AR544" s="102"/>
      <c r="AS544" s="102">
        <f t="shared" si="520"/>
        <v>0</v>
      </c>
      <c r="AT544" s="102"/>
      <c r="AU544" s="102"/>
      <c r="AV544" s="260">
        <f t="shared" si="508"/>
        <v>0</v>
      </c>
      <c r="AW544" s="102"/>
      <c r="AX544" s="102"/>
      <c r="AY544" s="101">
        <f t="shared" si="509"/>
        <v>0</v>
      </c>
      <c r="AZ544" s="516"/>
      <c r="BA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row>
    <row r="545" spans="1:87" s="11" customFormat="1" ht="12" customHeight="1">
      <c r="A545" s="168">
        <v>18236061</v>
      </c>
      <c r="B545" s="111" t="str">
        <f t="shared" si="495"/>
        <v>18236061</v>
      </c>
      <c r="C545" s="96" t="s">
        <v>229</v>
      </c>
      <c r="D545" s="115" t="str">
        <f t="shared" si="496"/>
        <v>ERB</v>
      </c>
      <c r="E545" s="115"/>
      <c r="F545" s="96"/>
      <c r="G545" s="115"/>
      <c r="H545" s="184" t="str">
        <f t="shared" si="515"/>
        <v/>
      </c>
      <c r="I545" s="184" t="str">
        <f t="shared" si="516"/>
        <v>ERB</v>
      </c>
      <c r="J545" s="184" t="str">
        <f t="shared" si="517"/>
        <v/>
      </c>
      <c r="K545" s="184" t="str">
        <f t="shared" si="518"/>
        <v/>
      </c>
      <c r="L545" s="184" t="str">
        <f t="shared" si="497"/>
        <v>NO</v>
      </c>
      <c r="M545" s="184" t="str">
        <f t="shared" si="498"/>
        <v>NO</v>
      </c>
      <c r="N545" s="184" t="str">
        <f t="shared" si="499"/>
        <v/>
      </c>
      <c r="O545"/>
      <c r="P545" s="97">
        <v>0</v>
      </c>
      <c r="Q545" s="97">
        <v>0</v>
      </c>
      <c r="R545" s="97">
        <v>0</v>
      </c>
      <c r="S545" s="97">
        <v>0</v>
      </c>
      <c r="T545" s="97">
        <v>0</v>
      </c>
      <c r="U545" s="97">
        <v>0</v>
      </c>
      <c r="V545" s="97">
        <v>0</v>
      </c>
      <c r="W545" s="97">
        <v>0</v>
      </c>
      <c r="X545" s="97">
        <v>0</v>
      </c>
      <c r="Y545" s="97">
        <v>0</v>
      </c>
      <c r="Z545" s="97">
        <v>0</v>
      </c>
      <c r="AA545" s="97">
        <v>0</v>
      </c>
      <c r="AB545" s="97">
        <v>0</v>
      </c>
      <c r="AC545" s="97"/>
      <c r="AD545" s="97"/>
      <c r="AE545" s="97">
        <f t="shared" si="510"/>
        <v>0</v>
      </c>
      <c r="AF545" s="105" t="s">
        <v>427</v>
      </c>
      <c r="AG545" s="104"/>
      <c r="AH545" s="102"/>
      <c r="AI545" s="102">
        <f t="shared" si="519"/>
        <v>0</v>
      </c>
      <c r="AJ545" s="102"/>
      <c r="AK545" s="103"/>
      <c r="AL545" s="102">
        <f t="shared" si="506"/>
        <v>0</v>
      </c>
      <c r="AM545" s="101"/>
      <c r="AN545" s="102"/>
      <c r="AO545" s="264">
        <f t="shared" si="507"/>
        <v>0</v>
      </c>
      <c r="AP545" s="240"/>
      <c r="AQ545" s="87">
        <f t="shared" si="511"/>
        <v>0</v>
      </c>
      <c r="AR545" s="102"/>
      <c r="AS545" s="102">
        <f t="shared" si="520"/>
        <v>0</v>
      </c>
      <c r="AT545" s="102"/>
      <c r="AU545" s="102"/>
      <c r="AV545" s="260">
        <f t="shared" si="508"/>
        <v>0</v>
      </c>
      <c r="AW545" s="102"/>
      <c r="AX545" s="102"/>
      <c r="AY545" s="101">
        <f t="shared" si="509"/>
        <v>0</v>
      </c>
      <c r="AZ545" s="516"/>
      <c r="BA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row>
    <row r="546" spans="1:87" s="11" customFormat="1" ht="12" customHeight="1">
      <c r="A546" s="168">
        <v>18236071</v>
      </c>
      <c r="B546" s="111" t="str">
        <f t="shared" si="495"/>
        <v>18236071</v>
      </c>
      <c r="C546" s="96" t="s">
        <v>230</v>
      </c>
      <c r="D546" s="115" t="str">
        <f t="shared" si="496"/>
        <v>ERB</v>
      </c>
      <c r="E546" s="115"/>
      <c r="F546" s="96"/>
      <c r="G546" s="115"/>
      <c r="H546" s="184" t="str">
        <f t="shared" si="515"/>
        <v/>
      </c>
      <c r="I546" s="184" t="str">
        <f t="shared" si="516"/>
        <v>ERB</v>
      </c>
      <c r="J546" s="184" t="str">
        <f t="shared" si="517"/>
        <v/>
      </c>
      <c r="K546" s="184" t="str">
        <f t="shared" si="518"/>
        <v/>
      </c>
      <c r="L546" s="184" t="str">
        <f t="shared" si="497"/>
        <v>NO</v>
      </c>
      <c r="M546" s="184" t="str">
        <f t="shared" si="498"/>
        <v>NO</v>
      </c>
      <c r="N546" s="184" t="str">
        <f t="shared" si="499"/>
        <v/>
      </c>
      <c r="O546"/>
      <c r="P546" s="97">
        <v>0</v>
      </c>
      <c r="Q546" s="97">
        <v>0</v>
      </c>
      <c r="R546" s="97">
        <v>0</v>
      </c>
      <c r="S546" s="97">
        <v>0</v>
      </c>
      <c r="T546" s="97">
        <v>0</v>
      </c>
      <c r="U546" s="97">
        <v>0</v>
      </c>
      <c r="V546" s="97">
        <v>0</v>
      </c>
      <c r="W546" s="97">
        <v>0</v>
      </c>
      <c r="X546" s="97">
        <v>0</v>
      </c>
      <c r="Y546" s="97">
        <v>0</v>
      </c>
      <c r="Z546" s="97">
        <v>0</v>
      </c>
      <c r="AA546" s="97">
        <v>0</v>
      </c>
      <c r="AB546" s="97">
        <v>0</v>
      </c>
      <c r="AC546" s="97"/>
      <c r="AD546" s="97"/>
      <c r="AE546" s="97">
        <f t="shared" si="510"/>
        <v>0</v>
      </c>
      <c r="AF546" s="105" t="s">
        <v>427</v>
      </c>
      <c r="AG546" s="104"/>
      <c r="AH546" s="102"/>
      <c r="AI546" s="102">
        <f t="shared" si="519"/>
        <v>0</v>
      </c>
      <c r="AJ546" s="102"/>
      <c r="AK546" s="103"/>
      <c r="AL546" s="102">
        <f t="shared" si="506"/>
        <v>0</v>
      </c>
      <c r="AM546" s="101"/>
      <c r="AN546" s="102"/>
      <c r="AO546" s="264">
        <f t="shared" si="507"/>
        <v>0</v>
      </c>
      <c r="AP546" s="240"/>
      <c r="AQ546" s="87">
        <f t="shared" si="511"/>
        <v>0</v>
      </c>
      <c r="AR546" s="102"/>
      <c r="AS546" s="102">
        <f t="shared" si="520"/>
        <v>0</v>
      </c>
      <c r="AT546" s="102"/>
      <c r="AU546" s="102"/>
      <c r="AV546" s="260">
        <f t="shared" si="508"/>
        <v>0</v>
      </c>
      <c r="AW546" s="102"/>
      <c r="AX546" s="102"/>
      <c r="AY546" s="101">
        <f t="shared" si="509"/>
        <v>0</v>
      </c>
      <c r="AZ546" s="516"/>
      <c r="BA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row>
    <row r="547" spans="1:87" s="11" customFormat="1" ht="12" customHeight="1">
      <c r="A547" s="168">
        <v>18236091</v>
      </c>
      <c r="B547" s="111" t="str">
        <f t="shared" si="495"/>
        <v>18236091</v>
      </c>
      <c r="C547" s="96" t="s">
        <v>516</v>
      </c>
      <c r="D547" s="115" t="str">
        <f t="shared" si="496"/>
        <v>ERB</v>
      </c>
      <c r="E547" s="115"/>
      <c r="F547" s="96"/>
      <c r="G547" s="115"/>
      <c r="H547" s="184" t="str">
        <f t="shared" si="515"/>
        <v/>
      </c>
      <c r="I547" s="184" t="str">
        <f t="shared" si="516"/>
        <v>ERB</v>
      </c>
      <c r="J547" s="184" t="str">
        <f t="shared" si="517"/>
        <v/>
      </c>
      <c r="K547" s="184" t="str">
        <f t="shared" si="518"/>
        <v/>
      </c>
      <c r="L547" s="184" t="str">
        <f t="shared" si="497"/>
        <v>NO</v>
      </c>
      <c r="M547" s="184" t="str">
        <f t="shared" si="498"/>
        <v>NO</v>
      </c>
      <c r="N547" s="184" t="str">
        <f t="shared" si="499"/>
        <v/>
      </c>
      <c r="O547"/>
      <c r="P547" s="97">
        <v>0</v>
      </c>
      <c r="Q547" s="97">
        <v>0</v>
      </c>
      <c r="R547" s="97">
        <v>0</v>
      </c>
      <c r="S547" s="97">
        <v>0</v>
      </c>
      <c r="T547" s="97">
        <v>0</v>
      </c>
      <c r="U547" s="97">
        <v>0</v>
      </c>
      <c r="V547" s="97">
        <v>0</v>
      </c>
      <c r="W547" s="97">
        <v>0</v>
      </c>
      <c r="X547" s="97">
        <v>0</v>
      </c>
      <c r="Y547" s="97">
        <v>0</v>
      </c>
      <c r="Z547" s="97">
        <v>0</v>
      </c>
      <c r="AA547" s="97">
        <v>0</v>
      </c>
      <c r="AB547" s="97">
        <v>0</v>
      </c>
      <c r="AC547" s="97"/>
      <c r="AD547" s="97"/>
      <c r="AE547" s="97">
        <f t="shared" si="510"/>
        <v>0</v>
      </c>
      <c r="AF547" s="105" t="s">
        <v>427</v>
      </c>
      <c r="AG547" s="104"/>
      <c r="AH547" s="102"/>
      <c r="AI547" s="102">
        <f t="shared" si="519"/>
        <v>0</v>
      </c>
      <c r="AJ547" s="102"/>
      <c r="AK547" s="103"/>
      <c r="AL547" s="102">
        <f t="shared" si="506"/>
        <v>0</v>
      </c>
      <c r="AM547" s="101"/>
      <c r="AN547" s="102"/>
      <c r="AO547" s="264">
        <f t="shared" si="507"/>
        <v>0</v>
      </c>
      <c r="AP547" s="240"/>
      <c r="AQ547" s="87">
        <f t="shared" si="511"/>
        <v>0</v>
      </c>
      <c r="AR547" s="102"/>
      <c r="AS547" s="102">
        <f t="shared" si="520"/>
        <v>0</v>
      </c>
      <c r="AT547" s="102"/>
      <c r="AU547" s="102"/>
      <c r="AV547" s="260">
        <f t="shared" si="508"/>
        <v>0</v>
      </c>
      <c r="AW547" s="102"/>
      <c r="AX547" s="102"/>
      <c r="AY547" s="101">
        <f t="shared" si="509"/>
        <v>0</v>
      </c>
      <c r="AZ547" s="516"/>
      <c r="BA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row>
    <row r="548" spans="1:87" s="11" customFormat="1" ht="12" customHeight="1">
      <c r="A548" s="168">
        <v>18236101</v>
      </c>
      <c r="B548" s="111" t="str">
        <f t="shared" si="495"/>
        <v>18236101</v>
      </c>
      <c r="C548" s="96" t="s">
        <v>528</v>
      </c>
      <c r="D548" s="115" t="str">
        <f t="shared" si="496"/>
        <v>ERB</v>
      </c>
      <c r="E548" s="115"/>
      <c r="F548" s="96"/>
      <c r="G548" s="115"/>
      <c r="H548" s="184" t="str">
        <f t="shared" si="515"/>
        <v/>
      </c>
      <c r="I548" s="184" t="str">
        <f t="shared" si="516"/>
        <v>ERB</v>
      </c>
      <c r="J548" s="184" t="str">
        <f t="shared" si="517"/>
        <v/>
      </c>
      <c r="K548" s="184" t="str">
        <f t="shared" si="518"/>
        <v/>
      </c>
      <c r="L548" s="184" t="str">
        <f t="shared" si="497"/>
        <v>NO</v>
      </c>
      <c r="M548" s="184" t="str">
        <f t="shared" si="498"/>
        <v>NO</v>
      </c>
      <c r="N548" s="184" t="str">
        <f t="shared" si="499"/>
        <v/>
      </c>
      <c r="O548"/>
      <c r="P548" s="97">
        <v>0</v>
      </c>
      <c r="Q548" s="97">
        <v>0</v>
      </c>
      <c r="R548" s="97">
        <v>0</v>
      </c>
      <c r="S548" s="97">
        <v>0</v>
      </c>
      <c r="T548" s="97">
        <v>0</v>
      </c>
      <c r="U548" s="97">
        <v>0</v>
      </c>
      <c r="V548" s="97">
        <v>0</v>
      </c>
      <c r="W548" s="97">
        <v>0</v>
      </c>
      <c r="X548" s="97">
        <v>0</v>
      </c>
      <c r="Y548" s="97">
        <v>0</v>
      </c>
      <c r="Z548" s="97">
        <v>0</v>
      </c>
      <c r="AA548" s="97">
        <v>0</v>
      </c>
      <c r="AB548" s="97">
        <v>0</v>
      </c>
      <c r="AC548" s="97"/>
      <c r="AD548" s="97"/>
      <c r="AE548" s="97">
        <f t="shared" si="510"/>
        <v>0</v>
      </c>
      <c r="AF548" s="105" t="s">
        <v>427</v>
      </c>
      <c r="AG548" s="104"/>
      <c r="AH548" s="102"/>
      <c r="AI548" s="102">
        <f t="shared" si="519"/>
        <v>0</v>
      </c>
      <c r="AJ548" s="102"/>
      <c r="AK548" s="103"/>
      <c r="AL548" s="102">
        <f t="shared" si="506"/>
        <v>0</v>
      </c>
      <c r="AM548" s="101"/>
      <c r="AN548" s="102"/>
      <c r="AO548" s="264">
        <f t="shared" si="507"/>
        <v>0</v>
      </c>
      <c r="AP548" s="240"/>
      <c r="AQ548" s="87">
        <f t="shared" si="511"/>
        <v>0</v>
      </c>
      <c r="AR548" s="102"/>
      <c r="AS548" s="102">
        <f t="shared" si="520"/>
        <v>0</v>
      </c>
      <c r="AT548" s="102"/>
      <c r="AU548" s="102"/>
      <c r="AV548" s="260">
        <f t="shared" si="508"/>
        <v>0</v>
      </c>
      <c r="AW548" s="102"/>
      <c r="AX548" s="102"/>
      <c r="AY548" s="101">
        <f t="shared" si="509"/>
        <v>0</v>
      </c>
      <c r="AZ548" s="516"/>
      <c r="BA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row>
    <row r="549" spans="1:87" s="11" customFormat="1" ht="12" customHeight="1">
      <c r="A549" s="168">
        <v>18236111</v>
      </c>
      <c r="B549" s="111" t="str">
        <f t="shared" si="495"/>
        <v>18236111</v>
      </c>
      <c r="C549" s="96" t="s">
        <v>1064</v>
      </c>
      <c r="D549" s="115" t="str">
        <f t="shared" si="496"/>
        <v>ERB</v>
      </c>
      <c r="E549" s="115"/>
      <c r="F549" s="96"/>
      <c r="G549" s="115"/>
      <c r="H549" s="184" t="str">
        <f t="shared" si="515"/>
        <v/>
      </c>
      <c r="I549" s="184" t="str">
        <f t="shared" si="516"/>
        <v>ERB</v>
      </c>
      <c r="J549" s="184" t="str">
        <f t="shared" si="517"/>
        <v/>
      </c>
      <c r="K549" s="184" t="str">
        <f t="shared" si="518"/>
        <v/>
      </c>
      <c r="L549" s="184" t="str">
        <f t="shared" si="497"/>
        <v>NO</v>
      </c>
      <c r="M549" s="184" t="str">
        <f t="shared" si="498"/>
        <v>NO</v>
      </c>
      <c r="N549" s="184" t="str">
        <f t="shared" si="499"/>
        <v/>
      </c>
      <c r="O549"/>
      <c r="P549" s="97">
        <v>0</v>
      </c>
      <c r="Q549" s="97">
        <v>0</v>
      </c>
      <c r="R549" s="97">
        <v>0</v>
      </c>
      <c r="S549" s="97">
        <v>0</v>
      </c>
      <c r="T549" s="97">
        <v>0</v>
      </c>
      <c r="U549" s="97">
        <v>0</v>
      </c>
      <c r="V549" s="97">
        <v>0</v>
      </c>
      <c r="W549" s="97">
        <v>0</v>
      </c>
      <c r="X549" s="97">
        <v>0</v>
      </c>
      <c r="Y549" s="97">
        <v>0</v>
      </c>
      <c r="Z549" s="97">
        <v>0</v>
      </c>
      <c r="AA549" s="97">
        <v>0</v>
      </c>
      <c r="AB549" s="97">
        <v>0</v>
      </c>
      <c r="AC549" s="97"/>
      <c r="AD549" s="97"/>
      <c r="AE549" s="97">
        <f t="shared" si="510"/>
        <v>0</v>
      </c>
      <c r="AF549" s="105" t="s">
        <v>427</v>
      </c>
      <c r="AG549" s="104"/>
      <c r="AH549" s="102"/>
      <c r="AI549" s="102">
        <f t="shared" si="519"/>
        <v>0</v>
      </c>
      <c r="AJ549" s="102"/>
      <c r="AK549" s="103"/>
      <c r="AL549" s="102">
        <f t="shared" si="506"/>
        <v>0</v>
      </c>
      <c r="AM549" s="101"/>
      <c r="AN549" s="102"/>
      <c r="AO549" s="264">
        <f t="shared" si="507"/>
        <v>0</v>
      </c>
      <c r="AP549" s="240"/>
      <c r="AQ549" s="87">
        <f t="shared" si="511"/>
        <v>0</v>
      </c>
      <c r="AR549" s="102"/>
      <c r="AS549" s="102">
        <f t="shared" si="520"/>
        <v>0</v>
      </c>
      <c r="AT549" s="102"/>
      <c r="AU549" s="102"/>
      <c r="AV549" s="260">
        <f t="shared" si="508"/>
        <v>0</v>
      </c>
      <c r="AW549" s="102"/>
      <c r="AX549" s="102"/>
      <c r="AY549" s="101">
        <f t="shared" si="509"/>
        <v>0</v>
      </c>
      <c r="AZ549" s="516"/>
      <c r="BA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row>
    <row r="550" spans="1:87" s="11" customFormat="1" ht="12" customHeight="1">
      <c r="A550" s="168">
        <v>18237112</v>
      </c>
      <c r="B550" s="111" t="str">
        <f t="shared" si="495"/>
        <v>18237112</v>
      </c>
      <c r="C550" s="96" t="s">
        <v>246</v>
      </c>
      <c r="D550" s="115" t="str">
        <f t="shared" si="496"/>
        <v>W/C</v>
      </c>
      <c r="E550" s="115"/>
      <c r="F550" s="96"/>
      <c r="G550" s="115"/>
      <c r="H550" s="184" t="str">
        <f t="shared" si="515"/>
        <v/>
      </c>
      <c r="I550" s="184" t="str">
        <f t="shared" si="516"/>
        <v/>
      </c>
      <c r="J550" s="184" t="str">
        <f t="shared" si="517"/>
        <v/>
      </c>
      <c r="K550" s="184" t="str">
        <f t="shared" si="518"/>
        <v/>
      </c>
      <c r="L550" s="184" t="str">
        <f t="shared" si="497"/>
        <v>W/C</v>
      </c>
      <c r="M550" s="184" t="str">
        <f t="shared" si="498"/>
        <v>NO</v>
      </c>
      <c r="N550" s="184" t="str">
        <f t="shared" si="499"/>
        <v>W/C</v>
      </c>
      <c r="O550"/>
      <c r="P550" s="97">
        <v>5107.6499999999996</v>
      </c>
      <c r="Q550" s="97">
        <v>5107.6499999999996</v>
      </c>
      <c r="R550" s="97">
        <v>5107.6499999999996</v>
      </c>
      <c r="S550" s="97">
        <v>5107.6499999999996</v>
      </c>
      <c r="T550" s="97">
        <v>5107.6499999999996</v>
      </c>
      <c r="U550" s="97">
        <v>5107.6499999999996</v>
      </c>
      <c r="V550" s="97">
        <v>5107.6499999999996</v>
      </c>
      <c r="W550" s="97">
        <v>5107.6499999999996</v>
      </c>
      <c r="X550" s="97">
        <v>5107.6499999999996</v>
      </c>
      <c r="Y550" s="97">
        <v>5107.6499999999996</v>
      </c>
      <c r="Z550" s="97">
        <v>5107.6499999999996</v>
      </c>
      <c r="AA550" s="97">
        <v>5107.6499999999996</v>
      </c>
      <c r="AB550" s="97">
        <v>5107.6499999999996</v>
      </c>
      <c r="AC550" s="97"/>
      <c r="AD550" s="97"/>
      <c r="AE550" s="97">
        <f t="shared" si="510"/>
        <v>5107.6500000000005</v>
      </c>
      <c r="AF550" s="146"/>
      <c r="AG550" s="108"/>
      <c r="AH550" s="102"/>
      <c r="AI550" s="102"/>
      <c r="AJ550" s="102"/>
      <c r="AK550" s="103"/>
      <c r="AL550" s="102">
        <f t="shared" si="506"/>
        <v>0</v>
      </c>
      <c r="AM550" s="101">
        <f>AE550</f>
        <v>5107.6500000000005</v>
      </c>
      <c r="AN550" s="102"/>
      <c r="AO550" s="264">
        <f t="shared" si="507"/>
        <v>5107.6500000000005</v>
      </c>
      <c r="AP550" s="240"/>
      <c r="AQ550" s="87">
        <f t="shared" si="511"/>
        <v>5107.6499999999996</v>
      </c>
      <c r="AR550" s="102"/>
      <c r="AS550" s="102"/>
      <c r="AT550" s="102"/>
      <c r="AU550" s="102"/>
      <c r="AV550" s="260">
        <f t="shared" si="508"/>
        <v>0</v>
      </c>
      <c r="AW550" s="102">
        <f>AQ550</f>
        <v>5107.6499999999996</v>
      </c>
      <c r="AX550" s="102"/>
      <c r="AY550" s="101">
        <f t="shared" si="509"/>
        <v>5107.6499999999996</v>
      </c>
      <c r="AZ550" s="516"/>
      <c r="BA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row>
    <row r="551" spans="1:87" s="11" customFormat="1" ht="12" customHeight="1">
      <c r="A551" s="168">
        <v>18237122</v>
      </c>
      <c r="B551" s="111" t="str">
        <f t="shared" si="495"/>
        <v>18237122</v>
      </c>
      <c r="C551" s="96" t="s">
        <v>367</v>
      </c>
      <c r="D551" s="115" t="str">
        <f t="shared" si="496"/>
        <v>W/C</v>
      </c>
      <c r="E551" s="115"/>
      <c r="F551" s="96"/>
      <c r="G551" s="115"/>
      <c r="H551" s="184" t="str">
        <f t="shared" si="515"/>
        <v/>
      </c>
      <c r="I551" s="184" t="str">
        <f t="shared" si="516"/>
        <v/>
      </c>
      <c r="J551" s="184" t="str">
        <f t="shared" si="517"/>
        <v/>
      </c>
      <c r="K551" s="184" t="str">
        <f t="shared" si="518"/>
        <v/>
      </c>
      <c r="L551" s="184" t="str">
        <f t="shared" si="497"/>
        <v>W/C</v>
      </c>
      <c r="M551" s="184" t="str">
        <f t="shared" si="498"/>
        <v>NO</v>
      </c>
      <c r="N551" s="184" t="str">
        <f t="shared" si="499"/>
        <v>W/C</v>
      </c>
      <c r="O551"/>
      <c r="P551" s="97">
        <v>0</v>
      </c>
      <c r="Q551" s="97">
        <v>0</v>
      </c>
      <c r="R551" s="97">
        <v>0</v>
      </c>
      <c r="S551" s="97">
        <v>0</v>
      </c>
      <c r="T551" s="97">
        <v>0</v>
      </c>
      <c r="U551" s="97">
        <v>0</v>
      </c>
      <c r="V551" s="97">
        <v>0</v>
      </c>
      <c r="W551" s="97">
        <v>0</v>
      </c>
      <c r="X551" s="97">
        <v>0</v>
      </c>
      <c r="Y551" s="97">
        <v>0</v>
      </c>
      <c r="Z551" s="97">
        <v>0</v>
      </c>
      <c r="AA551" s="97">
        <v>0</v>
      </c>
      <c r="AB551" s="97">
        <v>0</v>
      </c>
      <c r="AC551" s="97"/>
      <c r="AD551" s="97"/>
      <c r="AE551" s="97">
        <f t="shared" si="510"/>
        <v>0</v>
      </c>
      <c r="AF551" s="146"/>
      <c r="AG551" s="108"/>
      <c r="AH551" s="102"/>
      <c r="AI551" s="102"/>
      <c r="AJ551" s="102"/>
      <c r="AK551" s="103"/>
      <c r="AL551" s="102">
        <f t="shared" si="506"/>
        <v>0</v>
      </c>
      <c r="AM551" s="101">
        <f>AE551</f>
        <v>0</v>
      </c>
      <c r="AN551" s="102"/>
      <c r="AO551" s="264">
        <f t="shared" si="507"/>
        <v>0</v>
      </c>
      <c r="AP551" s="240"/>
      <c r="AQ551" s="87">
        <f t="shared" si="511"/>
        <v>0</v>
      </c>
      <c r="AR551" s="102"/>
      <c r="AS551" s="102"/>
      <c r="AT551" s="102"/>
      <c r="AU551" s="102"/>
      <c r="AV551" s="260">
        <f t="shared" si="508"/>
        <v>0</v>
      </c>
      <c r="AW551" s="102">
        <f t="shared" ref="AW551:AW594" si="521">AQ551</f>
        <v>0</v>
      </c>
      <c r="AX551" s="102"/>
      <c r="AY551" s="101">
        <f t="shared" si="509"/>
        <v>0</v>
      </c>
      <c r="AZ551" s="516"/>
      <c r="BA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row>
    <row r="552" spans="1:87" s="11" customFormat="1" ht="12" customHeight="1">
      <c r="A552" s="170">
        <v>18237132</v>
      </c>
      <c r="B552" s="202" t="str">
        <f t="shared" si="495"/>
        <v>18237132</v>
      </c>
      <c r="C552" s="125" t="s">
        <v>558</v>
      </c>
      <c r="D552" s="115" t="str">
        <f t="shared" si="496"/>
        <v>W/C</v>
      </c>
      <c r="E552" s="115"/>
      <c r="F552" s="125"/>
      <c r="G552" s="115"/>
      <c r="H552" s="184" t="str">
        <f t="shared" si="515"/>
        <v/>
      </c>
      <c r="I552" s="184" t="str">
        <f t="shared" si="516"/>
        <v/>
      </c>
      <c r="J552" s="184" t="str">
        <f t="shared" si="517"/>
        <v/>
      </c>
      <c r="K552" s="184" t="str">
        <f t="shared" si="518"/>
        <v/>
      </c>
      <c r="L552" s="184" t="str">
        <f t="shared" si="497"/>
        <v>W/C</v>
      </c>
      <c r="M552" s="184" t="str">
        <f t="shared" si="498"/>
        <v>NO</v>
      </c>
      <c r="N552" s="184" t="str">
        <f t="shared" si="499"/>
        <v>W/C</v>
      </c>
      <c r="O552"/>
      <c r="P552" s="97">
        <v>0</v>
      </c>
      <c r="Q552" s="97">
        <v>0</v>
      </c>
      <c r="R552" s="97">
        <v>0</v>
      </c>
      <c r="S552" s="97">
        <v>0</v>
      </c>
      <c r="T552" s="97">
        <v>0</v>
      </c>
      <c r="U552" s="97">
        <v>0</v>
      </c>
      <c r="V552" s="97">
        <v>0</v>
      </c>
      <c r="W552" s="97">
        <v>0</v>
      </c>
      <c r="X552" s="97">
        <v>0</v>
      </c>
      <c r="Y552" s="97">
        <v>0</v>
      </c>
      <c r="Z552" s="97">
        <v>0</v>
      </c>
      <c r="AA552" s="97">
        <v>0</v>
      </c>
      <c r="AB552" s="97">
        <v>0</v>
      </c>
      <c r="AC552" s="97"/>
      <c r="AD552" s="97"/>
      <c r="AE552" s="97">
        <f t="shared" si="510"/>
        <v>0</v>
      </c>
      <c r="AF552" s="146"/>
      <c r="AG552" s="108"/>
      <c r="AH552" s="102"/>
      <c r="AI552" s="102"/>
      <c r="AJ552" s="102"/>
      <c r="AK552" s="103"/>
      <c r="AL552" s="102">
        <f t="shared" si="506"/>
        <v>0</v>
      </c>
      <c r="AM552" s="101">
        <f>AE552</f>
        <v>0</v>
      </c>
      <c r="AN552" s="102"/>
      <c r="AO552" s="264">
        <f t="shared" si="507"/>
        <v>0</v>
      </c>
      <c r="AP552" s="240"/>
      <c r="AQ552" s="87">
        <f t="shared" si="511"/>
        <v>0</v>
      </c>
      <c r="AR552" s="102"/>
      <c r="AS552" s="102"/>
      <c r="AT552" s="102"/>
      <c r="AU552" s="102"/>
      <c r="AV552" s="260">
        <f t="shared" si="508"/>
        <v>0</v>
      </c>
      <c r="AW552" s="102">
        <f t="shared" si="521"/>
        <v>0</v>
      </c>
      <c r="AX552" s="102"/>
      <c r="AY552" s="101">
        <f t="shared" si="509"/>
        <v>0</v>
      </c>
      <c r="AZ552" s="516"/>
      <c r="BA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row>
    <row r="553" spans="1:87" s="11" customFormat="1" ht="12" customHeight="1">
      <c r="A553" s="170">
        <v>18237142</v>
      </c>
      <c r="B553" s="202" t="str">
        <f t="shared" si="495"/>
        <v>18237142</v>
      </c>
      <c r="C553" s="125" t="s">
        <v>559</v>
      </c>
      <c r="D553" s="115" t="str">
        <f t="shared" si="496"/>
        <v>W/C</v>
      </c>
      <c r="E553" s="115"/>
      <c r="F553" s="125"/>
      <c r="G553" s="115"/>
      <c r="H553" s="184" t="str">
        <f t="shared" si="515"/>
        <v/>
      </c>
      <c r="I553" s="184" t="str">
        <f t="shared" si="516"/>
        <v/>
      </c>
      <c r="J553" s="184" t="str">
        <f t="shared" si="517"/>
        <v/>
      </c>
      <c r="K553" s="184" t="str">
        <f t="shared" si="518"/>
        <v/>
      </c>
      <c r="L553" s="184" t="str">
        <f t="shared" si="497"/>
        <v>W/C</v>
      </c>
      <c r="M553" s="184" t="str">
        <f t="shared" si="498"/>
        <v>NO</v>
      </c>
      <c r="N553" s="184" t="str">
        <f t="shared" si="499"/>
        <v>W/C</v>
      </c>
      <c r="O553"/>
      <c r="P553" s="97">
        <v>0</v>
      </c>
      <c r="Q553" s="97">
        <v>0</v>
      </c>
      <c r="R553" s="97">
        <v>0</v>
      </c>
      <c r="S553" s="97">
        <v>0</v>
      </c>
      <c r="T553" s="97">
        <v>0</v>
      </c>
      <c r="U553" s="97">
        <v>0</v>
      </c>
      <c r="V553" s="97">
        <v>0</v>
      </c>
      <c r="W553" s="97">
        <v>0</v>
      </c>
      <c r="X553" s="97">
        <v>0</v>
      </c>
      <c r="Y553" s="97">
        <v>0</v>
      </c>
      <c r="Z553" s="97">
        <v>0</v>
      </c>
      <c r="AA553" s="97">
        <v>0</v>
      </c>
      <c r="AB553" s="97">
        <v>0</v>
      </c>
      <c r="AC553" s="97"/>
      <c r="AD553" s="97"/>
      <c r="AE553" s="97">
        <f t="shared" si="510"/>
        <v>0</v>
      </c>
      <c r="AF553" s="146"/>
      <c r="AG553" s="108"/>
      <c r="AH553" s="102"/>
      <c r="AI553" s="102"/>
      <c r="AJ553" s="102"/>
      <c r="AK553" s="103"/>
      <c r="AL553" s="102">
        <f t="shared" si="506"/>
        <v>0</v>
      </c>
      <c r="AM553" s="101">
        <f>AE553</f>
        <v>0</v>
      </c>
      <c r="AN553" s="102"/>
      <c r="AO553" s="264">
        <f t="shared" si="507"/>
        <v>0</v>
      </c>
      <c r="AP553" s="240"/>
      <c r="AQ553" s="87">
        <f t="shared" si="511"/>
        <v>0</v>
      </c>
      <c r="AR553" s="102"/>
      <c r="AS553" s="102"/>
      <c r="AT553" s="102"/>
      <c r="AU553" s="102"/>
      <c r="AV553" s="260">
        <f t="shared" si="508"/>
        <v>0</v>
      </c>
      <c r="AW553" s="102">
        <f t="shared" si="521"/>
        <v>0</v>
      </c>
      <c r="AX553" s="102"/>
      <c r="AY553" s="101">
        <f t="shared" si="509"/>
        <v>0</v>
      </c>
      <c r="AZ553" s="516"/>
      <c r="BA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row>
    <row r="554" spans="1:87" s="11" customFormat="1" ht="12" customHeight="1">
      <c r="A554" s="170">
        <v>18237152</v>
      </c>
      <c r="B554" s="202" t="str">
        <f t="shared" si="495"/>
        <v>18237152</v>
      </c>
      <c r="C554" s="125" t="s">
        <v>560</v>
      </c>
      <c r="D554" s="115" t="str">
        <f t="shared" si="496"/>
        <v>W/C</v>
      </c>
      <c r="E554" s="115"/>
      <c r="F554" s="125"/>
      <c r="G554" s="115"/>
      <c r="H554" s="184" t="str">
        <f t="shared" si="515"/>
        <v/>
      </c>
      <c r="I554" s="184" t="str">
        <f t="shared" si="516"/>
        <v/>
      </c>
      <c r="J554" s="184" t="str">
        <f t="shared" si="517"/>
        <v/>
      </c>
      <c r="K554" s="184" t="str">
        <f t="shared" si="518"/>
        <v/>
      </c>
      <c r="L554" s="184" t="str">
        <f t="shared" si="497"/>
        <v>W/C</v>
      </c>
      <c r="M554" s="184" t="str">
        <f t="shared" si="498"/>
        <v>NO</v>
      </c>
      <c r="N554" s="184" t="str">
        <f t="shared" si="499"/>
        <v>W/C</v>
      </c>
      <c r="O554"/>
      <c r="P554" s="97">
        <v>0</v>
      </c>
      <c r="Q554" s="97">
        <v>0</v>
      </c>
      <c r="R554" s="97">
        <v>0</v>
      </c>
      <c r="S554" s="97">
        <v>0</v>
      </c>
      <c r="T554" s="97">
        <v>0</v>
      </c>
      <c r="U554" s="97">
        <v>0</v>
      </c>
      <c r="V554" s="97">
        <v>0</v>
      </c>
      <c r="W554" s="97">
        <v>0</v>
      </c>
      <c r="X554" s="97">
        <v>0</v>
      </c>
      <c r="Y554" s="97">
        <v>0</v>
      </c>
      <c r="Z554" s="97">
        <v>0</v>
      </c>
      <c r="AA554" s="97">
        <v>0</v>
      </c>
      <c r="AB554" s="97">
        <v>0</v>
      </c>
      <c r="AC554" s="97"/>
      <c r="AD554" s="97"/>
      <c r="AE554" s="97">
        <f t="shared" si="510"/>
        <v>0</v>
      </c>
      <c r="AF554" s="146"/>
      <c r="AG554" s="108"/>
      <c r="AH554" s="102"/>
      <c r="AI554" s="102"/>
      <c r="AJ554" s="102"/>
      <c r="AK554" s="103"/>
      <c r="AL554" s="102">
        <f t="shared" si="506"/>
        <v>0</v>
      </c>
      <c r="AM554" s="101">
        <f>AE554</f>
        <v>0</v>
      </c>
      <c r="AN554" s="102"/>
      <c r="AO554" s="264">
        <f t="shared" si="507"/>
        <v>0</v>
      </c>
      <c r="AP554" s="240"/>
      <c r="AQ554" s="87">
        <f t="shared" si="511"/>
        <v>0</v>
      </c>
      <c r="AR554" s="102"/>
      <c r="AS554" s="102"/>
      <c r="AT554" s="102"/>
      <c r="AU554" s="102"/>
      <c r="AV554" s="260">
        <f t="shared" si="508"/>
        <v>0</v>
      </c>
      <c r="AW554" s="102">
        <f t="shared" si="521"/>
        <v>0</v>
      </c>
      <c r="AX554" s="102"/>
      <c r="AY554" s="101">
        <f t="shared" si="509"/>
        <v>0</v>
      </c>
      <c r="AZ554" s="516"/>
      <c r="BA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row>
    <row r="555" spans="1:87" s="11" customFormat="1" ht="12" customHeight="1">
      <c r="A555" s="376">
        <v>18237161</v>
      </c>
      <c r="B555" s="376" t="str">
        <f t="shared" si="495"/>
        <v>18237161</v>
      </c>
      <c r="C555" s="400" t="s">
        <v>1474</v>
      </c>
      <c r="D555" s="353" t="str">
        <f t="shared" si="496"/>
        <v>Non-Op</v>
      </c>
      <c r="E555" s="353"/>
      <c r="F555" s="383">
        <v>43101</v>
      </c>
      <c r="G555" s="353"/>
      <c r="H555" s="354" t="str">
        <f t="shared" si="515"/>
        <v/>
      </c>
      <c r="I555" s="354" t="str">
        <f t="shared" si="516"/>
        <v/>
      </c>
      <c r="J555" s="354" t="str">
        <f t="shared" si="517"/>
        <v/>
      </c>
      <c r="K555" s="354" t="str">
        <f t="shared" si="518"/>
        <v>Non-Op</v>
      </c>
      <c r="L555" s="354" t="str">
        <f t="shared" si="497"/>
        <v>NO</v>
      </c>
      <c r="M555" s="354" t="str">
        <f t="shared" si="498"/>
        <v>NO</v>
      </c>
      <c r="N555" s="354" t="str">
        <f t="shared" si="499"/>
        <v/>
      </c>
      <c r="O555"/>
      <c r="P555" s="355">
        <v>0</v>
      </c>
      <c r="Q555" s="355">
        <v>1010556.04</v>
      </c>
      <c r="R555" s="355">
        <v>1010556.04</v>
      </c>
      <c r="S555" s="355">
        <v>1010556.04</v>
      </c>
      <c r="T555" s="355">
        <v>1010556.04</v>
      </c>
      <c r="U555" s="355">
        <v>0</v>
      </c>
      <c r="V555" s="355">
        <v>0</v>
      </c>
      <c r="W555" s="355">
        <v>0</v>
      </c>
      <c r="X555" s="355">
        <v>0</v>
      </c>
      <c r="Y555" s="355">
        <v>0</v>
      </c>
      <c r="Z555" s="355">
        <v>0</v>
      </c>
      <c r="AA555" s="355">
        <v>0</v>
      </c>
      <c r="AB555" s="355">
        <v>0</v>
      </c>
      <c r="AC555" s="355"/>
      <c r="AD555" s="355"/>
      <c r="AE555" s="355">
        <f t="shared" si="510"/>
        <v>336852.01333333337</v>
      </c>
      <c r="AF555" s="412"/>
      <c r="AG555" s="386"/>
      <c r="AH555" s="357"/>
      <c r="AI555" s="357"/>
      <c r="AJ555" s="357"/>
      <c r="AK555" s="358">
        <f t="shared" ref="AK555:AK590" si="522">AE555</f>
        <v>336852.01333333337</v>
      </c>
      <c r="AL555" s="357">
        <f t="shared" si="506"/>
        <v>336852.01333333337</v>
      </c>
      <c r="AM555" s="359"/>
      <c r="AN555" s="357"/>
      <c r="AO555" s="360">
        <f t="shared" si="507"/>
        <v>0</v>
      </c>
      <c r="AP555" s="357"/>
      <c r="AQ555" s="361">
        <f t="shared" si="511"/>
        <v>0</v>
      </c>
      <c r="AR555" s="357"/>
      <c r="AS555" s="357"/>
      <c r="AT555" s="357"/>
      <c r="AU555" s="357">
        <f t="shared" ref="AU555:AU559" si="523">AQ555</f>
        <v>0</v>
      </c>
      <c r="AV555" s="362">
        <f t="shared" si="508"/>
        <v>0</v>
      </c>
      <c r="AW555" s="357"/>
      <c r="AX555" s="357"/>
      <c r="AY555" s="359">
        <f t="shared" si="509"/>
        <v>0</v>
      </c>
      <c r="AZ555" s="516" t="s">
        <v>1686</v>
      </c>
      <c r="BA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row>
    <row r="556" spans="1:87" s="11" customFormat="1" ht="12" customHeight="1">
      <c r="A556" s="376">
        <v>18237171</v>
      </c>
      <c r="B556" s="376" t="str">
        <f t="shared" si="495"/>
        <v>18237171</v>
      </c>
      <c r="C556" s="400" t="s">
        <v>1475</v>
      </c>
      <c r="D556" s="353" t="str">
        <f t="shared" si="496"/>
        <v>Non-Op</v>
      </c>
      <c r="E556" s="353"/>
      <c r="F556" s="383">
        <v>43101</v>
      </c>
      <c r="G556" s="353"/>
      <c r="H556" s="354" t="str">
        <f t="shared" si="515"/>
        <v/>
      </c>
      <c r="I556" s="354" t="str">
        <f t="shared" si="516"/>
        <v/>
      </c>
      <c r="J556" s="354" t="str">
        <f t="shared" si="517"/>
        <v/>
      </c>
      <c r="K556" s="354" t="str">
        <f t="shared" si="518"/>
        <v>Non-Op</v>
      </c>
      <c r="L556" s="354" t="str">
        <f t="shared" si="497"/>
        <v>NO</v>
      </c>
      <c r="M556" s="354" t="str">
        <f t="shared" si="498"/>
        <v>NO</v>
      </c>
      <c r="N556" s="354" t="str">
        <f t="shared" si="499"/>
        <v/>
      </c>
      <c r="O556"/>
      <c r="P556" s="355">
        <v>0</v>
      </c>
      <c r="Q556" s="355">
        <v>127367.65</v>
      </c>
      <c r="R556" s="355">
        <v>127367.65</v>
      </c>
      <c r="S556" s="355">
        <v>127367.65</v>
      </c>
      <c r="T556" s="355">
        <v>6913.99</v>
      </c>
      <c r="U556" s="355">
        <v>0</v>
      </c>
      <c r="V556" s="355">
        <v>0</v>
      </c>
      <c r="W556" s="355">
        <v>0</v>
      </c>
      <c r="X556" s="355">
        <v>0</v>
      </c>
      <c r="Y556" s="355">
        <v>0</v>
      </c>
      <c r="Z556" s="355">
        <v>0</v>
      </c>
      <c r="AA556" s="355">
        <v>0</v>
      </c>
      <c r="AB556" s="355">
        <v>0</v>
      </c>
      <c r="AC556" s="355"/>
      <c r="AD556" s="355"/>
      <c r="AE556" s="355">
        <f t="shared" si="510"/>
        <v>32418.078333333327</v>
      </c>
      <c r="AF556" s="412"/>
      <c r="AG556" s="386"/>
      <c r="AH556" s="357"/>
      <c r="AI556" s="357"/>
      <c r="AJ556" s="357"/>
      <c r="AK556" s="358">
        <f t="shared" si="522"/>
        <v>32418.078333333327</v>
      </c>
      <c r="AL556" s="357">
        <f t="shared" si="506"/>
        <v>32418.078333333327</v>
      </c>
      <c r="AM556" s="359"/>
      <c r="AN556" s="357"/>
      <c r="AO556" s="360">
        <f t="shared" si="507"/>
        <v>0</v>
      </c>
      <c r="AP556" s="357"/>
      <c r="AQ556" s="361">
        <f t="shared" si="511"/>
        <v>0</v>
      </c>
      <c r="AR556" s="357"/>
      <c r="AS556" s="357"/>
      <c r="AT556" s="357"/>
      <c r="AU556" s="357">
        <f t="shared" si="523"/>
        <v>0</v>
      </c>
      <c r="AV556" s="362">
        <f t="shared" si="508"/>
        <v>0</v>
      </c>
      <c r="AW556" s="357"/>
      <c r="AX556" s="357"/>
      <c r="AY556" s="359">
        <f t="shared" si="509"/>
        <v>0</v>
      </c>
      <c r="AZ556" s="516" t="s">
        <v>1686</v>
      </c>
      <c r="BA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row>
    <row r="557" spans="1:87" s="11" customFormat="1" ht="12" customHeight="1">
      <c r="A557" s="376">
        <v>18237181</v>
      </c>
      <c r="B557" s="376" t="str">
        <f t="shared" si="495"/>
        <v>18237181</v>
      </c>
      <c r="C557" s="400" t="s">
        <v>1459</v>
      </c>
      <c r="D557" s="353" t="str">
        <f t="shared" si="496"/>
        <v>Non-Op</v>
      </c>
      <c r="E557" s="353"/>
      <c r="F557" s="383">
        <v>43101</v>
      </c>
      <c r="G557" s="353"/>
      <c r="H557" s="354" t="str">
        <f t="shared" si="515"/>
        <v/>
      </c>
      <c r="I557" s="354" t="str">
        <f t="shared" si="516"/>
        <v/>
      </c>
      <c r="J557" s="354" t="str">
        <f t="shared" si="517"/>
        <v/>
      </c>
      <c r="K557" s="354" t="str">
        <f t="shared" si="518"/>
        <v>Non-Op</v>
      </c>
      <c r="L557" s="354" t="str">
        <f t="shared" si="497"/>
        <v>NO</v>
      </c>
      <c r="M557" s="354" t="str">
        <f t="shared" si="498"/>
        <v>NO</v>
      </c>
      <c r="N557" s="354" t="str">
        <f t="shared" si="499"/>
        <v/>
      </c>
      <c r="O557"/>
      <c r="P557" s="355">
        <v>0</v>
      </c>
      <c r="Q557" s="355">
        <v>225.55</v>
      </c>
      <c r="R557" s="355">
        <v>676.64</v>
      </c>
      <c r="S557" s="355">
        <v>1127.73</v>
      </c>
      <c r="T557" s="355">
        <v>86.97</v>
      </c>
      <c r="U557" s="355">
        <v>111.65</v>
      </c>
      <c r="V557" s="355">
        <v>134.25</v>
      </c>
      <c r="W557" s="355">
        <v>155.68</v>
      </c>
      <c r="X557" s="355">
        <v>174.78</v>
      </c>
      <c r="Y557" s="355">
        <v>191.71</v>
      </c>
      <c r="Z557" s="355">
        <v>207.54</v>
      </c>
      <c r="AA557" s="355">
        <v>221.18</v>
      </c>
      <c r="AB557" s="355">
        <v>232.69</v>
      </c>
      <c r="AC557" s="355"/>
      <c r="AD557" s="355"/>
      <c r="AE557" s="355">
        <f t="shared" si="510"/>
        <v>285.83541666666662</v>
      </c>
      <c r="AF557" s="412"/>
      <c r="AG557" s="386"/>
      <c r="AH557" s="357"/>
      <c r="AI557" s="357"/>
      <c r="AJ557" s="357"/>
      <c r="AK557" s="358">
        <f t="shared" si="522"/>
        <v>285.83541666666662</v>
      </c>
      <c r="AL557" s="357">
        <f t="shared" si="506"/>
        <v>285.83541666666662</v>
      </c>
      <c r="AM557" s="359"/>
      <c r="AN557" s="357"/>
      <c r="AO557" s="360">
        <f t="shared" si="507"/>
        <v>0</v>
      </c>
      <c r="AP557" s="357"/>
      <c r="AQ557" s="361">
        <f t="shared" si="511"/>
        <v>232.69</v>
      </c>
      <c r="AR557" s="357"/>
      <c r="AS557" s="357"/>
      <c r="AT557" s="357"/>
      <c r="AU557" s="357">
        <f t="shared" si="523"/>
        <v>232.69</v>
      </c>
      <c r="AV557" s="362">
        <f t="shared" si="508"/>
        <v>232.69</v>
      </c>
      <c r="AW557" s="357"/>
      <c r="AX557" s="357"/>
      <c r="AY557" s="359">
        <f t="shared" si="509"/>
        <v>0</v>
      </c>
      <c r="AZ557" s="516" t="s">
        <v>1686</v>
      </c>
      <c r="BA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row>
    <row r="558" spans="1:87" s="11" customFormat="1" ht="12" customHeight="1">
      <c r="A558" s="376">
        <v>18237191</v>
      </c>
      <c r="B558" s="376"/>
      <c r="C558" s="392" t="s">
        <v>1550</v>
      </c>
      <c r="D558" s="353" t="str">
        <f t="shared" si="496"/>
        <v>Non-Op</v>
      </c>
      <c r="E558" s="353"/>
      <c r="F558" s="383">
        <v>43221</v>
      </c>
      <c r="G558" s="353"/>
      <c r="H558" s="354"/>
      <c r="I558" s="354"/>
      <c r="J558" s="354"/>
      <c r="K558" s="354" t="str">
        <f t="shared" ref="K558:K589" si="524">IF(VALUE(AK558),K$7,IF(ISBLANK(AK558),"",K$7))</f>
        <v>Non-Op</v>
      </c>
      <c r="L558" s="354" t="str">
        <f t="shared" ref="L558" si="525">IF(VALUE(AM558),"W/C",IF(ISBLANK(AM558),"NO","W/C"))</f>
        <v>NO</v>
      </c>
      <c r="M558" s="354" t="str">
        <f t="shared" ref="M558" si="526">IF(VALUE(AN558),"W/C",IF(ISBLANK(AN558),"NO","W/C"))</f>
        <v>NO</v>
      </c>
      <c r="N558" s="354" t="str">
        <f t="shared" ref="N558" si="527">IF(OR(CONCATENATE(L558,M558)="NOW/C",CONCATENATE(L558,M558)="W/CNO"),"W/C","")</f>
        <v/>
      </c>
      <c r="O558"/>
      <c r="P558" s="355"/>
      <c r="Q558" s="355"/>
      <c r="R558" s="355"/>
      <c r="S558" s="355"/>
      <c r="T558" s="355"/>
      <c r="U558" s="355">
        <v>6335.41</v>
      </c>
      <c r="V558" s="355">
        <v>5799.92</v>
      </c>
      <c r="W558" s="355">
        <v>5168.95</v>
      </c>
      <c r="X558" s="355">
        <v>4606.47</v>
      </c>
      <c r="Y558" s="355">
        <v>4059.33</v>
      </c>
      <c r="Z558" s="355">
        <v>3600.55</v>
      </c>
      <c r="AA558" s="355">
        <v>2997.86</v>
      </c>
      <c r="AB558" s="355">
        <v>2572.84</v>
      </c>
      <c r="AC558" s="355"/>
      <c r="AD558" s="355"/>
      <c r="AE558" s="355">
        <f t="shared" si="510"/>
        <v>2821.2425000000003</v>
      </c>
      <c r="AF558" s="412"/>
      <c r="AG558" s="386"/>
      <c r="AH558" s="357"/>
      <c r="AI558" s="357"/>
      <c r="AJ558" s="357"/>
      <c r="AK558" s="358">
        <f t="shared" si="522"/>
        <v>2821.2425000000003</v>
      </c>
      <c r="AL558" s="357">
        <f t="shared" ref="AL558" si="528">SUM(AI558:AK558)</f>
        <v>2821.2425000000003</v>
      </c>
      <c r="AM558" s="359"/>
      <c r="AN558" s="357"/>
      <c r="AO558" s="360">
        <f t="shared" si="507"/>
        <v>0</v>
      </c>
      <c r="AP558" s="357"/>
      <c r="AQ558" s="361">
        <f t="shared" si="511"/>
        <v>2572.84</v>
      </c>
      <c r="AR558" s="357"/>
      <c r="AS558" s="357"/>
      <c r="AT558" s="357"/>
      <c r="AU558" s="357">
        <f t="shared" si="523"/>
        <v>2572.84</v>
      </c>
      <c r="AV558" s="362">
        <f t="shared" si="508"/>
        <v>2572.84</v>
      </c>
      <c r="AW558" s="357"/>
      <c r="AX558" s="357"/>
      <c r="AY558" s="359">
        <f t="shared" si="509"/>
        <v>0</v>
      </c>
      <c r="AZ558" s="516" t="s">
        <v>1686</v>
      </c>
      <c r="BA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row>
    <row r="559" spans="1:87" s="11" customFormat="1" ht="12" customHeight="1">
      <c r="A559" s="376">
        <v>18237201</v>
      </c>
      <c r="B559" s="376" t="str">
        <f t="shared" si="495"/>
        <v>18237201</v>
      </c>
      <c r="C559" s="400" t="s">
        <v>1476</v>
      </c>
      <c r="D559" s="353" t="str">
        <f t="shared" si="496"/>
        <v>Non-Op</v>
      </c>
      <c r="E559" s="353"/>
      <c r="F559" s="383">
        <v>43101</v>
      </c>
      <c r="G559" s="353"/>
      <c r="H559" s="354" t="str">
        <f t="shared" ref="H559:H575" si="529">IF(VALUE(AH559),H$7,IF(ISBLANK(AH559),"",H$7))</f>
        <v/>
      </c>
      <c r="I559" s="354" t="str">
        <f t="shared" ref="I559:I575" si="530">IF(VALUE(AI559),I$7,IF(ISBLANK(AI559),"",I$7))</f>
        <v/>
      </c>
      <c r="J559" s="354" t="str">
        <f t="shared" ref="J559:J575" si="531">IF(VALUE(AJ559),J$7,IF(ISBLANK(AJ559),"",J$7))</f>
        <v/>
      </c>
      <c r="K559" s="354" t="str">
        <f t="shared" si="524"/>
        <v>Non-Op</v>
      </c>
      <c r="L559" s="354" t="str">
        <f t="shared" si="497"/>
        <v>NO</v>
      </c>
      <c r="M559" s="354" t="str">
        <f t="shared" si="498"/>
        <v>NO</v>
      </c>
      <c r="N559" s="354" t="str">
        <f t="shared" si="499"/>
        <v/>
      </c>
      <c r="O559"/>
      <c r="P559" s="355">
        <v>0</v>
      </c>
      <c r="Q559" s="355">
        <v>5310509.9000000004</v>
      </c>
      <c r="R559" s="355">
        <v>5387122.7000000002</v>
      </c>
      <c r="S559" s="355">
        <v>5881130.96</v>
      </c>
      <c r="T559" s="355">
        <v>5861913.0700000003</v>
      </c>
      <c r="U559" s="355">
        <v>1970457.63</v>
      </c>
      <c r="V559" s="355">
        <v>2237283.89</v>
      </c>
      <c r="W559" s="355">
        <v>2425966.17</v>
      </c>
      <c r="X559" s="355">
        <v>2965458.47</v>
      </c>
      <c r="Y559" s="355">
        <v>3741675.94</v>
      </c>
      <c r="Z559" s="355">
        <v>3970721.89</v>
      </c>
      <c r="AA559" s="355">
        <v>4327789.83</v>
      </c>
      <c r="AB559" s="355">
        <v>5245012.28</v>
      </c>
      <c r="AC559" s="355"/>
      <c r="AD559" s="355"/>
      <c r="AE559" s="355">
        <f t="shared" si="510"/>
        <v>3891878.0491666663</v>
      </c>
      <c r="AF559" s="412"/>
      <c r="AG559" s="386"/>
      <c r="AH559" s="357"/>
      <c r="AI559" s="357"/>
      <c r="AJ559" s="357"/>
      <c r="AK559" s="358">
        <f t="shared" si="522"/>
        <v>3891878.0491666663</v>
      </c>
      <c r="AL559" s="357">
        <f t="shared" si="506"/>
        <v>3891878.0491666663</v>
      </c>
      <c r="AM559" s="359"/>
      <c r="AN559" s="357"/>
      <c r="AO559" s="360">
        <f t="shared" si="507"/>
        <v>0</v>
      </c>
      <c r="AP559" s="357"/>
      <c r="AQ559" s="361">
        <f t="shared" si="511"/>
        <v>5245012.28</v>
      </c>
      <c r="AR559" s="357"/>
      <c r="AS559" s="357"/>
      <c r="AT559" s="357"/>
      <c r="AU559" s="357">
        <f t="shared" si="523"/>
        <v>5245012.28</v>
      </c>
      <c r="AV559" s="362">
        <f t="shared" si="508"/>
        <v>5245012.28</v>
      </c>
      <c r="AW559" s="357"/>
      <c r="AX559" s="357"/>
      <c r="AY559" s="359">
        <f t="shared" si="509"/>
        <v>0</v>
      </c>
      <c r="AZ559" s="516" t="s">
        <v>1686</v>
      </c>
      <c r="BA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row>
    <row r="560" spans="1:87" s="11" customFormat="1" ht="12" customHeight="1">
      <c r="A560" s="371">
        <v>18237211</v>
      </c>
      <c r="B560" s="388" t="str">
        <f t="shared" si="495"/>
        <v>18237211</v>
      </c>
      <c r="C560" s="401" t="s">
        <v>1425</v>
      </c>
      <c r="D560" s="353" t="str">
        <f t="shared" si="496"/>
        <v>Non-Op</v>
      </c>
      <c r="E560" s="353"/>
      <c r="F560" s="367">
        <v>43070</v>
      </c>
      <c r="G560" s="353"/>
      <c r="H560" s="354" t="str">
        <f t="shared" si="529"/>
        <v/>
      </c>
      <c r="I560" s="354" t="str">
        <f t="shared" si="530"/>
        <v/>
      </c>
      <c r="J560" s="354" t="str">
        <f t="shared" si="531"/>
        <v/>
      </c>
      <c r="K560" s="354" t="str">
        <f t="shared" si="524"/>
        <v>Non-Op</v>
      </c>
      <c r="L560" s="354" t="str">
        <f t="shared" si="497"/>
        <v>NO</v>
      </c>
      <c r="M560" s="354" t="str">
        <f t="shared" si="498"/>
        <v>NO</v>
      </c>
      <c r="N560" s="354" t="str">
        <f t="shared" si="499"/>
        <v/>
      </c>
      <c r="O560"/>
      <c r="P560" s="355">
        <v>23158.12</v>
      </c>
      <c r="Q560" s="355">
        <v>4866591.76</v>
      </c>
      <c r="R560" s="355">
        <v>4505332.0199999996</v>
      </c>
      <c r="S560" s="355">
        <v>4667176.51</v>
      </c>
      <c r="T560" s="355">
        <v>4061773.01</v>
      </c>
      <c r="U560" s="355">
        <v>0</v>
      </c>
      <c r="V560" s="355">
        <v>0</v>
      </c>
      <c r="W560" s="355">
        <v>0</v>
      </c>
      <c r="X560" s="355">
        <v>0</v>
      </c>
      <c r="Y560" s="355">
        <v>309045.33</v>
      </c>
      <c r="Z560" s="355">
        <v>504542.27</v>
      </c>
      <c r="AA560" s="355">
        <v>765174.35</v>
      </c>
      <c r="AB560" s="355">
        <v>1472859</v>
      </c>
      <c r="AC560" s="355"/>
      <c r="AD560" s="355"/>
      <c r="AE560" s="355">
        <f t="shared" si="510"/>
        <v>1702303.6508333329</v>
      </c>
      <c r="AF560" s="412"/>
      <c r="AG560" s="386"/>
      <c r="AH560" s="357"/>
      <c r="AI560" s="357"/>
      <c r="AJ560" s="357"/>
      <c r="AK560" s="358">
        <f t="shared" si="522"/>
        <v>1702303.6508333329</v>
      </c>
      <c r="AL560" s="357">
        <f t="shared" si="506"/>
        <v>1702303.6508333329</v>
      </c>
      <c r="AM560" s="359"/>
      <c r="AN560" s="357"/>
      <c r="AO560" s="360">
        <f t="shared" si="507"/>
        <v>0</v>
      </c>
      <c r="AP560" s="357"/>
      <c r="AQ560" s="361">
        <f t="shared" si="511"/>
        <v>1472859</v>
      </c>
      <c r="AR560" s="357"/>
      <c r="AS560" s="357"/>
      <c r="AT560" s="357"/>
      <c r="AU560" s="357">
        <f t="shared" ref="AU560:AU590" si="532">AQ560</f>
        <v>1472859</v>
      </c>
      <c r="AV560" s="362">
        <f t="shared" si="508"/>
        <v>1472859</v>
      </c>
      <c r="AW560" s="357"/>
      <c r="AX560" s="357"/>
      <c r="AY560" s="359">
        <f t="shared" si="509"/>
        <v>0</v>
      </c>
      <c r="AZ560" s="516" t="s">
        <v>1686</v>
      </c>
      <c r="BA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row>
    <row r="561" spans="1:87" s="11" customFormat="1" ht="12" customHeight="1">
      <c r="A561" s="371">
        <v>18237221</v>
      </c>
      <c r="B561" s="388" t="str">
        <f t="shared" si="495"/>
        <v>18237221</v>
      </c>
      <c r="C561" s="401" t="s">
        <v>1399</v>
      </c>
      <c r="D561" s="353" t="str">
        <f t="shared" si="496"/>
        <v>Non-Op</v>
      </c>
      <c r="E561" s="353"/>
      <c r="F561" s="367">
        <v>43070</v>
      </c>
      <c r="G561" s="353"/>
      <c r="H561" s="354" t="str">
        <f t="shared" si="529"/>
        <v/>
      </c>
      <c r="I561" s="354" t="str">
        <f t="shared" si="530"/>
        <v/>
      </c>
      <c r="J561" s="354" t="str">
        <f t="shared" si="531"/>
        <v/>
      </c>
      <c r="K561" s="354" t="str">
        <f t="shared" si="524"/>
        <v>Non-Op</v>
      </c>
      <c r="L561" s="354" t="str">
        <f t="shared" si="497"/>
        <v>NO</v>
      </c>
      <c r="M561" s="354" t="str">
        <f t="shared" si="498"/>
        <v>NO</v>
      </c>
      <c r="N561" s="354" t="str">
        <f t="shared" si="499"/>
        <v/>
      </c>
      <c r="O561"/>
      <c r="P561" s="355">
        <v>94681.86</v>
      </c>
      <c r="Q561" s="355">
        <v>1296197.46</v>
      </c>
      <c r="R561" s="355">
        <v>1367803.4</v>
      </c>
      <c r="S561" s="355">
        <v>1441151.09</v>
      </c>
      <c r="T561" s="355">
        <v>1439062.01</v>
      </c>
      <c r="U561" s="355">
        <v>643443.1</v>
      </c>
      <c r="V561" s="355">
        <v>820002.18</v>
      </c>
      <c r="W561" s="355">
        <v>838971.29</v>
      </c>
      <c r="X561" s="355">
        <v>1206707.7</v>
      </c>
      <c r="Y561" s="355">
        <v>1277708.2</v>
      </c>
      <c r="Z561" s="355">
        <v>1470633.61</v>
      </c>
      <c r="AA561" s="355">
        <v>1658269.74</v>
      </c>
      <c r="AB561" s="355">
        <v>1866510.07</v>
      </c>
      <c r="AC561" s="355"/>
      <c r="AD561" s="355"/>
      <c r="AE561" s="355">
        <f t="shared" si="510"/>
        <v>1203378.812083333</v>
      </c>
      <c r="AF561" s="412"/>
      <c r="AG561" s="386"/>
      <c r="AH561" s="357"/>
      <c r="AI561" s="357"/>
      <c r="AJ561" s="357"/>
      <c r="AK561" s="358">
        <f t="shared" si="522"/>
        <v>1203378.812083333</v>
      </c>
      <c r="AL561" s="357">
        <f t="shared" si="506"/>
        <v>1203378.812083333</v>
      </c>
      <c r="AM561" s="359"/>
      <c r="AN561" s="357"/>
      <c r="AO561" s="360">
        <f t="shared" si="507"/>
        <v>0</v>
      </c>
      <c r="AP561" s="357"/>
      <c r="AQ561" s="361">
        <f t="shared" si="511"/>
        <v>1866510.07</v>
      </c>
      <c r="AR561" s="357"/>
      <c r="AS561" s="357"/>
      <c r="AT561" s="357"/>
      <c r="AU561" s="357">
        <f t="shared" si="532"/>
        <v>1866510.07</v>
      </c>
      <c r="AV561" s="362">
        <f t="shared" si="508"/>
        <v>1866510.07</v>
      </c>
      <c r="AW561" s="357"/>
      <c r="AX561" s="357"/>
      <c r="AY561" s="359">
        <f t="shared" si="509"/>
        <v>0</v>
      </c>
      <c r="AZ561" s="516" t="s">
        <v>1686</v>
      </c>
      <c r="BA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row>
    <row r="562" spans="1:87" s="11" customFormat="1" ht="12" customHeight="1">
      <c r="A562" s="376">
        <v>18237231</v>
      </c>
      <c r="B562" s="376" t="str">
        <f t="shared" si="495"/>
        <v>18237231</v>
      </c>
      <c r="C562" s="400" t="s">
        <v>1477</v>
      </c>
      <c r="D562" s="353" t="str">
        <f t="shared" si="496"/>
        <v>Non-Op</v>
      </c>
      <c r="E562" s="353"/>
      <c r="F562" s="383">
        <v>43101</v>
      </c>
      <c r="G562" s="353"/>
      <c r="H562" s="354" t="str">
        <f t="shared" si="529"/>
        <v/>
      </c>
      <c r="I562" s="354" t="str">
        <f t="shared" si="530"/>
        <v/>
      </c>
      <c r="J562" s="354" t="str">
        <f t="shared" si="531"/>
        <v/>
      </c>
      <c r="K562" s="354" t="str">
        <f t="shared" si="524"/>
        <v>Non-Op</v>
      </c>
      <c r="L562" s="354" t="str">
        <f t="shared" si="497"/>
        <v>NO</v>
      </c>
      <c r="M562" s="354" t="str">
        <f t="shared" si="498"/>
        <v>NO</v>
      </c>
      <c r="N562" s="354" t="str">
        <f t="shared" si="499"/>
        <v/>
      </c>
      <c r="O562"/>
      <c r="P562" s="355">
        <v>0</v>
      </c>
      <c r="Q562" s="355">
        <v>3430641.38</v>
      </c>
      <c r="R562" s="355">
        <v>2507239.0499999998</v>
      </c>
      <c r="S562" s="355">
        <v>1454059.51</v>
      </c>
      <c r="T562" s="355">
        <v>0</v>
      </c>
      <c r="U562" s="355">
        <v>339148.32</v>
      </c>
      <c r="V562" s="355">
        <v>0</v>
      </c>
      <c r="W562" s="355">
        <v>0</v>
      </c>
      <c r="X562" s="355">
        <v>0</v>
      </c>
      <c r="Y562" s="355">
        <v>0</v>
      </c>
      <c r="Z562" s="355">
        <v>0</v>
      </c>
      <c r="AA562" s="355">
        <v>0</v>
      </c>
      <c r="AB562" s="355">
        <v>0</v>
      </c>
      <c r="AC562" s="355"/>
      <c r="AD562" s="355"/>
      <c r="AE562" s="355">
        <f t="shared" si="510"/>
        <v>644257.35499999998</v>
      </c>
      <c r="AF562" s="412"/>
      <c r="AG562" s="386"/>
      <c r="AH562" s="357"/>
      <c r="AI562" s="357"/>
      <c r="AJ562" s="357"/>
      <c r="AK562" s="358">
        <f t="shared" si="522"/>
        <v>644257.35499999998</v>
      </c>
      <c r="AL562" s="357">
        <f t="shared" ref="AL562:AL564" si="533">SUM(AI562:AK562)</f>
        <v>644257.35499999998</v>
      </c>
      <c r="AM562" s="359"/>
      <c r="AN562" s="357"/>
      <c r="AO562" s="360">
        <f t="shared" si="507"/>
        <v>0</v>
      </c>
      <c r="AP562" s="357"/>
      <c r="AQ562" s="361">
        <f t="shared" si="511"/>
        <v>0</v>
      </c>
      <c r="AR562" s="357"/>
      <c r="AS562" s="357"/>
      <c r="AT562" s="357"/>
      <c r="AU562" s="357">
        <f t="shared" si="532"/>
        <v>0</v>
      </c>
      <c r="AV562" s="362">
        <f t="shared" si="508"/>
        <v>0</v>
      </c>
      <c r="AW562" s="357"/>
      <c r="AX562" s="357"/>
      <c r="AY562" s="359">
        <f t="shared" si="509"/>
        <v>0</v>
      </c>
      <c r="AZ562" s="516" t="s">
        <v>1686</v>
      </c>
      <c r="BA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row>
    <row r="563" spans="1:87" s="11" customFormat="1" ht="12" customHeight="1">
      <c r="A563" s="376">
        <v>18237241</v>
      </c>
      <c r="B563" s="376" t="str">
        <f t="shared" si="495"/>
        <v>18237241</v>
      </c>
      <c r="C563" s="400" t="s">
        <v>1478</v>
      </c>
      <c r="D563" s="353" t="str">
        <f t="shared" si="496"/>
        <v>Non-Op</v>
      </c>
      <c r="E563" s="353"/>
      <c r="F563" s="383">
        <v>43101</v>
      </c>
      <c r="G563" s="353"/>
      <c r="H563" s="354" t="str">
        <f t="shared" si="529"/>
        <v/>
      </c>
      <c r="I563" s="354" t="str">
        <f t="shared" si="530"/>
        <v/>
      </c>
      <c r="J563" s="354" t="str">
        <f t="shared" si="531"/>
        <v/>
      </c>
      <c r="K563" s="354" t="str">
        <f t="shared" si="524"/>
        <v>Non-Op</v>
      </c>
      <c r="L563" s="354" t="str">
        <f t="shared" si="497"/>
        <v>NO</v>
      </c>
      <c r="M563" s="354" t="str">
        <f t="shared" si="498"/>
        <v>NO</v>
      </c>
      <c r="N563" s="354" t="str">
        <f t="shared" si="499"/>
        <v/>
      </c>
      <c r="O563"/>
      <c r="P563" s="355">
        <v>0</v>
      </c>
      <c r="Q563" s="355">
        <v>404128.53</v>
      </c>
      <c r="R563" s="355">
        <v>0</v>
      </c>
      <c r="S563" s="355">
        <v>0</v>
      </c>
      <c r="T563" s="355">
        <v>0</v>
      </c>
      <c r="U563" s="355">
        <v>0</v>
      </c>
      <c r="V563" s="355">
        <v>0</v>
      </c>
      <c r="W563" s="355">
        <v>0</v>
      </c>
      <c r="X563" s="355">
        <v>0</v>
      </c>
      <c r="Y563" s="355">
        <v>0</v>
      </c>
      <c r="Z563" s="355">
        <v>0</v>
      </c>
      <c r="AA563" s="355">
        <v>0</v>
      </c>
      <c r="AB563" s="355">
        <v>0</v>
      </c>
      <c r="AC563" s="355"/>
      <c r="AD563" s="355"/>
      <c r="AE563" s="355">
        <f t="shared" si="510"/>
        <v>33677.377500000002</v>
      </c>
      <c r="AF563" s="412"/>
      <c r="AG563" s="386"/>
      <c r="AH563" s="357"/>
      <c r="AI563" s="357"/>
      <c r="AJ563" s="357"/>
      <c r="AK563" s="358">
        <f t="shared" si="522"/>
        <v>33677.377500000002</v>
      </c>
      <c r="AL563" s="357">
        <f t="shared" si="533"/>
        <v>33677.377500000002</v>
      </c>
      <c r="AM563" s="359"/>
      <c r="AN563" s="357"/>
      <c r="AO563" s="360">
        <f t="shared" si="507"/>
        <v>0</v>
      </c>
      <c r="AP563" s="357"/>
      <c r="AQ563" s="361">
        <f t="shared" si="511"/>
        <v>0</v>
      </c>
      <c r="AR563" s="357"/>
      <c r="AS563" s="357"/>
      <c r="AT563" s="357"/>
      <c r="AU563" s="357">
        <f t="shared" si="532"/>
        <v>0</v>
      </c>
      <c r="AV563" s="362">
        <f t="shared" si="508"/>
        <v>0</v>
      </c>
      <c r="AW563" s="357"/>
      <c r="AX563" s="357"/>
      <c r="AY563" s="359">
        <f t="shared" si="509"/>
        <v>0</v>
      </c>
      <c r="AZ563" s="516" t="s">
        <v>1686</v>
      </c>
      <c r="BA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row>
    <row r="564" spans="1:87" s="11" customFormat="1" ht="12" customHeight="1">
      <c r="A564" s="376">
        <v>18237251</v>
      </c>
      <c r="B564" s="376" t="str">
        <f t="shared" si="495"/>
        <v>18237251</v>
      </c>
      <c r="C564" s="400" t="s">
        <v>1479</v>
      </c>
      <c r="D564" s="353" t="str">
        <f t="shared" si="496"/>
        <v>Non-Op</v>
      </c>
      <c r="E564" s="353"/>
      <c r="F564" s="383">
        <v>43101</v>
      </c>
      <c r="G564" s="353"/>
      <c r="H564" s="354" t="str">
        <f t="shared" si="529"/>
        <v/>
      </c>
      <c r="I564" s="354" t="str">
        <f t="shared" si="530"/>
        <v/>
      </c>
      <c r="J564" s="354" t="str">
        <f t="shared" si="531"/>
        <v/>
      </c>
      <c r="K564" s="354" t="str">
        <f t="shared" si="524"/>
        <v>Non-Op</v>
      </c>
      <c r="L564" s="354" t="str">
        <f t="shared" si="497"/>
        <v>NO</v>
      </c>
      <c r="M564" s="354" t="str">
        <f t="shared" si="498"/>
        <v>NO</v>
      </c>
      <c r="N564" s="354" t="str">
        <f t="shared" si="499"/>
        <v/>
      </c>
      <c r="O564"/>
      <c r="P564" s="355">
        <v>0</v>
      </c>
      <c r="Q564" s="355">
        <v>1016896.38</v>
      </c>
      <c r="R564" s="355">
        <v>922204</v>
      </c>
      <c r="S564" s="355">
        <v>1173617.1000000001</v>
      </c>
      <c r="T564" s="355">
        <v>386648.74</v>
      </c>
      <c r="U564" s="355">
        <v>898922.84</v>
      </c>
      <c r="V564" s="355">
        <v>977525.48</v>
      </c>
      <c r="W564" s="355">
        <v>965312.22</v>
      </c>
      <c r="X564" s="355">
        <v>1248501.05</v>
      </c>
      <c r="Y564" s="355">
        <v>1751645.28</v>
      </c>
      <c r="Z564" s="355">
        <v>1767472.06</v>
      </c>
      <c r="AA564" s="355">
        <v>1883244</v>
      </c>
      <c r="AB564" s="355">
        <v>2468307.38</v>
      </c>
      <c r="AC564" s="355"/>
      <c r="AD564" s="355"/>
      <c r="AE564" s="355">
        <f t="shared" si="510"/>
        <v>1185511.9033333331</v>
      </c>
      <c r="AF564" s="412"/>
      <c r="AG564" s="386"/>
      <c r="AH564" s="357"/>
      <c r="AI564" s="357"/>
      <c r="AJ564" s="357"/>
      <c r="AK564" s="358">
        <f t="shared" si="522"/>
        <v>1185511.9033333331</v>
      </c>
      <c r="AL564" s="357">
        <f t="shared" si="533"/>
        <v>1185511.9033333331</v>
      </c>
      <c r="AM564" s="359"/>
      <c r="AN564" s="357"/>
      <c r="AO564" s="360">
        <f t="shared" si="507"/>
        <v>0</v>
      </c>
      <c r="AP564" s="357"/>
      <c r="AQ564" s="361">
        <f t="shared" si="511"/>
        <v>2468307.38</v>
      </c>
      <c r="AR564" s="357"/>
      <c r="AS564" s="357"/>
      <c r="AT564" s="357"/>
      <c r="AU564" s="357">
        <f t="shared" si="532"/>
        <v>2468307.38</v>
      </c>
      <c r="AV564" s="362">
        <f t="shared" si="508"/>
        <v>2468307.38</v>
      </c>
      <c r="AW564" s="357"/>
      <c r="AX564" s="357"/>
      <c r="AY564" s="359">
        <f t="shared" si="509"/>
        <v>0</v>
      </c>
      <c r="AZ564" s="516" t="s">
        <v>1686</v>
      </c>
      <c r="BA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row>
    <row r="565" spans="1:87" s="11" customFormat="1" ht="12" customHeight="1">
      <c r="A565" s="376">
        <v>18237261</v>
      </c>
      <c r="B565" s="376" t="str">
        <f t="shared" si="495"/>
        <v>18237261</v>
      </c>
      <c r="C565" s="382" t="s">
        <v>1494</v>
      </c>
      <c r="D565" s="353" t="str">
        <f t="shared" si="496"/>
        <v>Non-Op</v>
      </c>
      <c r="E565" s="353"/>
      <c r="F565" s="383">
        <v>43132</v>
      </c>
      <c r="G565" s="353"/>
      <c r="H565" s="354" t="str">
        <f t="shared" si="529"/>
        <v/>
      </c>
      <c r="I565" s="354" t="str">
        <f t="shared" si="530"/>
        <v/>
      </c>
      <c r="J565" s="354" t="str">
        <f t="shared" si="531"/>
        <v/>
      </c>
      <c r="K565" s="354" t="str">
        <f t="shared" si="524"/>
        <v>Non-Op</v>
      </c>
      <c r="L565" s="354" t="str">
        <f t="shared" si="497"/>
        <v>NO</v>
      </c>
      <c r="M565" s="354" t="str">
        <f t="shared" si="498"/>
        <v>NO</v>
      </c>
      <c r="N565" s="354" t="str">
        <f t="shared" si="499"/>
        <v/>
      </c>
      <c r="O565"/>
      <c r="P565" s="355">
        <v>0</v>
      </c>
      <c r="Q565" s="355">
        <v>0</v>
      </c>
      <c r="R565" s="355">
        <v>65877.88</v>
      </c>
      <c r="S565" s="355">
        <v>13046.03</v>
      </c>
      <c r="T565" s="355">
        <v>0</v>
      </c>
      <c r="U565" s="355">
        <v>0</v>
      </c>
      <c r="V565" s="355">
        <v>0</v>
      </c>
      <c r="W565" s="355">
        <v>0</v>
      </c>
      <c r="X565" s="355">
        <v>0</v>
      </c>
      <c r="Y565" s="355">
        <v>0</v>
      </c>
      <c r="Z565" s="355">
        <v>0</v>
      </c>
      <c r="AA565" s="355">
        <v>0</v>
      </c>
      <c r="AB565" s="355">
        <v>0</v>
      </c>
      <c r="AC565" s="355"/>
      <c r="AD565" s="355"/>
      <c r="AE565" s="355">
        <f t="shared" si="510"/>
        <v>6576.9925000000003</v>
      </c>
      <c r="AF565" s="412"/>
      <c r="AG565" s="386"/>
      <c r="AH565" s="357"/>
      <c r="AI565" s="357"/>
      <c r="AJ565" s="357"/>
      <c r="AK565" s="358">
        <f t="shared" si="522"/>
        <v>6576.9925000000003</v>
      </c>
      <c r="AL565" s="357">
        <f t="shared" ref="AL565" si="534">SUM(AI565:AK565)</f>
        <v>6576.9925000000003</v>
      </c>
      <c r="AM565" s="359"/>
      <c r="AN565" s="357"/>
      <c r="AO565" s="360"/>
      <c r="AP565" s="357"/>
      <c r="AQ565" s="361">
        <f t="shared" si="511"/>
        <v>0</v>
      </c>
      <c r="AR565" s="357"/>
      <c r="AS565" s="357"/>
      <c r="AT565" s="357"/>
      <c r="AU565" s="357">
        <f t="shared" ref="AU565" si="535">AQ565</f>
        <v>0</v>
      </c>
      <c r="AV565" s="362">
        <f t="shared" ref="AV565" si="536">SUM(AS565:AU565)</f>
        <v>0</v>
      </c>
      <c r="AW565" s="357"/>
      <c r="AX565" s="357"/>
      <c r="AY565" s="359">
        <f t="shared" si="509"/>
        <v>0</v>
      </c>
      <c r="AZ565" s="516" t="s">
        <v>1686</v>
      </c>
      <c r="BA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row>
    <row r="566" spans="1:87" s="11" customFormat="1" ht="12" customHeight="1">
      <c r="A566" s="371">
        <v>18237271</v>
      </c>
      <c r="B566" s="388" t="str">
        <f t="shared" ref="B566:B633" si="537">TEXT(A566,"##")</f>
        <v>18237271</v>
      </c>
      <c r="C566" s="401" t="s">
        <v>1426</v>
      </c>
      <c r="D566" s="353" t="str">
        <f t="shared" ref="D566:D633" si="538">IF(CONCATENATE(H566,I566,J566,K566,N566)= "ERBGRB","CRB",CONCATENATE(H566,I566,J566,K566,N566))</f>
        <v>Non-Op</v>
      </c>
      <c r="E566" s="353"/>
      <c r="F566" s="367">
        <v>43070</v>
      </c>
      <c r="G566" s="353"/>
      <c r="H566" s="354" t="str">
        <f t="shared" si="529"/>
        <v/>
      </c>
      <c r="I566" s="354" t="str">
        <f t="shared" si="530"/>
        <v/>
      </c>
      <c r="J566" s="354" t="str">
        <f t="shared" si="531"/>
        <v/>
      </c>
      <c r="K566" s="354" t="str">
        <f t="shared" si="524"/>
        <v>Non-Op</v>
      </c>
      <c r="L566" s="354" t="str">
        <f t="shared" si="497"/>
        <v>NO</v>
      </c>
      <c r="M566" s="354" t="str">
        <f t="shared" si="498"/>
        <v>NO</v>
      </c>
      <c r="N566" s="354" t="str">
        <f t="shared" si="499"/>
        <v/>
      </c>
      <c r="O566"/>
      <c r="P566" s="355">
        <v>133361.39000000001</v>
      </c>
      <c r="Q566" s="355">
        <v>956585.82</v>
      </c>
      <c r="R566" s="355">
        <v>468633.14</v>
      </c>
      <c r="S566" s="355">
        <v>608791.43999999994</v>
      </c>
      <c r="T566" s="355">
        <v>288775.17</v>
      </c>
      <c r="U566" s="355">
        <v>0</v>
      </c>
      <c r="V566" s="355">
        <v>0</v>
      </c>
      <c r="W566" s="355">
        <v>0</v>
      </c>
      <c r="X566" s="355">
        <v>0</v>
      </c>
      <c r="Y566" s="355">
        <v>0</v>
      </c>
      <c r="Z566" s="355">
        <v>0</v>
      </c>
      <c r="AA566" s="355">
        <v>0</v>
      </c>
      <c r="AB566" s="355">
        <v>0</v>
      </c>
      <c r="AC566" s="355"/>
      <c r="AD566" s="355"/>
      <c r="AE566" s="355">
        <f t="shared" si="510"/>
        <v>199122.18874999997</v>
      </c>
      <c r="AF566" s="412"/>
      <c r="AG566" s="386"/>
      <c r="AH566" s="357"/>
      <c r="AI566" s="357"/>
      <c r="AJ566" s="357"/>
      <c r="AK566" s="358">
        <f t="shared" si="522"/>
        <v>199122.18874999997</v>
      </c>
      <c r="AL566" s="357">
        <f t="shared" si="506"/>
        <v>199122.18874999997</v>
      </c>
      <c r="AM566" s="359"/>
      <c r="AN566" s="357"/>
      <c r="AO566" s="360">
        <f t="shared" si="507"/>
        <v>0</v>
      </c>
      <c r="AP566" s="357"/>
      <c r="AQ566" s="361">
        <f t="shared" si="511"/>
        <v>0</v>
      </c>
      <c r="AR566" s="357"/>
      <c r="AS566" s="357"/>
      <c r="AT566" s="357"/>
      <c r="AU566" s="357">
        <f t="shared" si="532"/>
        <v>0</v>
      </c>
      <c r="AV566" s="362">
        <f t="shared" si="508"/>
        <v>0</v>
      </c>
      <c r="AW566" s="357"/>
      <c r="AX566" s="357"/>
      <c r="AY566" s="359">
        <f t="shared" si="509"/>
        <v>0</v>
      </c>
      <c r="AZ566" s="516" t="s">
        <v>1686</v>
      </c>
      <c r="BA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row>
    <row r="567" spans="1:87" s="11" customFormat="1" ht="12" customHeight="1">
      <c r="A567" s="371">
        <v>18237281</v>
      </c>
      <c r="B567" s="388" t="str">
        <f t="shared" si="537"/>
        <v>18237281</v>
      </c>
      <c r="C567" s="401" t="s">
        <v>1400</v>
      </c>
      <c r="D567" s="353" t="str">
        <f t="shared" si="538"/>
        <v>Non-Op</v>
      </c>
      <c r="E567" s="353"/>
      <c r="F567" s="367">
        <v>43070</v>
      </c>
      <c r="G567" s="353"/>
      <c r="H567" s="354" t="str">
        <f t="shared" si="529"/>
        <v/>
      </c>
      <c r="I567" s="354" t="str">
        <f t="shared" si="530"/>
        <v/>
      </c>
      <c r="J567" s="354" t="str">
        <f t="shared" si="531"/>
        <v/>
      </c>
      <c r="K567" s="354" t="str">
        <f t="shared" si="524"/>
        <v>Non-Op</v>
      </c>
      <c r="L567" s="354" t="str">
        <f t="shared" si="497"/>
        <v>NO</v>
      </c>
      <c r="M567" s="354" t="str">
        <f t="shared" si="498"/>
        <v>NO</v>
      </c>
      <c r="N567" s="354" t="str">
        <f t="shared" si="499"/>
        <v/>
      </c>
      <c r="O567"/>
      <c r="P567" s="355">
        <v>129130.56</v>
      </c>
      <c r="Q567" s="355">
        <v>598079.81999999995</v>
      </c>
      <c r="R567" s="355">
        <v>717448.8</v>
      </c>
      <c r="S567" s="355">
        <v>839588.52</v>
      </c>
      <c r="T567" s="355">
        <v>737066.4</v>
      </c>
      <c r="U567" s="355">
        <v>978828.96</v>
      </c>
      <c r="V567" s="355">
        <v>1242985.23</v>
      </c>
      <c r="W567" s="355">
        <v>1286555.76</v>
      </c>
      <c r="X567" s="355">
        <v>1804217.41</v>
      </c>
      <c r="Y567" s="355">
        <v>1916277.12</v>
      </c>
      <c r="Z567" s="355">
        <v>2194751.35</v>
      </c>
      <c r="AA567" s="355">
        <v>2464422.6800000002</v>
      </c>
      <c r="AB567" s="355">
        <v>2784489.88</v>
      </c>
      <c r="AC567" s="355"/>
      <c r="AD567" s="355"/>
      <c r="AE567" s="355">
        <f t="shared" si="510"/>
        <v>1353086.0225</v>
      </c>
      <c r="AF567" s="412"/>
      <c r="AG567" s="386"/>
      <c r="AH567" s="357"/>
      <c r="AI567" s="357"/>
      <c r="AJ567" s="357"/>
      <c r="AK567" s="358">
        <f t="shared" si="522"/>
        <v>1353086.0225</v>
      </c>
      <c r="AL567" s="357">
        <f t="shared" si="506"/>
        <v>1353086.0225</v>
      </c>
      <c r="AM567" s="359"/>
      <c r="AN567" s="357"/>
      <c r="AO567" s="360">
        <f t="shared" si="507"/>
        <v>0</v>
      </c>
      <c r="AP567" s="357"/>
      <c r="AQ567" s="361">
        <f t="shared" si="511"/>
        <v>2784489.88</v>
      </c>
      <c r="AR567" s="357"/>
      <c r="AS567" s="357"/>
      <c r="AT567" s="357"/>
      <c r="AU567" s="357">
        <f t="shared" si="532"/>
        <v>2784489.88</v>
      </c>
      <c r="AV567" s="362">
        <f t="shared" si="508"/>
        <v>2784489.88</v>
      </c>
      <c r="AW567" s="357"/>
      <c r="AX567" s="357"/>
      <c r="AY567" s="359">
        <f t="shared" si="509"/>
        <v>0</v>
      </c>
      <c r="AZ567" s="516" t="s">
        <v>1686</v>
      </c>
      <c r="BA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row>
    <row r="568" spans="1:87" s="11" customFormat="1" ht="12" customHeight="1">
      <c r="A568" s="376">
        <v>18237292</v>
      </c>
      <c r="B568" s="376" t="str">
        <f t="shared" si="537"/>
        <v>18237292</v>
      </c>
      <c r="C568" s="400" t="s">
        <v>1480</v>
      </c>
      <c r="D568" s="353" t="str">
        <f t="shared" si="538"/>
        <v>Non-Op</v>
      </c>
      <c r="E568" s="353"/>
      <c r="F568" s="383">
        <v>43101</v>
      </c>
      <c r="G568" s="353"/>
      <c r="H568" s="354" t="str">
        <f t="shared" si="529"/>
        <v/>
      </c>
      <c r="I568" s="354" t="str">
        <f t="shared" si="530"/>
        <v/>
      </c>
      <c r="J568" s="354" t="str">
        <f t="shared" si="531"/>
        <v/>
      </c>
      <c r="K568" s="354" t="str">
        <f t="shared" si="524"/>
        <v>Non-Op</v>
      </c>
      <c r="L568" s="354" t="str">
        <f t="shared" si="497"/>
        <v>NO</v>
      </c>
      <c r="M568" s="354" t="str">
        <f t="shared" si="498"/>
        <v>NO</v>
      </c>
      <c r="N568" s="354" t="str">
        <f t="shared" si="499"/>
        <v/>
      </c>
      <c r="O568"/>
      <c r="P568" s="355">
        <v>0</v>
      </c>
      <c r="Q568" s="355">
        <v>1128506.1100000001</v>
      </c>
      <c r="R568" s="355">
        <v>57536.91</v>
      </c>
      <c r="S568" s="355">
        <v>0</v>
      </c>
      <c r="T568" s="355">
        <v>0</v>
      </c>
      <c r="U568" s="355">
        <v>0</v>
      </c>
      <c r="V568" s="355">
        <v>0</v>
      </c>
      <c r="W568" s="355">
        <v>0</v>
      </c>
      <c r="X568" s="355">
        <v>0</v>
      </c>
      <c r="Y568" s="355">
        <v>0</v>
      </c>
      <c r="Z568" s="355">
        <v>0</v>
      </c>
      <c r="AA568" s="355">
        <v>0</v>
      </c>
      <c r="AB568" s="355">
        <v>0</v>
      </c>
      <c r="AC568" s="355"/>
      <c r="AD568" s="355"/>
      <c r="AE568" s="355">
        <f t="shared" si="510"/>
        <v>98836.918333333335</v>
      </c>
      <c r="AF568" s="412"/>
      <c r="AG568" s="386"/>
      <c r="AH568" s="357"/>
      <c r="AI568" s="357"/>
      <c r="AJ568" s="357"/>
      <c r="AK568" s="358">
        <f t="shared" si="522"/>
        <v>98836.918333333335</v>
      </c>
      <c r="AL568" s="357">
        <f t="shared" ref="AL568" si="539">SUM(AI568:AK568)</f>
        <v>98836.918333333335</v>
      </c>
      <c r="AM568" s="359"/>
      <c r="AN568" s="357"/>
      <c r="AO568" s="360">
        <f t="shared" si="507"/>
        <v>0</v>
      </c>
      <c r="AP568" s="357"/>
      <c r="AQ568" s="361">
        <f t="shared" si="511"/>
        <v>0</v>
      </c>
      <c r="AR568" s="357"/>
      <c r="AS568" s="357"/>
      <c r="AT568" s="357"/>
      <c r="AU568" s="357">
        <f t="shared" si="532"/>
        <v>0</v>
      </c>
      <c r="AV568" s="362">
        <f t="shared" si="508"/>
        <v>0</v>
      </c>
      <c r="AW568" s="357"/>
      <c r="AX568" s="357"/>
      <c r="AY568" s="359">
        <f t="shared" si="509"/>
        <v>0</v>
      </c>
      <c r="AZ568" s="516" t="s">
        <v>1686</v>
      </c>
      <c r="BA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row>
    <row r="569" spans="1:87" s="11" customFormat="1" ht="12" customHeight="1">
      <c r="A569" s="371">
        <v>18237302</v>
      </c>
      <c r="B569" s="388" t="str">
        <f t="shared" si="537"/>
        <v>18237302</v>
      </c>
      <c r="C569" s="401" t="s">
        <v>1427</v>
      </c>
      <c r="D569" s="353" t="str">
        <f t="shared" si="538"/>
        <v>Non-Op</v>
      </c>
      <c r="E569" s="353"/>
      <c r="F569" s="367">
        <v>43070</v>
      </c>
      <c r="G569" s="353"/>
      <c r="H569" s="354" t="str">
        <f t="shared" si="529"/>
        <v/>
      </c>
      <c r="I569" s="354" t="str">
        <f t="shared" si="530"/>
        <v/>
      </c>
      <c r="J569" s="354" t="str">
        <f t="shared" si="531"/>
        <v/>
      </c>
      <c r="K569" s="354" t="str">
        <f t="shared" si="524"/>
        <v>Non-Op</v>
      </c>
      <c r="L569" s="354" t="str">
        <f t="shared" ref="L569:L637" si="540">IF(VALUE(AM569),"W/C",IF(ISBLANK(AM569),"NO","W/C"))</f>
        <v>NO</v>
      </c>
      <c r="M569" s="354" t="str">
        <f t="shared" ref="M569:M637" si="541">IF(VALUE(AN569),"W/C",IF(ISBLANK(AN569),"NO","W/C"))</f>
        <v>NO</v>
      </c>
      <c r="N569" s="354" t="str">
        <f t="shared" ref="N569:N637" si="542">IF(OR(CONCATENATE(L569,M569)="NOW/C",CONCATENATE(L569,M569)="W/CNO"),"W/C","")</f>
        <v/>
      </c>
      <c r="O569"/>
      <c r="P569" s="355">
        <v>138018.64000000001</v>
      </c>
      <c r="Q569" s="355">
        <v>511441.53</v>
      </c>
      <c r="R569" s="355">
        <v>335956.86</v>
      </c>
      <c r="S569" s="355">
        <v>593266.19999999995</v>
      </c>
      <c r="T569" s="355">
        <v>506993.28</v>
      </c>
      <c r="U569" s="355">
        <v>164204.48000000001</v>
      </c>
      <c r="V569" s="355">
        <v>70107.520000000004</v>
      </c>
      <c r="W569" s="355">
        <v>241552.41</v>
      </c>
      <c r="X569" s="355">
        <v>0</v>
      </c>
      <c r="Y569" s="355">
        <v>0</v>
      </c>
      <c r="Z569" s="355">
        <v>0</v>
      </c>
      <c r="AA569" s="355">
        <v>0</v>
      </c>
      <c r="AB569" s="355">
        <v>0</v>
      </c>
      <c r="AC569" s="355"/>
      <c r="AD569" s="355"/>
      <c r="AE569" s="355">
        <f t="shared" si="510"/>
        <v>207710.96666666667</v>
      </c>
      <c r="AF569" s="412"/>
      <c r="AG569" s="386"/>
      <c r="AH569" s="357"/>
      <c r="AI569" s="357"/>
      <c r="AJ569" s="357"/>
      <c r="AK569" s="358">
        <f t="shared" si="522"/>
        <v>207710.96666666667</v>
      </c>
      <c r="AL569" s="357">
        <f t="shared" si="506"/>
        <v>207710.96666666667</v>
      </c>
      <c r="AM569" s="359"/>
      <c r="AN569" s="357"/>
      <c r="AO569" s="360">
        <f t="shared" si="507"/>
        <v>0</v>
      </c>
      <c r="AP569" s="357"/>
      <c r="AQ569" s="361">
        <f t="shared" si="511"/>
        <v>0</v>
      </c>
      <c r="AR569" s="357"/>
      <c r="AS569" s="357"/>
      <c r="AT569" s="357"/>
      <c r="AU569" s="357">
        <f t="shared" si="532"/>
        <v>0</v>
      </c>
      <c r="AV569" s="362">
        <f t="shared" si="508"/>
        <v>0</v>
      </c>
      <c r="AW569" s="357"/>
      <c r="AX569" s="357"/>
      <c r="AY569" s="359">
        <f t="shared" si="509"/>
        <v>0</v>
      </c>
      <c r="AZ569" s="516" t="s">
        <v>1686</v>
      </c>
      <c r="BA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row>
    <row r="570" spans="1:87" s="11" customFormat="1" ht="12" customHeight="1">
      <c r="A570" s="376">
        <v>18237311</v>
      </c>
      <c r="B570" s="376" t="str">
        <f t="shared" si="537"/>
        <v>18237311</v>
      </c>
      <c r="C570" s="400" t="s">
        <v>1481</v>
      </c>
      <c r="D570" s="353" t="str">
        <f t="shared" si="538"/>
        <v>Non-Op</v>
      </c>
      <c r="E570" s="353"/>
      <c r="F570" s="383">
        <v>43101</v>
      </c>
      <c r="G570" s="353"/>
      <c r="H570" s="354" t="str">
        <f t="shared" si="529"/>
        <v/>
      </c>
      <c r="I570" s="354" t="str">
        <f t="shared" si="530"/>
        <v/>
      </c>
      <c r="J570" s="354" t="str">
        <f t="shared" si="531"/>
        <v/>
      </c>
      <c r="K570" s="354" t="str">
        <f t="shared" si="524"/>
        <v>Non-Op</v>
      </c>
      <c r="L570" s="354" t="str">
        <f t="shared" si="540"/>
        <v>NO</v>
      </c>
      <c r="M570" s="354" t="str">
        <f t="shared" si="541"/>
        <v>NO</v>
      </c>
      <c r="N570" s="354" t="str">
        <f t="shared" si="542"/>
        <v/>
      </c>
      <c r="O570"/>
      <c r="P570" s="355">
        <v>0</v>
      </c>
      <c r="Q570" s="355">
        <v>216820.74</v>
      </c>
      <c r="R570" s="355">
        <v>239129.01</v>
      </c>
      <c r="S570" s="355">
        <v>261422.55</v>
      </c>
      <c r="T570" s="355">
        <v>284726.12</v>
      </c>
      <c r="U570" s="355">
        <v>100000.92</v>
      </c>
      <c r="V570" s="355">
        <v>119842.81</v>
      </c>
      <c r="W570" s="355">
        <v>140565.73000000001</v>
      </c>
      <c r="X570" s="355">
        <v>161673.31</v>
      </c>
      <c r="Y570" s="355">
        <v>184383.12</v>
      </c>
      <c r="Z570" s="355">
        <v>209474.13</v>
      </c>
      <c r="AA570" s="355">
        <v>234691.34</v>
      </c>
      <c r="AB570" s="355">
        <v>261382.18</v>
      </c>
      <c r="AC570" s="355"/>
      <c r="AD570" s="355"/>
      <c r="AE570" s="355">
        <f t="shared" si="510"/>
        <v>190285.07249999998</v>
      </c>
      <c r="AF570" s="412"/>
      <c r="AG570" s="386"/>
      <c r="AH570" s="357"/>
      <c r="AI570" s="357"/>
      <c r="AJ570" s="357"/>
      <c r="AK570" s="358">
        <f t="shared" si="522"/>
        <v>190285.07249999998</v>
      </c>
      <c r="AL570" s="357">
        <f t="shared" ref="AL570:AL571" si="543">SUM(AI570:AK570)</f>
        <v>190285.07249999998</v>
      </c>
      <c r="AM570" s="359"/>
      <c r="AN570" s="357"/>
      <c r="AO570" s="360">
        <f t="shared" si="507"/>
        <v>0</v>
      </c>
      <c r="AP570" s="357"/>
      <c r="AQ570" s="361">
        <f t="shared" si="511"/>
        <v>261382.18</v>
      </c>
      <c r="AR570" s="357"/>
      <c r="AS570" s="357"/>
      <c r="AT570" s="357"/>
      <c r="AU570" s="357">
        <f t="shared" si="532"/>
        <v>261382.18</v>
      </c>
      <c r="AV570" s="362">
        <f t="shared" si="508"/>
        <v>261382.18</v>
      </c>
      <c r="AW570" s="357"/>
      <c r="AX570" s="357"/>
      <c r="AY570" s="359">
        <f t="shared" si="509"/>
        <v>0</v>
      </c>
      <c r="AZ570" s="516" t="s">
        <v>1686</v>
      </c>
      <c r="BA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row>
    <row r="571" spans="1:87" s="11" customFormat="1" ht="12" customHeight="1">
      <c r="A571" s="376">
        <v>18237321</v>
      </c>
      <c r="B571" s="376" t="str">
        <f t="shared" si="537"/>
        <v>18237321</v>
      </c>
      <c r="C571" s="400" t="s">
        <v>1482</v>
      </c>
      <c r="D571" s="353" t="str">
        <f t="shared" si="538"/>
        <v>Non-Op</v>
      </c>
      <c r="E571" s="353"/>
      <c r="F571" s="383">
        <v>43101</v>
      </c>
      <c r="G571" s="353"/>
      <c r="H571" s="354" t="str">
        <f t="shared" si="529"/>
        <v/>
      </c>
      <c r="I571" s="354" t="str">
        <f t="shared" si="530"/>
        <v/>
      </c>
      <c r="J571" s="354" t="str">
        <f t="shared" si="531"/>
        <v/>
      </c>
      <c r="K571" s="354" t="str">
        <f t="shared" si="524"/>
        <v>Non-Op</v>
      </c>
      <c r="L571" s="354" t="str">
        <f t="shared" si="540"/>
        <v>NO</v>
      </c>
      <c r="M571" s="354" t="str">
        <f t="shared" si="541"/>
        <v>NO</v>
      </c>
      <c r="N571" s="354" t="str">
        <f t="shared" si="542"/>
        <v/>
      </c>
      <c r="O571"/>
      <c r="P571" s="355">
        <v>0</v>
      </c>
      <c r="Q571" s="355">
        <v>231526.69</v>
      </c>
      <c r="R571" s="355">
        <v>251738.25</v>
      </c>
      <c r="S571" s="355">
        <v>270427.62</v>
      </c>
      <c r="T571" s="355">
        <v>288066.46000000002</v>
      </c>
      <c r="U571" s="355">
        <v>79700.179999999993</v>
      </c>
      <c r="V571" s="355">
        <v>89679.84</v>
      </c>
      <c r="W571" s="355">
        <v>99656.53</v>
      </c>
      <c r="X571" s="355">
        <v>107618.02</v>
      </c>
      <c r="Y571" s="355">
        <v>116371.28</v>
      </c>
      <c r="Z571" s="355">
        <v>127150.79</v>
      </c>
      <c r="AA571" s="355">
        <v>137537.68</v>
      </c>
      <c r="AB571" s="355">
        <v>148528.34</v>
      </c>
      <c r="AC571" s="355"/>
      <c r="AD571" s="355"/>
      <c r="AE571" s="355">
        <f t="shared" si="510"/>
        <v>156144.79250000001</v>
      </c>
      <c r="AF571" s="412"/>
      <c r="AG571" s="386"/>
      <c r="AH571" s="357"/>
      <c r="AI571" s="357"/>
      <c r="AJ571" s="357"/>
      <c r="AK571" s="358">
        <f t="shared" si="522"/>
        <v>156144.79250000001</v>
      </c>
      <c r="AL571" s="357">
        <f t="shared" si="543"/>
        <v>156144.79250000001</v>
      </c>
      <c r="AM571" s="359"/>
      <c r="AN571" s="357"/>
      <c r="AO571" s="360">
        <f t="shared" si="507"/>
        <v>0</v>
      </c>
      <c r="AP571" s="357"/>
      <c r="AQ571" s="361">
        <f t="shared" si="511"/>
        <v>148528.34</v>
      </c>
      <c r="AR571" s="357"/>
      <c r="AS571" s="357"/>
      <c r="AT571" s="357"/>
      <c r="AU571" s="357">
        <f t="shared" si="532"/>
        <v>148528.34</v>
      </c>
      <c r="AV571" s="362">
        <f t="shared" si="508"/>
        <v>148528.34</v>
      </c>
      <c r="AW571" s="357"/>
      <c r="AX571" s="357"/>
      <c r="AY571" s="359">
        <f t="shared" si="509"/>
        <v>0</v>
      </c>
      <c r="AZ571" s="516" t="s">
        <v>1686</v>
      </c>
      <c r="BA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row>
    <row r="572" spans="1:87" s="11" customFormat="1" ht="12" customHeight="1">
      <c r="A572" s="371">
        <v>18237331</v>
      </c>
      <c r="B572" s="388" t="str">
        <f t="shared" si="537"/>
        <v>18237331</v>
      </c>
      <c r="C572" s="401" t="s">
        <v>1401</v>
      </c>
      <c r="D572" s="353" t="str">
        <f t="shared" si="538"/>
        <v>Non-Op</v>
      </c>
      <c r="E572" s="353"/>
      <c r="F572" s="367">
        <v>43070</v>
      </c>
      <c r="G572" s="353"/>
      <c r="H572" s="354" t="str">
        <f t="shared" si="529"/>
        <v/>
      </c>
      <c r="I572" s="354" t="str">
        <f t="shared" si="530"/>
        <v/>
      </c>
      <c r="J572" s="354" t="str">
        <f t="shared" si="531"/>
        <v/>
      </c>
      <c r="K572" s="354" t="str">
        <f t="shared" si="524"/>
        <v>Non-Op</v>
      </c>
      <c r="L572" s="354" t="str">
        <f t="shared" si="540"/>
        <v>NO</v>
      </c>
      <c r="M572" s="354" t="str">
        <f t="shared" si="541"/>
        <v>NO</v>
      </c>
      <c r="N572" s="354" t="str">
        <f t="shared" si="542"/>
        <v/>
      </c>
      <c r="O572"/>
      <c r="P572" s="355">
        <v>126.81</v>
      </c>
      <c r="Q572" s="355">
        <v>45813.17</v>
      </c>
      <c r="R572" s="355">
        <v>51320.959999999999</v>
      </c>
      <c r="S572" s="355">
        <v>56911.9</v>
      </c>
      <c r="T572" s="355">
        <v>62731.57</v>
      </c>
      <c r="U572" s="355">
        <v>25428.44</v>
      </c>
      <c r="V572" s="355">
        <v>31238.73</v>
      </c>
      <c r="W572" s="355">
        <v>37476.49</v>
      </c>
      <c r="X572" s="355">
        <v>44218.48</v>
      </c>
      <c r="Y572" s="355">
        <v>51586.02</v>
      </c>
      <c r="Z572" s="355">
        <v>59681.33</v>
      </c>
      <c r="AA572" s="355">
        <v>68334.990000000005</v>
      </c>
      <c r="AB572" s="355">
        <v>77573.17</v>
      </c>
      <c r="AC572" s="355"/>
      <c r="AD572" s="355"/>
      <c r="AE572" s="355">
        <f t="shared" si="510"/>
        <v>47799.339166666672</v>
      </c>
      <c r="AF572" s="412"/>
      <c r="AG572" s="386"/>
      <c r="AH572" s="357"/>
      <c r="AI572" s="357"/>
      <c r="AJ572" s="357"/>
      <c r="AK572" s="358">
        <f t="shared" si="522"/>
        <v>47799.339166666672</v>
      </c>
      <c r="AL572" s="357">
        <f t="shared" si="506"/>
        <v>47799.339166666672</v>
      </c>
      <c r="AM572" s="359"/>
      <c r="AN572" s="357"/>
      <c r="AO572" s="360">
        <f t="shared" si="507"/>
        <v>0</v>
      </c>
      <c r="AP572" s="357"/>
      <c r="AQ572" s="361">
        <f t="shared" si="511"/>
        <v>77573.17</v>
      </c>
      <c r="AR572" s="357"/>
      <c r="AS572" s="357"/>
      <c r="AT572" s="357"/>
      <c r="AU572" s="357">
        <f t="shared" si="532"/>
        <v>77573.17</v>
      </c>
      <c r="AV572" s="362">
        <f t="shared" si="508"/>
        <v>77573.17</v>
      </c>
      <c r="AW572" s="357"/>
      <c r="AX572" s="357"/>
      <c r="AY572" s="359">
        <f t="shared" si="509"/>
        <v>0</v>
      </c>
      <c r="AZ572" s="516" t="s">
        <v>1686</v>
      </c>
      <c r="BA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row>
    <row r="573" spans="1:87" s="11" customFormat="1" ht="12" customHeight="1">
      <c r="A573" s="376">
        <v>18237341</v>
      </c>
      <c r="B573" s="376" t="str">
        <f t="shared" si="537"/>
        <v>18237341</v>
      </c>
      <c r="C573" s="400" t="s">
        <v>1459</v>
      </c>
      <c r="D573" s="353" t="str">
        <f t="shared" si="538"/>
        <v>Non-Op</v>
      </c>
      <c r="E573" s="353"/>
      <c r="F573" s="383">
        <v>43101</v>
      </c>
      <c r="G573" s="353"/>
      <c r="H573" s="354" t="str">
        <f t="shared" si="529"/>
        <v/>
      </c>
      <c r="I573" s="354" t="str">
        <f t="shared" si="530"/>
        <v/>
      </c>
      <c r="J573" s="354" t="str">
        <f t="shared" si="531"/>
        <v/>
      </c>
      <c r="K573" s="354" t="str">
        <f t="shared" si="524"/>
        <v>Non-Op</v>
      </c>
      <c r="L573" s="354" t="str">
        <f t="shared" si="540"/>
        <v>NO</v>
      </c>
      <c r="M573" s="354" t="str">
        <f t="shared" si="541"/>
        <v>NO</v>
      </c>
      <c r="N573" s="354" t="str">
        <f t="shared" si="542"/>
        <v/>
      </c>
      <c r="O573"/>
      <c r="P573" s="355">
        <v>0</v>
      </c>
      <c r="Q573" s="355">
        <v>1234.02</v>
      </c>
      <c r="R573" s="355">
        <v>11749.02</v>
      </c>
      <c r="S573" s="355">
        <v>18763.82</v>
      </c>
      <c r="T573" s="355">
        <v>-7103.53</v>
      </c>
      <c r="U573" s="355">
        <v>0</v>
      </c>
      <c r="V573" s="355">
        <v>0</v>
      </c>
      <c r="W573" s="355">
        <v>0</v>
      </c>
      <c r="X573" s="355">
        <v>0</v>
      </c>
      <c r="Y573" s="355">
        <v>0</v>
      </c>
      <c r="Z573" s="355">
        <v>0</v>
      </c>
      <c r="AA573" s="355">
        <v>0</v>
      </c>
      <c r="AB573" s="355">
        <v>0</v>
      </c>
      <c r="AC573" s="355"/>
      <c r="AD573" s="355"/>
      <c r="AE573" s="355">
        <f t="shared" si="510"/>
        <v>2053.6108333333336</v>
      </c>
      <c r="AF573" s="412"/>
      <c r="AG573" s="386"/>
      <c r="AH573" s="357"/>
      <c r="AI573" s="357"/>
      <c r="AJ573" s="357"/>
      <c r="AK573" s="358">
        <f t="shared" si="522"/>
        <v>2053.6108333333336</v>
      </c>
      <c r="AL573" s="357">
        <f t="shared" ref="AL573:AL576" si="544">SUM(AI573:AK573)</f>
        <v>2053.6108333333336</v>
      </c>
      <c r="AM573" s="359"/>
      <c r="AN573" s="357"/>
      <c r="AO573" s="360">
        <f t="shared" si="507"/>
        <v>0</v>
      </c>
      <c r="AP573" s="357"/>
      <c r="AQ573" s="361">
        <f t="shared" si="511"/>
        <v>0</v>
      </c>
      <c r="AR573" s="357"/>
      <c r="AS573" s="357"/>
      <c r="AT573" s="357"/>
      <c r="AU573" s="357">
        <f t="shared" si="532"/>
        <v>0</v>
      </c>
      <c r="AV573" s="362">
        <f t="shared" si="508"/>
        <v>0</v>
      </c>
      <c r="AW573" s="357"/>
      <c r="AX573" s="357"/>
      <c r="AY573" s="359">
        <f t="shared" si="509"/>
        <v>0</v>
      </c>
      <c r="AZ573" s="516" t="s">
        <v>1686</v>
      </c>
      <c r="BA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row>
    <row r="574" spans="1:87" s="11" customFormat="1" ht="12" customHeight="1">
      <c r="A574" s="376">
        <v>18237351</v>
      </c>
      <c r="B574" s="376" t="str">
        <f t="shared" si="537"/>
        <v>18237351</v>
      </c>
      <c r="C574" s="400" t="s">
        <v>1483</v>
      </c>
      <c r="D574" s="353" t="str">
        <f t="shared" si="538"/>
        <v>Non-Op</v>
      </c>
      <c r="E574" s="353"/>
      <c r="F574" s="383">
        <v>43101</v>
      </c>
      <c r="G574" s="353"/>
      <c r="H574" s="354" t="str">
        <f t="shared" si="529"/>
        <v/>
      </c>
      <c r="I574" s="354" t="str">
        <f t="shared" si="530"/>
        <v/>
      </c>
      <c r="J574" s="354" t="str">
        <f t="shared" si="531"/>
        <v/>
      </c>
      <c r="K574" s="354" t="str">
        <f t="shared" si="524"/>
        <v>Non-Op</v>
      </c>
      <c r="L574" s="354" t="str">
        <f t="shared" si="540"/>
        <v>NO</v>
      </c>
      <c r="M574" s="354" t="str">
        <f t="shared" si="541"/>
        <v>NO</v>
      </c>
      <c r="N574" s="354" t="str">
        <f t="shared" si="542"/>
        <v/>
      </c>
      <c r="O574"/>
      <c r="P574" s="355">
        <v>0</v>
      </c>
      <c r="Q574" s="355">
        <v>588.96</v>
      </c>
      <c r="R574" s="355">
        <v>1066.5899999999999</v>
      </c>
      <c r="S574" s="355">
        <v>206.25</v>
      </c>
      <c r="T574" s="355">
        <v>-1129.6300000000001</v>
      </c>
      <c r="U574" s="355">
        <v>0</v>
      </c>
      <c r="V574" s="355">
        <v>0</v>
      </c>
      <c r="W574" s="355">
        <v>0</v>
      </c>
      <c r="X574" s="355">
        <v>0</v>
      </c>
      <c r="Y574" s="355">
        <v>0</v>
      </c>
      <c r="Z574" s="355">
        <v>0</v>
      </c>
      <c r="AA574" s="355">
        <v>0</v>
      </c>
      <c r="AB574" s="355">
        <v>0</v>
      </c>
      <c r="AC574" s="355"/>
      <c r="AD574" s="355"/>
      <c r="AE574" s="355">
        <f t="shared" si="510"/>
        <v>61.014166666666654</v>
      </c>
      <c r="AF574" s="412"/>
      <c r="AG574" s="386"/>
      <c r="AH574" s="357"/>
      <c r="AI574" s="357"/>
      <c r="AJ574" s="357"/>
      <c r="AK574" s="358">
        <f t="shared" si="522"/>
        <v>61.014166666666654</v>
      </c>
      <c r="AL574" s="357">
        <f t="shared" si="544"/>
        <v>61.014166666666654</v>
      </c>
      <c r="AM574" s="359"/>
      <c r="AN574" s="357"/>
      <c r="AO574" s="360">
        <f t="shared" si="507"/>
        <v>0</v>
      </c>
      <c r="AP574" s="357"/>
      <c r="AQ574" s="361">
        <f t="shared" si="511"/>
        <v>0</v>
      </c>
      <c r="AR574" s="357"/>
      <c r="AS574" s="357"/>
      <c r="AT574" s="357"/>
      <c r="AU574" s="357">
        <f t="shared" si="532"/>
        <v>0</v>
      </c>
      <c r="AV574" s="362">
        <f t="shared" si="508"/>
        <v>0</v>
      </c>
      <c r="AW574" s="357"/>
      <c r="AX574" s="357"/>
      <c r="AY574" s="359">
        <f t="shared" si="509"/>
        <v>0</v>
      </c>
      <c r="AZ574" s="516" t="s">
        <v>1686</v>
      </c>
      <c r="BA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row>
    <row r="575" spans="1:87" s="11" customFormat="1" ht="12" customHeight="1">
      <c r="A575" s="376">
        <v>18237361</v>
      </c>
      <c r="B575" s="376" t="str">
        <f t="shared" si="537"/>
        <v>18237361</v>
      </c>
      <c r="C575" s="400" t="s">
        <v>1459</v>
      </c>
      <c r="D575" s="353" t="str">
        <f t="shared" si="538"/>
        <v>Non-Op</v>
      </c>
      <c r="E575" s="353"/>
      <c r="F575" s="383">
        <v>43101</v>
      </c>
      <c r="G575" s="353"/>
      <c r="H575" s="354" t="str">
        <f t="shared" si="529"/>
        <v/>
      </c>
      <c r="I575" s="354" t="str">
        <f t="shared" si="530"/>
        <v/>
      </c>
      <c r="J575" s="354" t="str">
        <f t="shared" si="531"/>
        <v/>
      </c>
      <c r="K575" s="354" t="str">
        <f t="shared" si="524"/>
        <v>Non-Op</v>
      </c>
      <c r="L575" s="354" t="str">
        <f t="shared" si="540"/>
        <v>NO</v>
      </c>
      <c r="M575" s="354" t="str">
        <f t="shared" si="541"/>
        <v>NO</v>
      </c>
      <c r="N575" s="354" t="str">
        <f t="shared" si="542"/>
        <v/>
      </c>
      <c r="O575"/>
      <c r="P575" s="355">
        <v>0</v>
      </c>
      <c r="Q575" s="355">
        <v>1050.79</v>
      </c>
      <c r="R575" s="355">
        <v>4484.6099999999997</v>
      </c>
      <c r="S575" s="355">
        <v>8195.9599999999991</v>
      </c>
      <c r="T575" s="355">
        <v>4480.42</v>
      </c>
      <c r="U575" s="355">
        <v>6941.33</v>
      </c>
      <c r="V575" s="355">
        <v>9844.57</v>
      </c>
      <c r="W575" s="355">
        <v>13069.22</v>
      </c>
      <c r="X575" s="355">
        <v>16875.16</v>
      </c>
      <c r="Y575" s="355">
        <v>22266.02</v>
      </c>
      <c r="Z575" s="355">
        <v>29089.8</v>
      </c>
      <c r="AA575" s="355">
        <v>36239.599999999999</v>
      </c>
      <c r="AB575" s="355">
        <v>44895.61</v>
      </c>
      <c r="AC575" s="355"/>
      <c r="AD575" s="355"/>
      <c r="AE575" s="355">
        <f t="shared" si="510"/>
        <v>14582.107083333334</v>
      </c>
      <c r="AF575" s="412"/>
      <c r="AG575" s="386"/>
      <c r="AH575" s="357"/>
      <c r="AI575" s="357"/>
      <c r="AJ575" s="357"/>
      <c r="AK575" s="358">
        <f t="shared" si="522"/>
        <v>14582.107083333334</v>
      </c>
      <c r="AL575" s="357">
        <f t="shared" si="544"/>
        <v>14582.107083333334</v>
      </c>
      <c r="AM575" s="359"/>
      <c r="AN575" s="357"/>
      <c r="AO575" s="360">
        <f t="shared" si="507"/>
        <v>0</v>
      </c>
      <c r="AP575" s="357"/>
      <c r="AQ575" s="361">
        <f t="shared" si="511"/>
        <v>44895.61</v>
      </c>
      <c r="AR575" s="357"/>
      <c r="AS575" s="357"/>
      <c r="AT575" s="357"/>
      <c r="AU575" s="357">
        <f t="shared" si="532"/>
        <v>44895.61</v>
      </c>
      <c r="AV575" s="362">
        <f t="shared" si="508"/>
        <v>44895.61</v>
      </c>
      <c r="AW575" s="357"/>
      <c r="AX575" s="357"/>
      <c r="AY575" s="359">
        <f t="shared" si="509"/>
        <v>0</v>
      </c>
      <c r="AZ575" s="516" t="s">
        <v>1686</v>
      </c>
      <c r="BA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row>
    <row r="576" spans="1:87" s="11" customFormat="1" ht="12" customHeight="1">
      <c r="A576" s="376">
        <v>18237371</v>
      </c>
      <c r="B576" s="376"/>
      <c r="C576" s="400" t="s">
        <v>1459</v>
      </c>
      <c r="D576" s="353" t="str">
        <f t="shared" si="538"/>
        <v>Non-Op</v>
      </c>
      <c r="E576" s="353"/>
      <c r="F576" s="383">
        <v>43191</v>
      </c>
      <c r="G576" s="353"/>
      <c r="H576" s="354"/>
      <c r="I576" s="354"/>
      <c r="J576" s="354"/>
      <c r="K576" s="354" t="str">
        <f t="shared" si="524"/>
        <v>Non-Op</v>
      </c>
      <c r="L576" s="354" t="str">
        <f t="shared" si="540"/>
        <v>NO</v>
      </c>
      <c r="M576" s="354" t="str">
        <f t="shared" ref="M576" si="545">IF(VALUE(AN576),"W/C",IF(ISBLANK(AN576),"NO","W/C"))</f>
        <v>NO</v>
      </c>
      <c r="N576" s="354"/>
      <c r="O576"/>
      <c r="P576" s="355"/>
      <c r="Q576" s="355">
        <v>0</v>
      </c>
      <c r="R576" s="355">
        <v>0</v>
      </c>
      <c r="S576" s="355">
        <v>0</v>
      </c>
      <c r="T576" s="355">
        <v>-139.76</v>
      </c>
      <c r="U576" s="355">
        <v>0</v>
      </c>
      <c r="V576" s="355">
        <v>0</v>
      </c>
      <c r="W576" s="355">
        <v>0</v>
      </c>
      <c r="X576" s="355">
        <v>0</v>
      </c>
      <c r="Y576" s="355">
        <v>0</v>
      </c>
      <c r="Z576" s="355">
        <v>0</v>
      </c>
      <c r="AA576" s="355">
        <v>0</v>
      </c>
      <c r="AB576" s="355">
        <v>0</v>
      </c>
      <c r="AC576" s="355"/>
      <c r="AD576" s="355"/>
      <c r="AE576" s="355">
        <f t="shared" si="510"/>
        <v>-11.646666666666667</v>
      </c>
      <c r="AF576" s="412"/>
      <c r="AG576" s="386"/>
      <c r="AH576" s="357"/>
      <c r="AI576" s="357"/>
      <c r="AJ576" s="357"/>
      <c r="AK576" s="358">
        <f t="shared" si="522"/>
        <v>-11.646666666666667</v>
      </c>
      <c r="AL576" s="357">
        <f t="shared" si="544"/>
        <v>-11.646666666666667</v>
      </c>
      <c r="AM576" s="359"/>
      <c r="AN576" s="357"/>
      <c r="AO576" s="360">
        <f t="shared" si="507"/>
        <v>0</v>
      </c>
      <c r="AP576" s="357"/>
      <c r="AQ576" s="361">
        <f t="shared" si="511"/>
        <v>0</v>
      </c>
      <c r="AR576" s="357"/>
      <c r="AS576" s="357"/>
      <c r="AT576" s="357"/>
      <c r="AU576" s="357">
        <f t="shared" ref="AU576" si="546">AQ576</f>
        <v>0</v>
      </c>
      <c r="AV576" s="362">
        <f t="shared" ref="AV576" si="547">SUM(AS576:AU576)</f>
        <v>0</v>
      </c>
      <c r="AW576" s="357"/>
      <c r="AX576" s="357"/>
      <c r="AY576" s="359">
        <f t="shared" si="509"/>
        <v>0</v>
      </c>
      <c r="AZ576" s="516" t="s">
        <v>1686</v>
      </c>
      <c r="BA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row>
    <row r="577" spans="1:87" s="11" customFormat="1" ht="12" customHeight="1">
      <c r="A577" s="371">
        <v>18237381</v>
      </c>
      <c r="B577" s="388" t="str">
        <f t="shared" si="537"/>
        <v>18237381</v>
      </c>
      <c r="C577" s="401" t="s">
        <v>1428</v>
      </c>
      <c r="D577" s="353" t="str">
        <f t="shared" si="538"/>
        <v>Non-Op</v>
      </c>
      <c r="E577" s="353"/>
      <c r="F577" s="367">
        <v>43070</v>
      </c>
      <c r="G577" s="353"/>
      <c r="H577" s="354" t="str">
        <f t="shared" ref="H577:H585" si="548">IF(VALUE(AH577),H$7,IF(ISBLANK(AH577),"",H$7))</f>
        <v/>
      </c>
      <c r="I577" s="354" t="str">
        <f t="shared" ref="I577:I585" si="549">IF(VALUE(AI577),I$7,IF(ISBLANK(AI577),"",I$7))</f>
        <v/>
      </c>
      <c r="J577" s="354" t="str">
        <f t="shared" ref="J577:J585" si="550">IF(VALUE(AJ577),J$7,IF(ISBLANK(AJ577),"",J$7))</f>
        <v/>
      </c>
      <c r="K577" s="354" t="str">
        <f t="shared" si="524"/>
        <v>Non-Op</v>
      </c>
      <c r="L577" s="354" t="str">
        <f t="shared" si="540"/>
        <v>NO</v>
      </c>
      <c r="M577" s="354" t="str">
        <f t="shared" si="541"/>
        <v>NO</v>
      </c>
      <c r="N577" s="354" t="str">
        <f t="shared" si="542"/>
        <v/>
      </c>
      <c r="O577"/>
      <c r="P577" s="355">
        <v>233.94</v>
      </c>
      <c r="Q577" s="355">
        <v>2164.0500000000002</v>
      </c>
      <c r="R577" s="355">
        <v>4687.88</v>
      </c>
      <c r="S577" s="355">
        <v>6595.82</v>
      </c>
      <c r="T577" s="355">
        <v>3943.59</v>
      </c>
      <c r="U577" s="355">
        <v>3852.93</v>
      </c>
      <c r="V577" s="355">
        <v>3621.63</v>
      </c>
      <c r="W577" s="355">
        <v>3466.84</v>
      </c>
      <c r="X577" s="355">
        <v>2173.0700000000002</v>
      </c>
      <c r="Y577" s="355">
        <v>457.1</v>
      </c>
      <c r="Z577" s="355">
        <v>0</v>
      </c>
      <c r="AA577" s="355">
        <v>0</v>
      </c>
      <c r="AB577" s="355">
        <v>0</v>
      </c>
      <c r="AC577" s="355"/>
      <c r="AD577" s="355"/>
      <c r="AE577" s="355">
        <f t="shared" si="510"/>
        <v>2589.9900000000002</v>
      </c>
      <c r="AF577" s="412"/>
      <c r="AG577" s="386"/>
      <c r="AH577" s="357"/>
      <c r="AI577" s="357"/>
      <c r="AJ577" s="357"/>
      <c r="AK577" s="358">
        <f t="shared" si="522"/>
        <v>2589.9900000000002</v>
      </c>
      <c r="AL577" s="357">
        <f t="shared" si="506"/>
        <v>2589.9900000000002</v>
      </c>
      <c r="AM577" s="359"/>
      <c r="AN577" s="357"/>
      <c r="AO577" s="360">
        <f t="shared" si="507"/>
        <v>0</v>
      </c>
      <c r="AP577" s="357"/>
      <c r="AQ577" s="361">
        <f t="shared" si="511"/>
        <v>0</v>
      </c>
      <c r="AR577" s="357"/>
      <c r="AS577" s="357"/>
      <c r="AT577" s="357"/>
      <c r="AU577" s="357">
        <f t="shared" si="532"/>
        <v>0</v>
      </c>
      <c r="AV577" s="362">
        <f t="shared" si="508"/>
        <v>0</v>
      </c>
      <c r="AW577" s="357"/>
      <c r="AX577" s="357"/>
      <c r="AY577" s="359">
        <f t="shared" si="509"/>
        <v>0</v>
      </c>
      <c r="AZ577" s="516" t="s">
        <v>1686</v>
      </c>
      <c r="BA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row>
    <row r="578" spans="1:87" s="11" customFormat="1" ht="12" customHeight="1">
      <c r="A578" s="371">
        <v>18237391</v>
      </c>
      <c r="B578" s="388" t="str">
        <f t="shared" si="537"/>
        <v>18237391</v>
      </c>
      <c r="C578" s="401" t="s">
        <v>1429</v>
      </c>
      <c r="D578" s="353" t="str">
        <f t="shared" si="538"/>
        <v>Non-Op</v>
      </c>
      <c r="E578" s="353"/>
      <c r="F578" s="367">
        <v>43070</v>
      </c>
      <c r="G578" s="353"/>
      <c r="H578" s="354" t="str">
        <f t="shared" si="548"/>
        <v/>
      </c>
      <c r="I578" s="354" t="str">
        <f t="shared" si="549"/>
        <v/>
      </c>
      <c r="J578" s="354" t="str">
        <f t="shared" si="550"/>
        <v/>
      </c>
      <c r="K578" s="354" t="str">
        <f t="shared" si="524"/>
        <v>Non-Op</v>
      </c>
      <c r="L578" s="354" t="str">
        <f t="shared" si="540"/>
        <v>NO</v>
      </c>
      <c r="M578" s="354" t="str">
        <f t="shared" si="541"/>
        <v>NO</v>
      </c>
      <c r="N578" s="354" t="str">
        <f t="shared" si="542"/>
        <v/>
      </c>
      <c r="O578"/>
      <c r="P578" s="355">
        <v>226.52</v>
      </c>
      <c r="Q578" s="355">
        <v>1514.29</v>
      </c>
      <c r="R578" s="355">
        <v>3843.87</v>
      </c>
      <c r="S578" s="355">
        <v>6601.12</v>
      </c>
      <c r="T578" s="355">
        <v>8192.8799999999992</v>
      </c>
      <c r="U578" s="355">
        <v>11404.12</v>
      </c>
      <c r="V578" s="355">
        <v>16010.76</v>
      </c>
      <c r="W578" s="355">
        <v>21408.9</v>
      </c>
      <c r="X578" s="355">
        <v>27865.38</v>
      </c>
      <c r="Y578" s="355">
        <v>35517.040000000001</v>
      </c>
      <c r="Z578" s="355">
        <v>44379.37</v>
      </c>
      <c r="AA578" s="355">
        <v>54339.69</v>
      </c>
      <c r="AB578" s="355">
        <v>65483.13</v>
      </c>
      <c r="AC578" s="355"/>
      <c r="AD578" s="355"/>
      <c r="AE578" s="355">
        <f t="shared" si="510"/>
        <v>21994.353749999998</v>
      </c>
      <c r="AF578" s="412"/>
      <c r="AG578" s="386"/>
      <c r="AH578" s="357"/>
      <c r="AI578" s="357"/>
      <c r="AJ578" s="357"/>
      <c r="AK578" s="358">
        <f t="shared" si="522"/>
        <v>21994.353749999998</v>
      </c>
      <c r="AL578" s="357">
        <f t="shared" si="506"/>
        <v>21994.353749999998</v>
      </c>
      <c r="AM578" s="359"/>
      <c r="AN578" s="357"/>
      <c r="AO578" s="360">
        <f t="shared" si="507"/>
        <v>0</v>
      </c>
      <c r="AP578" s="357"/>
      <c r="AQ578" s="361">
        <f t="shared" si="511"/>
        <v>65483.13</v>
      </c>
      <c r="AR578" s="357"/>
      <c r="AS578" s="357"/>
      <c r="AT578" s="357"/>
      <c r="AU578" s="357">
        <f t="shared" si="532"/>
        <v>65483.13</v>
      </c>
      <c r="AV578" s="362">
        <f t="shared" si="508"/>
        <v>65483.13</v>
      </c>
      <c r="AW578" s="357"/>
      <c r="AX578" s="357"/>
      <c r="AY578" s="359">
        <f t="shared" si="509"/>
        <v>0</v>
      </c>
      <c r="AZ578" s="516" t="s">
        <v>1686</v>
      </c>
      <c r="BA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row>
    <row r="579" spans="1:87" s="11" customFormat="1" ht="12" customHeight="1">
      <c r="A579" s="376">
        <v>18237401</v>
      </c>
      <c r="B579" s="376" t="str">
        <f t="shared" si="537"/>
        <v>18237401</v>
      </c>
      <c r="C579" s="400" t="s">
        <v>1484</v>
      </c>
      <c r="D579" s="353" t="str">
        <f t="shared" si="538"/>
        <v>Non-Op</v>
      </c>
      <c r="E579" s="353"/>
      <c r="F579" s="383">
        <v>43101</v>
      </c>
      <c r="G579" s="353"/>
      <c r="H579" s="354" t="str">
        <f t="shared" si="548"/>
        <v/>
      </c>
      <c r="I579" s="354" t="str">
        <f t="shared" si="549"/>
        <v/>
      </c>
      <c r="J579" s="354" t="str">
        <f t="shared" si="550"/>
        <v/>
      </c>
      <c r="K579" s="354" t="str">
        <f t="shared" si="524"/>
        <v>Non-Op</v>
      </c>
      <c r="L579" s="354" t="str">
        <f t="shared" si="540"/>
        <v>NO</v>
      </c>
      <c r="M579" s="354" t="str">
        <f t="shared" si="541"/>
        <v>NO</v>
      </c>
      <c r="N579" s="354" t="str">
        <f t="shared" si="542"/>
        <v/>
      </c>
      <c r="O579"/>
      <c r="P579" s="355">
        <v>0</v>
      </c>
      <c r="Q579" s="355">
        <v>47514.42</v>
      </c>
      <c r="R579" s="355">
        <v>51793.97</v>
      </c>
      <c r="S579" s="355">
        <v>55855.98</v>
      </c>
      <c r="T579" s="355">
        <v>60008.72</v>
      </c>
      <c r="U579" s="355">
        <v>18148.189999999999</v>
      </c>
      <c r="V579" s="355">
        <v>20893.75</v>
      </c>
      <c r="W579" s="355">
        <v>23517.58</v>
      </c>
      <c r="X579" s="355">
        <v>25878.6</v>
      </c>
      <c r="Y579" s="355">
        <v>27995.27</v>
      </c>
      <c r="Z579" s="355">
        <v>29999.53</v>
      </c>
      <c r="AA579" s="355">
        <v>31756.59</v>
      </c>
      <c r="AB579" s="355">
        <v>33274.32</v>
      </c>
      <c r="AC579" s="355"/>
      <c r="AD579" s="355"/>
      <c r="AE579" s="355">
        <f t="shared" si="510"/>
        <v>34166.646666666667</v>
      </c>
      <c r="AF579" s="412"/>
      <c r="AG579" s="386"/>
      <c r="AH579" s="357"/>
      <c r="AI579" s="357"/>
      <c r="AJ579" s="357"/>
      <c r="AK579" s="358">
        <f t="shared" si="522"/>
        <v>34166.646666666667</v>
      </c>
      <c r="AL579" s="357">
        <f t="shared" ref="AL579:AL580" si="551">SUM(AI579:AK579)</f>
        <v>34166.646666666667</v>
      </c>
      <c r="AM579" s="359"/>
      <c r="AN579" s="357"/>
      <c r="AO579" s="360">
        <f t="shared" si="507"/>
        <v>0</v>
      </c>
      <c r="AP579" s="357"/>
      <c r="AQ579" s="361">
        <f t="shared" si="511"/>
        <v>33274.32</v>
      </c>
      <c r="AR579" s="357"/>
      <c r="AS579" s="357"/>
      <c r="AT579" s="357"/>
      <c r="AU579" s="357">
        <f t="shared" ref="AU579:AU580" si="552">AQ579</f>
        <v>33274.32</v>
      </c>
      <c r="AV579" s="362">
        <f t="shared" ref="AV579:AV580" si="553">SUM(AS579:AU579)</f>
        <v>33274.32</v>
      </c>
      <c r="AW579" s="357"/>
      <c r="AX579" s="357"/>
      <c r="AY579" s="359">
        <f t="shared" si="509"/>
        <v>0</v>
      </c>
      <c r="AZ579" s="516" t="s">
        <v>1686</v>
      </c>
      <c r="BA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row>
    <row r="580" spans="1:87" s="11" customFormat="1" ht="12" customHeight="1">
      <c r="A580" s="376">
        <v>18237402</v>
      </c>
      <c r="B580" s="376" t="str">
        <f t="shared" si="537"/>
        <v>18237402</v>
      </c>
      <c r="C580" s="400" t="s">
        <v>1485</v>
      </c>
      <c r="D580" s="353" t="str">
        <f t="shared" si="538"/>
        <v>Non-Op</v>
      </c>
      <c r="E580" s="353"/>
      <c r="F580" s="383">
        <v>43101</v>
      </c>
      <c r="G580" s="353"/>
      <c r="H580" s="354" t="str">
        <f t="shared" si="548"/>
        <v/>
      </c>
      <c r="I580" s="354" t="str">
        <f t="shared" si="549"/>
        <v/>
      </c>
      <c r="J580" s="354" t="str">
        <f t="shared" si="550"/>
        <v/>
      </c>
      <c r="K580" s="354" t="str">
        <f t="shared" si="524"/>
        <v>Non-Op</v>
      </c>
      <c r="L580" s="354" t="str">
        <f t="shared" si="540"/>
        <v>NO</v>
      </c>
      <c r="M580" s="354" t="str">
        <f t="shared" si="541"/>
        <v>NO</v>
      </c>
      <c r="N580" s="354" t="str">
        <f t="shared" si="542"/>
        <v/>
      </c>
      <c r="O580"/>
      <c r="P580" s="355">
        <v>0</v>
      </c>
      <c r="Q580" s="355">
        <v>321178.28999999998</v>
      </c>
      <c r="R580" s="355">
        <v>337213.05</v>
      </c>
      <c r="S580" s="355">
        <v>345163.39</v>
      </c>
      <c r="T580" s="355">
        <v>347032.02</v>
      </c>
      <c r="U580" s="355">
        <v>33063.74</v>
      </c>
      <c r="V580" s="355">
        <v>29120.23</v>
      </c>
      <c r="W580" s="355">
        <v>24564.45</v>
      </c>
      <c r="X580" s="355">
        <v>20057.29</v>
      </c>
      <c r="Y580" s="355">
        <v>15295.87</v>
      </c>
      <c r="Z580" s="355">
        <v>9770.91</v>
      </c>
      <c r="AA580" s="355">
        <v>3282.76</v>
      </c>
      <c r="AB580" s="355">
        <v>0</v>
      </c>
      <c r="AC580" s="355"/>
      <c r="AD580" s="355"/>
      <c r="AE580" s="355">
        <f t="shared" si="510"/>
        <v>123811.83333333333</v>
      </c>
      <c r="AF580" s="412"/>
      <c r="AG580" s="386"/>
      <c r="AH580" s="357"/>
      <c r="AI580" s="357"/>
      <c r="AJ580" s="357"/>
      <c r="AK580" s="358">
        <f t="shared" si="522"/>
        <v>123811.83333333333</v>
      </c>
      <c r="AL580" s="357">
        <f t="shared" si="551"/>
        <v>123811.83333333333</v>
      </c>
      <c r="AM580" s="359"/>
      <c r="AN580" s="357"/>
      <c r="AO580" s="360">
        <f t="shared" si="507"/>
        <v>0</v>
      </c>
      <c r="AP580" s="357"/>
      <c r="AQ580" s="361">
        <f t="shared" si="511"/>
        <v>0</v>
      </c>
      <c r="AR580" s="357"/>
      <c r="AS580" s="357"/>
      <c r="AT580" s="357"/>
      <c r="AU580" s="357">
        <f t="shared" si="552"/>
        <v>0</v>
      </c>
      <c r="AV580" s="362">
        <f t="shared" si="553"/>
        <v>0</v>
      </c>
      <c r="AW580" s="357"/>
      <c r="AX580" s="357"/>
      <c r="AY580" s="359">
        <f t="shared" si="509"/>
        <v>0</v>
      </c>
      <c r="AZ580" s="516" t="s">
        <v>1686</v>
      </c>
      <c r="BA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row>
    <row r="581" spans="1:87" s="11" customFormat="1" ht="12" customHeight="1">
      <c r="A581" s="371">
        <v>18237411</v>
      </c>
      <c r="B581" s="388" t="str">
        <f t="shared" si="537"/>
        <v>18237411</v>
      </c>
      <c r="C581" s="401" t="s">
        <v>1402</v>
      </c>
      <c r="D581" s="353" t="str">
        <f t="shared" si="538"/>
        <v>Non-Op</v>
      </c>
      <c r="E581" s="353"/>
      <c r="F581" s="367">
        <v>43070</v>
      </c>
      <c r="G581" s="353"/>
      <c r="H581" s="354" t="str">
        <f t="shared" si="548"/>
        <v/>
      </c>
      <c r="I581" s="354" t="str">
        <f t="shared" si="549"/>
        <v/>
      </c>
      <c r="J581" s="354" t="str">
        <f t="shared" si="550"/>
        <v/>
      </c>
      <c r="K581" s="354" t="str">
        <f t="shared" si="524"/>
        <v>Non-Op</v>
      </c>
      <c r="L581" s="354" t="str">
        <f t="shared" si="540"/>
        <v>NO</v>
      </c>
      <c r="M581" s="354" t="str">
        <f t="shared" si="541"/>
        <v>NO</v>
      </c>
      <c r="N581" s="354" t="str">
        <f t="shared" si="542"/>
        <v/>
      </c>
      <c r="O581"/>
      <c r="P581" s="355">
        <v>-24025</v>
      </c>
      <c r="Q581" s="355">
        <v>268047.5</v>
      </c>
      <c r="R581" s="355">
        <v>146853.87</v>
      </c>
      <c r="S581" s="355">
        <v>139200.16</v>
      </c>
      <c r="T581" s="355">
        <v>79538.09</v>
      </c>
      <c r="U581" s="355">
        <v>811975</v>
      </c>
      <c r="V581" s="355">
        <v>748105.5</v>
      </c>
      <c r="W581" s="355">
        <v>672847.54</v>
      </c>
      <c r="X581" s="355">
        <v>605758.80000000005</v>
      </c>
      <c r="Y581" s="355">
        <v>540499.67000000004</v>
      </c>
      <c r="Z581" s="355">
        <v>485780.23</v>
      </c>
      <c r="AA581" s="355">
        <v>413896.01</v>
      </c>
      <c r="AB581" s="355">
        <v>363202.5</v>
      </c>
      <c r="AC581" s="355"/>
      <c r="AD581" s="355"/>
      <c r="AE581" s="355">
        <f t="shared" si="510"/>
        <v>423507.59333333327</v>
      </c>
      <c r="AF581" s="412"/>
      <c r="AG581" s="386"/>
      <c r="AH581" s="357"/>
      <c r="AI581" s="357"/>
      <c r="AJ581" s="357"/>
      <c r="AK581" s="358">
        <f t="shared" si="522"/>
        <v>423507.59333333327</v>
      </c>
      <c r="AL581" s="357">
        <f t="shared" si="506"/>
        <v>423507.59333333327</v>
      </c>
      <c r="AM581" s="359"/>
      <c r="AN581" s="357"/>
      <c r="AO581" s="360">
        <f t="shared" si="507"/>
        <v>0</v>
      </c>
      <c r="AP581" s="357"/>
      <c r="AQ581" s="361">
        <f t="shared" si="511"/>
        <v>363202.5</v>
      </c>
      <c r="AR581" s="357"/>
      <c r="AS581" s="357"/>
      <c r="AT581" s="357"/>
      <c r="AU581" s="357">
        <f t="shared" si="532"/>
        <v>363202.5</v>
      </c>
      <c r="AV581" s="362">
        <f t="shared" si="508"/>
        <v>363202.5</v>
      </c>
      <c r="AW581" s="357"/>
      <c r="AX581" s="357"/>
      <c r="AY581" s="359">
        <f t="shared" si="509"/>
        <v>0</v>
      </c>
      <c r="AZ581" s="516" t="s">
        <v>1686</v>
      </c>
      <c r="BA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row>
    <row r="582" spans="1:87" s="11" customFormat="1" ht="12" customHeight="1">
      <c r="A582" s="371">
        <v>18237412</v>
      </c>
      <c r="B582" s="388" t="str">
        <f t="shared" si="537"/>
        <v>18237412</v>
      </c>
      <c r="C582" s="401" t="s">
        <v>1430</v>
      </c>
      <c r="D582" s="353" t="str">
        <f t="shared" si="538"/>
        <v>Non-Op</v>
      </c>
      <c r="E582" s="353"/>
      <c r="F582" s="367">
        <v>43070</v>
      </c>
      <c r="G582" s="353"/>
      <c r="H582" s="354" t="str">
        <f t="shared" si="548"/>
        <v/>
      </c>
      <c r="I582" s="354" t="str">
        <f t="shared" si="549"/>
        <v/>
      </c>
      <c r="J582" s="354" t="str">
        <f t="shared" si="550"/>
        <v/>
      </c>
      <c r="K582" s="354" t="str">
        <f t="shared" si="524"/>
        <v>Non-Op</v>
      </c>
      <c r="L582" s="354" t="str">
        <f t="shared" si="540"/>
        <v>NO</v>
      </c>
      <c r="M582" s="354" t="str">
        <f t="shared" si="541"/>
        <v>NO</v>
      </c>
      <c r="N582" s="354" t="str">
        <f t="shared" si="542"/>
        <v/>
      </c>
      <c r="O582"/>
      <c r="P582" s="355">
        <v>98.07</v>
      </c>
      <c r="Q582" s="355">
        <v>137536.98000000001</v>
      </c>
      <c r="R582" s="355">
        <v>146888.18</v>
      </c>
      <c r="S582" s="355">
        <v>155654.84</v>
      </c>
      <c r="T582" s="355">
        <v>164542.10999999999</v>
      </c>
      <c r="U582" s="355">
        <v>39624.93</v>
      </c>
      <c r="V582" s="355">
        <v>45815.79</v>
      </c>
      <c r="W582" s="355">
        <v>52144.29</v>
      </c>
      <c r="X582" s="355">
        <v>57107.34</v>
      </c>
      <c r="Y582" s="355">
        <v>60134.94</v>
      </c>
      <c r="Z582" s="355">
        <v>62835.91</v>
      </c>
      <c r="AA582" s="355">
        <v>64801.73</v>
      </c>
      <c r="AB582" s="355">
        <v>66607.72</v>
      </c>
      <c r="AC582" s="355"/>
      <c r="AD582" s="355"/>
      <c r="AE582" s="355">
        <f t="shared" si="510"/>
        <v>85036.661250000019</v>
      </c>
      <c r="AF582" s="412"/>
      <c r="AG582" s="386"/>
      <c r="AH582" s="357"/>
      <c r="AI582" s="357"/>
      <c r="AJ582" s="357"/>
      <c r="AK582" s="358">
        <f t="shared" si="522"/>
        <v>85036.661250000019</v>
      </c>
      <c r="AL582" s="357">
        <f t="shared" si="506"/>
        <v>85036.661250000019</v>
      </c>
      <c r="AM582" s="359"/>
      <c r="AN582" s="357"/>
      <c r="AO582" s="360">
        <f t="shared" si="507"/>
        <v>0</v>
      </c>
      <c r="AP582" s="357"/>
      <c r="AQ582" s="361">
        <f t="shared" si="511"/>
        <v>66607.72</v>
      </c>
      <c r="AR582" s="357"/>
      <c r="AS582" s="357"/>
      <c r="AT582" s="357"/>
      <c r="AU582" s="357">
        <f t="shared" si="532"/>
        <v>66607.72</v>
      </c>
      <c r="AV582" s="362">
        <f t="shared" si="508"/>
        <v>66607.72</v>
      </c>
      <c r="AW582" s="357"/>
      <c r="AX582" s="357"/>
      <c r="AY582" s="359">
        <f t="shared" si="509"/>
        <v>0</v>
      </c>
      <c r="AZ582" s="516" t="s">
        <v>1686</v>
      </c>
      <c r="BA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row>
    <row r="583" spans="1:87" s="11" customFormat="1" ht="12" customHeight="1">
      <c r="A583" s="371">
        <v>18237421</v>
      </c>
      <c r="B583" s="388" t="str">
        <f t="shared" si="537"/>
        <v>18237421</v>
      </c>
      <c r="C583" s="401" t="s">
        <v>1403</v>
      </c>
      <c r="D583" s="353" t="str">
        <f t="shared" si="538"/>
        <v>Non-Op</v>
      </c>
      <c r="E583" s="353"/>
      <c r="F583" s="367">
        <v>43070</v>
      </c>
      <c r="G583" s="353"/>
      <c r="H583" s="354" t="str">
        <f t="shared" si="548"/>
        <v/>
      </c>
      <c r="I583" s="354" t="str">
        <f t="shared" si="549"/>
        <v/>
      </c>
      <c r="J583" s="354" t="str">
        <f t="shared" si="550"/>
        <v/>
      </c>
      <c r="K583" s="354" t="str">
        <f t="shared" si="524"/>
        <v>Non-Op</v>
      </c>
      <c r="L583" s="354" t="str">
        <f t="shared" si="540"/>
        <v>NO</v>
      </c>
      <c r="M583" s="354" t="str">
        <f t="shared" si="541"/>
        <v>NO</v>
      </c>
      <c r="N583" s="354" t="str">
        <f t="shared" si="542"/>
        <v/>
      </c>
      <c r="O583"/>
      <c r="P583" s="355">
        <v>-154152.79999999999</v>
      </c>
      <c r="Q583" s="355">
        <v>1144641.3500000001</v>
      </c>
      <c r="R583" s="355">
        <v>848172.17</v>
      </c>
      <c r="S583" s="355">
        <v>537411.38</v>
      </c>
      <c r="T583" s="355">
        <v>269099.92</v>
      </c>
      <c r="U583" s="355">
        <v>4294966.8</v>
      </c>
      <c r="V583" s="355">
        <v>3294766.88</v>
      </c>
      <c r="W583" s="355">
        <v>3012344.43</v>
      </c>
      <c r="X583" s="355">
        <v>2732692.17</v>
      </c>
      <c r="Y583" s="355">
        <v>2487859.08</v>
      </c>
      <c r="Z583" s="355">
        <v>2218916.1800000002</v>
      </c>
      <c r="AA583" s="355">
        <v>1932431.34</v>
      </c>
      <c r="AB583" s="355">
        <v>1625203.29</v>
      </c>
      <c r="AC583" s="355"/>
      <c r="AD583" s="355"/>
      <c r="AE583" s="355">
        <f t="shared" si="510"/>
        <v>1959068.9120833334</v>
      </c>
      <c r="AF583" s="412"/>
      <c r="AG583" s="386"/>
      <c r="AH583" s="357"/>
      <c r="AI583" s="357"/>
      <c r="AJ583" s="357"/>
      <c r="AK583" s="358">
        <f t="shared" si="522"/>
        <v>1959068.9120833334</v>
      </c>
      <c r="AL583" s="357">
        <f t="shared" si="506"/>
        <v>1959068.9120833334</v>
      </c>
      <c r="AM583" s="359"/>
      <c r="AN583" s="357"/>
      <c r="AO583" s="360">
        <f t="shared" si="507"/>
        <v>0</v>
      </c>
      <c r="AP583" s="357"/>
      <c r="AQ583" s="361">
        <f t="shared" si="511"/>
        <v>1625203.29</v>
      </c>
      <c r="AR583" s="357"/>
      <c r="AS583" s="357"/>
      <c r="AT583" s="357"/>
      <c r="AU583" s="357">
        <f t="shared" si="532"/>
        <v>1625203.29</v>
      </c>
      <c r="AV583" s="362">
        <f t="shared" si="508"/>
        <v>1625203.29</v>
      </c>
      <c r="AW583" s="357"/>
      <c r="AX583" s="357"/>
      <c r="AY583" s="359">
        <f t="shared" si="509"/>
        <v>0</v>
      </c>
      <c r="AZ583" s="516" t="s">
        <v>1686</v>
      </c>
      <c r="BA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row>
    <row r="584" spans="1:87" s="11" customFormat="1" ht="12" customHeight="1">
      <c r="A584" s="371">
        <v>18237431</v>
      </c>
      <c r="B584" s="388" t="str">
        <f t="shared" si="537"/>
        <v>18237431</v>
      </c>
      <c r="C584" s="401" t="s">
        <v>1431</v>
      </c>
      <c r="D584" s="353" t="str">
        <f t="shared" si="538"/>
        <v>Non-Op</v>
      </c>
      <c r="E584" s="353"/>
      <c r="F584" s="367">
        <v>43070</v>
      </c>
      <c r="G584" s="353"/>
      <c r="H584" s="354" t="str">
        <f t="shared" si="548"/>
        <v/>
      </c>
      <c r="I584" s="354" t="str">
        <f t="shared" si="549"/>
        <v/>
      </c>
      <c r="J584" s="354" t="str">
        <f t="shared" si="550"/>
        <v/>
      </c>
      <c r="K584" s="354" t="str">
        <f t="shared" si="524"/>
        <v>Non-Op</v>
      </c>
      <c r="L584" s="354" t="str">
        <f t="shared" si="540"/>
        <v>NO</v>
      </c>
      <c r="M584" s="354" t="str">
        <f t="shared" si="541"/>
        <v>NO</v>
      </c>
      <c r="N584" s="354" t="str">
        <f t="shared" si="542"/>
        <v/>
      </c>
      <c r="O584"/>
      <c r="P584" s="355">
        <v>-152267.75</v>
      </c>
      <c r="Q584" s="355">
        <v>1240435.3500000001</v>
      </c>
      <c r="R584" s="355">
        <v>900983.93</v>
      </c>
      <c r="S584" s="355">
        <v>548005.24</v>
      </c>
      <c r="T584" s="355">
        <v>229795.8</v>
      </c>
      <c r="U584" s="355">
        <v>5058664.09</v>
      </c>
      <c r="V584" s="355">
        <v>3536893.8</v>
      </c>
      <c r="W584" s="355">
        <v>3165881.53</v>
      </c>
      <c r="X584" s="355">
        <v>2816201.04</v>
      </c>
      <c r="Y584" s="355">
        <v>2504767.66</v>
      </c>
      <c r="Z584" s="355">
        <v>2165290.02</v>
      </c>
      <c r="AA584" s="355">
        <v>1822958.49</v>
      </c>
      <c r="AB584" s="355">
        <v>1451761.65</v>
      </c>
      <c r="AC584" s="355"/>
      <c r="AD584" s="355"/>
      <c r="AE584" s="355">
        <f t="shared" si="510"/>
        <v>2053301.9916666665</v>
      </c>
      <c r="AF584" s="412"/>
      <c r="AG584" s="386"/>
      <c r="AH584" s="357"/>
      <c r="AI584" s="357"/>
      <c r="AJ584" s="357"/>
      <c r="AK584" s="358">
        <f t="shared" si="522"/>
        <v>2053301.9916666665</v>
      </c>
      <c r="AL584" s="357">
        <f t="shared" si="506"/>
        <v>2053301.9916666665</v>
      </c>
      <c r="AM584" s="359"/>
      <c r="AN584" s="357"/>
      <c r="AO584" s="360">
        <f t="shared" si="507"/>
        <v>0</v>
      </c>
      <c r="AP584" s="357"/>
      <c r="AQ584" s="361">
        <f t="shared" si="511"/>
        <v>1451761.65</v>
      </c>
      <c r="AR584" s="357"/>
      <c r="AS584" s="357"/>
      <c r="AT584" s="357"/>
      <c r="AU584" s="357">
        <f t="shared" si="532"/>
        <v>1451761.65</v>
      </c>
      <c r="AV584" s="362">
        <f t="shared" si="508"/>
        <v>1451761.65</v>
      </c>
      <c r="AW584" s="357"/>
      <c r="AX584" s="357"/>
      <c r="AY584" s="359">
        <f t="shared" si="509"/>
        <v>0</v>
      </c>
      <c r="AZ584" s="516" t="s">
        <v>1686</v>
      </c>
      <c r="BA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row>
    <row r="585" spans="1:87" s="11" customFormat="1" ht="12" customHeight="1">
      <c r="A585" s="371">
        <v>18237441</v>
      </c>
      <c r="B585" s="388" t="str">
        <f t="shared" si="537"/>
        <v>18237441</v>
      </c>
      <c r="C585" s="401" t="s">
        <v>1404</v>
      </c>
      <c r="D585" s="353" t="str">
        <f t="shared" si="538"/>
        <v>Non-Op</v>
      </c>
      <c r="E585" s="353"/>
      <c r="F585" s="367">
        <v>43070</v>
      </c>
      <c r="G585" s="353"/>
      <c r="H585" s="354" t="str">
        <f t="shared" si="548"/>
        <v/>
      </c>
      <c r="I585" s="354" t="str">
        <f t="shared" si="549"/>
        <v/>
      </c>
      <c r="J585" s="354" t="str">
        <f t="shared" si="550"/>
        <v/>
      </c>
      <c r="K585" s="354" t="str">
        <f t="shared" si="524"/>
        <v>Non-Op</v>
      </c>
      <c r="L585" s="354" t="str">
        <f t="shared" si="540"/>
        <v>NO</v>
      </c>
      <c r="M585" s="354" t="str">
        <f t="shared" si="541"/>
        <v>NO</v>
      </c>
      <c r="N585" s="354" t="str">
        <f t="shared" si="542"/>
        <v/>
      </c>
      <c r="O585"/>
      <c r="P585" s="355">
        <v>-23482.89</v>
      </c>
      <c r="Q585" s="355">
        <v>259504.88</v>
      </c>
      <c r="R585" s="355">
        <v>208583.38</v>
      </c>
      <c r="S585" s="355">
        <v>156717.25</v>
      </c>
      <c r="T585" s="355">
        <v>99665.82</v>
      </c>
      <c r="U585" s="355">
        <v>900129.83</v>
      </c>
      <c r="V585" s="355">
        <v>843195.62</v>
      </c>
      <c r="W585" s="355">
        <v>771093.63</v>
      </c>
      <c r="X585" s="355">
        <v>708332.98</v>
      </c>
      <c r="Y585" s="355">
        <v>646765.23</v>
      </c>
      <c r="Z585" s="355">
        <v>585694.09</v>
      </c>
      <c r="AA585" s="355">
        <v>531069.67000000004</v>
      </c>
      <c r="AB585" s="355">
        <v>467216.02</v>
      </c>
      <c r="AC585" s="355"/>
      <c r="AD585" s="355"/>
      <c r="AE585" s="355">
        <f t="shared" si="510"/>
        <v>494384.91208333336</v>
      </c>
      <c r="AF585" s="412"/>
      <c r="AG585" s="386"/>
      <c r="AH585" s="357"/>
      <c r="AI585" s="357"/>
      <c r="AJ585" s="357"/>
      <c r="AK585" s="358">
        <f t="shared" si="522"/>
        <v>494384.91208333336</v>
      </c>
      <c r="AL585" s="357">
        <f t="shared" si="506"/>
        <v>494384.91208333336</v>
      </c>
      <c r="AM585" s="359"/>
      <c r="AN585" s="357"/>
      <c r="AO585" s="360">
        <f t="shared" si="507"/>
        <v>0</v>
      </c>
      <c r="AP585" s="357"/>
      <c r="AQ585" s="361">
        <f t="shared" si="511"/>
        <v>467216.02</v>
      </c>
      <c r="AR585" s="357"/>
      <c r="AS585" s="357"/>
      <c r="AT585" s="357"/>
      <c r="AU585" s="357">
        <f t="shared" si="532"/>
        <v>467216.02</v>
      </c>
      <c r="AV585" s="362">
        <f t="shared" si="508"/>
        <v>467216.02</v>
      </c>
      <c r="AW585" s="357"/>
      <c r="AX585" s="357"/>
      <c r="AY585" s="359">
        <f t="shared" si="509"/>
        <v>0</v>
      </c>
      <c r="AZ585" s="516" t="s">
        <v>1686</v>
      </c>
      <c r="BA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row>
    <row r="586" spans="1:87" s="11" customFormat="1" ht="12" customHeight="1">
      <c r="A586" s="371">
        <v>18237461</v>
      </c>
      <c r="B586" s="388"/>
      <c r="C586" s="392" t="s">
        <v>1551</v>
      </c>
      <c r="D586" s="353" t="str">
        <f t="shared" ref="D586" si="554">IF(CONCATENATE(H586,I586,J586,K586,N586)= "ERBGRB","CRB",CONCATENATE(H586,I586,J586,K586,N586))</f>
        <v>Non-Op</v>
      </c>
      <c r="E586" s="353"/>
      <c r="F586" s="367">
        <v>43221</v>
      </c>
      <c r="G586" s="353"/>
      <c r="H586" s="354"/>
      <c r="I586" s="354"/>
      <c r="J586" s="354"/>
      <c r="K586" s="354" t="str">
        <f t="shared" si="524"/>
        <v>Non-Op</v>
      </c>
      <c r="L586" s="354" t="str">
        <f t="shared" ref="L586" si="555">IF(VALUE(AM586),"W/C",IF(ISBLANK(AM586),"NO","W/C"))</f>
        <v>NO</v>
      </c>
      <c r="M586" s="354" t="str">
        <f t="shared" ref="M586" si="556">IF(VALUE(AN586),"W/C",IF(ISBLANK(AN586),"NO","W/C"))</f>
        <v>NO</v>
      </c>
      <c r="N586" s="354"/>
      <c r="O586"/>
      <c r="P586" s="355"/>
      <c r="Q586" s="355"/>
      <c r="R586" s="355"/>
      <c r="S586" s="355"/>
      <c r="T586" s="355"/>
      <c r="U586" s="355">
        <v>987.25</v>
      </c>
      <c r="V586" s="355">
        <v>987.25</v>
      </c>
      <c r="W586" s="355">
        <v>987.25</v>
      </c>
      <c r="X586" s="355">
        <v>987.25</v>
      </c>
      <c r="Y586" s="355">
        <v>987.25</v>
      </c>
      <c r="Z586" s="355">
        <v>987.25</v>
      </c>
      <c r="AA586" s="355">
        <v>987.25</v>
      </c>
      <c r="AB586" s="355">
        <v>987.25</v>
      </c>
      <c r="AC586" s="355"/>
      <c r="AD586" s="355"/>
      <c r="AE586" s="355">
        <f t="shared" si="510"/>
        <v>617.03125</v>
      </c>
      <c r="AF586" s="412"/>
      <c r="AG586" s="386"/>
      <c r="AH586" s="357"/>
      <c r="AI586" s="357"/>
      <c r="AJ586" s="357"/>
      <c r="AK586" s="358">
        <f t="shared" si="522"/>
        <v>617.03125</v>
      </c>
      <c r="AL586" s="357">
        <f t="shared" ref="AL586" si="557">SUM(AI586:AK586)</f>
        <v>617.03125</v>
      </c>
      <c r="AM586" s="359"/>
      <c r="AN586" s="357"/>
      <c r="AO586" s="360">
        <f t="shared" si="507"/>
        <v>0</v>
      </c>
      <c r="AP586" s="357"/>
      <c r="AQ586" s="361">
        <f t="shared" si="511"/>
        <v>987.25</v>
      </c>
      <c r="AR586" s="357"/>
      <c r="AS586" s="357"/>
      <c r="AT586" s="357"/>
      <c r="AU586" s="357">
        <f t="shared" ref="AU586" si="558">AQ586</f>
        <v>987.25</v>
      </c>
      <c r="AV586" s="362">
        <f t="shared" ref="AV586" si="559">SUM(AS586:AU586)</f>
        <v>987.25</v>
      </c>
      <c r="AW586" s="357"/>
      <c r="AX586" s="357"/>
      <c r="AY586" s="359">
        <f t="shared" si="509"/>
        <v>0</v>
      </c>
      <c r="AZ586" s="516" t="s">
        <v>1686</v>
      </c>
      <c r="BA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row>
    <row r="587" spans="1:87" s="11" customFormat="1" ht="12" customHeight="1">
      <c r="A587" s="371">
        <v>18237491</v>
      </c>
      <c r="B587" s="388"/>
      <c r="C587" s="392" t="s">
        <v>1552</v>
      </c>
      <c r="D587" s="353" t="str">
        <f t="shared" ref="D587:D588" si="560">IF(CONCATENATE(H587,I587,J587,K587,N587)= "ERBGRB","CRB",CONCATENATE(H587,I587,J587,K587,N587))</f>
        <v>Non-Op</v>
      </c>
      <c r="E587" s="353"/>
      <c r="F587" s="367">
        <v>43221</v>
      </c>
      <c r="G587" s="353"/>
      <c r="H587" s="354"/>
      <c r="I587" s="354"/>
      <c r="J587" s="354"/>
      <c r="K587" s="354" t="str">
        <f t="shared" si="524"/>
        <v>Non-Op</v>
      </c>
      <c r="L587" s="354" t="str">
        <f t="shared" ref="L587:L588" si="561">IF(VALUE(AM587),"W/C",IF(ISBLANK(AM587),"NO","W/C"))</f>
        <v>NO</v>
      </c>
      <c r="M587" s="354" t="str">
        <f t="shared" ref="M587:M588" si="562">IF(VALUE(AN587),"W/C",IF(ISBLANK(AN587),"NO","W/C"))</f>
        <v>NO</v>
      </c>
      <c r="N587" s="354"/>
      <c r="O587"/>
      <c r="P587" s="355"/>
      <c r="Q587" s="355"/>
      <c r="R587" s="355"/>
      <c r="S587" s="355"/>
      <c r="T587" s="355"/>
      <c r="U587" s="355">
        <v>143853.23000000001</v>
      </c>
      <c r="V587" s="355">
        <v>131137.56</v>
      </c>
      <c r="W587" s="355">
        <v>116702.9</v>
      </c>
      <c r="X587" s="355">
        <v>102519.39</v>
      </c>
      <c r="Y587" s="355">
        <v>89826.17</v>
      </c>
      <c r="Z587" s="355">
        <v>76515.73</v>
      </c>
      <c r="AA587" s="355">
        <v>64689.53</v>
      </c>
      <c r="AB587" s="355">
        <v>51871.25</v>
      </c>
      <c r="AC587" s="355"/>
      <c r="AD587" s="355"/>
      <c r="AE587" s="355">
        <f t="shared" si="510"/>
        <v>62598.344583333346</v>
      </c>
      <c r="AF587" s="412"/>
      <c r="AG587" s="386"/>
      <c r="AH587" s="357"/>
      <c r="AI587" s="357"/>
      <c r="AJ587" s="357"/>
      <c r="AK587" s="358">
        <f t="shared" si="522"/>
        <v>62598.344583333346</v>
      </c>
      <c r="AL587" s="357">
        <f t="shared" ref="AL587:AL588" si="563">SUM(AI587:AK587)</f>
        <v>62598.344583333346</v>
      </c>
      <c r="AM587" s="359"/>
      <c r="AN587" s="357"/>
      <c r="AO587" s="360">
        <f t="shared" ref="AO587:AO588" si="564">AM587+AN587</f>
        <v>0</v>
      </c>
      <c r="AP587" s="357"/>
      <c r="AQ587" s="361">
        <f t="shared" si="511"/>
        <v>51871.25</v>
      </c>
      <c r="AR587" s="357"/>
      <c r="AS587" s="357"/>
      <c r="AT587" s="357"/>
      <c r="AU587" s="357">
        <f t="shared" ref="AU587:AU588" si="565">AQ587</f>
        <v>51871.25</v>
      </c>
      <c r="AV587" s="362">
        <f t="shared" ref="AV587:AV588" si="566">SUM(AS587:AU587)</f>
        <v>51871.25</v>
      </c>
      <c r="AW587" s="357"/>
      <c r="AX587" s="357"/>
      <c r="AY587" s="359">
        <f t="shared" si="509"/>
        <v>0</v>
      </c>
      <c r="AZ587" s="516" t="s">
        <v>1686</v>
      </c>
      <c r="BA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row>
    <row r="588" spans="1:87" s="11" customFormat="1" ht="12" customHeight="1">
      <c r="A588" s="371">
        <v>18237501</v>
      </c>
      <c r="B588" s="388"/>
      <c r="C588" s="392" t="s">
        <v>1553</v>
      </c>
      <c r="D588" s="353" t="str">
        <f t="shared" si="560"/>
        <v>Non-Op</v>
      </c>
      <c r="E588" s="353"/>
      <c r="F588" s="367">
        <v>43221</v>
      </c>
      <c r="G588" s="353"/>
      <c r="H588" s="354"/>
      <c r="I588" s="354"/>
      <c r="J588" s="354"/>
      <c r="K588" s="354" t="str">
        <f t="shared" si="524"/>
        <v>Non-Op</v>
      </c>
      <c r="L588" s="354" t="str">
        <f t="shared" si="561"/>
        <v>NO</v>
      </c>
      <c r="M588" s="354" t="str">
        <f t="shared" si="562"/>
        <v>NO</v>
      </c>
      <c r="N588" s="354"/>
      <c r="O588"/>
      <c r="P588" s="355"/>
      <c r="Q588" s="355"/>
      <c r="R588" s="355"/>
      <c r="S588" s="355"/>
      <c r="T588" s="355"/>
      <c r="U588" s="355">
        <v>130096.77</v>
      </c>
      <c r="V588" s="355">
        <v>121871.24</v>
      </c>
      <c r="W588" s="355">
        <v>111347.75</v>
      </c>
      <c r="X588" s="355">
        <v>102187.66</v>
      </c>
      <c r="Y588" s="355">
        <v>93201.67</v>
      </c>
      <c r="Z588" s="355">
        <v>84288.16</v>
      </c>
      <c r="AA588" s="355">
        <v>76315.570000000007</v>
      </c>
      <c r="AB588" s="355">
        <v>66995.95</v>
      </c>
      <c r="AC588" s="355"/>
      <c r="AD588" s="355"/>
      <c r="AE588" s="355">
        <f t="shared" si="510"/>
        <v>62733.899583333339</v>
      </c>
      <c r="AF588" s="412"/>
      <c r="AG588" s="386"/>
      <c r="AH588" s="357"/>
      <c r="AI588" s="357"/>
      <c r="AJ588" s="357"/>
      <c r="AK588" s="358">
        <f t="shared" si="522"/>
        <v>62733.899583333339</v>
      </c>
      <c r="AL588" s="357">
        <f t="shared" si="563"/>
        <v>62733.899583333339</v>
      </c>
      <c r="AM588" s="359"/>
      <c r="AN588" s="357"/>
      <c r="AO588" s="360">
        <f t="shared" si="564"/>
        <v>0</v>
      </c>
      <c r="AP588" s="357"/>
      <c r="AQ588" s="361">
        <f t="shared" si="511"/>
        <v>66995.95</v>
      </c>
      <c r="AR588" s="357"/>
      <c r="AS588" s="357"/>
      <c r="AT588" s="357"/>
      <c r="AU588" s="357">
        <f t="shared" si="565"/>
        <v>66995.95</v>
      </c>
      <c r="AV588" s="362">
        <f t="shared" si="566"/>
        <v>66995.95</v>
      </c>
      <c r="AW588" s="357"/>
      <c r="AX588" s="357"/>
      <c r="AY588" s="359">
        <f t="shared" si="509"/>
        <v>0</v>
      </c>
      <c r="AZ588" s="516" t="s">
        <v>1686</v>
      </c>
      <c r="BA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row>
    <row r="589" spans="1:87" s="11" customFormat="1" ht="12" customHeight="1">
      <c r="A589" s="371">
        <v>18237502</v>
      </c>
      <c r="B589" s="388" t="str">
        <f t="shared" si="537"/>
        <v>18237502</v>
      </c>
      <c r="C589" s="401" t="s">
        <v>1405</v>
      </c>
      <c r="D589" s="353" t="str">
        <f t="shared" si="538"/>
        <v>Non-Op</v>
      </c>
      <c r="E589" s="353"/>
      <c r="F589" s="367">
        <v>43070</v>
      </c>
      <c r="G589" s="353"/>
      <c r="H589" s="354" t="str">
        <f t="shared" ref="H589:H620" si="567">IF(VALUE(AH589),H$7,IF(ISBLANK(AH589),"",H$7))</f>
        <v/>
      </c>
      <c r="I589" s="354" t="str">
        <f t="shared" ref="I589:I620" si="568">IF(VALUE(AI589),I$7,IF(ISBLANK(AI589),"",I$7))</f>
        <v/>
      </c>
      <c r="J589" s="354" t="str">
        <f t="shared" ref="J589:J620" si="569">IF(VALUE(AJ589),J$7,IF(ISBLANK(AJ589),"",J$7))</f>
        <v/>
      </c>
      <c r="K589" s="354" t="str">
        <f t="shared" si="524"/>
        <v>Non-Op</v>
      </c>
      <c r="L589" s="354" t="str">
        <f t="shared" si="540"/>
        <v>NO</v>
      </c>
      <c r="M589" s="354" t="str">
        <f t="shared" si="541"/>
        <v>NO</v>
      </c>
      <c r="N589" s="354" t="str">
        <f t="shared" si="542"/>
        <v/>
      </c>
      <c r="O589"/>
      <c r="P589" s="355">
        <v>-567913.01</v>
      </c>
      <c r="Q589" s="355">
        <v>4734808.6500000004</v>
      </c>
      <c r="R589" s="355">
        <v>3487510.05</v>
      </c>
      <c r="S589" s="355">
        <v>2363798.31</v>
      </c>
      <c r="T589" s="355">
        <v>1609188.67</v>
      </c>
      <c r="U589" s="355">
        <v>1385855.74</v>
      </c>
      <c r="V589" s="355">
        <v>1307804.79</v>
      </c>
      <c r="W589" s="355">
        <v>1254829.95</v>
      </c>
      <c r="X589" s="355">
        <v>1197700.8</v>
      </c>
      <c r="Y589" s="355">
        <v>1133788.23</v>
      </c>
      <c r="Z589" s="355">
        <v>1022287.12</v>
      </c>
      <c r="AA589" s="355">
        <v>868291.2</v>
      </c>
      <c r="AB589" s="355">
        <v>639222.56999999995</v>
      </c>
      <c r="AC589" s="355"/>
      <c r="AD589" s="355"/>
      <c r="AE589" s="355">
        <f t="shared" si="510"/>
        <v>1700126.5241666669</v>
      </c>
      <c r="AF589" s="412"/>
      <c r="AG589" s="386"/>
      <c r="AH589" s="357"/>
      <c r="AI589" s="357"/>
      <c r="AJ589" s="357"/>
      <c r="AK589" s="358">
        <f t="shared" si="522"/>
        <v>1700126.5241666669</v>
      </c>
      <c r="AL589" s="357">
        <f t="shared" si="506"/>
        <v>1700126.5241666669</v>
      </c>
      <c r="AM589" s="359"/>
      <c r="AN589" s="357"/>
      <c r="AO589" s="360">
        <f t="shared" si="507"/>
        <v>0</v>
      </c>
      <c r="AP589" s="357"/>
      <c r="AQ589" s="361">
        <f t="shared" si="511"/>
        <v>639222.56999999995</v>
      </c>
      <c r="AR589" s="357"/>
      <c r="AS589" s="357"/>
      <c r="AT589" s="357"/>
      <c r="AU589" s="357">
        <f t="shared" si="532"/>
        <v>639222.56999999995</v>
      </c>
      <c r="AV589" s="362">
        <f t="shared" si="508"/>
        <v>639222.56999999995</v>
      </c>
      <c r="AW589" s="357"/>
      <c r="AX589" s="357"/>
      <c r="AY589" s="359">
        <f t="shared" si="509"/>
        <v>0</v>
      </c>
      <c r="AZ589" s="516" t="s">
        <v>1686</v>
      </c>
      <c r="BA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row>
    <row r="590" spans="1:87" s="11" customFormat="1" ht="12" customHeight="1">
      <c r="A590" s="371">
        <v>18237512</v>
      </c>
      <c r="B590" s="388" t="str">
        <f t="shared" si="537"/>
        <v>18237512</v>
      </c>
      <c r="C590" s="401" t="s">
        <v>1432</v>
      </c>
      <c r="D590" s="353" t="str">
        <f t="shared" si="538"/>
        <v>Non-Op</v>
      </c>
      <c r="E590" s="353"/>
      <c r="F590" s="367">
        <v>43070</v>
      </c>
      <c r="G590" s="353"/>
      <c r="H590" s="354" t="str">
        <f t="shared" si="567"/>
        <v/>
      </c>
      <c r="I590" s="354" t="str">
        <f t="shared" si="568"/>
        <v/>
      </c>
      <c r="J590" s="354" t="str">
        <f t="shared" si="569"/>
        <v/>
      </c>
      <c r="K590" s="354" t="str">
        <f t="shared" ref="K590:K621" si="570">IF(VALUE(AK590),K$7,IF(ISBLANK(AK590),"",K$7))</f>
        <v>Non-Op</v>
      </c>
      <c r="L590" s="354" t="str">
        <f t="shared" si="540"/>
        <v>NO</v>
      </c>
      <c r="M590" s="354" t="str">
        <f t="shared" si="541"/>
        <v>NO</v>
      </c>
      <c r="N590" s="354" t="str">
        <f t="shared" si="542"/>
        <v/>
      </c>
      <c r="O590"/>
      <c r="P590" s="355">
        <v>-85799.86</v>
      </c>
      <c r="Q590" s="355">
        <v>2441010.52</v>
      </c>
      <c r="R590" s="355">
        <v>2191392.2000000002</v>
      </c>
      <c r="S590" s="355">
        <v>2010594.14</v>
      </c>
      <c r="T590" s="355">
        <v>1825742.46</v>
      </c>
      <c r="U590" s="355">
        <v>1798440.82</v>
      </c>
      <c r="V590" s="355">
        <v>1686715.57</v>
      </c>
      <c r="W590" s="355">
        <v>1623245.98</v>
      </c>
      <c r="X590" s="355">
        <v>1461501.77</v>
      </c>
      <c r="Y590" s="355">
        <v>1357169.56</v>
      </c>
      <c r="Z590" s="355">
        <v>1230420.2</v>
      </c>
      <c r="AA590" s="355">
        <v>1067532.8500000001</v>
      </c>
      <c r="AB590" s="355">
        <v>879938.14</v>
      </c>
      <c r="AC590" s="355"/>
      <c r="AD590" s="355"/>
      <c r="AE590" s="355">
        <f t="shared" si="510"/>
        <v>1590902.9341666671</v>
      </c>
      <c r="AF590" s="412"/>
      <c r="AG590" s="386"/>
      <c r="AH590" s="357"/>
      <c r="AI590" s="357"/>
      <c r="AJ590" s="357"/>
      <c r="AK590" s="358">
        <f t="shared" si="522"/>
        <v>1590902.9341666671</v>
      </c>
      <c r="AL590" s="357">
        <f t="shared" si="506"/>
        <v>1590902.9341666671</v>
      </c>
      <c r="AM590" s="359"/>
      <c r="AN590" s="357"/>
      <c r="AO590" s="360">
        <f t="shared" si="507"/>
        <v>0</v>
      </c>
      <c r="AP590" s="357"/>
      <c r="AQ590" s="361">
        <f t="shared" si="511"/>
        <v>879938.14</v>
      </c>
      <c r="AR590" s="357"/>
      <c r="AS590" s="357"/>
      <c r="AT590" s="357"/>
      <c r="AU590" s="357">
        <f t="shared" si="532"/>
        <v>879938.14</v>
      </c>
      <c r="AV590" s="362">
        <f t="shared" si="508"/>
        <v>879938.14</v>
      </c>
      <c r="AW590" s="357"/>
      <c r="AX590" s="357"/>
      <c r="AY590" s="359">
        <f t="shared" si="509"/>
        <v>0</v>
      </c>
      <c r="AZ590" s="516" t="s">
        <v>1686</v>
      </c>
      <c r="BA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row>
    <row r="591" spans="1:87" s="11" customFormat="1" ht="12" customHeight="1">
      <c r="A591" s="168">
        <v>18238031</v>
      </c>
      <c r="B591" s="111" t="str">
        <f t="shared" si="537"/>
        <v>18238031</v>
      </c>
      <c r="C591" s="96" t="s">
        <v>978</v>
      </c>
      <c r="D591" s="115" t="str">
        <f t="shared" si="538"/>
        <v>W/C</v>
      </c>
      <c r="E591" s="115"/>
      <c r="F591" s="96"/>
      <c r="G591" s="115"/>
      <c r="H591" s="184" t="str">
        <f t="shared" si="567"/>
        <v/>
      </c>
      <c r="I591" s="184" t="str">
        <f t="shared" si="568"/>
        <v/>
      </c>
      <c r="J591" s="184" t="str">
        <f t="shared" si="569"/>
        <v/>
      </c>
      <c r="K591" s="184" t="str">
        <f t="shared" si="570"/>
        <v/>
      </c>
      <c r="L591" s="184" t="str">
        <f t="shared" si="540"/>
        <v>W/C</v>
      </c>
      <c r="M591" s="184" t="str">
        <f t="shared" si="541"/>
        <v>NO</v>
      </c>
      <c r="N591" s="184" t="str">
        <f t="shared" si="542"/>
        <v>W/C</v>
      </c>
      <c r="O591"/>
      <c r="P591" s="97">
        <v>7634421.9699999997</v>
      </c>
      <c r="Q591" s="97">
        <v>5725815.9699999997</v>
      </c>
      <c r="R591" s="97">
        <v>3817210.97</v>
      </c>
      <c r="S591" s="97">
        <v>3273188.89</v>
      </c>
      <c r="T591" s="97">
        <v>1364582.89</v>
      </c>
      <c r="U591" s="97">
        <v>21045459.890000001</v>
      </c>
      <c r="V591" s="97">
        <v>19132235.890000001</v>
      </c>
      <c r="W591" s="97">
        <v>17219012.890000001</v>
      </c>
      <c r="X591" s="97">
        <v>15305788.890000001</v>
      </c>
      <c r="Y591" s="97">
        <v>13392564.890000001</v>
      </c>
      <c r="Z591" s="97">
        <v>11479340.890000001</v>
      </c>
      <c r="AA591" s="97">
        <v>9566116.8900000006</v>
      </c>
      <c r="AB591" s="97">
        <v>7652893.8899999997</v>
      </c>
      <c r="AC591" s="97"/>
      <c r="AD591" s="97"/>
      <c r="AE591" s="97">
        <f t="shared" ref="AE591:AE654" si="571">(P591+AB591+SUM(Q591:AA591)*2)/24</f>
        <v>10747081.406666666</v>
      </c>
      <c r="AF591" s="146"/>
      <c r="AG591" s="108"/>
      <c r="AH591" s="102"/>
      <c r="AI591" s="102"/>
      <c r="AJ591" s="102"/>
      <c r="AK591" s="103"/>
      <c r="AL591" s="102">
        <f t="shared" si="506"/>
        <v>0</v>
      </c>
      <c r="AM591" s="101">
        <f>AE591</f>
        <v>10747081.406666666</v>
      </c>
      <c r="AN591" s="102"/>
      <c r="AO591" s="264">
        <f t="shared" si="507"/>
        <v>10747081.406666666</v>
      </c>
      <c r="AP591" s="102"/>
      <c r="AQ591" s="87">
        <f t="shared" ref="AQ591:AQ654" si="572">AB591</f>
        <v>7652893.8899999997</v>
      </c>
      <c r="AR591" s="102"/>
      <c r="AS591" s="102"/>
      <c r="AT591" s="102"/>
      <c r="AU591" s="102"/>
      <c r="AV591" s="260">
        <f t="shared" si="508"/>
        <v>0</v>
      </c>
      <c r="AW591" s="102">
        <f t="shared" si="521"/>
        <v>7652893.8899999997</v>
      </c>
      <c r="AX591" s="102"/>
      <c r="AY591" s="101">
        <f t="shared" si="509"/>
        <v>7652893.8899999997</v>
      </c>
      <c r="AZ591" s="516"/>
      <c r="BA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row>
    <row r="592" spans="1:87" s="11" customFormat="1" ht="12" customHeight="1">
      <c r="A592" s="168">
        <v>18238032</v>
      </c>
      <c r="B592" s="111" t="str">
        <f t="shared" si="537"/>
        <v>18238032</v>
      </c>
      <c r="C592" s="96" t="s">
        <v>979</v>
      </c>
      <c r="D592" s="115" t="str">
        <f t="shared" si="538"/>
        <v>W/C</v>
      </c>
      <c r="E592" s="115"/>
      <c r="F592" s="96"/>
      <c r="G592" s="115"/>
      <c r="H592" s="184" t="str">
        <f t="shared" si="567"/>
        <v/>
      </c>
      <c r="I592" s="184" t="str">
        <f t="shared" si="568"/>
        <v/>
      </c>
      <c r="J592" s="184" t="str">
        <f t="shared" si="569"/>
        <v/>
      </c>
      <c r="K592" s="184" t="str">
        <f t="shared" si="570"/>
        <v/>
      </c>
      <c r="L592" s="184" t="str">
        <f t="shared" si="540"/>
        <v>W/C</v>
      </c>
      <c r="M592" s="184" t="str">
        <f t="shared" si="541"/>
        <v>NO</v>
      </c>
      <c r="N592" s="184" t="str">
        <f t="shared" si="542"/>
        <v>W/C</v>
      </c>
      <c r="O592"/>
      <c r="P592" s="97">
        <v>2767519.23</v>
      </c>
      <c r="Q592" s="97">
        <v>2075639.23</v>
      </c>
      <c r="R592" s="97">
        <v>1383760.23</v>
      </c>
      <c r="S592" s="97">
        <v>1795092.73</v>
      </c>
      <c r="T592" s="97">
        <v>1103212.73</v>
      </c>
      <c r="U592" s="97">
        <v>5155696.7300000004</v>
      </c>
      <c r="V592" s="97">
        <v>4686996.7300000004</v>
      </c>
      <c r="W592" s="97">
        <v>4218297.7300000004</v>
      </c>
      <c r="X592" s="97">
        <v>3749597.73</v>
      </c>
      <c r="Y592" s="97">
        <v>3280897.73</v>
      </c>
      <c r="Z592" s="97">
        <v>2812197.73</v>
      </c>
      <c r="AA592" s="97">
        <v>2343498.73</v>
      </c>
      <c r="AB592" s="97">
        <v>1874798.73</v>
      </c>
      <c r="AC592" s="97"/>
      <c r="AD592" s="97"/>
      <c r="AE592" s="97">
        <f t="shared" si="571"/>
        <v>2910503.9175</v>
      </c>
      <c r="AF592" s="146"/>
      <c r="AG592" s="108"/>
      <c r="AH592" s="102"/>
      <c r="AI592" s="102"/>
      <c r="AJ592" s="102"/>
      <c r="AK592" s="103"/>
      <c r="AL592" s="102">
        <f t="shared" si="506"/>
        <v>0</v>
      </c>
      <c r="AM592" s="101">
        <f>AE592</f>
        <v>2910503.9175</v>
      </c>
      <c r="AN592" s="102"/>
      <c r="AO592" s="264">
        <f t="shared" si="507"/>
        <v>2910503.9175</v>
      </c>
      <c r="AP592" s="102"/>
      <c r="AQ592" s="87">
        <f t="shared" si="572"/>
        <v>1874798.73</v>
      </c>
      <c r="AR592" s="102"/>
      <c r="AS592" s="102"/>
      <c r="AT592" s="102"/>
      <c r="AU592" s="102"/>
      <c r="AV592" s="260">
        <f t="shared" si="508"/>
        <v>0</v>
      </c>
      <c r="AW592" s="102">
        <f t="shared" si="521"/>
        <v>1874798.73</v>
      </c>
      <c r="AX592" s="102"/>
      <c r="AY592" s="101">
        <f t="shared" si="509"/>
        <v>1874798.73</v>
      </c>
      <c r="AZ592" s="516"/>
      <c r="BA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row>
    <row r="593" spans="1:87" s="11" customFormat="1" ht="12" customHeight="1">
      <c r="A593" s="168">
        <v>18238041</v>
      </c>
      <c r="B593" s="111" t="str">
        <f t="shared" si="537"/>
        <v>18238041</v>
      </c>
      <c r="C593" s="96" t="s">
        <v>980</v>
      </c>
      <c r="D593" s="115" t="str">
        <f t="shared" si="538"/>
        <v>W/C</v>
      </c>
      <c r="E593" s="115"/>
      <c r="F593" s="96"/>
      <c r="G593" s="115"/>
      <c r="H593" s="184" t="str">
        <f t="shared" si="567"/>
        <v/>
      </c>
      <c r="I593" s="184" t="str">
        <f t="shared" si="568"/>
        <v/>
      </c>
      <c r="J593" s="184" t="str">
        <f t="shared" si="569"/>
        <v/>
      </c>
      <c r="K593" s="184" t="str">
        <f t="shared" si="570"/>
        <v/>
      </c>
      <c r="L593" s="184" t="str">
        <f t="shared" si="540"/>
        <v>W/C</v>
      </c>
      <c r="M593" s="184" t="str">
        <f t="shared" si="541"/>
        <v>NO</v>
      </c>
      <c r="N593" s="184" t="str">
        <f t="shared" si="542"/>
        <v>W/C</v>
      </c>
      <c r="O593"/>
      <c r="P593" s="97">
        <v>21594101</v>
      </c>
      <c r="Q593" s="97">
        <v>22767459</v>
      </c>
      <c r="R593" s="97">
        <v>23969550</v>
      </c>
      <c r="S593" s="97">
        <v>25693086</v>
      </c>
      <c r="T593" s="97">
        <v>28861796</v>
      </c>
      <c r="U593" s="97">
        <v>10529285</v>
      </c>
      <c r="V593" s="97">
        <v>12924811</v>
      </c>
      <c r="W593" s="97">
        <v>15665300</v>
      </c>
      <c r="X593" s="97">
        <v>18169853</v>
      </c>
      <c r="Y593" s="97">
        <v>21402204</v>
      </c>
      <c r="Z593" s="97">
        <v>23921631</v>
      </c>
      <c r="AA593" s="97">
        <v>26268073</v>
      </c>
      <c r="AB593" s="97">
        <v>27199229</v>
      </c>
      <c r="AC593" s="97"/>
      <c r="AD593" s="97"/>
      <c r="AE593" s="97">
        <f t="shared" si="571"/>
        <v>21214142.75</v>
      </c>
      <c r="AF593" s="146"/>
      <c r="AG593" s="108"/>
      <c r="AH593" s="102"/>
      <c r="AI593" s="102"/>
      <c r="AJ593" s="102"/>
      <c r="AK593" s="103"/>
      <c r="AL593" s="102">
        <f t="shared" si="506"/>
        <v>0</v>
      </c>
      <c r="AM593" s="101">
        <f>AE593</f>
        <v>21214142.75</v>
      </c>
      <c r="AN593" s="102"/>
      <c r="AO593" s="264">
        <f t="shared" si="507"/>
        <v>21214142.75</v>
      </c>
      <c r="AP593" s="102"/>
      <c r="AQ593" s="87">
        <f t="shared" si="572"/>
        <v>27199229</v>
      </c>
      <c r="AR593" s="102"/>
      <c r="AS593" s="102"/>
      <c r="AT593" s="102"/>
      <c r="AU593" s="102"/>
      <c r="AV593" s="260">
        <f t="shared" si="508"/>
        <v>0</v>
      </c>
      <c r="AW593" s="102">
        <f t="shared" si="521"/>
        <v>27199229</v>
      </c>
      <c r="AX593" s="102"/>
      <c r="AY593" s="101">
        <f t="shared" si="509"/>
        <v>27199229</v>
      </c>
      <c r="AZ593" s="516"/>
      <c r="BA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row>
    <row r="594" spans="1:87" s="11" customFormat="1" ht="12" customHeight="1">
      <c r="A594" s="168">
        <v>18238042</v>
      </c>
      <c r="B594" s="111" t="str">
        <f t="shared" si="537"/>
        <v>18238042</v>
      </c>
      <c r="C594" s="96" t="s">
        <v>981</v>
      </c>
      <c r="D594" s="115" t="str">
        <f t="shared" si="538"/>
        <v>W/C</v>
      </c>
      <c r="E594" s="115"/>
      <c r="F594" s="96"/>
      <c r="G594" s="115"/>
      <c r="H594" s="184" t="str">
        <f t="shared" si="567"/>
        <v/>
      </c>
      <c r="I594" s="184" t="str">
        <f t="shared" si="568"/>
        <v/>
      </c>
      <c r="J594" s="184" t="str">
        <f t="shared" si="569"/>
        <v/>
      </c>
      <c r="K594" s="184" t="str">
        <f t="shared" si="570"/>
        <v/>
      </c>
      <c r="L594" s="184" t="str">
        <f t="shared" si="540"/>
        <v>W/C</v>
      </c>
      <c r="M594" s="184" t="str">
        <f t="shared" si="541"/>
        <v>NO</v>
      </c>
      <c r="N594" s="184" t="str">
        <f t="shared" si="542"/>
        <v>W/C</v>
      </c>
      <c r="O594"/>
      <c r="P594" s="97">
        <v>4521184</v>
      </c>
      <c r="Q594" s="97">
        <v>3984927</v>
      </c>
      <c r="R594" s="97">
        <v>3315251</v>
      </c>
      <c r="S594" s="97">
        <v>3188890</v>
      </c>
      <c r="T594" s="97">
        <v>4225985</v>
      </c>
      <c r="U594" s="97">
        <v>1281728</v>
      </c>
      <c r="V594" s="97">
        <v>2938150</v>
      </c>
      <c r="W594" s="97">
        <v>4858211</v>
      </c>
      <c r="X594" s="97">
        <v>6758653</v>
      </c>
      <c r="Y594" s="97">
        <v>8507920</v>
      </c>
      <c r="Z594" s="97">
        <v>9463638</v>
      </c>
      <c r="AA594" s="97">
        <v>9812804</v>
      </c>
      <c r="AB594" s="97">
        <v>8894921</v>
      </c>
      <c r="AC594" s="97"/>
      <c r="AD594" s="97"/>
      <c r="AE594" s="97">
        <f t="shared" si="571"/>
        <v>5420350.791666667</v>
      </c>
      <c r="AF594" s="146"/>
      <c r="AG594" s="108"/>
      <c r="AH594" s="102"/>
      <c r="AI594" s="102"/>
      <c r="AJ594" s="102"/>
      <c r="AK594" s="103"/>
      <c r="AL594" s="102">
        <f t="shared" si="506"/>
        <v>0</v>
      </c>
      <c r="AM594" s="101">
        <f>AE594</f>
        <v>5420350.791666667</v>
      </c>
      <c r="AN594" s="102"/>
      <c r="AO594" s="264">
        <f t="shared" si="507"/>
        <v>5420350.791666667</v>
      </c>
      <c r="AP594" s="102"/>
      <c r="AQ594" s="87">
        <f t="shared" si="572"/>
        <v>8894921</v>
      </c>
      <c r="AR594" s="102"/>
      <c r="AS594" s="102"/>
      <c r="AT594" s="102"/>
      <c r="AU594" s="102"/>
      <c r="AV594" s="260">
        <f t="shared" si="508"/>
        <v>0</v>
      </c>
      <c r="AW594" s="102">
        <f t="shared" si="521"/>
        <v>8894921</v>
      </c>
      <c r="AX594" s="102"/>
      <c r="AY594" s="101">
        <f t="shared" si="509"/>
        <v>8894921</v>
      </c>
      <c r="AZ594" s="516"/>
      <c r="BA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row>
    <row r="595" spans="1:87" s="11" customFormat="1" ht="12" customHeight="1">
      <c r="A595" s="168">
        <v>18238141</v>
      </c>
      <c r="B595" s="111" t="str">
        <f t="shared" si="537"/>
        <v>18238141</v>
      </c>
      <c r="C595" s="115" t="s">
        <v>986</v>
      </c>
      <c r="D595" s="115" t="str">
        <f t="shared" si="538"/>
        <v>Non-Op</v>
      </c>
      <c r="E595" s="115"/>
      <c r="F595" s="115"/>
      <c r="G595" s="115"/>
      <c r="H595" s="184" t="str">
        <f t="shared" si="567"/>
        <v/>
      </c>
      <c r="I595" s="184" t="str">
        <f t="shared" si="568"/>
        <v/>
      </c>
      <c r="J595" s="184" t="str">
        <f t="shared" si="569"/>
        <v/>
      </c>
      <c r="K595" s="184" t="str">
        <f t="shared" si="570"/>
        <v>Non-Op</v>
      </c>
      <c r="L595" s="184" t="str">
        <f t="shared" si="540"/>
        <v>NO</v>
      </c>
      <c r="M595" s="184" t="str">
        <f t="shared" si="541"/>
        <v>NO</v>
      </c>
      <c r="N595" s="184" t="str">
        <f t="shared" si="542"/>
        <v/>
      </c>
      <c r="O595"/>
      <c r="P595" s="97">
        <v>0</v>
      </c>
      <c r="Q595" s="97">
        <v>0</v>
      </c>
      <c r="R595" s="97">
        <v>0</v>
      </c>
      <c r="S595" s="97">
        <v>0</v>
      </c>
      <c r="T595" s="97">
        <v>0</v>
      </c>
      <c r="U595" s="97">
        <v>4315803.01</v>
      </c>
      <c r="V595" s="97">
        <v>3447493.03</v>
      </c>
      <c r="W595" s="97">
        <v>2875717.94</v>
      </c>
      <c r="X595" s="97">
        <v>2848434.08</v>
      </c>
      <c r="Y595" s="97">
        <v>2683150.7400000002</v>
      </c>
      <c r="Z595" s="97">
        <v>2632860.7200000002</v>
      </c>
      <c r="AA595" s="97">
        <v>5295418.3899999997</v>
      </c>
      <c r="AB595" s="97">
        <v>7972606.4299999997</v>
      </c>
      <c r="AC595" s="97"/>
      <c r="AD595" s="97"/>
      <c r="AE595" s="97">
        <f t="shared" si="571"/>
        <v>2340431.7604166665</v>
      </c>
      <c r="AF595" s="146"/>
      <c r="AG595" s="108"/>
      <c r="AH595" s="102"/>
      <c r="AI595" s="102"/>
      <c r="AJ595" s="102"/>
      <c r="AK595" s="103">
        <f t="shared" ref="AK595:AK604" si="573">AE595</f>
        <v>2340431.7604166665</v>
      </c>
      <c r="AL595" s="102">
        <f t="shared" si="506"/>
        <v>2340431.7604166665</v>
      </c>
      <c r="AM595" s="101"/>
      <c r="AN595" s="102"/>
      <c r="AO595" s="264">
        <f t="shared" si="507"/>
        <v>0</v>
      </c>
      <c r="AP595" s="240"/>
      <c r="AQ595" s="87">
        <f t="shared" si="572"/>
        <v>7972606.4299999997</v>
      </c>
      <c r="AR595" s="102"/>
      <c r="AS595" s="102"/>
      <c r="AT595" s="102"/>
      <c r="AU595" s="102">
        <f t="shared" ref="AU595:AU604" si="574">AQ595</f>
        <v>7972606.4299999997</v>
      </c>
      <c r="AV595" s="260">
        <f t="shared" si="508"/>
        <v>7972606.4299999997</v>
      </c>
      <c r="AW595" s="102"/>
      <c r="AX595" s="102"/>
      <c r="AY595" s="101">
        <f t="shared" si="509"/>
        <v>0</v>
      </c>
      <c r="AZ595" s="516" t="s">
        <v>1686</v>
      </c>
      <c r="BA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row>
    <row r="596" spans="1:87" s="11" customFormat="1" ht="12" customHeight="1">
      <c r="A596" s="168">
        <v>18238142</v>
      </c>
      <c r="B596" s="111" t="str">
        <f t="shared" si="537"/>
        <v>18238142</v>
      </c>
      <c r="C596" s="115" t="s">
        <v>987</v>
      </c>
      <c r="D596" s="115" t="str">
        <f t="shared" si="538"/>
        <v>Non-Op</v>
      </c>
      <c r="E596" s="115"/>
      <c r="F596" s="115"/>
      <c r="G596" s="115"/>
      <c r="H596" s="184" t="str">
        <f t="shared" si="567"/>
        <v/>
      </c>
      <c r="I596" s="184" t="str">
        <f t="shared" si="568"/>
        <v/>
      </c>
      <c r="J596" s="184" t="str">
        <f t="shared" si="569"/>
        <v/>
      </c>
      <c r="K596" s="184" t="str">
        <f t="shared" si="570"/>
        <v>Non-Op</v>
      </c>
      <c r="L596" s="184" t="str">
        <f t="shared" si="540"/>
        <v>NO</v>
      </c>
      <c r="M596" s="184" t="str">
        <f t="shared" si="541"/>
        <v>NO</v>
      </c>
      <c r="N596" s="184" t="str">
        <f t="shared" si="542"/>
        <v/>
      </c>
      <c r="O596"/>
      <c r="P596" s="97">
        <v>48106199.670000002</v>
      </c>
      <c r="Q596" s="97">
        <v>52122094.520000003</v>
      </c>
      <c r="R596" s="97">
        <v>49790291.25</v>
      </c>
      <c r="S596" s="97">
        <v>47683969.259999998</v>
      </c>
      <c r="T596" s="97">
        <v>46029519.140000001</v>
      </c>
      <c r="U596" s="97">
        <v>569275.34</v>
      </c>
      <c r="V596" s="97">
        <v>984844.08</v>
      </c>
      <c r="W596" s="97">
        <v>1643061</v>
      </c>
      <c r="X596" s="97">
        <v>2057674.67</v>
      </c>
      <c r="Y596" s="97">
        <v>2790341.24</v>
      </c>
      <c r="Z596" s="97">
        <v>3417864.41</v>
      </c>
      <c r="AA596" s="97">
        <v>4241956.72</v>
      </c>
      <c r="AB596" s="97">
        <v>8679562.2799999993</v>
      </c>
      <c r="AC596" s="97"/>
      <c r="AD596" s="97"/>
      <c r="AE596" s="97">
        <f t="shared" si="571"/>
        <v>19976981.050416667</v>
      </c>
      <c r="AF596" s="146"/>
      <c r="AG596" s="108"/>
      <c r="AH596" s="102"/>
      <c r="AI596" s="102"/>
      <c r="AJ596" s="102"/>
      <c r="AK596" s="103">
        <f t="shared" si="573"/>
        <v>19976981.050416667</v>
      </c>
      <c r="AL596" s="102">
        <f t="shared" si="506"/>
        <v>19976981.050416667</v>
      </c>
      <c r="AM596" s="101"/>
      <c r="AN596" s="102"/>
      <c r="AO596" s="264">
        <f t="shared" si="507"/>
        <v>0</v>
      </c>
      <c r="AP596" s="240"/>
      <c r="AQ596" s="87">
        <f t="shared" si="572"/>
        <v>8679562.2799999993</v>
      </c>
      <c r="AR596" s="102"/>
      <c r="AS596" s="102"/>
      <c r="AT596" s="102"/>
      <c r="AU596" s="102">
        <f t="shared" si="574"/>
        <v>8679562.2799999993</v>
      </c>
      <c r="AV596" s="260">
        <f t="shared" si="508"/>
        <v>8679562.2799999993</v>
      </c>
      <c r="AW596" s="102"/>
      <c r="AX596" s="102"/>
      <c r="AY596" s="101">
        <f t="shared" si="509"/>
        <v>0</v>
      </c>
      <c r="AZ596" s="516" t="s">
        <v>1686</v>
      </c>
      <c r="BA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row>
    <row r="597" spans="1:87" s="11" customFormat="1" ht="12" customHeight="1">
      <c r="A597" s="168">
        <v>18238151</v>
      </c>
      <c r="B597" s="111" t="str">
        <f t="shared" si="537"/>
        <v>18238151</v>
      </c>
      <c r="C597" s="115" t="s">
        <v>988</v>
      </c>
      <c r="D597" s="115" t="str">
        <f t="shared" si="538"/>
        <v>Non-Op</v>
      </c>
      <c r="E597" s="115"/>
      <c r="F597" s="115"/>
      <c r="G597" s="115"/>
      <c r="H597" s="184" t="str">
        <f t="shared" si="567"/>
        <v/>
      </c>
      <c r="I597" s="184" t="str">
        <f t="shared" si="568"/>
        <v/>
      </c>
      <c r="J597" s="184" t="str">
        <f t="shared" si="569"/>
        <v/>
      </c>
      <c r="K597" s="184" t="str">
        <f t="shared" si="570"/>
        <v>Non-Op</v>
      </c>
      <c r="L597" s="184" t="str">
        <f t="shared" si="540"/>
        <v>NO</v>
      </c>
      <c r="M597" s="184" t="str">
        <f t="shared" si="541"/>
        <v>NO</v>
      </c>
      <c r="N597" s="184" t="str">
        <f t="shared" si="542"/>
        <v/>
      </c>
      <c r="O597"/>
      <c r="P597" s="97">
        <v>11496655.73</v>
      </c>
      <c r="Q597" s="97">
        <v>0</v>
      </c>
      <c r="R597" s="97">
        <v>0</v>
      </c>
      <c r="S597" s="97">
        <v>0</v>
      </c>
      <c r="T597" s="97">
        <v>0</v>
      </c>
      <c r="U597" s="97">
        <v>0</v>
      </c>
      <c r="V597" s="97">
        <v>0</v>
      </c>
      <c r="W597" s="97">
        <v>0</v>
      </c>
      <c r="X597" s="97">
        <v>0</v>
      </c>
      <c r="Y597" s="97">
        <v>0</v>
      </c>
      <c r="Z597" s="97">
        <v>0</v>
      </c>
      <c r="AA597" s="97">
        <v>0</v>
      </c>
      <c r="AB597" s="97">
        <v>0</v>
      </c>
      <c r="AC597" s="97"/>
      <c r="AD597" s="97"/>
      <c r="AE597" s="97">
        <f t="shared" si="571"/>
        <v>479027.32208333333</v>
      </c>
      <c r="AF597" s="146"/>
      <c r="AG597" s="108"/>
      <c r="AH597" s="102"/>
      <c r="AI597" s="102"/>
      <c r="AJ597" s="102"/>
      <c r="AK597" s="103">
        <f t="shared" si="573"/>
        <v>479027.32208333333</v>
      </c>
      <c r="AL597" s="102">
        <f t="shared" si="506"/>
        <v>479027.32208333333</v>
      </c>
      <c r="AM597" s="101"/>
      <c r="AN597" s="102"/>
      <c r="AO597" s="264">
        <f t="shared" si="507"/>
        <v>0</v>
      </c>
      <c r="AP597" s="240"/>
      <c r="AQ597" s="87">
        <f t="shared" si="572"/>
        <v>0</v>
      </c>
      <c r="AR597" s="102"/>
      <c r="AS597" s="102"/>
      <c r="AT597" s="102"/>
      <c r="AU597" s="102">
        <f t="shared" si="574"/>
        <v>0</v>
      </c>
      <c r="AV597" s="260">
        <f t="shared" si="508"/>
        <v>0</v>
      </c>
      <c r="AW597" s="102"/>
      <c r="AX597" s="102"/>
      <c r="AY597" s="101">
        <f t="shared" si="509"/>
        <v>0</v>
      </c>
      <c r="AZ597" s="516" t="s">
        <v>1686</v>
      </c>
      <c r="BA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row>
    <row r="598" spans="1:87" s="11" customFormat="1" ht="12" customHeight="1">
      <c r="A598" s="168">
        <v>18238152</v>
      </c>
      <c r="B598" s="111" t="str">
        <f t="shared" si="537"/>
        <v>18238152</v>
      </c>
      <c r="C598" s="115" t="s">
        <v>989</v>
      </c>
      <c r="D598" s="115" t="str">
        <f t="shared" si="538"/>
        <v>Non-Op</v>
      </c>
      <c r="E598" s="115"/>
      <c r="F598" s="115"/>
      <c r="G598" s="115"/>
      <c r="H598" s="184" t="str">
        <f t="shared" si="567"/>
        <v/>
      </c>
      <c r="I598" s="184" t="str">
        <f t="shared" si="568"/>
        <v/>
      </c>
      <c r="J598" s="184" t="str">
        <f t="shared" si="569"/>
        <v/>
      </c>
      <c r="K598" s="184" t="str">
        <f t="shared" si="570"/>
        <v>Non-Op</v>
      </c>
      <c r="L598" s="184" t="str">
        <f t="shared" si="540"/>
        <v>NO</v>
      </c>
      <c r="M598" s="184" t="str">
        <f t="shared" si="541"/>
        <v>NO</v>
      </c>
      <c r="N598" s="184" t="str">
        <f t="shared" si="542"/>
        <v/>
      </c>
      <c r="O598"/>
      <c r="P598" s="97">
        <v>639327.88</v>
      </c>
      <c r="Q598" s="97">
        <v>0</v>
      </c>
      <c r="R598" s="97">
        <v>0</v>
      </c>
      <c r="S598" s="97">
        <v>0</v>
      </c>
      <c r="T598" s="97">
        <v>0</v>
      </c>
      <c r="U598" s="97">
        <v>0</v>
      </c>
      <c r="V598" s="97">
        <v>0</v>
      </c>
      <c r="W598" s="97">
        <v>0</v>
      </c>
      <c r="X598" s="97">
        <v>0</v>
      </c>
      <c r="Y598" s="97">
        <v>0</v>
      </c>
      <c r="Z598" s="97">
        <v>0</v>
      </c>
      <c r="AA598" s="97">
        <v>0</v>
      </c>
      <c r="AB598" s="97">
        <v>0</v>
      </c>
      <c r="AC598" s="97"/>
      <c r="AD598" s="97"/>
      <c r="AE598" s="97">
        <f t="shared" si="571"/>
        <v>26638.661666666667</v>
      </c>
      <c r="AF598" s="146"/>
      <c r="AG598" s="108"/>
      <c r="AH598" s="102"/>
      <c r="AI598" s="102"/>
      <c r="AJ598" s="102"/>
      <c r="AK598" s="103">
        <f t="shared" si="573"/>
        <v>26638.661666666667</v>
      </c>
      <c r="AL598" s="102">
        <f t="shared" si="506"/>
        <v>26638.661666666667</v>
      </c>
      <c r="AM598" s="101"/>
      <c r="AN598" s="102"/>
      <c r="AO598" s="264">
        <f t="shared" si="507"/>
        <v>0</v>
      </c>
      <c r="AP598" s="240"/>
      <c r="AQ598" s="87">
        <f t="shared" si="572"/>
        <v>0</v>
      </c>
      <c r="AR598" s="102"/>
      <c r="AS598" s="102"/>
      <c r="AT598" s="102"/>
      <c r="AU598" s="102">
        <f t="shared" si="574"/>
        <v>0</v>
      </c>
      <c r="AV598" s="260">
        <f t="shared" si="508"/>
        <v>0</v>
      </c>
      <c r="AW598" s="102"/>
      <c r="AX598" s="102"/>
      <c r="AY598" s="101">
        <f t="shared" si="509"/>
        <v>0</v>
      </c>
      <c r="AZ598" s="516" t="s">
        <v>1686</v>
      </c>
      <c r="BA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row>
    <row r="599" spans="1:87" s="11" customFormat="1" ht="12" customHeight="1">
      <c r="A599" s="168">
        <v>18238161</v>
      </c>
      <c r="B599" s="111" t="str">
        <f t="shared" si="537"/>
        <v>18238161</v>
      </c>
      <c r="C599" s="115" t="s">
        <v>990</v>
      </c>
      <c r="D599" s="115" t="str">
        <f t="shared" si="538"/>
        <v>Non-Op</v>
      </c>
      <c r="E599" s="115"/>
      <c r="F599" s="115"/>
      <c r="G599" s="115"/>
      <c r="H599" s="184" t="str">
        <f t="shared" si="567"/>
        <v/>
      </c>
      <c r="I599" s="184" t="str">
        <f t="shared" si="568"/>
        <v/>
      </c>
      <c r="J599" s="184" t="str">
        <f t="shared" si="569"/>
        <v/>
      </c>
      <c r="K599" s="184" t="str">
        <f t="shared" si="570"/>
        <v>Non-Op</v>
      </c>
      <c r="L599" s="184" t="str">
        <f t="shared" si="540"/>
        <v>NO</v>
      </c>
      <c r="M599" s="184" t="str">
        <f t="shared" si="541"/>
        <v>NO</v>
      </c>
      <c r="N599" s="184" t="str">
        <f t="shared" si="542"/>
        <v/>
      </c>
      <c r="O599"/>
      <c r="P599" s="97">
        <v>451853.74</v>
      </c>
      <c r="Q599" s="97">
        <v>449572.28</v>
      </c>
      <c r="R599" s="97">
        <v>448825.61</v>
      </c>
      <c r="S599" s="97">
        <v>443347.37</v>
      </c>
      <c r="T599" s="97">
        <v>432089.42</v>
      </c>
      <c r="U599" s="97">
        <v>0</v>
      </c>
      <c r="V599" s="97">
        <v>0</v>
      </c>
      <c r="W599" s="97">
        <v>0</v>
      </c>
      <c r="X599" s="97">
        <v>0</v>
      </c>
      <c r="Y599" s="97">
        <v>0</v>
      </c>
      <c r="Z599" s="97">
        <v>0</v>
      </c>
      <c r="AA599" s="97">
        <v>0</v>
      </c>
      <c r="AB599" s="97">
        <v>0</v>
      </c>
      <c r="AC599" s="97"/>
      <c r="AD599" s="97"/>
      <c r="AE599" s="97">
        <f t="shared" si="571"/>
        <v>166646.79583333331</v>
      </c>
      <c r="AF599" s="146"/>
      <c r="AG599" s="108"/>
      <c r="AH599" s="102"/>
      <c r="AI599" s="102"/>
      <c r="AJ599" s="102"/>
      <c r="AK599" s="103">
        <f t="shared" si="573"/>
        <v>166646.79583333331</v>
      </c>
      <c r="AL599" s="102">
        <f t="shared" si="506"/>
        <v>166646.79583333331</v>
      </c>
      <c r="AM599" s="101"/>
      <c r="AN599" s="102"/>
      <c r="AO599" s="264">
        <f t="shared" si="507"/>
        <v>0</v>
      </c>
      <c r="AP599" s="240"/>
      <c r="AQ599" s="87">
        <f t="shared" si="572"/>
        <v>0</v>
      </c>
      <c r="AR599" s="102"/>
      <c r="AS599" s="102"/>
      <c r="AT599" s="102"/>
      <c r="AU599" s="102">
        <f t="shared" si="574"/>
        <v>0</v>
      </c>
      <c r="AV599" s="260">
        <f t="shared" si="508"/>
        <v>0</v>
      </c>
      <c r="AW599" s="102"/>
      <c r="AX599" s="102"/>
      <c r="AY599" s="101">
        <f t="shared" si="509"/>
        <v>0</v>
      </c>
      <c r="AZ599" s="516" t="s">
        <v>1686</v>
      </c>
      <c r="BA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row>
    <row r="600" spans="1:87" s="11" customFormat="1" ht="12" customHeight="1">
      <c r="A600" s="168">
        <v>18238162</v>
      </c>
      <c r="B600" s="111" t="str">
        <f t="shared" si="537"/>
        <v>18238162</v>
      </c>
      <c r="C600" s="115" t="s">
        <v>991</v>
      </c>
      <c r="D600" s="115" t="str">
        <f t="shared" si="538"/>
        <v>Non-Op</v>
      </c>
      <c r="E600" s="115"/>
      <c r="F600" s="115"/>
      <c r="G600" s="115"/>
      <c r="H600" s="184" t="str">
        <f t="shared" si="567"/>
        <v/>
      </c>
      <c r="I600" s="184" t="str">
        <f t="shared" si="568"/>
        <v/>
      </c>
      <c r="J600" s="184" t="str">
        <f t="shared" si="569"/>
        <v/>
      </c>
      <c r="K600" s="184" t="str">
        <f t="shared" si="570"/>
        <v>Non-Op</v>
      </c>
      <c r="L600" s="184" t="str">
        <f t="shared" si="540"/>
        <v>NO</v>
      </c>
      <c r="M600" s="184" t="str">
        <f t="shared" si="541"/>
        <v>NO</v>
      </c>
      <c r="N600" s="184" t="str">
        <f t="shared" si="542"/>
        <v/>
      </c>
      <c r="O600"/>
      <c r="P600" s="97">
        <v>2416073.61</v>
      </c>
      <c r="Q600" s="97">
        <v>2626071.4300000002</v>
      </c>
      <c r="R600" s="97">
        <v>2828341.77</v>
      </c>
      <c r="S600" s="97">
        <v>3012660.97</v>
      </c>
      <c r="T600" s="97">
        <v>3191205.27</v>
      </c>
      <c r="U600" s="97">
        <v>942515.78</v>
      </c>
      <c r="V600" s="97">
        <v>1103479.94</v>
      </c>
      <c r="W600" s="97">
        <v>1269896.05</v>
      </c>
      <c r="X600" s="97">
        <v>1434697.87</v>
      </c>
      <c r="Y600" s="97">
        <v>1597338.09</v>
      </c>
      <c r="Z600" s="97">
        <v>1762916.59</v>
      </c>
      <c r="AA600" s="97">
        <v>1915466.1</v>
      </c>
      <c r="AB600" s="97">
        <v>2056030.58</v>
      </c>
      <c r="AC600" s="97"/>
      <c r="AD600" s="97"/>
      <c r="AE600" s="97">
        <f t="shared" si="571"/>
        <v>1993386.8295833331</v>
      </c>
      <c r="AF600" s="146"/>
      <c r="AG600" s="108"/>
      <c r="AH600" s="102"/>
      <c r="AI600" s="102"/>
      <c r="AJ600" s="102"/>
      <c r="AK600" s="103">
        <f t="shared" si="573"/>
        <v>1993386.8295833331</v>
      </c>
      <c r="AL600" s="102">
        <f t="shared" si="506"/>
        <v>1993386.8295833331</v>
      </c>
      <c r="AM600" s="101"/>
      <c r="AN600" s="102"/>
      <c r="AO600" s="264">
        <f t="shared" si="507"/>
        <v>0</v>
      </c>
      <c r="AP600" s="240"/>
      <c r="AQ600" s="87">
        <f t="shared" si="572"/>
        <v>2056030.58</v>
      </c>
      <c r="AR600" s="102"/>
      <c r="AS600" s="102"/>
      <c r="AT600" s="102"/>
      <c r="AU600" s="102">
        <f t="shared" si="574"/>
        <v>2056030.58</v>
      </c>
      <c r="AV600" s="260">
        <f t="shared" si="508"/>
        <v>2056030.58</v>
      </c>
      <c r="AW600" s="102"/>
      <c r="AX600" s="102"/>
      <c r="AY600" s="101">
        <f t="shared" si="509"/>
        <v>0</v>
      </c>
      <c r="AZ600" s="516" t="s">
        <v>1686</v>
      </c>
      <c r="BA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row>
    <row r="601" spans="1:87" s="11" customFormat="1" ht="12" customHeight="1">
      <c r="A601" s="168">
        <v>18238171</v>
      </c>
      <c r="B601" s="111" t="str">
        <f t="shared" si="537"/>
        <v>18238171</v>
      </c>
      <c r="C601" s="115" t="s">
        <v>992</v>
      </c>
      <c r="D601" s="115" t="str">
        <f t="shared" si="538"/>
        <v>Non-Op</v>
      </c>
      <c r="E601" s="115"/>
      <c r="F601" s="115"/>
      <c r="G601" s="115"/>
      <c r="H601" s="184" t="str">
        <f t="shared" si="567"/>
        <v/>
      </c>
      <c r="I601" s="184" t="str">
        <f t="shared" si="568"/>
        <v/>
      </c>
      <c r="J601" s="184" t="str">
        <f t="shared" si="569"/>
        <v/>
      </c>
      <c r="K601" s="184" t="str">
        <f t="shared" si="570"/>
        <v>Non-Op</v>
      </c>
      <c r="L601" s="184" t="str">
        <f t="shared" si="540"/>
        <v>NO</v>
      </c>
      <c r="M601" s="184" t="str">
        <f t="shared" si="541"/>
        <v>NO</v>
      </c>
      <c r="N601" s="184" t="str">
        <f t="shared" si="542"/>
        <v/>
      </c>
      <c r="O601"/>
      <c r="P601" s="97">
        <v>515962.22</v>
      </c>
      <c r="Q601" s="97">
        <v>0</v>
      </c>
      <c r="R601" s="97">
        <v>0</v>
      </c>
      <c r="S601" s="97">
        <v>0</v>
      </c>
      <c r="T601" s="97">
        <v>0</v>
      </c>
      <c r="U601" s="97">
        <v>0</v>
      </c>
      <c r="V601" s="97">
        <v>0</v>
      </c>
      <c r="W601" s="97">
        <v>0</v>
      </c>
      <c r="X601" s="97">
        <v>0</v>
      </c>
      <c r="Y601" s="97">
        <v>0</v>
      </c>
      <c r="Z601" s="97">
        <v>0</v>
      </c>
      <c r="AA601" s="97">
        <v>0</v>
      </c>
      <c r="AB601" s="97">
        <v>0</v>
      </c>
      <c r="AC601" s="97"/>
      <c r="AD601" s="97"/>
      <c r="AE601" s="97">
        <f t="shared" si="571"/>
        <v>21498.425833333331</v>
      </c>
      <c r="AF601" s="146"/>
      <c r="AG601" s="108"/>
      <c r="AH601" s="102"/>
      <c r="AI601" s="102"/>
      <c r="AJ601" s="102"/>
      <c r="AK601" s="103">
        <f t="shared" si="573"/>
        <v>21498.425833333331</v>
      </c>
      <c r="AL601" s="102">
        <f t="shared" si="506"/>
        <v>21498.425833333331</v>
      </c>
      <c r="AM601" s="101"/>
      <c r="AN601" s="102"/>
      <c r="AO601" s="264">
        <f t="shared" si="507"/>
        <v>0</v>
      </c>
      <c r="AP601" s="240"/>
      <c r="AQ601" s="87">
        <f t="shared" si="572"/>
        <v>0</v>
      </c>
      <c r="AR601" s="102"/>
      <c r="AS601" s="102"/>
      <c r="AT601" s="102"/>
      <c r="AU601" s="102">
        <f t="shared" si="574"/>
        <v>0</v>
      </c>
      <c r="AV601" s="260">
        <f t="shared" si="508"/>
        <v>0</v>
      </c>
      <c r="AW601" s="102"/>
      <c r="AX601" s="102"/>
      <c r="AY601" s="101">
        <f t="shared" si="509"/>
        <v>0</v>
      </c>
      <c r="AZ601" s="516" t="s">
        <v>1686</v>
      </c>
      <c r="BA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row>
    <row r="602" spans="1:87" s="11" customFormat="1" ht="12" customHeight="1">
      <c r="A602" s="168">
        <v>18238172</v>
      </c>
      <c r="B602" s="111" t="str">
        <f t="shared" si="537"/>
        <v>18238172</v>
      </c>
      <c r="C602" s="115" t="s">
        <v>993</v>
      </c>
      <c r="D602" s="115" t="str">
        <f t="shared" si="538"/>
        <v>Non-Op</v>
      </c>
      <c r="E602" s="115"/>
      <c r="F602" s="115"/>
      <c r="G602" s="115"/>
      <c r="H602" s="184" t="str">
        <f t="shared" si="567"/>
        <v/>
      </c>
      <c r="I602" s="184" t="str">
        <f t="shared" si="568"/>
        <v/>
      </c>
      <c r="J602" s="184" t="str">
        <f t="shared" si="569"/>
        <v/>
      </c>
      <c r="K602" s="184" t="str">
        <f t="shared" si="570"/>
        <v>Non-Op</v>
      </c>
      <c r="L602" s="184" t="str">
        <f t="shared" si="540"/>
        <v>NO</v>
      </c>
      <c r="M602" s="184" t="str">
        <f t="shared" si="541"/>
        <v>NO</v>
      </c>
      <c r="N602" s="184" t="str">
        <f t="shared" si="542"/>
        <v/>
      </c>
      <c r="O602"/>
      <c r="P602" s="97">
        <v>445445.85</v>
      </c>
      <c r="Q602" s="97">
        <v>0</v>
      </c>
      <c r="R602" s="97">
        <v>0</v>
      </c>
      <c r="S602" s="97">
        <v>0</v>
      </c>
      <c r="T602" s="97">
        <v>0</v>
      </c>
      <c r="U602" s="97">
        <v>0</v>
      </c>
      <c r="V602" s="97">
        <v>0</v>
      </c>
      <c r="W602" s="97">
        <v>0</v>
      </c>
      <c r="X602" s="97">
        <v>0</v>
      </c>
      <c r="Y602" s="97">
        <v>0</v>
      </c>
      <c r="Z602" s="97">
        <v>0</v>
      </c>
      <c r="AA602" s="97">
        <v>0</v>
      </c>
      <c r="AB602" s="97">
        <v>0</v>
      </c>
      <c r="AC602" s="97"/>
      <c r="AD602" s="97"/>
      <c r="AE602" s="97">
        <f t="shared" si="571"/>
        <v>18560.243749999998</v>
      </c>
      <c r="AF602" s="146"/>
      <c r="AG602" s="108"/>
      <c r="AH602" s="102"/>
      <c r="AI602" s="102"/>
      <c r="AJ602" s="102"/>
      <c r="AK602" s="103">
        <f t="shared" si="573"/>
        <v>18560.243749999998</v>
      </c>
      <c r="AL602" s="102">
        <f t="shared" si="506"/>
        <v>18560.243749999998</v>
      </c>
      <c r="AM602" s="101"/>
      <c r="AN602" s="102"/>
      <c r="AO602" s="264">
        <f t="shared" si="507"/>
        <v>0</v>
      </c>
      <c r="AP602" s="240"/>
      <c r="AQ602" s="87">
        <f t="shared" si="572"/>
        <v>0</v>
      </c>
      <c r="AR602" s="102"/>
      <c r="AS602" s="102"/>
      <c r="AT602" s="102"/>
      <c r="AU602" s="102">
        <f t="shared" si="574"/>
        <v>0</v>
      </c>
      <c r="AV602" s="260">
        <f t="shared" si="508"/>
        <v>0</v>
      </c>
      <c r="AW602" s="102"/>
      <c r="AX602" s="102"/>
      <c r="AY602" s="101">
        <f t="shared" si="509"/>
        <v>0</v>
      </c>
      <c r="AZ602" s="516" t="s">
        <v>1686</v>
      </c>
      <c r="BA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row>
    <row r="603" spans="1:87" s="11" customFormat="1" ht="12" customHeight="1">
      <c r="A603" s="168">
        <v>18238181</v>
      </c>
      <c r="B603" s="111" t="str">
        <f t="shared" si="537"/>
        <v>18238181</v>
      </c>
      <c r="C603" s="115" t="s">
        <v>1055</v>
      </c>
      <c r="D603" s="115" t="str">
        <f t="shared" si="538"/>
        <v>Non-Op</v>
      </c>
      <c r="E603" s="115"/>
      <c r="F603" s="115"/>
      <c r="G603" s="115"/>
      <c r="H603" s="184" t="str">
        <f t="shared" si="567"/>
        <v/>
      </c>
      <c r="I603" s="184" t="str">
        <f t="shared" si="568"/>
        <v/>
      </c>
      <c r="J603" s="184" t="str">
        <f t="shared" si="569"/>
        <v/>
      </c>
      <c r="K603" s="184" t="str">
        <f t="shared" si="570"/>
        <v>Non-Op</v>
      </c>
      <c r="L603" s="184" t="str">
        <f t="shared" si="540"/>
        <v>NO</v>
      </c>
      <c r="M603" s="184" t="str">
        <f t="shared" si="541"/>
        <v>NO</v>
      </c>
      <c r="N603" s="184" t="str">
        <f t="shared" si="542"/>
        <v/>
      </c>
      <c r="O603"/>
      <c r="P603" s="97">
        <v>313287.15999999997</v>
      </c>
      <c r="Q603" s="97">
        <v>230661.46</v>
      </c>
      <c r="R603" s="97">
        <v>398100.66</v>
      </c>
      <c r="S603" s="97">
        <v>364793.03</v>
      </c>
      <c r="T603" s="97">
        <v>1266996.75</v>
      </c>
      <c r="U603" s="97">
        <v>947115.15</v>
      </c>
      <c r="V603" s="97">
        <v>1250434.7</v>
      </c>
      <c r="W603" s="97">
        <v>1538521.27</v>
      </c>
      <c r="X603" s="97">
        <v>1557049.92</v>
      </c>
      <c r="Y603" s="97">
        <v>2098489.7400000002</v>
      </c>
      <c r="Z603" s="97">
        <v>1344435.27</v>
      </c>
      <c r="AA603" s="97">
        <v>1303918.47</v>
      </c>
      <c r="AB603" s="97">
        <v>1498426.63</v>
      </c>
      <c r="AC603" s="97"/>
      <c r="AD603" s="97"/>
      <c r="AE603" s="97">
        <f t="shared" si="571"/>
        <v>1100531.1095833334</v>
      </c>
      <c r="AF603" s="146"/>
      <c r="AG603" s="108"/>
      <c r="AH603" s="102"/>
      <c r="AI603" s="102"/>
      <c r="AJ603" s="102"/>
      <c r="AK603" s="103">
        <f t="shared" si="573"/>
        <v>1100531.1095833334</v>
      </c>
      <c r="AL603" s="102">
        <f t="shared" si="506"/>
        <v>1100531.1095833334</v>
      </c>
      <c r="AM603" s="101"/>
      <c r="AN603" s="102"/>
      <c r="AO603" s="264">
        <f t="shared" si="507"/>
        <v>0</v>
      </c>
      <c r="AP603" s="240"/>
      <c r="AQ603" s="87">
        <f t="shared" si="572"/>
        <v>1498426.63</v>
      </c>
      <c r="AR603" s="102"/>
      <c r="AS603" s="102"/>
      <c r="AT603" s="102"/>
      <c r="AU603" s="102">
        <f t="shared" si="574"/>
        <v>1498426.63</v>
      </c>
      <c r="AV603" s="260">
        <f t="shared" si="508"/>
        <v>1498426.63</v>
      </c>
      <c r="AW603" s="102"/>
      <c r="AX603" s="102"/>
      <c r="AY603" s="101">
        <f t="shared" si="509"/>
        <v>0</v>
      </c>
      <c r="AZ603" s="516" t="s">
        <v>1686</v>
      </c>
      <c r="BA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row>
    <row r="604" spans="1:87" s="11" customFormat="1" ht="12" customHeight="1">
      <c r="A604" s="168">
        <v>18238191</v>
      </c>
      <c r="B604" s="111" t="str">
        <f t="shared" si="537"/>
        <v>18238191</v>
      </c>
      <c r="C604" s="115" t="s">
        <v>1056</v>
      </c>
      <c r="D604" s="115" t="str">
        <f t="shared" si="538"/>
        <v>Non-Op</v>
      </c>
      <c r="E604" s="115"/>
      <c r="F604" s="115"/>
      <c r="G604" s="115"/>
      <c r="H604" s="184" t="str">
        <f t="shared" si="567"/>
        <v/>
      </c>
      <c r="I604" s="184" t="str">
        <f t="shared" si="568"/>
        <v/>
      </c>
      <c r="J604" s="184" t="str">
        <f t="shared" si="569"/>
        <v/>
      </c>
      <c r="K604" s="184" t="str">
        <f t="shared" si="570"/>
        <v>Non-Op</v>
      </c>
      <c r="L604" s="184" t="str">
        <f t="shared" si="540"/>
        <v>NO</v>
      </c>
      <c r="M604" s="184" t="str">
        <f t="shared" si="541"/>
        <v>NO</v>
      </c>
      <c r="N604" s="184" t="str">
        <f t="shared" si="542"/>
        <v/>
      </c>
      <c r="O604"/>
      <c r="P604" s="97">
        <v>246821.82</v>
      </c>
      <c r="Q604" s="97">
        <v>0</v>
      </c>
      <c r="R604" s="97">
        <v>0</v>
      </c>
      <c r="S604" s="97">
        <v>54667.22</v>
      </c>
      <c r="T604" s="97">
        <v>423608.84</v>
      </c>
      <c r="U604" s="97">
        <v>108873.9</v>
      </c>
      <c r="V604" s="97">
        <v>300627.59999999998</v>
      </c>
      <c r="W604" s="97">
        <v>216225.54</v>
      </c>
      <c r="X604" s="97">
        <v>736594.44</v>
      </c>
      <c r="Y604" s="97">
        <v>848376.98</v>
      </c>
      <c r="Z604" s="97">
        <v>349865.38</v>
      </c>
      <c r="AA604" s="97">
        <v>212629.8</v>
      </c>
      <c r="AB604" s="97">
        <v>516633.15</v>
      </c>
      <c r="AC604" s="97"/>
      <c r="AD604" s="97"/>
      <c r="AE604" s="97">
        <f t="shared" si="571"/>
        <v>302766.43208333332</v>
      </c>
      <c r="AF604" s="146"/>
      <c r="AG604" s="108"/>
      <c r="AH604" s="102"/>
      <c r="AI604" s="102"/>
      <c r="AJ604" s="102"/>
      <c r="AK604" s="103">
        <f t="shared" si="573"/>
        <v>302766.43208333332</v>
      </c>
      <c r="AL604" s="102">
        <f t="shared" si="506"/>
        <v>302766.43208333332</v>
      </c>
      <c r="AM604" s="101"/>
      <c r="AN604" s="102"/>
      <c r="AO604" s="264">
        <f t="shared" si="507"/>
        <v>0</v>
      </c>
      <c r="AP604" s="240"/>
      <c r="AQ604" s="87">
        <f t="shared" si="572"/>
        <v>516633.15</v>
      </c>
      <c r="AR604" s="102"/>
      <c r="AS604" s="102"/>
      <c r="AT604" s="102"/>
      <c r="AU604" s="102">
        <f t="shared" si="574"/>
        <v>516633.15</v>
      </c>
      <c r="AV604" s="260">
        <f t="shared" si="508"/>
        <v>516633.15</v>
      </c>
      <c r="AW604" s="102"/>
      <c r="AX604" s="102"/>
      <c r="AY604" s="101">
        <f t="shared" si="509"/>
        <v>0</v>
      </c>
      <c r="AZ604" s="516" t="s">
        <v>1686</v>
      </c>
      <c r="BA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row>
    <row r="605" spans="1:87" s="11" customFormat="1" ht="12" customHeight="1">
      <c r="A605" s="168">
        <v>18238201</v>
      </c>
      <c r="B605" s="111" t="str">
        <f t="shared" si="537"/>
        <v>18238201</v>
      </c>
      <c r="C605" s="115" t="s">
        <v>1062</v>
      </c>
      <c r="D605" s="115" t="str">
        <f t="shared" si="538"/>
        <v>W/C</v>
      </c>
      <c r="E605" s="115"/>
      <c r="F605" s="115"/>
      <c r="G605" s="115"/>
      <c r="H605" s="184" t="str">
        <f t="shared" si="567"/>
        <v/>
      </c>
      <c r="I605" s="184" t="str">
        <f t="shared" si="568"/>
        <v/>
      </c>
      <c r="J605" s="184" t="str">
        <f t="shared" si="569"/>
        <v/>
      </c>
      <c r="K605" s="184" t="str">
        <f t="shared" si="570"/>
        <v/>
      </c>
      <c r="L605" s="184" t="str">
        <f t="shared" si="540"/>
        <v>W/C</v>
      </c>
      <c r="M605" s="184" t="str">
        <f t="shared" si="541"/>
        <v>NO</v>
      </c>
      <c r="N605" s="184" t="str">
        <f t="shared" si="542"/>
        <v>W/C</v>
      </c>
      <c r="O605"/>
      <c r="P605" s="97">
        <v>0</v>
      </c>
      <c r="Q605" s="97">
        <v>0</v>
      </c>
      <c r="R605" s="97">
        <v>0</v>
      </c>
      <c r="S605" s="97">
        <v>0</v>
      </c>
      <c r="T605" s="97">
        <v>0</v>
      </c>
      <c r="U605" s="97">
        <v>0</v>
      </c>
      <c r="V605" s="97">
        <v>0</v>
      </c>
      <c r="W605" s="97">
        <v>0</v>
      </c>
      <c r="X605" s="97">
        <v>0</v>
      </c>
      <c r="Y605" s="97">
        <v>0</v>
      </c>
      <c r="Z605" s="97">
        <v>0</v>
      </c>
      <c r="AA605" s="97">
        <v>0</v>
      </c>
      <c r="AB605" s="97">
        <v>0</v>
      </c>
      <c r="AC605" s="97"/>
      <c r="AD605" s="97"/>
      <c r="AE605" s="97">
        <f t="shared" si="571"/>
        <v>0</v>
      </c>
      <c r="AF605" s="105"/>
      <c r="AG605" s="104"/>
      <c r="AH605" s="102"/>
      <c r="AI605" s="102"/>
      <c r="AJ605" s="102"/>
      <c r="AK605" s="103"/>
      <c r="AL605" s="102">
        <f t="shared" ref="AL605:AL673" si="575">SUM(AI605:AK605)</f>
        <v>0</v>
      </c>
      <c r="AM605" s="101">
        <f>AE605</f>
        <v>0</v>
      </c>
      <c r="AN605" s="102"/>
      <c r="AO605" s="264">
        <f t="shared" ref="AO605:AO673" si="576">AM605+AN605</f>
        <v>0</v>
      </c>
      <c r="AP605" s="240"/>
      <c r="AQ605" s="87">
        <f t="shared" si="572"/>
        <v>0</v>
      </c>
      <c r="AR605" s="102"/>
      <c r="AS605" s="102"/>
      <c r="AT605" s="102"/>
      <c r="AU605" s="102"/>
      <c r="AV605" s="260">
        <f t="shared" ref="AV605:AV673" si="577">SUM(AS605:AU605)</f>
        <v>0</v>
      </c>
      <c r="AW605" s="102">
        <f>AL605</f>
        <v>0</v>
      </c>
      <c r="AX605" s="102"/>
      <c r="AY605" s="101">
        <f t="shared" ref="AY605:AY673" si="578">AW605+AX605</f>
        <v>0</v>
      </c>
      <c r="AZ605" s="516"/>
      <c r="BA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row>
    <row r="606" spans="1:87" s="11" customFormat="1" ht="12" customHeight="1">
      <c r="A606" s="168">
        <v>18238211</v>
      </c>
      <c r="B606" s="111" t="str">
        <f t="shared" si="537"/>
        <v>18238211</v>
      </c>
      <c r="C606" s="96" t="s">
        <v>1048</v>
      </c>
      <c r="D606" s="115" t="str">
        <f t="shared" si="538"/>
        <v>Non-Op</v>
      </c>
      <c r="E606" s="115"/>
      <c r="F606" s="96"/>
      <c r="G606" s="115"/>
      <c r="H606" s="184" t="str">
        <f t="shared" si="567"/>
        <v/>
      </c>
      <c r="I606" s="184" t="str">
        <f t="shared" si="568"/>
        <v/>
      </c>
      <c r="J606" s="184" t="str">
        <f t="shared" si="569"/>
        <v/>
      </c>
      <c r="K606" s="184" t="str">
        <f t="shared" si="570"/>
        <v>Non-Op</v>
      </c>
      <c r="L606" s="184" t="str">
        <f t="shared" si="540"/>
        <v>NO</v>
      </c>
      <c r="M606" s="184" t="str">
        <f t="shared" si="541"/>
        <v>NO</v>
      </c>
      <c r="N606" s="184" t="str">
        <f t="shared" si="542"/>
        <v/>
      </c>
      <c r="O606"/>
      <c r="P606" s="97">
        <v>0</v>
      </c>
      <c r="Q606" s="97">
        <v>0</v>
      </c>
      <c r="R606" s="97">
        <v>0</v>
      </c>
      <c r="S606" s="97">
        <v>0</v>
      </c>
      <c r="T606" s="97">
        <v>0</v>
      </c>
      <c r="U606" s="97">
        <v>8940.23</v>
      </c>
      <c r="V606" s="97">
        <v>12497.49</v>
      </c>
      <c r="W606" s="97">
        <v>17465.740000000002</v>
      </c>
      <c r="X606" s="97">
        <v>23117.02</v>
      </c>
      <c r="Y606" s="97">
        <v>29946.12</v>
      </c>
      <c r="Z606" s="97">
        <v>36831.07</v>
      </c>
      <c r="AA606" s="97">
        <v>42153.3</v>
      </c>
      <c r="AB606" s="97">
        <v>47854.27</v>
      </c>
      <c r="AC606" s="97"/>
      <c r="AD606" s="97"/>
      <c r="AE606" s="97">
        <f t="shared" si="571"/>
        <v>16239.842083333337</v>
      </c>
      <c r="AF606" s="146"/>
      <c r="AG606" s="108"/>
      <c r="AH606" s="102"/>
      <c r="AI606" s="102"/>
      <c r="AJ606" s="102"/>
      <c r="AK606" s="103">
        <f>AE606</f>
        <v>16239.842083333337</v>
      </c>
      <c r="AL606" s="102">
        <f t="shared" si="575"/>
        <v>16239.842083333337</v>
      </c>
      <c r="AM606" s="101"/>
      <c r="AN606" s="102"/>
      <c r="AO606" s="264">
        <f t="shared" si="576"/>
        <v>0</v>
      </c>
      <c r="AP606" s="240"/>
      <c r="AQ606" s="87">
        <f t="shared" si="572"/>
        <v>47854.27</v>
      </c>
      <c r="AR606" s="102"/>
      <c r="AS606" s="102"/>
      <c r="AT606" s="102"/>
      <c r="AU606" s="102">
        <f>AQ606</f>
        <v>47854.27</v>
      </c>
      <c r="AV606" s="260">
        <f t="shared" si="577"/>
        <v>47854.27</v>
      </c>
      <c r="AW606" s="102"/>
      <c r="AX606" s="102"/>
      <c r="AY606" s="101">
        <f t="shared" si="578"/>
        <v>0</v>
      </c>
      <c r="AZ606" s="516" t="s">
        <v>1686</v>
      </c>
      <c r="BA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row>
    <row r="607" spans="1:87" s="11" customFormat="1" ht="12" customHeight="1">
      <c r="A607" s="168">
        <v>18238221</v>
      </c>
      <c r="B607" s="111" t="str">
        <f t="shared" si="537"/>
        <v>18238221</v>
      </c>
      <c r="C607" s="96" t="s">
        <v>1049</v>
      </c>
      <c r="D607" s="115" t="str">
        <f t="shared" si="538"/>
        <v>Non-Op</v>
      </c>
      <c r="E607" s="115"/>
      <c r="F607" s="96"/>
      <c r="G607" s="115"/>
      <c r="H607" s="184" t="str">
        <f t="shared" si="567"/>
        <v/>
      </c>
      <c r="I607" s="184" t="str">
        <f t="shared" si="568"/>
        <v/>
      </c>
      <c r="J607" s="184" t="str">
        <f t="shared" si="569"/>
        <v/>
      </c>
      <c r="K607" s="184" t="str">
        <f t="shared" si="570"/>
        <v>Non-Op</v>
      </c>
      <c r="L607" s="184" t="str">
        <f t="shared" si="540"/>
        <v>NO</v>
      </c>
      <c r="M607" s="184" t="str">
        <f t="shared" si="541"/>
        <v>NO</v>
      </c>
      <c r="N607" s="184" t="str">
        <f t="shared" si="542"/>
        <v/>
      </c>
      <c r="O607"/>
      <c r="P607" s="97">
        <v>0</v>
      </c>
      <c r="Q607" s="97">
        <v>0</v>
      </c>
      <c r="R607" s="97">
        <v>0</v>
      </c>
      <c r="S607" s="97">
        <v>0</v>
      </c>
      <c r="T607" s="97">
        <v>0</v>
      </c>
      <c r="U607" s="97">
        <v>0</v>
      </c>
      <c r="V607" s="97">
        <v>0</v>
      </c>
      <c r="W607" s="97">
        <v>0</v>
      </c>
      <c r="X607" s="97">
        <v>0</v>
      </c>
      <c r="Y607" s="97">
        <v>1895.38</v>
      </c>
      <c r="Z607" s="97">
        <v>3602.59</v>
      </c>
      <c r="AA607" s="97">
        <v>4072.83</v>
      </c>
      <c r="AB607" s="97">
        <v>4793.1899999999996</v>
      </c>
      <c r="AC607" s="97"/>
      <c r="AD607" s="97"/>
      <c r="AE607" s="97">
        <f t="shared" si="571"/>
        <v>997.28291666666655</v>
      </c>
      <c r="AF607" s="146"/>
      <c r="AG607" s="108"/>
      <c r="AH607" s="102"/>
      <c r="AI607" s="102"/>
      <c r="AJ607" s="102"/>
      <c r="AK607" s="103">
        <f>AE607</f>
        <v>997.28291666666655</v>
      </c>
      <c r="AL607" s="102">
        <f t="shared" si="575"/>
        <v>997.28291666666655</v>
      </c>
      <c r="AM607" s="101"/>
      <c r="AN607" s="102"/>
      <c r="AO607" s="264">
        <f t="shared" si="576"/>
        <v>0</v>
      </c>
      <c r="AP607" s="240"/>
      <c r="AQ607" s="87">
        <f t="shared" si="572"/>
        <v>4793.1899999999996</v>
      </c>
      <c r="AR607" s="102"/>
      <c r="AS607" s="102"/>
      <c r="AT607" s="102"/>
      <c r="AU607" s="102">
        <f>AQ607</f>
        <v>4793.1899999999996</v>
      </c>
      <c r="AV607" s="260">
        <f t="shared" si="577"/>
        <v>4793.1899999999996</v>
      </c>
      <c r="AW607" s="102"/>
      <c r="AX607" s="102"/>
      <c r="AY607" s="101">
        <f t="shared" si="578"/>
        <v>0</v>
      </c>
      <c r="AZ607" s="516" t="s">
        <v>1686</v>
      </c>
      <c r="BA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row>
    <row r="608" spans="1:87" s="11" customFormat="1" ht="12" customHeight="1">
      <c r="A608" s="168">
        <v>18238311</v>
      </c>
      <c r="B608" s="111" t="str">
        <f t="shared" si="537"/>
        <v>18238311</v>
      </c>
      <c r="C608" s="115" t="s">
        <v>1033</v>
      </c>
      <c r="D608" s="115" t="str">
        <f t="shared" si="538"/>
        <v>ERB</v>
      </c>
      <c r="E608" s="115"/>
      <c r="F608" s="115"/>
      <c r="G608" s="115"/>
      <c r="H608" s="184" t="str">
        <f t="shared" si="567"/>
        <v/>
      </c>
      <c r="I608" s="184" t="str">
        <f t="shared" si="568"/>
        <v>ERB</v>
      </c>
      <c r="J608" s="184" t="str">
        <f t="shared" si="569"/>
        <v/>
      </c>
      <c r="K608" s="184" t="str">
        <f t="shared" si="570"/>
        <v/>
      </c>
      <c r="L608" s="184" t="str">
        <f t="shared" si="540"/>
        <v>NO</v>
      </c>
      <c r="M608" s="184" t="str">
        <f t="shared" si="541"/>
        <v>NO</v>
      </c>
      <c r="N608" s="184" t="str">
        <f t="shared" si="542"/>
        <v/>
      </c>
      <c r="O608"/>
      <c r="P608" s="97">
        <v>8287437.7599999998</v>
      </c>
      <c r="Q608" s="97">
        <v>7910735.7599999998</v>
      </c>
      <c r="R608" s="97">
        <v>7534033.7599999998</v>
      </c>
      <c r="S608" s="97">
        <v>7157331.7599999998</v>
      </c>
      <c r="T608" s="97">
        <v>6780629.7599999998</v>
      </c>
      <c r="U608" s="97">
        <v>6403927.7599999998</v>
      </c>
      <c r="V608" s="97">
        <v>6027225.7599999998</v>
      </c>
      <c r="W608" s="97">
        <v>5650523.7599999998</v>
      </c>
      <c r="X608" s="97">
        <v>5273821.76</v>
      </c>
      <c r="Y608" s="97">
        <v>4897119.76</v>
      </c>
      <c r="Z608" s="97">
        <v>4520417.76</v>
      </c>
      <c r="AA608" s="97">
        <v>4143715.76</v>
      </c>
      <c r="AB608" s="97">
        <v>3767013.76</v>
      </c>
      <c r="AC608" s="97"/>
      <c r="AD608" s="97"/>
      <c r="AE608" s="97">
        <f t="shared" si="571"/>
        <v>6027225.7599999988</v>
      </c>
      <c r="AF608" s="105" t="s">
        <v>406</v>
      </c>
      <c r="AG608" s="104"/>
      <c r="AH608" s="102"/>
      <c r="AI608" s="102">
        <f>AE608</f>
        <v>6027225.7599999988</v>
      </c>
      <c r="AJ608" s="102"/>
      <c r="AK608" s="103"/>
      <c r="AL608" s="102">
        <f t="shared" si="575"/>
        <v>6027225.7599999988</v>
      </c>
      <c r="AM608" s="101"/>
      <c r="AN608" s="102"/>
      <c r="AO608" s="264">
        <f t="shared" si="576"/>
        <v>0</v>
      </c>
      <c r="AP608" s="240"/>
      <c r="AQ608" s="87">
        <f t="shared" si="572"/>
        <v>3767013.76</v>
      </c>
      <c r="AR608" s="102"/>
      <c r="AS608" s="102">
        <f>AQ608</f>
        <v>3767013.76</v>
      </c>
      <c r="AT608" s="102"/>
      <c r="AU608" s="102"/>
      <c r="AV608" s="260">
        <f t="shared" si="577"/>
        <v>3767013.76</v>
      </c>
      <c r="AW608" s="102"/>
      <c r="AX608" s="102"/>
      <c r="AY608" s="101">
        <f t="shared" si="578"/>
        <v>0</v>
      </c>
      <c r="AZ608" s="516"/>
      <c r="BA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row>
    <row r="609" spans="1:87" s="11" customFormat="1" ht="12" customHeight="1">
      <c r="A609" s="168">
        <v>18238321</v>
      </c>
      <c r="B609" s="111" t="str">
        <f t="shared" si="537"/>
        <v>18238321</v>
      </c>
      <c r="C609" s="115" t="s">
        <v>1034</v>
      </c>
      <c r="D609" s="115" t="str">
        <f t="shared" si="538"/>
        <v>ERB</v>
      </c>
      <c r="E609" s="115"/>
      <c r="F609" s="115"/>
      <c r="G609" s="115"/>
      <c r="H609" s="184" t="str">
        <f t="shared" si="567"/>
        <v/>
      </c>
      <c r="I609" s="184" t="str">
        <f t="shared" si="568"/>
        <v>ERB</v>
      </c>
      <c r="J609" s="184" t="str">
        <f t="shared" si="569"/>
        <v/>
      </c>
      <c r="K609" s="184" t="str">
        <f t="shared" si="570"/>
        <v/>
      </c>
      <c r="L609" s="184" t="str">
        <f t="shared" si="540"/>
        <v>NO</v>
      </c>
      <c r="M609" s="184" t="str">
        <f t="shared" si="541"/>
        <v>NO</v>
      </c>
      <c r="N609" s="184" t="str">
        <f t="shared" si="542"/>
        <v/>
      </c>
      <c r="O609"/>
      <c r="P609" s="97">
        <v>561112.9</v>
      </c>
      <c r="Q609" s="97">
        <v>504999.9</v>
      </c>
      <c r="R609" s="97">
        <v>448886.9</v>
      </c>
      <c r="S609" s="97">
        <v>392773.9</v>
      </c>
      <c r="T609" s="97">
        <v>336660.9</v>
      </c>
      <c r="U609" s="97">
        <v>280547.90000000002</v>
      </c>
      <c r="V609" s="97">
        <v>224434.9</v>
      </c>
      <c r="W609" s="97">
        <v>168321.9</v>
      </c>
      <c r="X609" s="97">
        <v>112208.9</v>
      </c>
      <c r="Y609" s="97">
        <v>56095.9</v>
      </c>
      <c r="Z609" s="97">
        <v>0</v>
      </c>
      <c r="AA609" s="97">
        <v>0</v>
      </c>
      <c r="AB609" s="97">
        <v>0</v>
      </c>
      <c r="AC609" s="97"/>
      <c r="AD609" s="97"/>
      <c r="AE609" s="97">
        <f t="shared" si="571"/>
        <v>233790.62916666665</v>
      </c>
      <c r="AF609" s="105" t="s">
        <v>167</v>
      </c>
      <c r="AG609" s="104"/>
      <c r="AH609" s="102"/>
      <c r="AI609" s="102">
        <f>AE609</f>
        <v>233790.62916666665</v>
      </c>
      <c r="AJ609" s="102"/>
      <c r="AK609" s="103"/>
      <c r="AL609" s="102">
        <f t="shared" si="575"/>
        <v>233790.62916666665</v>
      </c>
      <c r="AM609" s="101"/>
      <c r="AN609" s="102"/>
      <c r="AO609" s="264">
        <f t="shared" si="576"/>
        <v>0</v>
      </c>
      <c r="AP609" s="240"/>
      <c r="AQ609" s="87">
        <f t="shared" si="572"/>
        <v>0</v>
      </c>
      <c r="AR609" s="102"/>
      <c r="AS609" s="102">
        <f>AQ609</f>
        <v>0</v>
      </c>
      <c r="AT609" s="102"/>
      <c r="AU609" s="102"/>
      <c r="AV609" s="260">
        <f t="shared" si="577"/>
        <v>0</v>
      </c>
      <c r="AW609" s="102"/>
      <c r="AX609" s="102"/>
      <c r="AY609" s="101">
        <f t="shared" si="578"/>
        <v>0</v>
      </c>
      <c r="AZ609" s="516"/>
      <c r="BA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row>
    <row r="610" spans="1:87" s="11" customFormat="1" ht="12" customHeight="1">
      <c r="A610" s="168">
        <v>18238331</v>
      </c>
      <c r="B610" s="111" t="str">
        <f t="shared" si="537"/>
        <v>18238331</v>
      </c>
      <c r="C610" s="115" t="s">
        <v>1036</v>
      </c>
      <c r="D610" s="115" t="str">
        <f t="shared" si="538"/>
        <v>ERB</v>
      </c>
      <c r="E610" s="115"/>
      <c r="F610" s="115"/>
      <c r="G610" s="115"/>
      <c r="H610" s="184" t="str">
        <f t="shared" si="567"/>
        <v/>
      </c>
      <c r="I610" s="184" t="str">
        <f t="shared" si="568"/>
        <v>ERB</v>
      </c>
      <c r="J610" s="184" t="str">
        <f t="shared" si="569"/>
        <v/>
      </c>
      <c r="K610" s="184" t="str">
        <f t="shared" si="570"/>
        <v/>
      </c>
      <c r="L610" s="184" t="str">
        <f t="shared" si="540"/>
        <v>NO</v>
      </c>
      <c r="M610" s="184" t="str">
        <f t="shared" si="541"/>
        <v>NO</v>
      </c>
      <c r="N610" s="184" t="str">
        <f t="shared" si="542"/>
        <v/>
      </c>
      <c r="O610"/>
      <c r="P610" s="97">
        <v>2203421.7200000002</v>
      </c>
      <c r="Q610" s="97">
        <v>1983077.72</v>
      </c>
      <c r="R610" s="97">
        <v>1762733.72</v>
      </c>
      <c r="S610" s="97">
        <v>1542389.72</v>
      </c>
      <c r="T610" s="97">
        <v>1322045.72</v>
      </c>
      <c r="U610" s="97">
        <v>1101701.72</v>
      </c>
      <c r="V610" s="97">
        <v>881357.72</v>
      </c>
      <c r="W610" s="97">
        <v>661013.72</v>
      </c>
      <c r="X610" s="97">
        <v>440669.72</v>
      </c>
      <c r="Y610" s="97">
        <v>220325.72</v>
      </c>
      <c r="Z610" s="97">
        <v>0</v>
      </c>
      <c r="AA610" s="97">
        <v>0</v>
      </c>
      <c r="AB610" s="97">
        <v>0</v>
      </c>
      <c r="AC610" s="97"/>
      <c r="AD610" s="97"/>
      <c r="AE610" s="97">
        <f t="shared" si="571"/>
        <v>918085.52833333344</v>
      </c>
      <c r="AF610" s="105" t="s">
        <v>97</v>
      </c>
      <c r="AG610" s="104"/>
      <c r="AH610" s="102"/>
      <c r="AI610" s="102">
        <f>AE610</f>
        <v>918085.52833333344</v>
      </c>
      <c r="AJ610" s="102"/>
      <c r="AK610" s="103"/>
      <c r="AL610" s="102">
        <f t="shared" si="575"/>
        <v>918085.52833333344</v>
      </c>
      <c r="AM610" s="101"/>
      <c r="AN610" s="102"/>
      <c r="AO610" s="264">
        <f t="shared" si="576"/>
        <v>0</v>
      </c>
      <c r="AP610" s="240"/>
      <c r="AQ610" s="87">
        <f t="shared" si="572"/>
        <v>0</v>
      </c>
      <c r="AR610" s="102"/>
      <c r="AS610" s="102">
        <f>AQ610</f>
        <v>0</v>
      </c>
      <c r="AT610" s="102"/>
      <c r="AU610" s="102"/>
      <c r="AV610" s="260">
        <f t="shared" si="577"/>
        <v>0</v>
      </c>
      <c r="AW610" s="102"/>
      <c r="AX610" s="102"/>
      <c r="AY610" s="101">
        <f t="shared" si="578"/>
        <v>0</v>
      </c>
      <c r="AZ610" s="516"/>
      <c r="BA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row>
    <row r="611" spans="1:87" s="11" customFormat="1" ht="12" customHeight="1">
      <c r="A611" s="168">
        <v>18239001</v>
      </c>
      <c r="B611" s="111" t="str">
        <f t="shared" si="537"/>
        <v>18239001</v>
      </c>
      <c r="C611" s="96" t="s">
        <v>653</v>
      </c>
      <c r="D611" s="115" t="str">
        <f t="shared" si="538"/>
        <v>W/C</v>
      </c>
      <c r="E611" s="115"/>
      <c r="F611" s="96"/>
      <c r="G611" s="115"/>
      <c r="H611" s="184" t="str">
        <f t="shared" si="567"/>
        <v/>
      </c>
      <c r="I611" s="184" t="str">
        <f t="shared" si="568"/>
        <v/>
      </c>
      <c r="J611" s="184" t="str">
        <f t="shared" si="569"/>
        <v/>
      </c>
      <c r="K611" s="184" t="str">
        <f t="shared" si="570"/>
        <v/>
      </c>
      <c r="L611" s="184" t="str">
        <f t="shared" si="540"/>
        <v>W/C</v>
      </c>
      <c r="M611" s="184" t="str">
        <f t="shared" si="541"/>
        <v>NO</v>
      </c>
      <c r="N611" s="184" t="str">
        <f t="shared" si="542"/>
        <v>W/C</v>
      </c>
      <c r="O611"/>
      <c r="P611" s="97">
        <v>132835171.86</v>
      </c>
      <c r="Q611" s="97">
        <v>134240654.11000001</v>
      </c>
      <c r="R611" s="97">
        <v>135183530.77000001</v>
      </c>
      <c r="S611" s="97">
        <v>135977617.09999999</v>
      </c>
      <c r="T611" s="97">
        <v>137145000.41999999</v>
      </c>
      <c r="U611" s="97">
        <v>138310041.61000001</v>
      </c>
      <c r="V611" s="97">
        <v>139164942.18000001</v>
      </c>
      <c r="W611" s="97">
        <v>139961533.81999999</v>
      </c>
      <c r="X611" s="97">
        <v>140546987.56</v>
      </c>
      <c r="Y611" s="97">
        <v>140996390.78999999</v>
      </c>
      <c r="Z611" s="97">
        <v>142074020.25</v>
      </c>
      <c r="AA611" s="97">
        <v>144030686.22999999</v>
      </c>
      <c r="AB611" s="97">
        <v>145060999.87</v>
      </c>
      <c r="AC611" s="97"/>
      <c r="AD611" s="97"/>
      <c r="AE611" s="97">
        <f t="shared" si="571"/>
        <v>138881624.22541666</v>
      </c>
      <c r="AF611" s="146"/>
      <c r="AG611" s="108"/>
      <c r="AH611" s="102"/>
      <c r="AI611" s="102"/>
      <c r="AJ611" s="102"/>
      <c r="AK611" s="103"/>
      <c r="AL611" s="102">
        <f t="shared" si="575"/>
        <v>0</v>
      </c>
      <c r="AM611" s="101">
        <f t="shared" ref="AM611:AM620" si="579">AE611</f>
        <v>138881624.22541666</v>
      </c>
      <c r="AN611" s="102"/>
      <c r="AO611" s="264">
        <f t="shared" si="576"/>
        <v>138881624.22541666</v>
      </c>
      <c r="AP611" s="240"/>
      <c r="AQ611" s="87">
        <f t="shared" si="572"/>
        <v>145060999.87</v>
      </c>
      <c r="AR611" s="102"/>
      <c r="AS611" s="102"/>
      <c r="AT611" s="102"/>
      <c r="AU611" s="102"/>
      <c r="AV611" s="260">
        <f t="shared" si="577"/>
        <v>0</v>
      </c>
      <c r="AW611" s="102">
        <f>AQ611</f>
        <v>145060999.87</v>
      </c>
      <c r="AX611" s="102"/>
      <c r="AY611" s="101">
        <f t="shared" si="578"/>
        <v>145060999.87</v>
      </c>
      <c r="AZ611" s="516"/>
      <c r="BA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row>
    <row r="612" spans="1:87" s="11" customFormat="1" ht="12" customHeight="1">
      <c r="A612" s="168">
        <v>18239002</v>
      </c>
      <c r="B612" s="111" t="str">
        <f t="shared" si="537"/>
        <v>18239002</v>
      </c>
      <c r="C612" s="96" t="s">
        <v>654</v>
      </c>
      <c r="D612" s="115" t="str">
        <f t="shared" si="538"/>
        <v>W/C</v>
      </c>
      <c r="E612" s="115"/>
      <c r="F612" s="96"/>
      <c r="G612" s="115"/>
      <c r="H612" s="184" t="str">
        <f t="shared" si="567"/>
        <v/>
      </c>
      <c r="I612" s="184" t="str">
        <f t="shared" si="568"/>
        <v/>
      </c>
      <c r="J612" s="184" t="str">
        <f t="shared" si="569"/>
        <v/>
      </c>
      <c r="K612" s="184" t="str">
        <f t="shared" si="570"/>
        <v/>
      </c>
      <c r="L612" s="184" t="str">
        <f t="shared" si="540"/>
        <v>W/C</v>
      </c>
      <c r="M612" s="184" t="str">
        <f t="shared" si="541"/>
        <v>NO</v>
      </c>
      <c r="N612" s="184" t="str">
        <f t="shared" si="542"/>
        <v>W/C</v>
      </c>
      <c r="O612"/>
      <c r="P612" s="97">
        <v>37641382.450000003</v>
      </c>
      <c r="Q612" s="97">
        <v>37833418.909999996</v>
      </c>
      <c r="R612" s="97">
        <v>38016063.090000004</v>
      </c>
      <c r="S612" s="97">
        <v>38108182.130000003</v>
      </c>
      <c r="T612" s="97">
        <v>38267561.030000001</v>
      </c>
      <c r="U612" s="97">
        <v>38431828.149999999</v>
      </c>
      <c r="V612" s="97">
        <v>38524005.420000002</v>
      </c>
      <c r="W612" s="97">
        <v>38593530.109999999</v>
      </c>
      <c r="X612" s="97">
        <v>38639869.350000001</v>
      </c>
      <c r="Y612" s="97">
        <v>38688265.530000001</v>
      </c>
      <c r="Z612" s="97">
        <v>39001650.240000002</v>
      </c>
      <c r="AA612" s="97">
        <v>39341949.469999999</v>
      </c>
      <c r="AB612" s="97">
        <v>39545567.119999997</v>
      </c>
      <c r="AC612" s="97"/>
      <c r="AD612" s="97"/>
      <c r="AE612" s="97">
        <f t="shared" si="571"/>
        <v>38503316.517916672</v>
      </c>
      <c r="AF612" s="146" t="s">
        <v>0</v>
      </c>
      <c r="AG612" s="108"/>
      <c r="AH612" s="102"/>
      <c r="AI612" s="102"/>
      <c r="AJ612" s="102"/>
      <c r="AK612" s="103"/>
      <c r="AL612" s="102">
        <f t="shared" si="575"/>
        <v>0</v>
      </c>
      <c r="AM612" s="101">
        <f t="shared" si="579"/>
        <v>38503316.517916672</v>
      </c>
      <c r="AN612" s="102"/>
      <c r="AO612" s="264">
        <f t="shared" si="576"/>
        <v>38503316.517916672</v>
      </c>
      <c r="AP612" s="240"/>
      <c r="AQ612" s="87">
        <f t="shared" si="572"/>
        <v>39545567.119999997</v>
      </c>
      <c r="AR612" s="102"/>
      <c r="AS612" s="102"/>
      <c r="AT612" s="102"/>
      <c r="AU612" s="102"/>
      <c r="AV612" s="260">
        <f t="shared" si="577"/>
        <v>0</v>
      </c>
      <c r="AW612" s="102">
        <f t="shared" ref="AW612:AW620" si="580">AQ612</f>
        <v>39545567.119999997</v>
      </c>
      <c r="AX612" s="102"/>
      <c r="AY612" s="101">
        <f t="shared" si="578"/>
        <v>39545567.119999997</v>
      </c>
      <c r="AZ612" s="516"/>
      <c r="BA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row>
    <row r="613" spans="1:87" s="11" customFormat="1" ht="12" customHeight="1">
      <c r="A613" s="168">
        <v>18239011</v>
      </c>
      <c r="B613" s="111" t="str">
        <f t="shared" si="537"/>
        <v>18239011</v>
      </c>
      <c r="C613" s="96" t="s">
        <v>215</v>
      </c>
      <c r="D613" s="115" t="str">
        <f t="shared" si="538"/>
        <v>W/C</v>
      </c>
      <c r="E613" s="115"/>
      <c r="F613" s="96"/>
      <c r="G613" s="115"/>
      <c r="H613" s="184" t="str">
        <f t="shared" si="567"/>
        <v/>
      </c>
      <c r="I613" s="184" t="str">
        <f t="shared" si="568"/>
        <v/>
      </c>
      <c r="J613" s="184" t="str">
        <f t="shared" si="569"/>
        <v/>
      </c>
      <c r="K613" s="184" t="str">
        <f t="shared" si="570"/>
        <v/>
      </c>
      <c r="L613" s="184" t="str">
        <f t="shared" si="540"/>
        <v>W/C</v>
      </c>
      <c r="M613" s="184" t="str">
        <f t="shared" si="541"/>
        <v>NO</v>
      </c>
      <c r="N613" s="184" t="str">
        <f t="shared" si="542"/>
        <v>W/C</v>
      </c>
      <c r="O613"/>
      <c r="P613" s="97">
        <v>3829893.73</v>
      </c>
      <c r="Q613" s="97">
        <v>3856023.76</v>
      </c>
      <c r="R613" s="97">
        <v>3882026.82</v>
      </c>
      <c r="S613" s="97">
        <v>3899899.32</v>
      </c>
      <c r="T613" s="97">
        <v>3926957.5</v>
      </c>
      <c r="U613" s="97">
        <v>3967827.44</v>
      </c>
      <c r="V613" s="97">
        <v>3983630.17</v>
      </c>
      <c r="W613" s="97">
        <v>4003387.42</v>
      </c>
      <c r="X613" s="97">
        <v>4040898.36</v>
      </c>
      <c r="Y613" s="97">
        <v>4062437.54</v>
      </c>
      <c r="Z613" s="97">
        <v>4088785.84</v>
      </c>
      <c r="AA613" s="97">
        <v>4120987.17</v>
      </c>
      <c r="AB613" s="97">
        <v>4138459.83</v>
      </c>
      <c r="AC613" s="97"/>
      <c r="AD613" s="97"/>
      <c r="AE613" s="97">
        <f t="shared" si="571"/>
        <v>3984753.1766666672</v>
      </c>
      <c r="AF613" s="146"/>
      <c r="AG613" s="108"/>
      <c r="AH613" s="102"/>
      <c r="AI613" s="102"/>
      <c r="AJ613" s="102"/>
      <c r="AK613" s="103"/>
      <c r="AL613" s="102">
        <f t="shared" si="575"/>
        <v>0</v>
      </c>
      <c r="AM613" s="101">
        <f t="shared" si="579"/>
        <v>3984753.1766666672</v>
      </c>
      <c r="AN613" s="102"/>
      <c r="AO613" s="264">
        <f t="shared" si="576"/>
        <v>3984753.1766666672</v>
      </c>
      <c r="AP613" s="240"/>
      <c r="AQ613" s="87">
        <f t="shared" si="572"/>
        <v>4138459.83</v>
      </c>
      <c r="AR613" s="102"/>
      <c r="AS613" s="102"/>
      <c r="AT613" s="102"/>
      <c r="AU613" s="102"/>
      <c r="AV613" s="260">
        <f t="shared" si="577"/>
        <v>0</v>
      </c>
      <c r="AW613" s="102">
        <f t="shared" si="580"/>
        <v>4138459.83</v>
      </c>
      <c r="AX613" s="102"/>
      <c r="AY613" s="101">
        <f t="shared" si="578"/>
        <v>4138459.83</v>
      </c>
      <c r="AZ613" s="516"/>
      <c r="BA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row>
    <row r="614" spans="1:87" s="11" customFormat="1" ht="12" customHeight="1">
      <c r="A614" s="168">
        <v>18239012</v>
      </c>
      <c r="B614" s="111" t="str">
        <f t="shared" si="537"/>
        <v>18239012</v>
      </c>
      <c r="C614" s="96" t="s">
        <v>216</v>
      </c>
      <c r="D614" s="115" t="str">
        <f t="shared" si="538"/>
        <v>W/C</v>
      </c>
      <c r="E614" s="115"/>
      <c r="F614" s="96"/>
      <c r="G614" s="115"/>
      <c r="H614" s="184" t="str">
        <f t="shared" si="567"/>
        <v/>
      </c>
      <c r="I614" s="184" t="str">
        <f t="shared" si="568"/>
        <v/>
      </c>
      <c r="J614" s="184" t="str">
        <f t="shared" si="569"/>
        <v/>
      </c>
      <c r="K614" s="184" t="str">
        <f t="shared" si="570"/>
        <v/>
      </c>
      <c r="L614" s="184" t="str">
        <f t="shared" si="540"/>
        <v>W/C</v>
      </c>
      <c r="M614" s="184" t="str">
        <f t="shared" si="541"/>
        <v>NO</v>
      </c>
      <c r="N614" s="184" t="str">
        <f t="shared" si="542"/>
        <v>W/C</v>
      </c>
      <c r="O614"/>
      <c r="P614" s="97">
        <v>1468246.07</v>
      </c>
      <c r="Q614" s="97">
        <v>1474778.58</v>
      </c>
      <c r="R614" s="97">
        <v>1481279.34</v>
      </c>
      <c r="S614" s="97">
        <v>1485747.46</v>
      </c>
      <c r="T614" s="97">
        <v>1492512.01</v>
      </c>
      <c r="U614" s="97">
        <v>1502729.5</v>
      </c>
      <c r="V614" s="97">
        <v>1506680.18</v>
      </c>
      <c r="W614" s="97">
        <v>1511619.49</v>
      </c>
      <c r="X614" s="97">
        <v>1520997.22</v>
      </c>
      <c r="Y614" s="97">
        <v>1526382.02</v>
      </c>
      <c r="Z614" s="97">
        <v>1532969.1</v>
      </c>
      <c r="AA614" s="97">
        <v>1541019.43</v>
      </c>
      <c r="AB614" s="97">
        <v>1545387.59</v>
      </c>
      <c r="AC614" s="97"/>
      <c r="AD614" s="97"/>
      <c r="AE614" s="97">
        <f t="shared" si="571"/>
        <v>1506960.93</v>
      </c>
      <c r="AF614" s="146" t="s">
        <v>0</v>
      </c>
      <c r="AG614" s="108"/>
      <c r="AH614" s="102"/>
      <c r="AI614" s="102"/>
      <c r="AJ614" s="102"/>
      <c r="AK614" s="103"/>
      <c r="AL614" s="102">
        <f t="shared" si="575"/>
        <v>0</v>
      </c>
      <c r="AM614" s="101">
        <f t="shared" si="579"/>
        <v>1506960.93</v>
      </c>
      <c r="AN614" s="102"/>
      <c r="AO614" s="264">
        <f t="shared" si="576"/>
        <v>1506960.93</v>
      </c>
      <c r="AP614" s="240"/>
      <c r="AQ614" s="87">
        <f t="shared" si="572"/>
        <v>1545387.59</v>
      </c>
      <c r="AR614" s="102"/>
      <c r="AS614" s="102"/>
      <c r="AT614" s="102"/>
      <c r="AU614" s="102"/>
      <c r="AV614" s="260">
        <f t="shared" si="577"/>
        <v>0</v>
      </c>
      <c r="AW614" s="102">
        <f t="shared" si="580"/>
        <v>1545387.59</v>
      </c>
      <c r="AX614" s="102"/>
      <c r="AY614" s="101">
        <f t="shared" si="578"/>
        <v>1545387.59</v>
      </c>
      <c r="AZ614" s="516"/>
      <c r="BA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row>
    <row r="615" spans="1:87" s="11" customFormat="1" ht="12" customHeight="1">
      <c r="A615" s="168">
        <v>18239021</v>
      </c>
      <c r="B615" s="111" t="str">
        <f t="shared" si="537"/>
        <v>18239021</v>
      </c>
      <c r="C615" s="96" t="s">
        <v>655</v>
      </c>
      <c r="D615" s="115" t="str">
        <f t="shared" si="538"/>
        <v>W/C</v>
      </c>
      <c r="E615" s="115"/>
      <c r="F615" s="96"/>
      <c r="G615" s="115"/>
      <c r="H615" s="184" t="str">
        <f t="shared" si="567"/>
        <v/>
      </c>
      <c r="I615" s="184" t="str">
        <f t="shared" si="568"/>
        <v/>
      </c>
      <c r="J615" s="184" t="str">
        <f t="shared" si="569"/>
        <v/>
      </c>
      <c r="K615" s="184" t="str">
        <f t="shared" si="570"/>
        <v/>
      </c>
      <c r="L615" s="184" t="str">
        <f t="shared" si="540"/>
        <v>W/C</v>
      </c>
      <c r="M615" s="184" t="str">
        <f t="shared" si="541"/>
        <v>NO</v>
      </c>
      <c r="N615" s="184" t="str">
        <f t="shared" si="542"/>
        <v>W/C</v>
      </c>
      <c r="O615"/>
      <c r="P615" s="97">
        <v>30209143.25</v>
      </c>
      <c r="Q615" s="97">
        <v>30447324.210000001</v>
      </c>
      <c r="R615" s="97">
        <v>30663581.539999999</v>
      </c>
      <c r="S615" s="97">
        <v>30911589.530000001</v>
      </c>
      <c r="T615" s="97">
        <v>31111661.59</v>
      </c>
      <c r="U615" s="97">
        <v>31440532.789999999</v>
      </c>
      <c r="V615" s="97">
        <v>31618335.149999999</v>
      </c>
      <c r="W615" s="97">
        <v>31864124.219999999</v>
      </c>
      <c r="X615" s="97">
        <v>32139505.68</v>
      </c>
      <c r="Y615" s="97">
        <v>32494436.18</v>
      </c>
      <c r="Z615" s="97">
        <v>32955476.829999998</v>
      </c>
      <c r="AA615" s="97">
        <v>33193751.140000001</v>
      </c>
      <c r="AB615" s="97">
        <v>33421097.800000001</v>
      </c>
      <c r="AC615" s="97"/>
      <c r="AD615" s="97"/>
      <c r="AE615" s="97">
        <f t="shared" si="571"/>
        <v>31721286.615416661</v>
      </c>
      <c r="AF615" s="146"/>
      <c r="AG615" s="108"/>
      <c r="AH615" s="102"/>
      <c r="AI615" s="102"/>
      <c r="AJ615" s="102"/>
      <c r="AK615" s="103"/>
      <c r="AL615" s="102">
        <f t="shared" si="575"/>
        <v>0</v>
      </c>
      <c r="AM615" s="101">
        <f t="shared" si="579"/>
        <v>31721286.615416661</v>
      </c>
      <c r="AN615" s="102"/>
      <c r="AO615" s="264">
        <f t="shared" si="576"/>
        <v>31721286.615416661</v>
      </c>
      <c r="AP615" s="240"/>
      <c r="AQ615" s="87">
        <f t="shared" si="572"/>
        <v>33421097.800000001</v>
      </c>
      <c r="AR615" s="102"/>
      <c r="AS615" s="102"/>
      <c r="AT615" s="102"/>
      <c r="AU615" s="102"/>
      <c r="AV615" s="260">
        <f t="shared" si="577"/>
        <v>0</v>
      </c>
      <c r="AW615" s="102">
        <f t="shared" si="580"/>
        <v>33421097.800000001</v>
      </c>
      <c r="AX615" s="102"/>
      <c r="AY615" s="101">
        <f t="shared" si="578"/>
        <v>33421097.800000001</v>
      </c>
      <c r="AZ615" s="516"/>
      <c r="BA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row>
    <row r="616" spans="1:87" s="11" customFormat="1" ht="12" customHeight="1">
      <c r="A616" s="168">
        <v>18239022</v>
      </c>
      <c r="B616" s="111" t="str">
        <f t="shared" si="537"/>
        <v>18239022</v>
      </c>
      <c r="C616" s="96" t="s">
        <v>656</v>
      </c>
      <c r="D616" s="115" t="str">
        <f t="shared" si="538"/>
        <v>W/C</v>
      </c>
      <c r="E616" s="115"/>
      <c r="F616" s="96"/>
      <c r="G616" s="115"/>
      <c r="H616" s="184" t="str">
        <f t="shared" si="567"/>
        <v/>
      </c>
      <c r="I616" s="184" t="str">
        <f t="shared" si="568"/>
        <v/>
      </c>
      <c r="J616" s="184" t="str">
        <f t="shared" si="569"/>
        <v/>
      </c>
      <c r="K616" s="184" t="str">
        <f t="shared" si="570"/>
        <v/>
      </c>
      <c r="L616" s="184" t="str">
        <f t="shared" si="540"/>
        <v>W/C</v>
      </c>
      <c r="M616" s="184" t="str">
        <f t="shared" si="541"/>
        <v>NO</v>
      </c>
      <c r="N616" s="184" t="str">
        <f t="shared" si="542"/>
        <v>W/C</v>
      </c>
      <c r="O616"/>
      <c r="P616" s="97">
        <v>11175560.99</v>
      </c>
      <c r="Q616" s="97">
        <v>11235106.23</v>
      </c>
      <c r="R616" s="97">
        <v>11289170.560000001</v>
      </c>
      <c r="S616" s="97">
        <v>11351172.560000001</v>
      </c>
      <c r="T616" s="97">
        <v>11401190.58</v>
      </c>
      <c r="U616" s="97">
        <v>11483408.380000001</v>
      </c>
      <c r="V616" s="97">
        <v>11527858.970000001</v>
      </c>
      <c r="W616" s="97">
        <v>11589306.24</v>
      </c>
      <c r="X616" s="97">
        <v>11658151.6</v>
      </c>
      <c r="Y616" s="97">
        <v>11746884.23</v>
      </c>
      <c r="Z616" s="97">
        <v>11862144.390000001</v>
      </c>
      <c r="AA616" s="97">
        <v>11921712.970000001</v>
      </c>
      <c r="AB616" s="97">
        <v>11978549.630000001</v>
      </c>
      <c r="AC616" s="97"/>
      <c r="AD616" s="97"/>
      <c r="AE616" s="97">
        <f t="shared" si="571"/>
        <v>11553596.834999999</v>
      </c>
      <c r="AF616" s="146" t="s">
        <v>0</v>
      </c>
      <c r="AG616" s="108"/>
      <c r="AH616" s="102"/>
      <c r="AI616" s="102"/>
      <c r="AJ616" s="102"/>
      <c r="AK616" s="103"/>
      <c r="AL616" s="102">
        <f t="shared" si="575"/>
        <v>0</v>
      </c>
      <c r="AM616" s="101">
        <f t="shared" si="579"/>
        <v>11553596.834999999</v>
      </c>
      <c r="AN616" s="102"/>
      <c r="AO616" s="264">
        <f t="shared" si="576"/>
        <v>11553596.834999999</v>
      </c>
      <c r="AP616" s="240"/>
      <c r="AQ616" s="87">
        <f t="shared" si="572"/>
        <v>11978549.630000001</v>
      </c>
      <c r="AR616" s="102"/>
      <c r="AS616" s="102"/>
      <c r="AT616" s="102"/>
      <c r="AU616" s="102"/>
      <c r="AV616" s="260">
        <f t="shared" si="577"/>
        <v>0</v>
      </c>
      <c r="AW616" s="102">
        <f t="shared" si="580"/>
        <v>11978549.630000001</v>
      </c>
      <c r="AX616" s="102"/>
      <c r="AY616" s="101">
        <f t="shared" si="578"/>
        <v>11978549.630000001</v>
      </c>
      <c r="AZ616" s="516"/>
      <c r="BA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row>
    <row r="617" spans="1:87" s="11" customFormat="1" ht="12" customHeight="1">
      <c r="A617" s="174">
        <v>18239023</v>
      </c>
      <c r="B617" s="204" t="str">
        <f t="shared" si="537"/>
        <v>18239023</v>
      </c>
      <c r="C617" s="96" t="s">
        <v>557</v>
      </c>
      <c r="D617" s="115" t="str">
        <f t="shared" si="538"/>
        <v>W/C</v>
      </c>
      <c r="E617" s="574" t="s">
        <v>1709</v>
      </c>
      <c r="F617" s="96"/>
      <c r="G617" s="115"/>
      <c r="H617" s="184" t="str">
        <f t="shared" si="567"/>
        <v/>
      </c>
      <c r="I617" s="184" t="str">
        <f t="shared" si="568"/>
        <v/>
      </c>
      <c r="J617" s="184" t="str">
        <f t="shared" si="569"/>
        <v/>
      </c>
      <c r="K617" s="184" t="str">
        <f t="shared" si="570"/>
        <v/>
      </c>
      <c r="L617" s="184" t="str">
        <f t="shared" si="540"/>
        <v>W/C</v>
      </c>
      <c r="M617" s="184" t="str">
        <f t="shared" si="541"/>
        <v>NO</v>
      </c>
      <c r="N617" s="184" t="str">
        <f t="shared" si="542"/>
        <v>W/C</v>
      </c>
      <c r="O617" s="4"/>
      <c r="P617" s="97">
        <v>-36775.72</v>
      </c>
      <c r="Q617" s="97">
        <v>0</v>
      </c>
      <c r="R617" s="97">
        <v>0</v>
      </c>
      <c r="S617" s="97">
        <v>0</v>
      </c>
      <c r="T617" s="97">
        <v>0</v>
      </c>
      <c r="U617" s="97">
        <v>0</v>
      </c>
      <c r="V617" s="97">
        <v>0</v>
      </c>
      <c r="W617" s="97">
        <v>0</v>
      </c>
      <c r="X617" s="97">
        <v>0</v>
      </c>
      <c r="Y617" s="97">
        <v>0</v>
      </c>
      <c r="Z617" s="97">
        <v>0</v>
      </c>
      <c r="AA617" s="97">
        <v>0</v>
      </c>
      <c r="AB617" s="97">
        <v>0</v>
      </c>
      <c r="AC617" s="97"/>
      <c r="AD617" s="97"/>
      <c r="AE617" s="97">
        <f t="shared" si="571"/>
        <v>-1532.3216666666667</v>
      </c>
      <c r="AF617" s="146"/>
      <c r="AG617" s="108"/>
      <c r="AH617" s="102"/>
      <c r="AI617" s="102"/>
      <c r="AJ617" s="102"/>
      <c r="AK617" s="103"/>
      <c r="AL617" s="102">
        <f t="shared" si="575"/>
        <v>0</v>
      </c>
      <c r="AM617" s="101">
        <f t="shared" si="579"/>
        <v>-1532.3216666666667</v>
      </c>
      <c r="AN617" s="102"/>
      <c r="AO617" s="264">
        <f t="shared" si="576"/>
        <v>-1532.3216666666667</v>
      </c>
      <c r="AP617" s="102"/>
      <c r="AQ617" s="87">
        <f t="shared" si="572"/>
        <v>0</v>
      </c>
      <c r="AR617" s="102"/>
      <c r="AS617" s="102"/>
      <c r="AT617" s="102"/>
      <c r="AU617" s="102"/>
      <c r="AV617" s="260">
        <f t="shared" si="577"/>
        <v>0</v>
      </c>
      <c r="AW617" s="102">
        <f t="shared" si="580"/>
        <v>0</v>
      </c>
      <c r="AX617" s="102"/>
      <c r="AY617" s="101">
        <f t="shared" si="578"/>
        <v>0</v>
      </c>
      <c r="AZ617" s="516"/>
      <c r="BA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row>
    <row r="618" spans="1:87" s="11" customFormat="1" ht="12" customHeight="1">
      <c r="A618" s="168">
        <v>18239031</v>
      </c>
      <c r="B618" s="111" t="str">
        <f t="shared" si="537"/>
        <v>18239031</v>
      </c>
      <c r="C618" s="96" t="s">
        <v>345</v>
      </c>
      <c r="D618" s="115" t="str">
        <f t="shared" si="538"/>
        <v>W/C</v>
      </c>
      <c r="E618" s="115"/>
      <c r="F618" s="96"/>
      <c r="G618" s="115"/>
      <c r="H618" s="184" t="str">
        <f t="shared" si="567"/>
        <v/>
      </c>
      <c r="I618" s="184" t="str">
        <f t="shared" si="568"/>
        <v/>
      </c>
      <c r="J618" s="184" t="str">
        <f t="shared" si="569"/>
        <v/>
      </c>
      <c r="K618" s="184" t="str">
        <f t="shared" si="570"/>
        <v/>
      </c>
      <c r="L618" s="184" t="str">
        <f t="shared" si="540"/>
        <v>W/C</v>
      </c>
      <c r="M618" s="184" t="str">
        <f t="shared" si="541"/>
        <v>NO</v>
      </c>
      <c r="N618" s="184" t="str">
        <f t="shared" si="542"/>
        <v>W/C</v>
      </c>
      <c r="O618"/>
      <c r="P618" s="97">
        <v>-166874208.84</v>
      </c>
      <c r="Q618" s="97">
        <v>-168544002.08000001</v>
      </c>
      <c r="R618" s="97">
        <v>-169729139.13</v>
      </c>
      <c r="S618" s="97">
        <v>-170789105.94999999</v>
      </c>
      <c r="T618" s="97">
        <v>-172091692.87</v>
      </c>
      <c r="U618" s="97">
        <v>-173718401.84</v>
      </c>
      <c r="V618" s="97">
        <v>-174766907.5</v>
      </c>
      <c r="W618" s="97">
        <v>-175829045.46000001</v>
      </c>
      <c r="X618" s="97">
        <v>-176727391.59999999</v>
      </c>
      <c r="Y618" s="97">
        <v>-177553264.50999999</v>
      </c>
      <c r="Z618" s="97">
        <v>-179118282.91999999</v>
      </c>
      <c r="AA618" s="97">
        <v>-181345424.53999999</v>
      </c>
      <c r="AB618" s="97">
        <v>-182620557.5</v>
      </c>
      <c r="AC618" s="97"/>
      <c r="AD618" s="97"/>
      <c r="AE618" s="97">
        <f t="shared" si="571"/>
        <v>-174580003.46416667</v>
      </c>
      <c r="AF618" s="146"/>
      <c r="AG618" s="108"/>
      <c r="AH618" s="102"/>
      <c r="AI618" s="102"/>
      <c r="AJ618" s="102"/>
      <c r="AK618" s="103"/>
      <c r="AL618" s="102">
        <f t="shared" si="575"/>
        <v>0</v>
      </c>
      <c r="AM618" s="101">
        <f t="shared" si="579"/>
        <v>-174580003.46416667</v>
      </c>
      <c r="AN618" s="102"/>
      <c r="AO618" s="264">
        <f t="shared" si="576"/>
        <v>-174580003.46416667</v>
      </c>
      <c r="AP618" s="240"/>
      <c r="AQ618" s="87">
        <f t="shared" si="572"/>
        <v>-182620557.5</v>
      </c>
      <c r="AR618" s="102"/>
      <c r="AS618" s="102"/>
      <c r="AT618" s="102"/>
      <c r="AU618" s="102"/>
      <c r="AV618" s="260">
        <f t="shared" si="577"/>
        <v>0</v>
      </c>
      <c r="AW618" s="102">
        <f t="shared" si="580"/>
        <v>-182620557.5</v>
      </c>
      <c r="AX618" s="102"/>
      <c r="AY618" s="101">
        <f t="shared" si="578"/>
        <v>-182620557.5</v>
      </c>
      <c r="AZ618" s="516"/>
      <c r="BA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row>
    <row r="619" spans="1:87" s="11" customFormat="1" ht="12" customHeight="1">
      <c r="A619" s="168">
        <v>18239032</v>
      </c>
      <c r="B619" s="111" t="str">
        <f t="shared" si="537"/>
        <v>18239032</v>
      </c>
      <c r="C619" s="96" t="s">
        <v>346</v>
      </c>
      <c r="D619" s="115" t="str">
        <f t="shared" si="538"/>
        <v>W/C</v>
      </c>
      <c r="E619" s="115"/>
      <c r="F619" s="96"/>
      <c r="G619" s="115"/>
      <c r="H619" s="184" t="str">
        <f t="shared" si="567"/>
        <v/>
      </c>
      <c r="I619" s="184" t="str">
        <f t="shared" si="568"/>
        <v/>
      </c>
      <c r="J619" s="184" t="str">
        <f t="shared" si="569"/>
        <v/>
      </c>
      <c r="K619" s="184" t="str">
        <f t="shared" si="570"/>
        <v/>
      </c>
      <c r="L619" s="184" t="str">
        <f t="shared" si="540"/>
        <v>W/C</v>
      </c>
      <c r="M619" s="184" t="str">
        <f t="shared" si="541"/>
        <v>NO</v>
      </c>
      <c r="N619" s="184" t="str">
        <f t="shared" si="542"/>
        <v>W/C</v>
      </c>
      <c r="O619"/>
      <c r="P619" s="97">
        <v>-50285189.509999998</v>
      </c>
      <c r="Q619" s="97">
        <v>-50543303.719999999</v>
      </c>
      <c r="R619" s="97">
        <v>-50786512.990000002</v>
      </c>
      <c r="S619" s="97">
        <v>-50945102.149999999</v>
      </c>
      <c r="T619" s="97">
        <v>-51161263.619999997</v>
      </c>
      <c r="U619" s="97">
        <v>-51417966.030000001</v>
      </c>
      <c r="V619" s="97">
        <v>-51558544.57</v>
      </c>
      <c r="W619" s="97">
        <v>-51694455.840000004</v>
      </c>
      <c r="X619" s="97">
        <v>-51819018.170000002</v>
      </c>
      <c r="Y619" s="97">
        <v>-51961531.780000001</v>
      </c>
      <c r="Z619" s="97">
        <v>-52396763.729999997</v>
      </c>
      <c r="AA619" s="97">
        <v>-52804681.869999997</v>
      </c>
      <c r="AB619" s="97">
        <v>-53069504.340000004</v>
      </c>
      <c r="AC619" s="97"/>
      <c r="AD619" s="97"/>
      <c r="AE619" s="97">
        <f t="shared" si="571"/>
        <v>-51563874.282916673</v>
      </c>
      <c r="AF619" s="146" t="s">
        <v>0</v>
      </c>
      <c r="AG619" s="108"/>
      <c r="AH619" s="102"/>
      <c r="AI619" s="102"/>
      <c r="AJ619" s="102"/>
      <c r="AK619" s="103"/>
      <c r="AL619" s="102">
        <f t="shared" si="575"/>
        <v>0</v>
      </c>
      <c r="AM619" s="101">
        <f t="shared" si="579"/>
        <v>-51563874.282916673</v>
      </c>
      <c r="AN619" s="102"/>
      <c r="AO619" s="264">
        <f t="shared" si="576"/>
        <v>-51563874.282916673</v>
      </c>
      <c r="AP619" s="240"/>
      <c r="AQ619" s="87">
        <f t="shared" si="572"/>
        <v>-53069504.340000004</v>
      </c>
      <c r="AR619" s="102"/>
      <c r="AS619" s="102"/>
      <c r="AT619" s="102"/>
      <c r="AU619" s="102"/>
      <c r="AV619" s="260">
        <f t="shared" si="577"/>
        <v>0</v>
      </c>
      <c r="AW619" s="102">
        <f t="shared" si="580"/>
        <v>-53069504.340000004</v>
      </c>
      <c r="AX619" s="102"/>
      <c r="AY619" s="101">
        <f t="shared" si="578"/>
        <v>-53069504.340000004</v>
      </c>
      <c r="AZ619" s="516"/>
      <c r="BA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row>
    <row r="620" spans="1:87" s="11" customFormat="1" ht="12" customHeight="1">
      <c r="A620" s="364">
        <v>18239042</v>
      </c>
      <c r="B620" s="365" t="str">
        <f t="shared" si="537"/>
        <v>18239042</v>
      </c>
      <c r="C620" s="352" t="s">
        <v>1433</v>
      </c>
      <c r="D620" s="353" t="str">
        <f t="shared" si="538"/>
        <v>W/C</v>
      </c>
      <c r="E620" s="353"/>
      <c r="F620" s="367">
        <v>43070</v>
      </c>
      <c r="G620" s="353"/>
      <c r="H620" s="354" t="str">
        <f t="shared" si="567"/>
        <v/>
      </c>
      <c r="I620" s="354" t="str">
        <f t="shared" si="568"/>
        <v/>
      </c>
      <c r="J620" s="354" t="str">
        <f t="shared" si="569"/>
        <v/>
      </c>
      <c r="K620" s="354" t="str">
        <f t="shared" si="570"/>
        <v/>
      </c>
      <c r="L620" s="354" t="str">
        <f t="shared" si="540"/>
        <v>W/C</v>
      </c>
      <c r="M620" s="354" t="str">
        <f t="shared" si="541"/>
        <v>NO</v>
      </c>
      <c r="N620" s="354" t="str">
        <f t="shared" si="542"/>
        <v>W/C</v>
      </c>
      <c r="O620"/>
      <c r="P620" s="355">
        <v>71687912.319999993</v>
      </c>
      <c r="Q620" s="355">
        <v>70484704.260000005</v>
      </c>
      <c r="R620" s="355">
        <v>69281496.200000003</v>
      </c>
      <c r="S620" s="355">
        <v>68078288.140000001</v>
      </c>
      <c r="T620" s="355">
        <v>66875080.079999998</v>
      </c>
      <c r="U620" s="355">
        <v>65671872.020000003</v>
      </c>
      <c r="V620" s="355">
        <v>64468663.960000001</v>
      </c>
      <c r="W620" s="355">
        <v>63265455.899999999</v>
      </c>
      <c r="X620" s="355">
        <v>62062247.840000004</v>
      </c>
      <c r="Y620" s="355">
        <v>60859039.780000001</v>
      </c>
      <c r="Z620" s="355">
        <v>59655831.719999999</v>
      </c>
      <c r="AA620" s="355">
        <v>58452623.659999996</v>
      </c>
      <c r="AB620" s="355">
        <v>57249415.600000001</v>
      </c>
      <c r="AC620" s="355"/>
      <c r="AD620" s="355"/>
      <c r="AE620" s="355">
        <f t="shared" si="571"/>
        <v>64468663.960000001</v>
      </c>
      <c r="AF620" s="412"/>
      <c r="AG620" s="386"/>
      <c r="AH620" s="357"/>
      <c r="AI620" s="357"/>
      <c r="AJ620" s="357"/>
      <c r="AK620" s="358"/>
      <c r="AL620" s="357">
        <f t="shared" si="575"/>
        <v>0</v>
      </c>
      <c r="AM620" s="359">
        <f t="shared" si="579"/>
        <v>64468663.960000001</v>
      </c>
      <c r="AN620" s="357"/>
      <c r="AO620" s="360">
        <f t="shared" si="576"/>
        <v>64468663.960000001</v>
      </c>
      <c r="AP620" s="357"/>
      <c r="AQ620" s="361">
        <f t="shared" si="572"/>
        <v>57249415.600000001</v>
      </c>
      <c r="AR620" s="357"/>
      <c r="AS620" s="357"/>
      <c r="AT620" s="357"/>
      <c r="AU620" s="357"/>
      <c r="AV620" s="362">
        <f t="shared" si="577"/>
        <v>0</v>
      </c>
      <c r="AW620" s="357">
        <f t="shared" si="580"/>
        <v>57249415.600000001</v>
      </c>
      <c r="AX620" s="357"/>
      <c r="AY620" s="359">
        <f t="shared" si="578"/>
        <v>57249415.600000001</v>
      </c>
      <c r="AZ620" s="516"/>
      <c r="BA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row>
    <row r="621" spans="1:87" s="11" customFormat="1" ht="12" customHeight="1">
      <c r="A621" s="174">
        <v>18239043</v>
      </c>
      <c r="B621" s="204" t="str">
        <f t="shared" si="537"/>
        <v>18239043</v>
      </c>
      <c r="C621" s="96" t="s">
        <v>1290</v>
      </c>
      <c r="D621" s="115" t="str">
        <f t="shared" si="538"/>
        <v>Non-Op</v>
      </c>
      <c r="E621" s="115"/>
      <c r="F621" s="96"/>
      <c r="G621" s="115"/>
      <c r="H621" s="184" t="str">
        <f t="shared" ref="H621:H641" si="581">IF(VALUE(AH621),H$7,IF(ISBLANK(AH621),"",H$7))</f>
        <v/>
      </c>
      <c r="I621" s="184" t="str">
        <f t="shared" ref="I621:I641" si="582">IF(VALUE(AI621),I$7,IF(ISBLANK(AI621),"",I$7))</f>
        <v/>
      </c>
      <c r="J621" s="184" t="str">
        <f t="shared" ref="J621:J641" si="583">IF(VALUE(AJ621),J$7,IF(ISBLANK(AJ621),"",J$7))</f>
        <v/>
      </c>
      <c r="K621" s="184" t="str">
        <f t="shared" si="570"/>
        <v>Non-Op</v>
      </c>
      <c r="L621" s="184" t="str">
        <f t="shared" si="540"/>
        <v>NO</v>
      </c>
      <c r="M621" s="184" t="str">
        <f t="shared" si="541"/>
        <v>NO</v>
      </c>
      <c r="N621" s="184" t="str">
        <f t="shared" si="542"/>
        <v/>
      </c>
      <c r="O621" s="4"/>
      <c r="P621" s="97">
        <v>0</v>
      </c>
      <c r="Q621" s="97">
        <v>0</v>
      </c>
      <c r="R621" s="97">
        <v>0</v>
      </c>
      <c r="S621" s="97">
        <v>0</v>
      </c>
      <c r="T621" s="97">
        <v>0</v>
      </c>
      <c r="U621" s="97">
        <v>0</v>
      </c>
      <c r="V621" s="97">
        <v>0</v>
      </c>
      <c r="W621" s="97">
        <v>0</v>
      </c>
      <c r="X621" s="97">
        <v>0</v>
      </c>
      <c r="Y621" s="97">
        <v>0</v>
      </c>
      <c r="Z621" s="97">
        <v>0</v>
      </c>
      <c r="AA621" s="97">
        <v>0</v>
      </c>
      <c r="AB621" s="97">
        <v>0</v>
      </c>
      <c r="AC621" s="97"/>
      <c r="AD621" s="97"/>
      <c r="AE621" s="97">
        <f t="shared" si="571"/>
        <v>0</v>
      </c>
      <c r="AF621" s="146"/>
      <c r="AG621" s="108"/>
      <c r="AH621" s="102"/>
      <c r="AI621" s="102"/>
      <c r="AJ621" s="102"/>
      <c r="AK621" s="103">
        <f t="shared" ref="AK621:AK633" si="584">AE621</f>
        <v>0</v>
      </c>
      <c r="AL621" s="102">
        <f t="shared" si="575"/>
        <v>0</v>
      </c>
      <c r="AM621" s="101"/>
      <c r="AN621" s="102"/>
      <c r="AO621" s="264">
        <f t="shared" si="576"/>
        <v>0</v>
      </c>
      <c r="AP621" s="102"/>
      <c r="AQ621" s="87">
        <f t="shared" si="572"/>
        <v>0</v>
      </c>
      <c r="AR621" s="102"/>
      <c r="AS621" s="102"/>
      <c r="AT621" s="102"/>
      <c r="AU621" s="102">
        <f t="shared" ref="AU621:AU633" si="585">AQ621</f>
        <v>0</v>
      </c>
      <c r="AV621" s="260">
        <f t="shared" si="577"/>
        <v>0</v>
      </c>
      <c r="AW621" s="102"/>
      <c r="AX621" s="102"/>
      <c r="AY621" s="101">
        <f t="shared" si="578"/>
        <v>0</v>
      </c>
      <c r="AZ621" s="516" t="s">
        <v>1684</v>
      </c>
      <c r="BA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row>
    <row r="622" spans="1:87" s="11" customFormat="1" ht="12" customHeight="1">
      <c r="A622" s="168">
        <v>18239061</v>
      </c>
      <c r="B622" s="111" t="str">
        <f t="shared" si="537"/>
        <v>18239061</v>
      </c>
      <c r="C622" s="96" t="s">
        <v>598</v>
      </c>
      <c r="D622" s="115" t="str">
        <f t="shared" si="538"/>
        <v>Non-Op</v>
      </c>
      <c r="E622" s="115"/>
      <c r="F622" s="96"/>
      <c r="G622" s="115"/>
      <c r="H622" s="184" t="str">
        <f t="shared" si="581"/>
        <v/>
      </c>
      <c r="I622" s="184" t="str">
        <f t="shared" si="582"/>
        <v/>
      </c>
      <c r="J622" s="184" t="str">
        <f t="shared" si="583"/>
        <v/>
      </c>
      <c r="K622" s="184" t="str">
        <f t="shared" ref="K622:K641" si="586">IF(VALUE(AK622),K$7,IF(ISBLANK(AK622),"",K$7))</f>
        <v>Non-Op</v>
      </c>
      <c r="L622" s="184" t="str">
        <f t="shared" si="540"/>
        <v>NO</v>
      </c>
      <c r="M622" s="184" t="str">
        <f t="shared" si="541"/>
        <v>NO</v>
      </c>
      <c r="N622" s="184" t="str">
        <f t="shared" si="542"/>
        <v/>
      </c>
      <c r="O622"/>
      <c r="P622" s="97">
        <v>1121936</v>
      </c>
      <c r="Q622" s="97">
        <v>1134405</v>
      </c>
      <c r="R622" s="97">
        <v>1145667</v>
      </c>
      <c r="S622" s="97">
        <v>1158136</v>
      </c>
      <c r="T622" s="97">
        <v>1170827</v>
      </c>
      <c r="U622" s="97">
        <v>1183941</v>
      </c>
      <c r="V622" s="97">
        <v>1196632</v>
      </c>
      <c r="W622" s="97">
        <v>1210392</v>
      </c>
      <c r="X622" s="97">
        <v>1224152</v>
      </c>
      <c r="Y622" s="97">
        <v>1237468</v>
      </c>
      <c r="Z622" s="97">
        <v>1252020</v>
      </c>
      <c r="AA622" s="97">
        <v>1266102</v>
      </c>
      <c r="AB622" s="97">
        <v>1280654</v>
      </c>
      <c r="AC622" s="97"/>
      <c r="AD622" s="97"/>
      <c r="AE622" s="97">
        <f t="shared" si="571"/>
        <v>1198419.75</v>
      </c>
      <c r="AF622" s="146"/>
      <c r="AG622" s="108"/>
      <c r="AH622" s="102"/>
      <c r="AI622" s="102"/>
      <c r="AJ622" s="102"/>
      <c r="AK622" s="103">
        <f t="shared" si="584"/>
        <v>1198419.75</v>
      </c>
      <c r="AL622" s="102">
        <f t="shared" si="575"/>
        <v>1198419.75</v>
      </c>
      <c r="AM622" s="101"/>
      <c r="AN622" s="102"/>
      <c r="AO622" s="264">
        <f t="shared" si="576"/>
        <v>0</v>
      </c>
      <c r="AP622" s="102"/>
      <c r="AQ622" s="87">
        <f t="shared" si="572"/>
        <v>1280654</v>
      </c>
      <c r="AR622" s="102"/>
      <c r="AS622" s="102"/>
      <c r="AT622" s="102"/>
      <c r="AU622" s="102">
        <f t="shared" si="585"/>
        <v>1280654</v>
      </c>
      <c r="AV622" s="260">
        <f t="shared" si="577"/>
        <v>1280654</v>
      </c>
      <c r="AW622" s="102"/>
      <c r="AX622" s="102"/>
      <c r="AY622" s="101">
        <f t="shared" si="578"/>
        <v>0</v>
      </c>
      <c r="AZ622" s="516" t="s">
        <v>1685</v>
      </c>
      <c r="BA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row>
    <row r="623" spans="1:87" s="11" customFormat="1" ht="12" customHeight="1">
      <c r="A623" s="168">
        <v>18239081</v>
      </c>
      <c r="B623" s="111" t="str">
        <f t="shared" si="537"/>
        <v>18239081</v>
      </c>
      <c r="C623" s="96" t="s">
        <v>1158</v>
      </c>
      <c r="D623" s="115" t="str">
        <f t="shared" si="538"/>
        <v>Non-Op</v>
      </c>
      <c r="E623" s="115"/>
      <c r="F623" s="96"/>
      <c r="G623" s="115"/>
      <c r="H623" s="184" t="str">
        <f t="shared" si="581"/>
        <v/>
      </c>
      <c r="I623" s="184" t="str">
        <f t="shared" si="582"/>
        <v/>
      </c>
      <c r="J623" s="184" t="str">
        <f t="shared" si="583"/>
        <v/>
      </c>
      <c r="K623" s="184" t="str">
        <f t="shared" si="586"/>
        <v>Non-Op</v>
      </c>
      <c r="L623" s="184" t="str">
        <f t="shared" si="540"/>
        <v>NO</v>
      </c>
      <c r="M623" s="184" t="str">
        <f t="shared" si="541"/>
        <v>NO</v>
      </c>
      <c r="N623" s="184" t="str">
        <f t="shared" si="542"/>
        <v/>
      </c>
      <c r="O623"/>
      <c r="P623" s="97">
        <v>4257903.24</v>
      </c>
      <c r="Q623" s="97">
        <v>2938695.09</v>
      </c>
      <c r="R623" s="97">
        <v>1710834.27</v>
      </c>
      <c r="S623" s="97">
        <v>521071.93</v>
      </c>
      <c r="T623" s="97">
        <v>0</v>
      </c>
      <c r="U623" s="97">
        <v>0</v>
      </c>
      <c r="V623" s="97">
        <v>0</v>
      </c>
      <c r="W623" s="97">
        <v>0</v>
      </c>
      <c r="X623" s="97">
        <v>0</v>
      </c>
      <c r="Y623" s="97">
        <v>0</v>
      </c>
      <c r="Z623" s="97">
        <v>0</v>
      </c>
      <c r="AA623" s="97">
        <v>0</v>
      </c>
      <c r="AB623" s="97">
        <v>0</v>
      </c>
      <c r="AC623" s="97"/>
      <c r="AD623" s="97"/>
      <c r="AE623" s="97">
        <f t="shared" si="571"/>
        <v>608296.07583333331</v>
      </c>
      <c r="AF623" s="146"/>
      <c r="AG623" s="108"/>
      <c r="AH623" s="102"/>
      <c r="AI623" s="102"/>
      <c r="AJ623" s="102"/>
      <c r="AK623" s="103">
        <f t="shared" si="584"/>
        <v>608296.07583333331</v>
      </c>
      <c r="AL623" s="102">
        <f t="shared" si="575"/>
        <v>608296.07583333331</v>
      </c>
      <c r="AM623" s="101"/>
      <c r="AN623" s="102"/>
      <c r="AO623" s="264">
        <f t="shared" si="576"/>
        <v>0</v>
      </c>
      <c r="AP623" s="102"/>
      <c r="AQ623" s="87">
        <f t="shared" si="572"/>
        <v>0</v>
      </c>
      <c r="AR623" s="102"/>
      <c r="AS623" s="102"/>
      <c r="AT623" s="102"/>
      <c r="AU623" s="102">
        <f t="shared" si="585"/>
        <v>0</v>
      </c>
      <c r="AV623" s="260">
        <f t="shared" si="577"/>
        <v>0</v>
      </c>
      <c r="AW623" s="102"/>
      <c r="AX623" s="102"/>
      <c r="AY623" s="101">
        <f t="shared" si="578"/>
        <v>0</v>
      </c>
      <c r="AZ623" s="516" t="s">
        <v>1686</v>
      </c>
      <c r="BA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row>
    <row r="624" spans="1:87" s="11" customFormat="1" ht="12" customHeight="1">
      <c r="A624" s="168">
        <v>18239082</v>
      </c>
      <c r="B624" s="111" t="str">
        <f t="shared" si="537"/>
        <v>18239082</v>
      </c>
      <c r="C624" s="126" t="s">
        <v>1159</v>
      </c>
      <c r="D624" s="115" t="str">
        <f t="shared" si="538"/>
        <v>Non-Op</v>
      </c>
      <c r="E624" s="115"/>
      <c r="F624" s="126"/>
      <c r="G624" s="115"/>
      <c r="H624" s="184" t="str">
        <f t="shared" si="581"/>
        <v/>
      </c>
      <c r="I624" s="184" t="str">
        <f t="shared" si="582"/>
        <v/>
      </c>
      <c r="J624" s="184" t="str">
        <f t="shared" si="583"/>
        <v/>
      </c>
      <c r="K624" s="184" t="str">
        <f t="shared" si="586"/>
        <v>Non-Op</v>
      </c>
      <c r="L624" s="184" t="str">
        <f t="shared" si="540"/>
        <v>NO</v>
      </c>
      <c r="M624" s="184" t="str">
        <f t="shared" si="541"/>
        <v>NO</v>
      </c>
      <c r="N624" s="184" t="str">
        <f t="shared" si="542"/>
        <v/>
      </c>
      <c r="O624"/>
      <c r="P624" s="97">
        <v>12049034.529999999</v>
      </c>
      <c r="Q624" s="97">
        <v>8728972.4700000007</v>
      </c>
      <c r="R624" s="97">
        <v>5269192.04</v>
      </c>
      <c r="S624" s="97">
        <v>2340214.02</v>
      </c>
      <c r="T624" s="97">
        <v>266403.78000000003</v>
      </c>
      <c r="U624" s="97">
        <v>45565283.369999997</v>
      </c>
      <c r="V624" s="97">
        <v>44116788.560000002</v>
      </c>
      <c r="W624" s="97">
        <v>43102177.770000003</v>
      </c>
      <c r="X624" s="97">
        <v>42116154.130000003</v>
      </c>
      <c r="Y624" s="97">
        <v>40728027.520000003</v>
      </c>
      <c r="Z624" s="97">
        <v>37407785.479999997</v>
      </c>
      <c r="AA624" s="97">
        <v>32556567.489999998</v>
      </c>
      <c r="AB624" s="97">
        <v>25754332.780000001</v>
      </c>
      <c r="AC624" s="97"/>
      <c r="AD624" s="97"/>
      <c r="AE624" s="97">
        <f t="shared" si="571"/>
        <v>26758270.857083339</v>
      </c>
      <c r="AF624" s="146"/>
      <c r="AG624" s="108"/>
      <c r="AH624" s="102"/>
      <c r="AI624" s="102"/>
      <c r="AJ624" s="102"/>
      <c r="AK624" s="103">
        <f t="shared" si="584"/>
        <v>26758270.857083339</v>
      </c>
      <c r="AL624" s="102">
        <f t="shared" si="575"/>
        <v>26758270.857083339</v>
      </c>
      <c r="AM624" s="101"/>
      <c r="AN624" s="102"/>
      <c r="AO624" s="264">
        <f t="shared" si="576"/>
        <v>0</v>
      </c>
      <c r="AP624" s="240"/>
      <c r="AQ624" s="87">
        <f t="shared" si="572"/>
        <v>25754332.780000001</v>
      </c>
      <c r="AR624" s="102"/>
      <c r="AS624" s="102"/>
      <c r="AT624" s="102"/>
      <c r="AU624" s="102">
        <f t="shared" si="585"/>
        <v>25754332.780000001</v>
      </c>
      <c r="AV624" s="260">
        <f t="shared" si="577"/>
        <v>25754332.780000001</v>
      </c>
      <c r="AW624" s="102"/>
      <c r="AX624" s="102"/>
      <c r="AY624" s="101">
        <f t="shared" si="578"/>
        <v>0</v>
      </c>
      <c r="AZ624" s="516" t="s">
        <v>1686</v>
      </c>
      <c r="BA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row>
    <row r="625" spans="1:87" s="11" customFormat="1" ht="12" customHeight="1">
      <c r="A625" s="168">
        <v>18239091</v>
      </c>
      <c r="B625" s="111" t="str">
        <f t="shared" si="537"/>
        <v>18239091</v>
      </c>
      <c r="C625" s="126" t="s">
        <v>1160</v>
      </c>
      <c r="D625" s="115" t="str">
        <f t="shared" si="538"/>
        <v>Non-Op</v>
      </c>
      <c r="E625" s="115"/>
      <c r="F625" s="126"/>
      <c r="G625" s="115"/>
      <c r="H625" s="184" t="str">
        <f t="shared" si="581"/>
        <v/>
      </c>
      <c r="I625" s="184" t="str">
        <f t="shared" si="582"/>
        <v/>
      </c>
      <c r="J625" s="184" t="str">
        <f t="shared" si="583"/>
        <v/>
      </c>
      <c r="K625" s="184" t="str">
        <f t="shared" si="586"/>
        <v>Non-Op</v>
      </c>
      <c r="L625" s="184" t="str">
        <f t="shared" si="540"/>
        <v>NO</v>
      </c>
      <c r="M625" s="184" t="str">
        <f t="shared" si="541"/>
        <v>NO</v>
      </c>
      <c r="N625" s="184" t="str">
        <f t="shared" si="542"/>
        <v/>
      </c>
      <c r="O625"/>
      <c r="P625" s="97">
        <v>4071075.57</v>
      </c>
      <c r="Q625" s="97">
        <v>0</v>
      </c>
      <c r="R625" s="97">
        <v>0</v>
      </c>
      <c r="S625" s="97">
        <v>0</v>
      </c>
      <c r="T625" s="97">
        <v>0</v>
      </c>
      <c r="U625" s="97">
        <v>0</v>
      </c>
      <c r="V625" s="97">
        <v>0</v>
      </c>
      <c r="W625" s="97">
        <v>0</v>
      </c>
      <c r="X625" s="97">
        <v>0</v>
      </c>
      <c r="Y625" s="97">
        <v>0</v>
      </c>
      <c r="Z625" s="97">
        <v>0</v>
      </c>
      <c r="AA625" s="97">
        <v>0</v>
      </c>
      <c r="AB625" s="97">
        <v>0</v>
      </c>
      <c r="AC625" s="97"/>
      <c r="AD625" s="97"/>
      <c r="AE625" s="97">
        <f t="shared" si="571"/>
        <v>169628.14874999999</v>
      </c>
      <c r="AF625" s="146"/>
      <c r="AG625" s="108"/>
      <c r="AH625" s="102"/>
      <c r="AI625" s="102"/>
      <c r="AJ625" s="102"/>
      <c r="AK625" s="103">
        <f t="shared" si="584"/>
        <v>169628.14874999999</v>
      </c>
      <c r="AL625" s="102">
        <f t="shared" si="575"/>
        <v>169628.14874999999</v>
      </c>
      <c r="AM625" s="101"/>
      <c r="AN625" s="102"/>
      <c r="AO625" s="264">
        <f t="shared" si="576"/>
        <v>0</v>
      </c>
      <c r="AP625" s="240"/>
      <c r="AQ625" s="87">
        <f t="shared" si="572"/>
        <v>0</v>
      </c>
      <c r="AR625" s="102"/>
      <c r="AS625" s="102"/>
      <c r="AT625" s="102"/>
      <c r="AU625" s="102">
        <f t="shared" si="585"/>
        <v>0</v>
      </c>
      <c r="AV625" s="260">
        <f t="shared" si="577"/>
        <v>0</v>
      </c>
      <c r="AW625" s="102"/>
      <c r="AX625" s="102"/>
      <c r="AY625" s="101">
        <f t="shared" si="578"/>
        <v>0</v>
      </c>
      <c r="AZ625" s="516" t="s">
        <v>1686</v>
      </c>
      <c r="BA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row>
    <row r="626" spans="1:87" s="11" customFormat="1" ht="12" customHeight="1">
      <c r="A626" s="168">
        <v>18239092</v>
      </c>
      <c r="B626" s="111" t="str">
        <f t="shared" si="537"/>
        <v>18239092</v>
      </c>
      <c r="C626" s="96" t="s">
        <v>1079</v>
      </c>
      <c r="D626" s="115" t="str">
        <f t="shared" si="538"/>
        <v>Non-Op</v>
      </c>
      <c r="E626" s="115"/>
      <c r="F626" s="96"/>
      <c r="G626" s="115"/>
      <c r="H626" s="184" t="str">
        <f t="shared" si="581"/>
        <v/>
      </c>
      <c r="I626" s="184" t="str">
        <f t="shared" si="582"/>
        <v/>
      </c>
      <c r="J626" s="184" t="str">
        <f t="shared" si="583"/>
        <v/>
      </c>
      <c r="K626" s="184" t="str">
        <f t="shared" si="586"/>
        <v>Non-Op</v>
      </c>
      <c r="L626" s="184" t="str">
        <f t="shared" si="540"/>
        <v>NO</v>
      </c>
      <c r="M626" s="184" t="str">
        <f t="shared" si="541"/>
        <v>NO</v>
      </c>
      <c r="N626" s="184" t="str">
        <f t="shared" si="542"/>
        <v/>
      </c>
      <c r="O626"/>
      <c r="P626" s="97">
        <v>9277910.6300000008</v>
      </c>
      <c r="Q626" s="97">
        <v>0</v>
      </c>
      <c r="R626" s="97">
        <v>0</v>
      </c>
      <c r="S626" s="97">
        <v>0</v>
      </c>
      <c r="T626" s="97">
        <v>0</v>
      </c>
      <c r="U626" s="97">
        <v>0</v>
      </c>
      <c r="V626" s="97">
        <v>0</v>
      </c>
      <c r="W626" s="97">
        <v>0</v>
      </c>
      <c r="X626" s="97">
        <v>0</v>
      </c>
      <c r="Y626" s="97">
        <v>0</v>
      </c>
      <c r="Z626" s="97">
        <v>0</v>
      </c>
      <c r="AA626" s="97">
        <v>0</v>
      </c>
      <c r="AB626" s="97">
        <v>0</v>
      </c>
      <c r="AC626" s="97"/>
      <c r="AD626" s="97"/>
      <c r="AE626" s="97">
        <f t="shared" si="571"/>
        <v>386579.60958333337</v>
      </c>
      <c r="AF626" s="146"/>
      <c r="AG626" s="108"/>
      <c r="AH626" s="102"/>
      <c r="AI626" s="102"/>
      <c r="AJ626" s="102"/>
      <c r="AK626" s="103">
        <f t="shared" si="584"/>
        <v>386579.60958333337</v>
      </c>
      <c r="AL626" s="102">
        <f t="shared" si="575"/>
        <v>386579.60958333337</v>
      </c>
      <c r="AM626" s="101"/>
      <c r="AN626" s="102"/>
      <c r="AO626" s="264">
        <f t="shared" si="576"/>
        <v>0</v>
      </c>
      <c r="AP626" s="240"/>
      <c r="AQ626" s="87">
        <f t="shared" si="572"/>
        <v>0</v>
      </c>
      <c r="AR626" s="102"/>
      <c r="AS626" s="102"/>
      <c r="AT626" s="102"/>
      <c r="AU626" s="102">
        <f t="shared" si="585"/>
        <v>0</v>
      </c>
      <c r="AV626" s="260">
        <f t="shared" si="577"/>
        <v>0</v>
      </c>
      <c r="AW626" s="102"/>
      <c r="AX626" s="102"/>
      <c r="AY626" s="101">
        <f t="shared" si="578"/>
        <v>0</v>
      </c>
      <c r="AZ626" s="516" t="s">
        <v>1686</v>
      </c>
      <c r="BA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row>
    <row r="627" spans="1:87" s="11" customFormat="1" ht="12" customHeight="1">
      <c r="A627" s="168">
        <v>18239101</v>
      </c>
      <c r="B627" s="111" t="str">
        <f t="shared" si="537"/>
        <v>18239101</v>
      </c>
      <c r="C627" s="126" t="s">
        <v>1161</v>
      </c>
      <c r="D627" s="115" t="str">
        <f t="shared" si="538"/>
        <v>Non-Op</v>
      </c>
      <c r="E627" s="115"/>
      <c r="F627" s="126"/>
      <c r="G627" s="115"/>
      <c r="H627" s="184" t="str">
        <f t="shared" si="581"/>
        <v/>
      </c>
      <c r="I627" s="184" t="str">
        <f t="shared" si="582"/>
        <v/>
      </c>
      <c r="J627" s="184" t="str">
        <f t="shared" si="583"/>
        <v/>
      </c>
      <c r="K627" s="184" t="str">
        <f t="shared" si="586"/>
        <v>Non-Op</v>
      </c>
      <c r="L627" s="184" t="str">
        <f t="shared" si="540"/>
        <v>NO</v>
      </c>
      <c r="M627" s="184" t="str">
        <f t="shared" si="541"/>
        <v>NO</v>
      </c>
      <c r="N627" s="184" t="str">
        <f t="shared" si="542"/>
        <v/>
      </c>
      <c r="O627"/>
      <c r="P627" s="97">
        <v>0</v>
      </c>
      <c r="Q627" s="97">
        <v>0</v>
      </c>
      <c r="R627" s="97">
        <v>0</v>
      </c>
      <c r="S627" s="97">
        <v>0</v>
      </c>
      <c r="T627" s="97">
        <v>0</v>
      </c>
      <c r="U627" s="97">
        <v>0</v>
      </c>
      <c r="V627" s="97">
        <v>0</v>
      </c>
      <c r="W627" s="97">
        <v>0</v>
      </c>
      <c r="X627" s="97">
        <v>0</v>
      </c>
      <c r="Y627" s="97">
        <v>0</v>
      </c>
      <c r="Z627" s="97">
        <v>0</v>
      </c>
      <c r="AA627" s="97">
        <v>0</v>
      </c>
      <c r="AB627" s="97">
        <v>0</v>
      </c>
      <c r="AC627" s="97"/>
      <c r="AD627" s="97"/>
      <c r="AE627" s="97">
        <f t="shared" si="571"/>
        <v>0</v>
      </c>
      <c r="AF627" s="146"/>
      <c r="AG627" s="108"/>
      <c r="AH627" s="102"/>
      <c r="AI627" s="102"/>
      <c r="AJ627" s="102"/>
      <c r="AK627" s="103">
        <f t="shared" si="584"/>
        <v>0</v>
      </c>
      <c r="AL627" s="102">
        <f t="shared" si="575"/>
        <v>0</v>
      </c>
      <c r="AM627" s="101"/>
      <c r="AN627" s="102"/>
      <c r="AO627" s="264">
        <f t="shared" si="576"/>
        <v>0</v>
      </c>
      <c r="AP627" s="240"/>
      <c r="AQ627" s="87">
        <f t="shared" si="572"/>
        <v>0</v>
      </c>
      <c r="AR627" s="102"/>
      <c r="AS627" s="102"/>
      <c r="AT627" s="102"/>
      <c r="AU627" s="102">
        <f t="shared" si="585"/>
        <v>0</v>
      </c>
      <c r="AV627" s="260">
        <f t="shared" si="577"/>
        <v>0</v>
      </c>
      <c r="AW627" s="102"/>
      <c r="AX627" s="102"/>
      <c r="AY627" s="101">
        <f t="shared" si="578"/>
        <v>0</v>
      </c>
      <c r="AZ627" s="516" t="s">
        <v>1686</v>
      </c>
      <c r="BA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row>
    <row r="628" spans="1:87" s="11" customFormat="1" ht="12" customHeight="1">
      <c r="A628" s="168">
        <v>18239111</v>
      </c>
      <c r="B628" s="111" t="str">
        <f t="shared" si="537"/>
        <v>18239111</v>
      </c>
      <c r="C628" s="126" t="s">
        <v>1279</v>
      </c>
      <c r="D628" s="115" t="str">
        <f t="shared" si="538"/>
        <v>Non-Op</v>
      </c>
      <c r="E628" s="115"/>
      <c r="F628" s="126"/>
      <c r="G628" s="115"/>
      <c r="H628" s="184" t="str">
        <f t="shared" si="581"/>
        <v/>
      </c>
      <c r="I628" s="184" t="str">
        <f t="shared" si="582"/>
        <v/>
      </c>
      <c r="J628" s="184" t="str">
        <f t="shared" si="583"/>
        <v/>
      </c>
      <c r="K628" s="184" t="str">
        <f t="shared" si="586"/>
        <v>Non-Op</v>
      </c>
      <c r="L628" s="184" t="str">
        <f t="shared" si="540"/>
        <v>NO</v>
      </c>
      <c r="M628" s="184" t="str">
        <f t="shared" si="541"/>
        <v>NO</v>
      </c>
      <c r="N628" s="184" t="str">
        <f t="shared" si="542"/>
        <v/>
      </c>
      <c r="O628"/>
      <c r="P628" s="97">
        <v>0</v>
      </c>
      <c r="Q628" s="97">
        <v>0</v>
      </c>
      <c r="R628" s="97">
        <v>0</v>
      </c>
      <c r="S628" s="97">
        <v>0</v>
      </c>
      <c r="T628" s="97">
        <v>0</v>
      </c>
      <c r="U628" s="97">
        <v>0</v>
      </c>
      <c r="V628" s="97">
        <v>0</v>
      </c>
      <c r="W628" s="97">
        <v>0</v>
      </c>
      <c r="X628" s="97">
        <v>0</v>
      </c>
      <c r="Y628" s="97">
        <v>0</v>
      </c>
      <c r="Z628" s="97">
        <v>0</v>
      </c>
      <c r="AA628" s="97">
        <v>0</v>
      </c>
      <c r="AB628" s="97">
        <v>0</v>
      </c>
      <c r="AC628" s="97"/>
      <c r="AD628" s="97"/>
      <c r="AE628" s="97">
        <f t="shared" si="571"/>
        <v>0</v>
      </c>
      <c r="AF628" s="146"/>
      <c r="AG628" s="108"/>
      <c r="AH628" s="102"/>
      <c r="AI628" s="102"/>
      <c r="AJ628" s="102"/>
      <c r="AK628" s="103">
        <f t="shared" si="584"/>
        <v>0</v>
      </c>
      <c r="AL628" s="102">
        <f t="shared" si="575"/>
        <v>0</v>
      </c>
      <c r="AM628" s="101"/>
      <c r="AN628" s="102"/>
      <c r="AO628" s="264">
        <f t="shared" si="576"/>
        <v>0</v>
      </c>
      <c r="AP628" s="240"/>
      <c r="AQ628" s="87">
        <f t="shared" si="572"/>
        <v>0</v>
      </c>
      <c r="AR628" s="102"/>
      <c r="AS628" s="102"/>
      <c r="AT628" s="102"/>
      <c r="AU628" s="102">
        <f t="shared" si="585"/>
        <v>0</v>
      </c>
      <c r="AV628" s="260">
        <f t="shared" si="577"/>
        <v>0</v>
      </c>
      <c r="AW628" s="102"/>
      <c r="AX628" s="102"/>
      <c r="AY628" s="101">
        <f t="shared" si="578"/>
        <v>0</v>
      </c>
      <c r="AZ628" s="516" t="s">
        <v>1686</v>
      </c>
      <c r="BA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row>
    <row r="629" spans="1:87" s="11" customFormat="1" ht="12" customHeight="1">
      <c r="A629" s="172">
        <v>18239121</v>
      </c>
      <c r="B629" s="110" t="str">
        <f t="shared" si="537"/>
        <v>18239121</v>
      </c>
      <c r="C629" s="110" t="s">
        <v>1235</v>
      </c>
      <c r="D629" s="115" t="str">
        <f t="shared" si="538"/>
        <v>Non-Op</v>
      </c>
      <c r="E629" s="115"/>
      <c r="F629" s="110"/>
      <c r="G629" s="115"/>
      <c r="H629" s="184" t="str">
        <f t="shared" si="581"/>
        <v/>
      </c>
      <c r="I629" s="184" t="str">
        <f t="shared" si="582"/>
        <v/>
      </c>
      <c r="J629" s="184" t="str">
        <f t="shared" si="583"/>
        <v/>
      </c>
      <c r="K629" s="184" t="str">
        <f t="shared" si="586"/>
        <v>Non-Op</v>
      </c>
      <c r="L629" s="184" t="str">
        <f t="shared" si="540"/>
        <v>NO</v>
      </c>
      <c r="M629" s="184" t="str">
        <f t="shared" si="541"/>
        <v>NO</v>
      </c>
      <c r="N629" s="184" t="str">
        <f t="shared" si="542"/>
        <v/>
      </c>
      <c r="O629"/>
      <c r="P629" s="97">
        <v>2058382</v>
      </c>
      <c r="Q629" s="97">
        <v>2058382</v>
      </c>
      <c r="R629" s="97">
        <v>2058382</v>
      </c>
      <c r="S629" s="97">
        <v>2058382</v>
      </c>
      <c r="T629" s="97">
        <v>2058382</v>
      </c>
      <c r="U629" s="97">
        <v>2058382</v>
      </c>
      <c r="V629" s="97">
        <v>2058382</v>
      </c>
      <c r="W629" s="97">
        <v>2058382</v>
      </c>
      <c r="X629" s="97">
        <v>2058382</v>
      </c>
      <c r="Y629" s="97">
        <v>2058382</v>
      </c>
      <c r="Z629" s="97">
        <v>2058382</v>
      </c>
      <c r="AA629" s="97">
        <v>2058382</v>
      </c>
      <c r="AB629" s="97">
        <v>2058382</v>
      </c>
      <c r="AC629" s="97"/>
      <c r="AD629" s="97"/>
      <c r="AE629" s="97">
        <f t="shared" si="571"/>
        <v>2058382</v>
      </c>
      <c r="AF629" s="105"/>
      <c r="AG629" s="104"/>
      <c r="AH629" s="102"/>
      <c r="AI629" s="102"/>
      <c r="AJ629" s="102"/>
      <c r="AK629" s="103">
        <f t="shared" si="584"/>
        <v>2058382</v>
      </c>
      <c r="AL629" s="102">
        <f t="shared" si="575"/>
        <v>2058382</v>
      </c>
      <c r="AM629" s="101"/>
      <c r="AN629" s="102"/>
      <c r="AO629" s="264">
        <f t="shared" si="576"/>
        <v>0</v>
      </c>
      <c r="AP629" s="240"/>
      <c r="AQ629" s="87">
        <f t="shared" si="572"/>
        <v>2058382</v>
      </c>
      <c r="AR629" s="102"/>
      <c r="AS629" s="102"/>
      <c r="AT629" s="102"/>
      <c r="AU629" s="102">
        <f t="shared" si="585"/>
        <v>2058382</v>
      </c>
      <c r="AV629" s="260">
        <f t="shared" si="577"/>
        <v>2058382</v>
      </c>
      <c r="AW629" s="102"/>
      <c r="AX629" s="102"/>
      <c r="AY629" s="101">
        <f t="shared" si="578"/>
        <v>0</v>
      </c>
      <c r="AZ629" s="516" t="s">
        <v>1703</v>
      </c>
      <c r="BA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row>
    <row r="630" spans="1:87" s="11" customFormat="1" ht="12" customHeight="1">
      <c r="A630" s="172">
        <v>18239131</v>
      </c>
      <c r="B630" s="110" t="str">
        <f t="shared" si="537"/>
        <v>18239131</v>
      </c>
      <c r="C630" s="110" t="s">
        <v>1236</v>
      </c>
      <c r="D630" s="115" t="str">
        <f t="shared" si="538"/>
        <v>Non-Op</v>
      </c>
      <c r="E630" s="115"/>
      <c r="F630" s="110"/>
      <c r="G630" s="115"/>
      <c r="H630" s="184" t="str">
        <f t="shared" si="581"/>
        <v/>
      </c>
      <c r="I630" s="184" t="str">
        <f t="shared" si="582"/>
        <v/>
      </c>
      <c r="J630" s="184" t="str">
        <f t="shared" si="583"/>
        <v/>
      </c>
      <c r="K630" s="184" t="str">
        <f t="shared" si="586"/>
        <v>Non-Op</v>
      </c>
      <c r="L630" s="184" t="str">
        <f t="shared" si="540"/>
        <v>NO</v>
      </c>
      <c r="M630" s="184" t="str">
        <f t="shared" si="541"/>
        <v>NO</v>
      </c>
      <c r="N630" s="184" t="str">
        <f t="shared" si="542"/>
        <v/>
      </c>
      <c r="O630"/>
      <c r="P630" s="97">
        <v>-2058382</v>
      </c>
      <c r="Q630" s="97">
        <v>-2058382</v>
      </c>
      <c r="R630" s="97">
        <v>-2058382</v>
      </c>
      <c r="S630" s="97">
        <v>-2058382</v>
      </c>
      <c r="T630" s="97">
        <v>-2058382</v>
      </c>
      <c r="U630" s="97">
        <v>-2058382</v>
      </c>
      <c r="V630" s="97">
        <v>-2058382</v>
      </c>
      <c r="W630" s="97">
        <v>-2058382</v>
      </c>
      <c r="X630" s="97">
        <v>-2058382</v>
      </c>
      <c r="Y630" s="97">
        <v>-2058382</v>
      </c>
      <c r="Z630" s="97">
        <v>-2058382</v>
      </c>
      <c r="AA630" s="97">
        <v>-2058382</v>
      </c>
      <c r="AB630" s="97">
        <v>-2058382</v>
      </c>
      <c r="AC630" s="97"/>
      <c r="AD630" s="97"/>
      <c r="AE630" s="97">
        <f t="shared" si="571"/>
        <v>-2058382</v>
      </c>
      <c r="AF630" s="105"/>
      <c r="AG630" s="104"/>
      <c r="AH630" s="102"/>
      <c r="AI630" s="102"/>
      <c r="AJ630" s="102"/>
      <c r="AK630" s="103">
        <f t="shared" si="584"/>
        <v>-2058382</v>
      </c>
      <c r="AL630" s="102">
        <f t="shared" si="575"/>
        <v>-2058382</v>
      </c>
      <c r="AM630" s="101"/>
      <c r="AN630" s="102"/>
      <c r="AO630" s="264">
        <f t="shared" si="576"/>
        <v>0</v>
      </c>
      <c r="AP630" s="240"/>
      <c r="AQ630" s="87">
        <f t="shared" si="572"/>
        <v>-2058382</v>
      </c>
      <c r="AR630" s="102"/>
      <c r="AS630" s="102"/>
      <c r="AT630" s="102"/>
      <c r="AU630" s="102">
        <f t="shared" si="585"/>
        <v>-2058382</v>
      </c>
      <c r="AV630" s="260">
        <f t="shared" si="577"/>
        <v>-2058382</v>
      </c>
      <c r="AW630" s="102"/>
      <c r="AX630" s="102"/>
      <c r="AY630" s="101">
        <f t="shared" si="578"/>
        <v>0</v>
      </c>
      <c r="AZ630" s="516" t="s">
        <v>1703</v>
      </c>
      <c r="BA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row>
    <row r="631" spans="1:87" s="11" customFormat="1" ht="12" customHeight="1">
      <c r="A631" s="374">
        <v>18239141</v>
      </c>
      <c r="B631" s="572" t="str">
        <f t="shared" si="537"/>
        <v>18239141</v>
      </c>
      <c r="C631" s="402" t="s">
        <v>1295</v>
      </c>
      <c r="D631" s="353" t="str">
        <f t="shared" si="538"/>
        <v>Non-Op</v>
      </c>
      <c r="E631" s="353"/>
      <c r="F631" s="367">
        <v>42752</v>
      </c>
      <c r="G631" s="353"/>
      <c r="H631" s="354" t="str">
        <f t="shared" si="581"/>
        <v/>
      </c>
      <c r="I631" s="354" t="str">
        <f t="shared" si="582"/>
        <v/>
      </c>
      <c r="J631" s="354" t="str">
        <f t="shared" si="583"/>
        <v/>
      </c>
      <c r="K631" s="354" t="str">
        <f t="shared" si="586"/>
        <v>Non-Op</v>
      </c>
      <c r="L631" s="354" t="str">
        <f t="shared" si="540"/>
        <v>NO</v>
      </c>
      <c r="M631" s="354" t="str">
        <f t="shared" si="541"/>
        <v>NO</v>
      </c>
      <c r="N631" s="354" t="str">
        <f t="shared" si="542"/>
        <v/>
      </c>
      <c r="O631"/>
      <c r="P631" s="355">
        <v>11694279</v>
      </c>
      <c r="Q631" s="355">
        <v>11694279</v>
      </c>
      <c r="R631" s="355">
        <v>11694279</v>
      </c>
      <c r="S631" s="355">
        <v>11694279</v>
      </c>
      <c r="T631" s="355">
        <v>11694279</v>
      </c>
      <c r="U631" s="355">
        <v>11694279</v>
      </c>
      <c r="V631" s="355">
        <v>11694279</v>
      </c>
      <c r="W631" s="355">
        <v>11694279</v>
      </c>
      <c r="X631" s="355">
        <v>11694279</v>
      </c>
      <c r="Y631" s="355">
        <v>11694279</v>
      </c>
      <c r="Z631" s="355">
        <v>11694279</v>
      </c>
      <c r="AA631" s="355">
        <v>11694279</v>
      </c>
      <c r="AB631" s="355">
        <v>11694279</v>
      </c>
      <c r="AC631" s="355"/>
      <c r="AD631" s="355"/>
      <c r="AE631" s="355">
        <f t="shared" si="571"/>
        <v>11694279</v>
      </c>
      <c r="AF631" s="406"/>
      <c r="AG631" s="356"/>
      <c r="AH631" s="357"/>
      <c r="AI631" s="357"/>
      <c r="AJ631" s="357"/>
      <c r="AK631" s="358">
        <f t="shared" si="584"/>
        <v>11694279</v>
      </c>
      <c r="AL631" s="357">
        <f t="shared" si="575"/>
        <v>11694279</v>
      </c>
      <c r="AM631" s="359"/>
      <c r="AN631" s="357"/>
      <c r="AO631" s="360">
        <f t="shared" si="576"/>
        <v>0</v>
      </c>
      <c r="AP631" s="357"/>
      <c r="AQ631" s="361">
        <f t="shared" si="572"/>
        <v>11694279</v>
      </c>
      <c r="AR631" s="357"/>
      <c r="AS631" s="357"/>
      <c r="AT631" s="357"/>
      <c r="AU631" s="357">
        <f t="shared" si="585"/>
        <v>11694279</v>
      </c>
      <c r="AV631" s="362">
        <f t="shared" si="577"/>
        <v>11694279</v>
      </c>
      <c r="AW631" s="357"/>
      <c r="AX631" s="357"/>
      <c r="AY631" s="359">
        <f t="shared" si="578"/>
        <v>0</v>
      </c>
      <c r="AZ631" s="516" t="s">
        <v>1703</v>
      </c>
      <c r="BA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row>
    <row r="632" spans="1:87" s="11" customFormat="1" ht="12" customHeight="1">
      <c r="A632" s="374">
        <v>18239151</v>
      </c>
      <c r="B632" s="572" t="str">
        <f t="shared" si="537"/>
        <v>18239151</v>
      </c>
      <c r="C632" s="402" t="s">
        <v>1296</v>
      </c>
      <c r="D632" s="353" t="str">
        <f t="shared" si="538"/>
        <v>Non-Op</v>
      </c>
      <c r="E632" s="353"/>
      <c r="F632" s="367">
        <v>42752</v>
      </c>
      <c r="G632" s="353"/>
      <c r="H632" s="354" t="str">
        <f t="shared" si="581"/>
        <v/>
      </c>
      <c r="I632" s="354" t="str">
        <f t="shared" si="582"/>
        <v/>
      </c>
      <c r="J632" s="354" t="str">
        <f t="shared" si="583"/>
        <v/>
      </c>
      <c r="K632" s="354" t="str">
        <f t="shared" si="586"/>
        <v>Non-Op</v>
      </c>
      <c r="L632" s="354" t="str">
        <f t="shared" si="540"/>
        <v>NO</v>
      </c>
      <c r="M632" s="354" t="str">
        <f t="shared" si="541"/>
        <v>NO</v>
      </c>
      <c r="N632" s="354" t="str">
        <f t="shared" si="542"/>
        <v/>
      </c>
      <c r="O632"/>
      <c r="P632" s="355">
        <v>-11694279</v>
      </c>
      <c r="Q632" s="355">
        <v>-11694279</v>
      </c>
      <c r="R632" s="355">
        <v>-11694279</v>
      </c>
      <c r="S632" s="355">
        <v>-11694279</v>
      </c>
      <c r="T632" s="355">
        <v>-11694279</v>
      </c>
      <c r="U632" s="355">
        <v>-11694279</v>
      </c>
      <c r="V632" s="355">
        <v>-11694279</v>
      </c>
      <c r="W632" s="355">
        <v>-11694279</v>
      </c>
      <c r="X632" s="355">
        <v>-11694279</v>
      </c>
      <c r="Y632" s="355">
        <v>-11694279</v>
      </c>
      <c r="Z632" s="355">
        <v>-11694279</v>
      </c>
      <c r="AA632" s="355">
        <v>-11694279</v>
      </c>
      <c r="AB632" s="355">
        <v>-11694279</v>
      </c>
      <c r="AC632" s="355"/>
      <c r="AD632" s="355"/>
      <c r="AE632" s="355">
        <f t="shared" si="571"/>
        <v>-11694279</v>
      </c>
      <c r="AF632" s="406"/>
      <c r="AG632" s="356"/>
      <c r="AH632" s="357"/>
      <c r="AI632" s="357"/>
      <c r="AJ632" s="357"/>
      <c r="AK632" s="358">
        <f t="shared" si="584"/>
        <v>-11694279</v>
      </c>
      <c r="AL632" s="357">
        <f t="shared" si="575"/>
        <v>-11694279</v>
      </c>
      <c r="AM632" s="359"/>
      <c r="AN632" s="357"/>
      <c r="AO632" s="360">
        <f t="shared" si="576"/>
        <v>0</v>
      </c>
      <c r="AP632" s="357"/>
      <c r="AQ632" s="361">
        <f t="shared" si="572"/>
        <v>-11694279</v>
      </c>
      <c r="AR632" s="357"/>
      <c r="AS632" s="357"/>
      <c r="AT632" s="357"/>
      <c r="AU632" s="357">
        <f t="shared" si="585"/>
        <v>-11694279</v>
      </c>
      <c r="AV632" s="362">
        <f t="shared" si="577"/>
        <v>-11694279</v>
      </c>
      <c r="AW632" s="357"/>
      <c r="AX632" s="357"/>
      <c r="AY632" s="359">
        <f t="shared" si="578"/>
        <v>0</v>
      </c>
      <c r="AZ632" s="516" t="s">
        <v>1703</v>
      </c>
      <c r="BA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row>
    <row r="633" spans="1:87" s="11" customFormat="1" ht="12" customHeight="1">
      <c r="A633" s="374">
        <v>18239161</v>
      </c>
      <c r="B633" s="572" t="str">
        <f t="shared" si="537"/>
        <v>18239161</v>
      </c>
      <c r="C633" s="402" t="s">
        <v>1297</v>
      </c>
      <c r="D633" s="353" t="str">
        <f t="shared" si="538"/>
        <v>Non-Op</v>
      </c>
      <c r="E633" s="353"/>
      <c r="F633" s="367">
        <v>42752</v>
      </c>
      <c r="G633" s="353"/>
      <c r="H633" s="354" t="str">
        <f t="shared" si="581"/>
        <v/>
      </c>
      <c r="I633" s="354" t="str">
        <f t="shared" si="582"/>
        <v/>
      </c>
      <c r="J633" s="354" t="str">
        <f t="shared" si="583"/>
        <v/>
      </c>
      <c r="K633" s="354" t="str">
        <f t="shared" si="586"/>
        <v>Non-Op</v>
      </c>
      <c r="L633" s="354" t="str">
        <f t="shared" si="540"/>
        <v>NO</v>
      </c>
      <c r="M633" s="354" t="str">
        <f t="shared" si="541"/>
        <v>NO</v>
      </c>
      <c r="N633" s="354" t="str">
        <f t="shared" si="542"/>
        <v/>
      </c>
      <c r="O633"/>
      <c r="P633" s="355">
        <v>4969863</v>
      </c>
      <c r="Q633" s="355">
        <v>0</v>
      </c>
      <c r="R633" s="355">
        <v>0</v>
      </c>
      <c r="S633" s="355">
        <v>0</v>
      </c>
      <c r="T633" s="355">
        <v>0</v>
      </c>
      <c r="U633" s="355">
        <v>0</v>
      </c>
      <c r="V633" s="355">
        <v>0</v>
      </c>
      <c r="W633" s="355">
        <v>0</v>
      </c>
      <c r="X633" s="355">
        <v>0</v>
      </c>
      <c r="Y633" s="355">
        <v>0</v>
      </c>
      <c r="Z633" s="355">
        <v>0</v>
      </c>
      <c r="AA633" s="355">
        <v>0</v>
      </c>
      <c r="AB633" s="355">
        <v>0</v>
      </c>
      <c r="AC633" s="355"/>
      <c r="AD633" s="355"/>
      <c r="AE633" s="355">
        <f t="shared" si="571"/>
        <v>207077.625</v>
      </c>
      <c r="AF633" s="406"/>
      <c r="AG633" s="356"/>
      <c r="AH633" s="357"/>
      <c r="AI633" s="357"/>
      <c r="AJ633" s="357"/>
      <c r="AK633" s="358">
        <f t="shared" si="584"/>
        <v>207077.625</v>
      </c>
      <c r="AL633" s="357">
        <f t="shared" si="575"/>
        <v>207077.625</v>
      </c>
      <c r="AM633" s="359"/>
      <c r="AN633" s="357"/>
      <c r="AO633" s="360">
        <f t="shared" si="576"/>
        <v>0</v>
      </c>
      <c r="AP633" s="357"/>
      <c r="AQ633" s="361">
        <f t="shared" si="572"/>
        <v>0</v>
      </c>
      <c r="AR633" s="357"/>
      <c r="AS633" s="357"/>
      <c r="AT633" s="357"/>
      <c r="AU633" s="357">
        <f t="shared" si="585"/>
        <v>0</v>
      </c>
      <c r="AV633" s="362">
        <f t="shared" si="577"/>
        <v>0</v>
      </c>
      <c r="AW633" s="357"/>
      <c r="AX633" s="357"/>
      <c r="AY633" s="359">
        <f t="shared" si="578"/>
        <v>0</v>
      </c>
      <c r="AZ633" s="516" t="s">
        <v>1685</v>
      </c>
      <c r="BA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row>
    <row r="634" spans="1:87" s="11" customFormat="1" ht="12" customHeight="1">
      <c r="A634" s="374">
        <v>18239171</v>
      </c>
      <c r="B634" s="572" t="str">
        <f t="shared" ref="B634:B705" si="587">TEXT(A634,"##")</f>
        <v>18239171</v>
      </c>
      <c r="C634" s="402" t="s">
        <v>1434</v>
      </c>
      <c r="D634" s="353" t="str">
        <f t="shared" ref="D634:D705" si="588">IF(CONCATENATE(H634,I634,J634,K634,N634)= "ERBGRB","CRB",CONCATENATE(H634,I634,J634,K634,N634))</f>
        <v>W/C</v>
      </c>
      <c r="E634" s="353"/>
      <c r="F634" s="367">
        <v>43070</v>
      </c>
      <c r="G634" s="353"/>
      <c r="H634" s="354" t="str">
        <f t="shared" si="581"/>
        <v/>
      </c>
      <c r="I634" s="354" t="str">
        <f t="shared" si="582"/>
        <v/>
      </c>
      <c r="J634" s="354" t="str">
        <f t="shared" si="583"/>
        <v/>
      </c>
      <c r="K634" s="354" t="str">
        <f t="shared" si="586"/>
        <v/>
      </c>
      <c r="L634" s="354" t="str">
        <f t="shared" si="540"/>
        <v>W/C</v>
      </c>
      <c r="M634" s="354" t="str">
        <f t="shared" si="541"/>
        <v>NO</v>
      </c>
      <c r="N634" s="354" t="str">
        <f t="shared" si="542"/>
        <v>W/C</v>
      </c>
      <c r="O634"/>
      <c r="P634" s="355">
        <v>8794965.7100000009</v>
      </c>
      <c r="Q634" s="355">
        <v>8633476.5099999998</v>
      </c>
      <c r="R634" s="355">
        <v>8471987.3100000005</v>
      </c>
      <c r="S634" s="355">
        <v>9137163.3000000007</v>
      </c>
      <c r="T634" s="355">
        <v>8975674.0999999996</v>
      </c>
      <c r="U634" s="355">
        <v>8814184.9000000004</v>
      </c>
      <c r="V634" s="355">
        <v>8652695.6999999993</v>
      </c>
      <c r="W634" s="355">
        <v>8491206.5</v>
      </c>
      <c r="X634" s="355">
        <v>8329717.2999999998</v>
      </c>
      <c r="Y634" s="355">
        <v>8168228.0999999996</v>
      </c>
      <c r="Z634" s="355">
        <v>8006738.9000000004</v>
      </c>
      <c r="AA634" s="355">
        <v>7845249.7000000002</v>
      </c>
      <c r="AB634" s="355">
        <v>7683760.5</v>
      </c>
      <c r="AC634" s="355"/>
      <c r="AD634" s="355"/>
      <c r="AE634" s="355">
        <f t="shared" si="571"/>
        <v>8480473.7854166664</v>
      </c>
      <c r="AF634" s="406"/>
      <c r="AG634" s="356"/>
      <c r="AH634" s="357"/>
      <c r="AI634" s="357"/>
      <c r="AJ634" s="357"/>
      <c r="AK634" s="358"/>
      <c r="AL634" s="357">
        <f t="shared" si="575"/>
        <v>0</v>
      </c>
      <c r="AM634" s="359">
        <f>AE634</f>
        <v>8480473.7854166664</v>
      </c>
      <c r="AN634" s="357"/>
      <c r="AO634" s="360">
        <f t="shared" si="576"/>
        <v>8480473.7854166664</v>
      </c>
      <c r="AP634" s="357"/>
      <c r="AQ634" s="361">
        <f t="shared" si="572"/>
        <v>7683760.5</v>
      </c>
      <c r="AR634" s="357"/>
      <c r="AS634" s="357"/>
      <c r="AT634" s="357"/>
      <c r="AU634" s="357"/>
      <c r="AV634" s="362">
        <f t="shared" si="577"/>
        <v>0</v>
      </c>
      <c r="AW634" s="357">
        <f>AQ634</f>
        <v>7683760.5</v>
      </c>
      <c r="AX634" s="357"/>
      <c r="AY634" s="359">
        <f t="shared" si="578"/>
        <v>7683760.5</v>
      </c>
      <c r="AZ634" s="516"/>
      <c r="BA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row>
    <row r="635" spans="1:87" s="11" customFormat="1" ht="12" customHeight="1">
      <c r="A635" s="374">
        <v>18239191</v>
      </c>
      <c r="B635" s="572" t="str">
        <f t="shared" si="587"/>
        <v>18239191</v>
      </c>
      <c r="C635" s="402" t="s">
        <v>1406</v>
      </c>
      <c r="D635" s="353" t="str">
        <f t="shared" si="588"/>
        <v>ERB</v>
      </c>
      <c r="E635" s="353"/>
      <c r="F635" s="367">
        <v>43070</v>
      </c>
      <c r="G635" s="353"/>
      <c r="H635" s="354" t="str">
        <f t="shared" si="581"/>
        <v/>
      </c>
      <c r="I635" s="354" t="str">
        <f t="shared" si="582"/>
        <v>ERB</v>
      </c>
      <c r="J635" s="354" t="str">
        <f t="shared" si="583"/>
        <v/>
      </c>
      <c r="K635" s="354" t="str">
        <f t="shared" si="586"/>
        <v/>
      </c>
      <c r="L635" s="354" t="str">
        <f t="shared" si="540"/>
        <v>NO</v>
      </c>
      <c r="M635" s="354" t="str">
        <f t="shared" si="541"/>
        <v>NO</v>
      </c>
      <c r="N635" s="354" t="str">
        <f t="shared" si="542"/>
        <v/>
      </c>
      <c r="O635"/>
      <c r="P635" s="355">
        <v>19501591.829999998</v>
      </c>
      <c r="Q635" s="355">
        <v>18959880.949999999</v>
      </c>
      <c r="R635" s="355">
        <v>18418170.07</v>
      </c>
      <c r="S635" s="355">
        <v>17876459.190000001</v>
      </c>
      <c r="T635" s="355">
        <v>17334748.309999999</v>
      </c>
      <c r="U635" s="355">
        <v>16793037.43</v>
      </c>
      <c r="V635" s="355">
        <v>16251326.550000001</v>
      </c>
      <c r="W635" s="355">
        <v>15709615.67</v>
      </c>
      <c r="X635" s="355">
        <v>15136923.98</v>
      </c>
      <c r="Y635" s="355">
        <v>14595213.1</v>
      </c>
      <c r="Z635" s="355">
        <v>14053502.220000001</v>
      </c>
      <c r="AA635" s="355">
        <v>13511791.34</v>
      </c>
      <c r="AB635" s="355">
        <v>12965654.630000001</v>
      </c>
      <c r="AC635" s="355"/>
      <c r="AD635" s="355"/>
      <c r="AE635" s="355">
        <f t="shared" si="571"/>
        <v>16239524.336666664</v>
      </c>
      <c r="AF635" s="406" t="s">
        <v>427</v>
      </c>
      <c r="AG635" s="356"/>
      <c r="AH635" s="357"/>
      <c r="AI635" s="357">
        <f>AE635</f>
        <v>16239524.336666664</v>
      </c>
      <c r="AJ635" s="357"/>
      <c r="AK635" s="358"/>
      <c r="AL635" s="357">
        <f t="shared" si="575"/>
        <v>16239524.336666664</v>
      </c>
      <c r="AM635" s="359"/>
      <c r="AN635" s="357"/>
      <c r="AO635" s="360">
        <f t="shared" si="576"/>
        <v>0</v>
      </c>
      <c r="AP635" s="357"/>
      <c r="AQ635" s="361">
        <f t="shared" si="572"/>
        <v>12965654.630000001</v>
      </c>
      <c r="AR635" s="357"/>
      <c r="AS635" s="357">
        <f>AQ635</f>
        <v>12965654.630000001</v>
      </c>
      <c r="AT635" s="357"/>
      <c r="AU635" s="357"/>
      <c r="AV635" s="362">
        <f t="shared" si="577"/>
        <v>12965654.630000001</v>
      </c>
      <c r="AW635" s="357"/>
      <c r="AX635" s="357"/>
      <c r="AY635" s="359">
        <f t="shared" si="578"/>
        <v>0</v>
      </c>
      <c r="AZ635" s="516"/>
      <c r="BA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row>
    <row r="636" spans="1:87" s="11" customFormat="1" ht="12" customHeight="1">
      <c r="A636" s="561" t="s">
        <v>1653</v>
      </c>
      <c r="B636" s="562"/>
      <c r="C636" s="563" t="s">
        <v>1649</v>
      </c>
      <c r="D636" s="525" t="str">
        <f t="shared" si="588"/>
        <v>W/C</v>
      </c>
      <c r="E636" s="525"/>
      <c r="F636" s="541">
        <v>43405</v>
      </c>
      <c r="G636" s="525"/>
      <c r="H636" s="527" t="str">
        <f t="shared" si="581"/>
        <v/>
      </c>
      <c r="I636" s="527" t="str">
        <f t="shared" si="582"/>
        <v/>
      </c>
      <c r="J636" s="527" t="str">
        <f t="shared" si="583"/>
        <v/>
      </c>
      <c r="K636" s="527" t="str">
        <f t="shared" si="586"/>
        <v/>
      </c>
      <c r="L636" s="527" t="str">
        <f t="shared" ref="L636" si="589">IF(VALUE(AM636),"W/C",IF(ISBLANK(AM636),"NO","W/C"))</f>
        <v>W/C</v>
      </c>
      <c r="M636" s="527" t="str">
        <f t="shared" ref="M636" si="590">IF(VALUE(AN636),"W/C",IF(ISBLANK(AN636),"NO","W/C"))</f>
        <v>NO</v>
      </c>
      <c r="N636" s="527" t="str">
        <f t="shared" ref="N636" si="591">IF(OR(CONCATENATE(L636,M636)="NOW/C",CONCATENATE(L636,M636)="W/CNO"),"W/C","")</f>
        <v>W/C</v>
      </c>
      <c r="O636" s="528"/>
      <c r="P636" s="529"/>
      <c r="Q636" s="529"/>
      <c r="R636" s="529"/>
      <c r="S636" s="529"/>
      <c r="T636" s="529"/>
      <c r="U636" s="529"/>
      <c r="V636" s="529"/>
      <c r="W636" s="529"/>
      <c r="X636" s="529"/>
      <c r="Y636" s="529"/>
      <c r="Z636" s="529"/>
      <c r="AA636" s="529">
        <v>12724.5</v>
      </c>
      <c r="AB636" s="529">
        <v>21332.5</v>
      </c>
      <c r="AC636" s="529"/>
      <c r="AD636" s="529"/>
      <c r="AE636" s="529">
        <f t="shared" si="571"/>
        <v>1949.2291666666667</v>
      </c>
      <c r="AF636" s="530"/>
      <c r="AG636" s="542"/>
      <c r="AH636" s="532"/>
      <c r="AI636" s="532"/>
      <c r="AJ636" s="532"/>
      <c r="AK636" s="533"/>
      <c r="AL636" s="532">
        <f t="shared" si="575"/>
        <v>0</v>
      </c>
      <c r="AM636" s="534">
        <f>AE636</f>
        <v>1949.2291666666667</v>
      </c>
      <c r="AN636" s="532"/>
      <c r="AO636" s="535">
        <f t="shared" ref="AO636" si="592">AM636+AN636</f>
        <v>1949.2291666666667</v>
      </c>
      <c r="AP636" s="532"/>
      <c r="AQ636" s="536">
        <f t="shared" si="572"/>
        <v>21332.5</v>
      </c>
      <c r="AR636" s="532"/>
      <c r="AS636" s="532"/>
      <c r="AT636" s="532"/>
      <c r="AU636" s="532"/>
      <c r="AV636" s="537">
        <f t="shared" si="577"/>
        <v>0</v>
      </c>
      <c r="AW636" s="532">
        <f t="shared" ref="AW636:AW646" si="593">AQ636</f>
        <v>21332.5</v>
      </c>
      <c r="AX636" s="532"/>
      <c r="AY636" s="534">
        <f t="shared" si="578"/>
        <v>21332.5</v>
      </c>
      <c r="AZ636" s="538"/>
      <c r="BA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row>
    <row r="637" spans="1:87" s="11" customFormat="1" ht="12" customHeight="1">
      <c r="A637" s="168">
        <v>18400013</v>
      </c>
      <c r="B637" s="111" t="str">
        <f t="shared" si="587"/>
        <v>18400013</v>
      </c>
      <c r="C637" s="96" t="s">
        <v>604</v>
      </c>
      <c r="D637" s="115" t="str">
        <f t="shared" si="588"/>
        <v>W/C</v>
      </c>
      <c r="E637" s="115"/>
      <c r="F637" s="96"/>
      <c r="G637" s="115"/>
      <c r="H637" s="184" t="str">
        <f t="shared" si="581"/>
        <v/>
      </c>
      <c r="I637" s="184" t="str">
        <f t="shared" si="582"/>
        <v/>
      </c>
      <c r="J637" s="184" t="str">
        <f t="shared" si="583"/>
        <v/>
      </c>
      <c r="K637" s="184" t="str">
        <f t="shared" si="586"/>
        <v/>
      </c>
      <c r="L637" s="184" t="str">
        <f t="shared" si="540"/>
        <v>W/C</v>
      </c>
      <c r="M637" s="184" t="str">
        <f t="shared" si="541"/>
        <v>NO</v>
      </c>
      <c r="N637" s="184" t="str">
        <f t="shared" si="542"/>
        <v>W/C</v>
      </c>
      <c r="O637"/>
      <c r="P637" s="97">
        <v>0</v>
      </c>
      <c r="Q637" s="97">
        <v>0</v>
      </c>
      <c r="R637" s="97">
        <v>0</v>
      </c>
      <c r="S637" s="97">
        <v>0</v>
      </c>
      <c r="T637" s="97">
        <v>0</v>
      </c>
      <c r="U637" s="97">
        <v>0</v>
      </c>
      <c r="V637" s="97">
        <v>0</v>
      </c>
      <c r="W637" s="97">
        <v>0</v>
      </c>
      <c r="X637" s="97">
        <v>0</v>
      </c>
      <c r="Y637" s="97">
        <v>0</v>
      </c>
      <c r="Z637" s="97">
        <v>0</v>
      </c>
      <c r="AA637" s="97">
        <v>0</v>
      </c>
      <c r="AB637" s="97">
        <v>0</v>
      </c>
      <c r="AC637" s="97"/>
      <c r="AD637" s="97"/>
      <c r="AE637" s="97">
        <f t="shared" si="571"/>
        <v>0</v>
      </c>
      <c r="AF637" s="105"/>
      <c r="AG637" s="104"/>
      <c r="AH637" s="102"/>
      <c r="AI637" s="102"/>
      <c r="AJ637" s="102"/>
      <c r="AK637" s="103"/>
      <c r="AL637" s="102">
        <f t="shared" si="575"/>
        <v>0</v>
      </c>
      <c r="AM637" s="101">
        <f t="shared" ref="AM637:AM646" si="594">AE637</f>
        <v>0</v>
      </c>
      <c r="AN637" s="102"/>
      <c r="AO637" s="264">
        <f t="shared" si="576"/>
        <v>0</v>
      </c>
      <c r="AP637" s="240"/>
      <c r="AQ637" s="87">
        <f t="shared" si="572"/>
        <v>0</v>
      </c>
      <c r="AR637" s="102"/>
      <c r="AS637" s="102"/>
      <c r="AT637" s="102"/>
      <c r="AU637" s="102"/>
      <c r="AV637" s="260">
        <f t="shared" si="577"/>
        <v>0</v>
      </c>
      <c r="AW637" s="102">
        <f>AQ637</f>
        <v>0</v>
      </c>
      <c r="AX637" s="102"/>
      <c r="AY637" s="101">
        <f t="shared" si="578"/>
        <v>0</v>
      </c>
      <c r="AZ637" s="516"/>
      <c r="BA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row>
    <row r="638" spans="1:87" s="11" customFormat="1" ht="12" customHeight="1">
      <c r="A638" s="168">
        <v>18400123</v>
      </c>
      <c r="B638" s="111" t="str">
        <f t="shared" si="587"/>
        <v>18400123</v>
      </c>
      <c r="C638" s="96" t="s">
        <v>605</v>
      </c>
      <c r="D638" s="115" t="str">
        <f t="shared" si="588"/>
        <v>W/C</v>
      </c>
      <c r="E638" s="115"/>
      <c r="F638" s="96"/>
      <c r="G638" s="115"/>
      <c r="H638" s="184" t="str">
        <f t="shared" si="581"/>
        <v/>
      </c>
      <c r="I638" s="184" t="str">
        <f t="shared" si="582"/>
        <v/>
      </c>
      <c r="J638" s="184" t="str">
        <f t="shared" si="583"/>
        <v/>
      </c>
      <c r="K638" s="184" t="str">
        <f t="shared" si="586"/>
        <v/>
      </c>
      <c r="L638" s="184" t="str">
        <f t="shared" ref="L638:L709" si="595">IF(VALUE(AM638),"W/C",IF(ISBLANK(AM638),"NO","W/C"))</f>
        <v>W/C</v>
      </c>
      <c r="M638" s="184" t="str">
        <f t="shared" ref="M638:M709" si="596">IF(VALUE(AN638),"W/C",IF(ISBLANK(AN638),"NO","W/C"))</f>
        <v>NO</v>
      </c>
      <c r="N638" s="184" t="str">
        <f t="shared" ref="N638:N709" si="597">IF(OR(CONCATENATE(L638,M638)="NOW/C",CONCATENATE(L638,M638)="W/CNO"),"W/C","")</f>
        <v>W/C</v>
      </c>
      <c r="O638"/>
      <c r="P638" s="97">
        <v>0</v>
      </c>
      <c r="Q638" s="97">
        <v>396220.26</v>
      </c>
      <c r="R638" s="97">
        <v>494221.33</v>
      </c>
      <c r="S638" s="97">
        <v>0</v>
      </c>
      <c r="T638" s="97">
        <v>-228942.6</v>
      </c>
      <c r="U638" s="97">
        <v>-549741.09</v>
      </c>
      <c r="V638" s="97">
        <v>0</v>
      </c>
      <c r="W638" s="97">
        <v>122995.43</v>
      </c>
      <c r="X638" s="97">
        <v>68664.72</v>
      </c>
      <c r="Y638" s="97">
        <v>0</v>
      </c>
      <c r="Z638" s="97">
        <v>-349735.86</v>
      </c>
      <c r="AA638" s="97">
        <v>-386243.02</v>
      </c>
      <c r="AB638" s="97">
        <v>0</v>
      </c>
      <c r="AC638" s="97"/>
      <c r="AD638" s="97"/>
      <c r="AE638" s="97">
        <f t="shared" si="571"/>
        <v>-36046.735833333318</v>
      </c>
      <c r="AF638" s="105"/>
      <c r="AG638" s="104"/>
      <c r="AH638" s="102"/>
      <c r="AI638" s="102"/>
      <c r="AJ638" s="102"/>
      <c r="AK638" s="103"/>
      <c r="AL638" s="102">
        <f t="shared" si="575"/>
        <v>0</v>
      </c>
      <c r="AM638" s="101">
        <f t="shared" si="594"/>
        <v>-36046.735833333318</v>
      </c>
      <c r="AN638" s="102"/>
      <c r="AO638" s="264">
        <f t="shared" si="576"/>
        <v>-36046.735833333318</v>
      </c>
      <c r="AP638" s="240"/>
      <c r="AQ638" s="87">
        <f t="shared" si="572"/>
        <v>0</v>
      </c>
      <c r="AR638" s="102"/>
      <c r="AS638" s="102"/>
      <c r="AT638" s="102"/>
      <c r="AU638" s="102"/>
      <c r="AV638" s="260">
        <f t="shared" si="577"/>
        <v>0</v>
      </c>
      <c r="AW638" s="102">
        <f t="shared" si="593"/>
        <v>0</v>
      </c>
      <c r="AX638" s="102"/>
      <c r="AY638" s="101">
        <f t="shared" si="578"/>
        <v>0</v>
      </c>
      <c r="AZ638" s="516"/>
      <c r="BA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row>
    <row r="639" spans="1:87" s="11" customFormat="1" ht="12" customHeight="1">
      <c r="A639" s="168">
        <v>18400143</v>
      </c>
      <c r="B639" s="111" t="str">
        <f t="shared" si="587"/>
        <v>18400143</v>
      </c>
      <c r="C639" s="96" t="s">
        <v>606</v>
      </c>
      <c r="D639" s="115" t="str">
        <f t="shared" si="588"/>
        <v>W/C</v>
      </c>
      <c r="E639" s="115"/>
      <c r="F639" s="96"/>
      <c r="G639" s="115"/>
      <c r="H639" s="184" t="str">
        <f t="shared" si="581"/>
        <v/>
      </c>
      <c r="I639" s="184" t="str">
        <f t="shared" si="582"/>
        <v/>
      </c>
      <c r="J639" s="184" t="str">
        <f t="shared" si="583"/>
        <v/>
      </c>
      <c r="K639" s="184" t="str">
        <f t="shared" si="586"/>
        <v/>
      </c>
      <c r="L639" s="184" t="str">
        <f t="shared" si="595"/>
        <v>W/C</v>
      </c>
      <c r="M639" s="184" t="str">
        <f t="shared" si="596"/>
        <v>NO</v>
      </c>
      <c r="N639" s="184" t="str">
        <f t="shared" si="597"/>
        <v>W/C</v>
      </c>
      <c r="O639"/>
      <c r="P639" s="97">
        <v>0</v>
      </c>
      <c r="Q639" s="97">
        <v>-788906.18</v>
      </c>
      <c r="R639" s="97">
        <v>-860385.98</v>
      </c>
      <c r="S639" s="97">
        <v>0</v>
      </c>
      <c r="T639" s="97">
        <v>407517.18</v>
      </c>
      <c r="U639" s="97">
        <v>23283.66</v>
      </c>
      <c r="V639" s="97">
        <v>0</v>
      </c>
      <c r="W639" s="97">
        <v>198766.96</v>
      </c>
      <c r="X639" s="97">
        <v>-531818.13</v>
      </c>
      <c r="Y639" s="97">
        <v>0</v>
      </c>
      <c r="Z639" s="97">
        <v>867858.57</v>
      </c>
      <c r="AA639" s="97">
        <v>320556.79999999999</v>
      </c>
      <c r="AB639" s="97">
        <v>0</v>
      </c>
      <c r="AC639" s="97"/>
      <c r="AD639" s="97"/>
      <c r="AE639" s="97">
        <f t="shared" si="571"/>
        <v>-30260.593333333356</v>
      </c>
      <c r="AF639" s="105"/>
      <c r="AG639" s="104"/>
      <c r="AH639" s="102"/>
      <c r="AI639" s="102"/>
      <c r="AJ639" s="102"/>
      <c r="AK639" s="103"/>
      <c r="AL639" s="102">
        <f t="shared" si="575"/>
        <v>0</v>
      </c>
      <c r="AM639" s="101">
        <f t="shared" si="594"/>
        <v>-30260.593333333356</v>
      </c>
      <c r="AN639" s="102"/>
      <c r="AO639" s="264">
        <f t="shared" si="576"/>
        <v>-30260.593333333356</v>
      </c>
      <c r="AP639" s="240"/>
      <c r="AQ639" s="87">
        <f t="shared" si="572"/>
        <v>0</v>
      </c>
      <c r="AR639" s="102"/>
      <c r="AS639" s="102"/>
      <c r="AT639" s="102"/>
      <c r="AU639" s="102"/>
      <c r="AV639" s="260">
        <f t="shared" si="577"/>
        <v>0</v>
      </c>
      <c r="AW639" s="102">
        <f t="shared" si="593"/>
        <v>0</v>
      </c>
      <c r="AX639" s="102"/>
      <c r="AY639" s="101">
        <f t="shared" si="578"/>
        <v>0</v>
      </c>
      <c r="AZ639" s="516"/>
      <c r="BA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row>
    <row r="640" spans="1:87" s="11" customFormat="1" ht="12" customHeight="1">
      <c r="A640" s="168">
        <v>18400483</v>
      </c>
      <c r="B640" s="111" t="str">
        <f t="shared" si="587"/>
        <v>18400483</v>
      </c>
      <c r="C640" s="96" t="s">
        <v>240</v>
      </c>
      <c r="D640" s="115" t="str">
        <f t="shared" si="588"/>
        <v>W/C</v>
      </c>
      <c r="E640" s="115"/>
      <c r="F640" s="96"/>
      <c r="G640" s="115"/>
      <c r="H640" s="184" t="str">
        <f t="shared" si="581"/>
        <v/>
      </c>
      <c r="I640" s="184" t="str">
        <f t="shared" si="582"/>
        <v/>
      </c>
      <c r="J640" s="184" t="str">
        <f t="shared" si="583"/>
        <v/>
      </c>
      <c r="K640" s="184" t="str">
        <f t="shared" si="586"/>
        <v/>
      </c>
      <c r="L640" s="184" t="str">
        <f t="shared" si="595"/>
        <v>W/C</v>
      </c>
      <c r="M640" s="184" t="str">
        <f t="shared" si="596"/>
        <v>NO</v>
      </c>
      <c r="N640" s="184" t="str">
        <f t="shared" si="597"/>
        <v>W/C</v>
      </c>
      <c r="O640"/>
      <c r="P640" s="97">
        <v>0</v>
      </c>
      <c r="Q640" s="97">
        <v>0</v>
      </c>
      <c r="R640" s="97">
        <v>0</v>
      </c>
      <c r="S640" s="97">
        <v>0</v>
      </c>
      <c r="T640" s="97">
        <v>0</v>
      </c>
      <c r="U640" s="97">
        <v>0</v>
      </c>
      <c r="V640" s="97">
        <v>0</v>
      </c>
      <c r="W640" s="97">
        <v>0</v>
      </c>
      <c r="X640" s="97">
        <v>0</v>
      </c>
      <c r="Y640" s="97">
        <v>0</v>
      </c>
      <c r="Z640" s="97">
        <v>0</v>
      </c>
      <c r="AA640" s="97">
        <v>0</v>
      </c>
      <c r="AB640" s="97">
        <v>0</v>
      </c>
      <c r="AC640" s="97"/>
      <c r="AD640" s="97"/>
      <c r="AE640" s="97">
        <f t="shared" si="571"/>
        <v>0</v>
      </c>
      <c r="AF640" s="105"/>
      <c r="AG640" s="104"/>
      <c r="AH640" s="102"/>
      <c r="AI640" s="102"/>
      <c r="AJ640" s="102"/>
      <c r="AK640" s="103"/>
      <c r="AL640" s="102">
        <f t="shared" si="575"/>
        <v>0</v>
      </c>
      <c r="AM640" s="101">
        <f t="shared" si="594"/>
        <v>0</v>
      </c>
      <c r="AN640" s="102"/>
      <c r="AO640" s="264">
        <f t="shared" si="576"/>
        <v>0</v>
      </c>
      <c r="AP640" s="240"/>
      <c r="AQ640" s="87">
        <f t="shared" si="572"/>
        <v>0</v>
      </c>
      <c r="AR640" s="102"/>
      <c r="AS640" s="102"/>
      <c r="AT640" s="102"/>
      <c r="AU640" s="102"/>
      <c r="AV640" s="260">
        <f t="shared" si="577"/>
        <v>0</v>
      </c>
      <c r="AW640" s="102">
        <f t="shared" si="593"/>
        <v>0</v>
      </c>
      <c r="AX640" s="102"/>
      <c r="AY640" s="101">
        <f t="shared" si="578"/>
        <v>0</v>
      </c>
      <c r="AZ640" s="516"/>
      <c r="BA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row>
    <row r="641" spans="1:87" s="11" customFormat="1" ht="12" customHeight="1">
      <c r="A641" s="174">
        <v>18401013</v>
      </c>
      <c r="B641" s="204" t="str">
        <f t="shared" si="587"/>
        <v>18401013</v>
      </c>
      <c r="C641" s="96" t="s">
        <v>375</v>
      </c>
      <c r="D641" s="115" t="str">
        <f t="shared" si="588"/>
        <v>W/C</v>
      </c>
      <c r="E641" s="574" t="s">
        <v>1709</v>
      </c>
      <c r="F641" s="96"/>
      <c r="G641" s="115"/>
      <c r="H641" s="184" t="str">
        <f t="shared" si="581"/>
        <v/>
      </c>
      <c r="I641" s="184" t="str">
        <f t="shared" si="582"/>
        <v/>
      </c>
      <c r="J641" s="184" t="str">
        <f t="shared" si="583"/>
        <v/>
      </c>
      <c r="K641" s="184" t="str">
        <f t="shared" si="586"/>
        <v/>
      </c>
      <c r="L641" s="184" t="str">
        <f t="shared" si="595"/>
        <v>W/C</v>
      </c>
      <c r="M641" s="184" t="str">
        <f t="shared" si="596"/>
        <v>NO</v>
      </c>
      <c r="N641" s="184" t="str">
        <f t="shared" si="597"/>
        <v>W/C</v>
      </c>
      <c r="O641"/>
      <c r="P641" s="97">
        <v>0</v>
      </c>
      <c r="Q641" s="97">
        <v>0</v>
      </c>
      <c r="R641" s="97">
        <v>0</v>
      </c>
      <c r="S641" s="97">
        <v>0</v>
      </c>
      <c r="T641" s="97">
        <v>0</v>
      </c>
      <c r="U641" s="97">
        <v>0</v>
      </c>
      <c r="V641" s="97">
        <v>0</v>
      </c>
      <c r="W641" s="97">
        <v>0</v>
      </c>
      <c r="X641" s="97">
        <v>0</v>
      </c>
      <c r="Y641" s="97">
        <v>0</v>
      </c>
      <c r="Z641" s="97">
        <v>0</v>
      </c>
      <c r="AA641" s="97">
        <v>0</v>
      </c>
      <c r="AB641" s="97">
        <v>0</v>
      </c>
      <c r="AC641" s="97"/>
      <c r="AD641" s="97"/>
      <c r="AE641" s="97">
        <f t="shared" si="571"/>
        <v>0</v>
      </c>
      <c r="AF641" s="105"/>
      <c r="AG641" s="104"/>
      <c r="AH641" s="102"/>
      <c r="AI641" s="102"/>
      <c r="AJ641" s="102"/>
      <c r="AK641" s="103"/>
      <c r="AL641" s="102">
        <f t="shared" si="575"/>
        <v>0</v>
      </c>
      <c r="AM641" s="101">
        <f t="shared" si="594"/>
        <v>0</v>
      </c>
      <c r="AN641" s="102"/>
      <c r="AO641" s="264">
        <f t="shared" si="576"/>
        <v>0</v>
      </c>
      <c r="AP641" s="240"/>
      <c r="AQ641" s="87">
        <f t="shared" si="572"/>
        <v>0</v>
      </c>
      <c r="AR641" s="102"/>
      <c r="AS641" s="102"/>
      <c r="AT641" s="102"/>
      <c r="AU641" s="102"/>
      <c r="AV641" s="260">
        <f t="shared" si="577"/>
        <v>0</v>
      </c>
      <c r="AW641" s="102">
        <f t="shared" si="593"/>
        <v>0</v>
      </c>
      <c r="AX641" s="102"/>
      <c r="AY641" s="101">
        <f t="shared" si="578"/>
        <v>0</v>
      </c>
      <c r="AZ641" s="516"/>
      <c r="BA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row>
    <row r="642" spans="1:87" s="11" customFormat="1" ht="12" customHeight="1">
      <c r="A642" s="373">
        <v>18401103</v>
      </c>
      <c r="B642" s="387"/>
      <c r="C642" s="392" t="s">
        <v>1554</v>
      </c>
      <c r="D642" s="353" t="str">
        <f t="shared" si="588"/>
        <v>W/C</v>
      </c>
      <c r="E642" s="353"/>
      <c r="F642" s="367">
        <v>43237</v>
      </c>
      <c r="G642" s="353"/>
      <c r="H642" s="354"/>
      <c r="I642" s="354"/>
      <c r="J642" s="354"/>
      <c r="K642" s="354"/>
      <c r="L642" s="354" t="str">
        <f t="shared" ref="L642" si="598">IF(VALUE(AM642),"W/C",IF(ISBLANK(AM642),"NO","W/C"))</f>
        <v>W/C</v>
      </c>
      <c r="M642" s="354" t="str">
        <f t="shared" ref="M642" si="599">IF(VALUE(AN642),"W/C",IF(ISBLANK(AN642),"NO","W/C"))</f>
        <v>NO</v>
      </c>
      <c r="N642" s="354" t="str">
        <f t="shared" ref="N642" si="600">IF(OR(CONCATENATE(L642,M642)="NOW/C",CONCATENATE(L642,M642)="W/CNO"),"W/C","")</f>
        <v>W/C</v>
      </c>
      <c r="O642" s="490"/>
      <c r="P642" s="355"/>
      <c r="Q642" s="355"/>
      <c r="R642" s="355"/>
      <c r="S642" s="355"/>
      <c r="T642" s="355"/>
      <c r="U642" s="355">
        <v>0.54</v>
      </c>
      <c r="V642" s="355">
        <v>0</v>
      </c>
      <c r="W642" s="355">
        <v>0</v>
      </c>
      <c r="X642" s="355">
        <v>0</v>
      </c>
      <c r="Y642" s="355">
        <v>0</v>
      </c>
      <c r="Z642" s="355">
        <v>0</v>
      </c>
      <c r="AA642" s="355">
        <v>0</v>
      </c>
      <c r="AB642" s="355">
        <v>0</v>
      </c>
      <c r="AC642" s="355"/>
      <c r="AD642" s="355"/>
      <c r="AE642" s="355">
        <f t="shared" si="571"/>
        <v>4.5000000000000005E-2</v>
      </c>
      <c r="AF642" s="406"/>
      <c r="AG642" s="356"/>
      <c r="AH642" s="357"/>
      <c r="AI642" s="357"/>
      <c r="AJ642" s="357"/>
      <c r="AK642" s="358"/>
      <c r="AL642" s="357">
        <f t="shared" si="575"/>
        <v>0</v>
      </c>
      <c r="AM642" s="359">
        <f t="shared" si="594"/>
        <v>4.5000000000000005E-2</v>
      </c>
      <c r="AN642" s="357"/>
      <c r="AO642" s="360">
        <f t="shared" ref="AO642" si="601">AM642+AN642</f>
        <v>4.5000000000000005E-2</v>
      </c>
      <c r="AP642" s="357"/>
      <c r="AQ642" s="361">
        <f t="shared" si="572"/>
        <v>0</v>
      </c>
      <c r="AR642" s="357"/>
      <c r="AS642" s="357"/>
      <c r="AT642" s="357"/>
      <c r="AU642" s="357"/>
      <c r="AV642" s="362">
        <f t="shared" si="577"/>
        <v>0</v>
      </c>
      <c r="AW642" s="357">
        <f t="shared" ref="AW642" si="602">AQ642</f>
        <v>0</v>
      </c>
      <c r="AX642" s="357"/>
      <c r="AY642" s="359">
        <f t="shared" ref="AY642" si="603">AW642+AX642</f>
        <v>0</v>
      </c>
      <c r="AZ642" s="564"/>
      <c r="BA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row>
    <row r="643" spans="1:87" s="11" customFormat="1" ht="12" customHeight="1">
      <c r="A643" s="364">
        <v>18401191</v>
      </c>
      <c r="B643" s="365" t="str">
        <f t="shared" si="587"/>
        <v>18401191</v>
      </c>
      <c r="C643" s="352" t="s">
        <v>1331</v>
      </c>
      <c r="D643" s="353" t="str">
        <f t="shared" si="588"/>
        <v>W/C</v>
      </c>
      <c r="E643" s="353"/>
      <c r="F643" s="367">
        <v>42933</v>
      </c>
      <c r="G643" s="353"/>
      <c r="H643" s="354" t="str">
        <f t="shared" ref="H643:H659" si="604">IF(VALUE(AH643),H$7,IF(ISBLANK(AH643),"",H$7))</f>
        <v/>
      </c>
      <c r="I643" s="354" t="str">
        <f t="shared" ref="I643:I659" si="605">IF(VALUE(AI643),I$7,IF(ISBLANK(AI643),"",I$7))</f>
        <v/>
      </c>
      <c r="J643" s="354" t="str">
        <f t="shared" ref="J643:J659" si="606">IF(VALUE(AJ643),J$7,IF(ISBLANK(AJ643),"",J$7))</f>
        <v/>
      </c>
      <c r="K643" s="354" t="str">
        <f t="shared" ref="K643:K659" si="607">IF(VALUE(AK643),K$7,IF(ISBLANK(AK643),"",K$7))</f>
        <v/>
      </c>
      <c r="L643" s="354" t="str">
        <f t="shared" si="595"/>
        <v>W/C</v>
      </c>
      <c r="M643" s="354" t="str">
        <f t="shared" si="596"/>
        <v>NO</v>
      </c>
      <c r="N643" s="354" t="str">
        <f t="shared" si="597"/>
        <v>W/C</v>
      </c>
      <c r="O643"/>
      <c r="P643" s="355">
        <v>0</v>
      </c>
      <c r="Q643" s="355">
        <v>-91999.48</v>
      </c>
      <c r="R643" s="355">
        <v>-224901.07</v>
      </c>
      <c r="S643" s="355">
        <v>-173746.41</v>
      </c>
      <c r="T643" s="355">
        <v>-48885.61</v>
      </c>
      <c r="U643" s="355">
        <v>-21434.01</v>
      </c>
      <c r="V643" s="355">
        <v>192982.63</v>
      </c>
      <c r="W643" s="355">
        <v>73894.11</v>
      </c>
      <c r="X643" s="355">
        <v>9082.42</v>
      </c>
      <c r="Y643" s="355">
        <v>26304.28</v>
      </c>
      <c r="Z643" s="355">
        <v>-60620.63</v>
      </c>
      <c r="AA643" s="355">
        <v>-115002.19</v>
      </c>
      <c r="AB643" s="355">
        <v>0</v>
      </c>
      <c r="AC643" s="355"/>
      <c r="AD643" s="355"/>
      <c r="AE643" s="355">
        <f t="shared" si="571"/>
        <v>-36193.829999999994</v>
      </c>
      <c r="AF643" s="406"/>
      <c r="AG643" s="356"/>
      <c r="AH643" s="357"/>
      <c r="AI643" s="357"/>
      <c r="AJ643" s="357"/>
      <c r="AK643" s="358"/>
      <c r="AL643" s="357">
        <f t="shared" si="575"/>
        <v>0</v>
      </c>
      <c r="AM643" s="359">
        <f t="shared" si="594"/>
        <v>-36193.829999999994</v>
      </c>
      <c r="AN643" s="357"/>
      <c r="AO643" s="360">
        <f t="shared" si="576"/>
        <v>-36193.829999999994</v>
      </c>
      <c r="AP643" s="357"/>
      <c r="AQ643" s="361">
        <f t="shared" si="572"/>
        <v>0</v>
      </c>
      <c r="AR643" s="357"/>
      <c r="AS643" s="357"/>
      <c r="AT643" s="357"/>
      <c r="AU643" s="357"/>
      <c r="AV643" s="362">
        <f t="shared" si="577"/>
        <v>0</v>
      </c>
      <c r="AW643" s="357">
        <f t="shared" si="593"/>
        <v>0</v>
      </c>
      <c r="AX643" s="357"/>
      <c r="AY643" s="359">
        <f t="shared" si="578"/>
        <v>0</v>
      </c>
      <c r="AZ643" s="516"/>
      <c r="BA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row>
    <row r="644" spans="1:87" s="11" customFormat="1" ht="12" customHeight="1">
      <c r="A644" s="364">
        <v>18401192</v>
      </c>
      <c r="B644" s="365" t="str">
        <f t="shared" si="587"/>
        <v>18401192</v>
      </c>
      <c r="C644" s="352" t="s">
        <v>1330</v>
      </c>
      <c r="D644" s="353" t="str">
        <f t="shared" si="588"/>
        <v>W/C</v>
      </c>
      <c r="E644" s="353"/>
      <c r="F644" s="367">
        <v>42933</v>
      </c>
      <c r="G644" s="353"/>
      <c r="H644" s="354" t="str">
        <f t="shared" si="604"/>
        <v/>
      </c>
      <c r="I644" s="354" t="str">
        <f t="shared" si="605"/>
        <v/>
      </c>
      <c r="J644" s="354" t="str">
        <f t="shared" si="606"/>
        <v/>
      </c>
      <c r="K644" s="354" t="str">
        <f t="shared" si="607"/>
        <v/>
      </c>
      <c r="L644" s="354" t="str">
        <f t="shared" si="595"/>
        <v>W/C</v>
      </c>
      <c r="M644" s="354" t="str">
        <f t="shared" si="596"/>
        <v>NO</v>
      </c>
      <c r="N644" s="354" t="str">
        <f t="shared" si="597"/>
        <v>W/C</v>
      </c>
      <c r="O644"/>
      <c r="P644" s="355">
        <v>0</v>
      </c>
      <c r="Q644" s="355">
        <v>13309.22</v>
      </c>
      <c r="R644" s="355">
        <v>48264.51</v>
      </c>
      <c r="S644" s="355">
        <v>137012.14000000001</v>
      </c>
      <c r="T644" s="355">
        <v>362647.55</v>
      </c>
      <c r="U644" s="355">
        <v>341241.15</v>
      </c>
      <c r="V644" s="355">
        <v>271719.34000000003</v>
      </c>
      <c r="W644" s="355">
        <v>186735.53</v>
      </c>
      <c r="X644" s="355">
        <v>18920.05</v>
      </c>
      <c r="Y644" s="355">
        <v>-81310.3</v>
      </c>
      <c r="Z644" s="355">
        <v>-176545.1</v>
      </c>
      <c r="AA644" s="355">
        <v>-138416.56</v>
      </c>
      <c r="AB644" s="355">
        <v>0</v>
      </c>
      <c r="AC644" s="355"/>
      <c r="AD644" s="355"/>
      <c r="AE644" s="355">
        <f t="shared" si="571"/>
        <v>81964.794166666674</v>
      </c>
      <c r="AF644" s="406"/>
      <c r="AG644" s="356"/>
      <c r="AH644" s="357"/>
      <c r="AI644" s="357"/>
      <c r="AJ644" s="357"/>
      <c r="AK644" s="358"/>
      <c r="AL644" s="357">
        <f t="shared" si="575"/>
        <v>0</v>
      </c>
      <c r="AM644" s="359">
        <f t="shared" si="594"/>
        <v>81964.794166666674</v>
      </c>
      <c r="AN644" s="357"/>
      <c r="AO644" s="360">
        <f t="shared" si="576"/>
        <v>81964.794166666674</v>
      </c>
      <c r="AP644" s="357"/>
      <c r="AQ644" s="361">
        <f t="shared" si="572"/>
        <v>0</v>
      </c>
      <c r="AR644" s="357"/>
      <c r="AS644" s="357"/>
      <c r="AT644" s="357"/>
      <c r="AU644" s="357"/>
      <c r="AV644" s="362">
        <f t="shared" si="577"/>
        <v>0</v>
      </c>
      <c r="AW644" s="357">
        <f t="shared" si="593"/>
        <v>0</v>
      </c>
      <c r="AX644" s="357"/>
      <c r="AY644" s="359">
        <f t="shared" si="578"/>
        <v>0</v>
      </c>
      <c r="AZ644" s="516"/>
      <c r="BA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row>
    <row r="645" spans="1:87" s="11" customFormat="1" ht="12" customHeight="1">
      <c r="A645" s="364">
        <v>18401193</v>
      </c>
      <c r="B645" s="365" t="str">
        <f t="shared" si="587"/>
        <v>18401193</v>
      </c>
      <c r="C645" s="352" t="s">
        <v>1329</v>
      </c>
      <c r="D645" s="353" t="str">
        <f t="shared" si="588"/>
        <v>W/C</v>
      </c>
      <c r="E645" s="353"/>
      <c r="F645" s="367">
        <v>42933</v>
      </c>
      <c r="G645" s="353"/>
      <c r="H645" s="354" t="str">
        <f t="shared" si="604"/>
        <v/>
      </c>
      <c r="I645" s="354" t="str">
        <f t="shared" si="605"/>
        <v/>
      </c>
      <c r="J645" s="354" t="str">
        <f t="shared" si="606"/>
        <v/>
      </c>
      <c r="K645" s="354" t="str">
        <f t="shared" si="607"/>
        <v/>
      </c>
      <c r="L645" s="354" t="str">
        <f t="shared" si="595"/>
        <v>W/C</v>
      </c>
      <c r="M645" s="354" t="str">
        <f t="shared" si="596"/>
        <v>NO</v>
      </c>
      <c r="N645" s="354" t="str">
        <f t="shared" si="597"/>
        <v>W/C</v>
      </c>
      <c r="O645"/>
      <c r="P645" s="355">
        <v>0</v>
      </c>
      <c r="Q645" s="355">
        <v>3922.41</v>
      </c>
      <c r="R645" s="355">
        <v>19728.75</v>
      </c>
      <c r="S645" s="355">
        <v>30632.46</v>
      </c>
      <c r="T645" s="355">
        <v>70919.94</v>
      </c>
      <c r="U645" s="355">
        <v>90559.79</v>
      </c>
      <c r="V645" s="355">
        <v>181579.24</v>
      </c>
      <c r="W645" s="355">
        <v>223197.79</v>
      </c>
      <c r="X645" s="355">
        <v>280521.53000000003</v>
      </c>
      <c r="Y645" s="355">
        <v>334590.74</v>
      </c>
      <c r="Z645" s="355">
        <v>347716.54</v>
      </c>
      <c r="AA645" s="355">
        <v>380998.19</v>
      </c>
      <c r="AB645" s="355">
        <v>0</v>
      </c>
      <c r="AC645" s="355"/>
      <c r="AD645" s="355"/>
      <c r="AE645" s="355">
        <f t="shared" si="571"/>
        <v>163697.28166666665</v>
      </c>
      <c r="AF645" s="406"/>
      <c r="AG645" s="356"/>
      <c r="AH645" s="357"/>
      <c r="AI645" s="357"/>
      <c r="AJ645" s="357"/>
      <c r="AK645" s="358"/>
      <c r="AL645" s="357">
        <f t="shared" si="575"/>
        <v>0</v>
      </c>
      <c r="AM645" s="359">
        <f t="shared" si="594"/>
        <v>163697.28166666665</v>
      </c>
      <c r="AN645" s="357"/>
      <c r="AO645" s="360">
        <f t="shared" si="576"/>
        <v>163697.28166666665</v>
      </c>
      <c r="AP645" s="357"/>
      <c r="AQ645" s="361">
        <f t="shared" si="572"/>
        <v>0</v>
      </c>
      <c r="AR645" s="357"/>
      <c r="AS645" s="357"/>
      <c r="AT645" s="357"/>
      <c r="AU645" s="357"/>
      <c r="AV645" s="362">
        <f t="shared" si="577"/>
        <v>0</v>
      </c>
      <c r="AW645" s="357">
        <f t="shared" si="593"/>
        <v>0</v>
      </c>
      <c r="AX645" s="357"/>
      <c r="AY645" s="359">
        <f t="shared" si="578"/>
        <v>0</v>
      </c>
      <c r="AZ645" s="516"/>
      <c r="BA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row>
    <row r="646" spans="1:87" s="11" customFormat="1" ht="12" customHeight="1">
      <c r="A646" s="364">
        <v>18401201</v>
      </c>
      <c r="B646" s="365" t="str">
        <f t="shared" si="587"/>
        <v>18401201</v>
      </c>
      <c r="C646" s="352" t="s">
        <v>1328</v>
      </c>
      <c r="D646" s="353" t="str">
        <f t="shared" si="588"/>
        <v>W/C</v>
      </c>
      <c r="E646" s="353"/>
      <c r="F646" s="367">
        <v>42933</v>
      </c>
      <c r="G646" s="353"/>
      <c r="H646" s="354" t="str">
        <f t="shared" si="604"/>
        <v/>
      </c>
      <c r="I646" s="354" t="str">
        <f t="shared" si="605"/>
        <v/>
      </c>
      <c r="J646" s="354" t="str">
        <f t="shared" si="606"/>
        <v/>
      </c>
      <c r="K646" s="354" t="str">
        <f t="shared" si="607"/>
        <v/>
      </c>
      <c r="L646" s="354" t="str">
        <f t="shared" si="595"/>
        <v>W/C</v>
      </c>
      <c r="M646" s="354" t="str">
        <f t="shared" si="596"/>
        <v>NO</v>
      </c>
      <c r="N646" s="354" t="str">
        <f t="shared" si="597"/>
        <v>W/C</v>
      </c>
      <c r="O646"/>
      <c r="P646" s="355">
        <v>0</v>
      </c>
      <c r="Q646" s="355">
        <v>166657.32999999999</v>
      </c>
      <c r="R646" s="355">
        <v>166012.66</v>
      </c>
      <c r="S646" s="355">
        <v>139403.57</v>
      </c>
      <c r="T646" s="355">
        <v>74781.8</v>
      </c>
      <c r="U646" s="355">
        <v>-226.84</v>
      </c>
      <c r="V646" s="355">
        <v>-28416.46</v>
      </c>
      <c r="W646" s="355">
        <v>-73260.37</v>
      </c>
      <c r="X646" s="355">
        <v>-141119.63</v>
      </c>
      <c r="Y646" s="355">
        <v>-173894.33</v>
      </c>
      <c r="Z646" s="355">
        <v>-210290.58</v>
      </c>
      <c r="AA646" s="355">
        <v>-196210.86</v>
      </c>
      <c r="AB646" s="355">
        <v>0</v>
      </c>
      <c r="AC646" s="355"/>
      <c r="AD646" s="355"/>
      <c r="AE646" s="355">
        <f t="shared" si="571"/>
        <v>-23046.97583333333</v>
      </c>
      <c r="AF646" s="406"/>
      <c r="AG646" s="356"/>
      <c r="AH646" s="357"/>
      <c r="AI646" s="357"/>
      <c r="AJ646" s="357"/>
      <c r="AK646" s="358"/>
      <c r="AL646" s="357">
        <f t="shared" si="575"/>
        <v>0</v>
      </c>
      <c r="AM646" s="359">
        <f t="shared" si="594"/>
        <v>-23046.97583333333</v>
      </c>
      <c r="AN646" s="357"/>
      <c r="AO646" s="360">
        <f t="shared" si="576"/>
        <v>-23046.97583333333</v>
      </c>
      <c r="AP646" s="357"/>
      <c r="AQ646" s="361">
        <f t="shared" si="572"/>
        <v>0</v>
      </c>
      <c r="AR646" s="357"/>
      <c r="AS646" s="357"/>
      <c r="AT646" s="357"/>
      <c r="AU646" s="357"/>
      <c r="AV646" s="362">
        <f t="shared" si="577"/>
        <v>0</v>
      </c>
      <c r="AW646" s="357">
        <f t="shared" si="593"/>
        <v>0</v>
      </c>
      <c r="AX646" s="357"/>
      <c r="AY646" s="359">
        <f t="shared" si="578"/>
        <v>0</v>
      </c>
      <c r="AZ646" s="516"/>
      <c r="BA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row>
    <row r="647" spans="1:87" s="11" customFormat="1" ht="12" customHeight="1">
      <c r="A647" s="539" t="s">
        <v>964</v>
      </c>
      <c r="B647" s="540"/>
      <c r="C647" s="524" t="s">
        <v>962</v>
      </c>
      <c r="D647" s="525" t="str">
        <f t="shared" si="588"/>
        <v>W/C</v>
      </c>
      <c r="E647" s="525"/>
      <c r="F647" s="541">
        <v>43374</v>
      </c>
      <c r="G647" s="525"/>
      <c r="H647" s="527" t="str">
        <f t="shared" si="604"/>
        <v/>
      </c>
      <c r="I647" s="527" t="str">
        <f t="shared" si="605"/>
        <v/>
      </c>
      <c r="J647" s="527" t="str">
        <f t="shared" si="606"/>
        <v/>
      </c>
      <c r="K647" s="527" t="str">
        <f t="shared" si="607"/>
        <v/>
      </c>
      <c r="L647" s="527" t="str">
        <f t="shared" ref="L647:L648" si="608">IF(VALUE(AM647),"W/C",IF(ISBLANK(AM647),"NO","W/C"))</f>
        <v>W/C</v>
      </c>
      <c r="M647" s="527" t="str">
        <f t="shared" ref="M647:M648" si="609">IF(VALUE(AN647),"W/C",IF(ISBLANK(AN647),"NO","W/C"))</f>
        <v>NO</v>
      </c>
      <c r="N647" s="527" t="str">
        <f t="shared" ref="N647:N648" si="610">IF(OR(CONCATENATE(L647,M647)="NOW/C",CONCATENATE(L647,M647)="W/CNO"),"W/C","")</f>
        <v>W/C</v>
      </c>
      <c r="O647" s="528"/>
      <c r="P647" s="529"/>
      <c r="Q647" s="529"/>
      <c r="R647" s="529"/>
      <c r="S647" s="529"/>
      <c r="T647" s="529"/>
      <c r="U647" s="529"/>
      <c r="V647" s="529"/>
      <c r="W647" s="529"/>
      <c r="X647" s="529"/>
      <c r="Y647" s="529"/>
      <c r="Z647" s="529">
        <v>36.6</v>
      </c>
      <c r="AA647" s="529">
        <v>0</v>
      </c>
      <c r="AB647" s="529">
        <v>0</v>
      </c>
      <c r="AC647" s="529"/>
      <c r="AD647" s="529"/>
      <c r="AE647" s="529">
        <f t="shared" si="571"/>
        <v>3.0500000000000003</v>
      </c>
      <c r="AF647" s="530"/>
      <c r="AG647" s="542"/>
      <c r="AH647" s="532"/>
      <c r="AI647" s="532"/>
      <c r="AJ647" s="532"/>
      <c r="AK647" s="533"/>
      <c r="AL647" s="532">
        <f t="shared" ref="AL647:AL648" si="611">SUM(AI647:AK647)</f>
        <v>0</v>
      </c>
      <c r="AM647" s="534">
        <f t="shared" ref="AM647:AM648" si="612">AE647</f>
        <v>3.0500000000000003</v>
      </c>
      <c r="AN647" s="532"/>
      <c r="AO647" s="535">
        <f t="shared" ref="AO647:AO648" si="613">AM647+AN647</f>
        <v>3.0500000000000003</v>
      </c>
      <c r="AP647" s="532"/>
      <c r="AQ647" s="536">
        <f t="shared" si="572"/>
        <v>0</v>
      </c>
      <c r="AR647" s="532"/>
      <c r="AS647" s="532"/>
      <c r="AT647" s="532"/>
      <c r="AU647" s="532"/>
      <c r="AV647" s="537">
        <f t="shared" ref="AV647:AV648" si="614">SUM(AS647:AU647)</f>
        <v>0</v>
      </c>
      <c r="AW647" s="532">
        <f t="shared" ref="AW647:AW648" si="615">AQ647</f>
        <v>0</v>
      </c>
      <c r="AX647" s="532"/>
      <c r="AY647" s="534">
        <f t="shared" ref="AY647:AY648" si="616">AW647+AX647</f>
        <v>0</v>
      </c>
      <c r="AZ647" s="538"/>
      <c r="BA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row>
    <row r="648" spans="1:87" s="11" customFormat="1" ht="12" customHeight="1">
      <c r="A648" s="539" t="s">
        <v>965</v>
      </c>
      <c r="B648" s="540"/>
      <c r="C648" s="524" t="s">
        <v>1642</v>
      </c>
      <c r="D648" s="525" t="str">
        <f t="shared" si="588"/>
        <v>W/C</v>
      </c>
      <c r="E648" s="525"/>
      <c r="F648" s="541">
        <v>43374</v>
      </c>
      <c r="G648" s="525"/>
      <c r="H648" s="527" t="str">
        <f t="shared" si="604"/>
        <v/>
      </c>
      <c r="I648" s="527" t="str">
        <f t="shared" si="605"/>
        <v/>
      </c>
      <c r="J648" s="527" t="str">
        <f t="shared" si="606"/>
        <v/>
      </c>
      <c r="K648" s="527" t="str">
        <f t="shared" si="607"/>
        <v/>
      </c>
      <c r="L648" s="527" t="str">
        <f t="shared" si="608"/>
        <v>W/C</v>
      </c>
      <c r="M648" s="527" t="str">
        <f t="shared" si="609"/>
        <v>NO</v>
      </c>
      <c r="N648" s="527" t="str">
        <f t="shared" si="610"/>
        <v>W/C</v>
      </c>
      <c r="O648" s="528"/>
      <c r="P648" s="529"/>
      <c r="Q648" s="529"/>
      <c r="R648" s="529"/>
      <c r="S648" s="529"/>
      <c r="T648" s="529"/>
      <c r="U648" s="529"/>
      <c r="V648" s="529"/>
      <c r="W648" s="529"/>
      <c r="X648" s="529"/>
      <c r="Y648" s="529"/>
      <c r="Z648" s="529">
        <v>3.16</v>
      </c>
      <c r="AA648" s="529">
        <v>0</v>
      </c>
      <c r="AB648" s="529">
        <v>0</v>
      </c>
      <c r="AC648" s="529"/>
      <c r="AD648" s="529"/>
      <c r="AE648" s="529">
        <f t="shared" si="571"/>
        <v>0.26333333333333336</v>
      </c>
      <c r="AF648" s="530"/>
      <c r="AG648" s="542"/>
      <c r="AH648" s="532"/>
      <c r="AI648" s="532"/>
      <c r="AJ648" s="532"/>
      <c r="AK648" s="533"/>
      <c r="AL648" s="532">
        <f t="shared" si="611"/>
        <v>0</v>
      </c>
      <c r="AM648" s="534">
        <f t="shared" si="612"/>
        <v>0.26333333333333336</v>
      </c>
      <c r="AN648" s="532"/>
      <c r="AO648" s="535">
        <f t="shared" si="613"/>
        <v>0.26333333333333336</v>
      </c>
      <c r="AP648" s="532"/>
      <c r="AQ648" s="536">
        <f t="shared" si="572"/>
        <v>0</v>
      </c>
      <c r="AR648" s="532"/>
      <c r="AS648" s="532"/>
      <c r="AT648" s="532"/>
      <c r="AU648" s="532"/>
      <c r="AV648" s="537">
        <f t="shared" si="614"/>
        <v>0</v>
      </c>
      <c r="AW648" s="532">
        <f t="shared" si="615"/>
        <v>0</v>
      </c>
      <c r="AX648" s="532"/>
      <c r="AY648" s="534">
        <f t="shared" si="616"/>
        <v>0</v>
      </c>
      <c r="AZ648" s="538"/>
      <c r="BA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row>
    <row r="649" spans="1:87" s="11" customFormat="1" ht="12" customHeight="1">
      <c r="A649" s="168">
        <v>18500003</v>
      </c>
      <c r="B649" s="111" t="str">
        <f t="shared" si="587"/>
        <v>18500003</v>
      </c>
      <c r="C649" s="96" t="s">
        <v>255</v>
      </c>
      <c r="D649" s="115" t="str">
        <f t="shared" si="588"/>
        <v>Non-Op</v>
      </c>
      <c r="E649" s="115"/>
      <c r="F649" s="198"/>
      <c r="G649" s="115"/>
      <c r="H649" s="184" t="str">
        <f t="shared" si="604"/>
        <v/>
      </c>
      <c r="I649" s="184" t="str">
        <f t="shared" si="605"/>
        <v/>
      </c>
      <c r="J649" s="184" t="str">
        <f t="shared" si="606"/>
        <v/>
      </c>
      <c r="K649" s="184" t="str">
        <f t="shared" si="607"/>
        <v>Non-Op</v>
      </c>
      <c r="L649" s="184" t="str">
        <f t="shared" si="595"/>
        <v>NO</v>
      </c>
      <c r="M649" s="184" t="str">
        <f t="shared" si="596"/>
        <v>NO</v>
      </c>
      <c r="N649" s="184" t="str">
        <f t="shared" si="597"/>
        <v/>
      </c>
      <c r="O649"/>
      <c r="P649" s="97">
        <v>186389.55</v>
      </c>
      <c r="Q649" s="97">
        <v>201347.99</v>
      </c>
      <c r="R649" s="97">
        <v>210955.71</v>
      </c>
      <c r="S649" s="97">
        <v>169235.18</v>
      </c>
      <c r="T649" s="97">
        <v>173467.26</v>
      </c>
      <c r="U649" s="97">
        <v>178707.43</v>
      </c>
      <c r="V649" s="97">
        <v>188520.05</v>
      </c>
      <c r="W649" s="97">
        <v>206710.13</v>
      </c>
      <c r="X649" s="97">
        <v>212739.53</v>
      </c>
      <c r="Y649" s="97">
        <v>183313.15</v>
      </c>
      <c r="Z649" s="97">
        <v>174067.45</v>
      </c>
      <c r="AA649" s="97">
        <v>181782.63</v>
      </c>
      <c r="AB649" s="97">
        <v>190334.87</v>
      </c>
      <c r="AC649" s="97"/>
      <c r="AD649" s="97"/>
      <c r="AE649" s="97">
        <f t="shared" si="571"/>
        <v>189100.72666666665</v>
      </c>
      <c r="AF649" s="105"/>
      <c r="AG649" s="104"/>
      <c r="AH649" s="102"/>
      <c r="AI649" s="102"/>
      <c r="AJ649" s="102"/>
      <c r="AK649" s="103">
        <f>AE649</f>
        <v>189100.72666666665</v>
      </c>
      <c r="AL649" s="102">
        <f t="shared" si="575"/>
        <v>189100.72666666665</v>
      </c>
      <c r="AM649" s="101"/>
      <c r="AN649" s="102"/>
      <c r="AO649" s="264">
        <f t="shared" si="576"/>
        <v>0</v>
      </c>
      <c r="AP649" s="240"/>
      <c r="AQ649" s="87">
        <f t="shared" si="572"/>
        <v>190334.87</v>
      </c>
      <c r="AR649" s="102"/>
      <c r="AS649" s="102"/>
      <c r="AT649" s="102"/>
      <c r="AU649" s="102">
        <f>AQ649</f>
        <v>190334.87</v>
      </c>
      <c r="AV649" s="260">
        <f t="shared" si="577"/>
        <v>190334.87</v>
      </c>
      <c r="AW649" s="102"/>
      <c r="AX649" s="102"/>
      <c r="AY649" s="101">
        <f t="shared" si="578"/>
        <v>0</v>
      </c>
      <c r="AZ649" s="516" t="s">
        <v>1688</v>
      </c>
      <c r="BA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row>
    <row r="650" spans="1:87" s="11" customFormat="1" ht="12" customHeight="1">
      <c r="A650" s="168">
        <v>18600011</v>
      </c>
      <c r="B650" s="111" t="str">
        <f t="shared" si="587"/>
        <v>18600011</v>
      </c>
      <c r="C650" s="96" t="s">
        <v>256</v>
      </c>
      <c r="D650" s="115" t="str">
        <f t="shared" si="588"/>
        <v>Non-Op</v>
      </c>
      <c r="E650" s="115"/>
      <c r="F650" s="96"/>
      <c r="G650" s="115"/>
      <c r="H650" s="184" t="str">
        <f t="shared" si="604"/>
        <v/>
      </c>
      <c r="I650" s="184" t="str">
        <f t="shared" si="605"/>
        <v/>
      </c>
      <c r="J650" s="184" t="str">
        <f t="shared" si="606"/>
        <v/>
      </c>
      <c r="K650" s="184" t="str">
        <f t="shared" si="607"/>
        <v>Non-Op</v>
      </c>
      <c r="L650" s="184" t="str">
        <f t="shared" si="595"/>
        <v>NO</v>
      </c>
      <c r="M650" s="184" t="str">
        <f t="shared" si="596"/>
        <v>NO</v>
      </c>
      <c r="N650" s="184" t="str">
        <f t="shared" si="597"/>
        <v/>
      </c>
      <c r="O650"/>
      <c r="P650" s="97">
        <v>0</v>
      </c>
      <c r="Q650" s="97">
        <v>0</v>
      </c>
      <c r="R650" s="97">
        <v>0</v>
      </c>
      <c r="S650" s="97">
        <v>0</v>
      </c>
      <c r="T650" s="97">
        <v>0</v>
      </c>
      <c r="U650" s="97">
        <v>0</v>
      </c>
      <c r="V650" s="97">
        <v>0</v>
      </c>
      <c r="W650" s="97">
        <v>0</v>
      </c>
      <c r="X650" s="97">
        <v>0</v>
      </c>
      <c r="Y650" s="97">
        <v>0</v>
      </c>
      <c r="Z650" s="97">
        <v>0</v>
      </c>
      <c r="AA650" s="97">
        <v>0</v>
      </c>
      <c r="AB650" s="97">
        <v>0</v>
      </c>
      <c r="AC650" s="97"/>
      <c r="AD650" s="97"/>
      <c r="AE650" s="97">
        <f t="shared" si="571"/>
        <v>0</v>
      </c>
      <c r="AF650" s="105"/>
      <c r="AG650" s="104"/>
      <c r="AH650" s="102"/>
      <c r="AI650" s="102"/>
      <c r="AJ650" s="102"/>
      <c r="AK650" s="103">
        <f>AE650</f>
        <v>0</v>
      </c>
      <c r="AL650" s="102">
        <f t="shared" si="575"/>
        <v>0</v>
      </c>
      <c r="AM650" s="101"/>
      <c r="AN650" s="102"/>
      <c r="AO650" s="264">
        <f t="shared" si="576"/>
        <v>0</v>
      </c>
      <c r="AP650" s="240"/>
      <c r="AQ650" s="87">
        <f t="shared" si="572"/>
        <v>0</v>
      </c>
      <c r="AR650" s="102"/>
      <c r="AS650" s="102"/>
      <c r="AT650" s="102"/>
      <c r="AU650" s="102">
        <f>AQ650</f>
        <v>0</v>
      </c>
      <c r="AV650" s="260">
        <f t="shared" si="577"/>
        <v>0</v>
      </c>
      <c r="AW650" s="102"/>
      <c r="AX650" s="102"/>
      <c r="AY650" s="101">
        <f t="shared" si="578"/>
        <v>0</v>
      </c>
      <c r="AZ650" s="516" t="s">
        <v>1688</v>
      </c>
      <c r="BA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row>
    <row r="651" spans="1:87" s="11" customFormat="1" ht="12" customHeight="1">
      <c r="A651" s="168">
        <v>18600013</v>
      </c>
      <c r="B651" s="111" t="str">
        <f t="shared" si="587"/>
        <v>18600013</v>
      </c>
      <c r="C651" s="96" t="s">
        <v>474</v>
      </c>
      <c r="D651" s="115" t="str">
        <f t="shared" si="588"/>
        <v>Non-Op</v>
      </c>
      <c r="E651" s="115"/>
      <c r="F651" s="96"/>
      <c r="G651" s="115"/>
      <c r="H651" s="184" t="str">
        <f t="shared" si="604"/>
        <v/>
      </c>
      <c r="I651" s="184" t="str">
        <f t="shared" si="605"/>
        <v/>
      </c>
      <c r="J651" s="184" t="str">
        <f t="shared" si="606"/>
        <v/>
      </c>
      <c r="K651" s="184" t="str">
        <f t="shared" si="607"/>
        <v>Non-Op</v>
      </c>
      <c r="L651" s="184" t="str">
        <f t="shared" si="595"/>
        <v>NO</v>
      </c>
      <c r="M651" s="184" t="str">
        <f t="shared" si="596"/>
        <v>NO</v>
      </c>
      <c r="N651" s="184" t="str">
        <f t="shared" si="597"/>
        <v/>
      </c>
      <c r="O651"/>
      <c r="P651" s="97">
        <v>3711786.15</v>
      </c>
      <c r="Q651" s="97">
        <v>3932076.77</v>
      </c>
      <c r="R651" s="97">
        <v>3413409.77</v>
      </c>
      <c r="S651" s="97">
        <v>3544530.18</v>
      </c>
      <c r="T651" s="97">
        <v>3741245.58</v>
      </c>
      <c r="U651" s="97">
        <v>4465689.47</v>
      </c>
      <c r="V651" s="97">
        <v>5268901.2</v>
      </c>
      <c r="W651" s="97">
        <v>5912123.96</v>
      </c>
      <c r="X651" s="97">
        <v>6073321.3600000003</v>
      </c>
      <c r="Y651" s="97">
        <v>7005745.4100000001</v>
      </c>
      <c r="Z651" s="97">
        <v>7332023.54</v>
      </c>
      <c r="AA651" s="97">
        <v>6598328.5</v>
      </c>
      <c r="AB651" s="97">
        <v>6521470.1699999999</v>
      </c>
      <c r="AC651" s="97"/>
      <c r="AD651" s="97"/>
      <c r="AE651" s="97">
        <f t="shared" si="571"/>
        <v>5200335.3250000002</v>
      </c>
      <c r="AF651" s="105"/>
      <c r="AG651" s="104"/>
      <c r="AH651" s="102"/>
      <c r="AI651" s="102"/>
      <c r="AJ651" s="102"/>
      <c r="AK651" s="103">
        <f>AE651</f>
        <v>5200335.3250000002</v>
      </c>
      <c r="AL651" s="102">
        <f t="shared" si="575"/>
        <v>5200335.3250000002</v>
      </c>
      <c r="AM651" s="101"/>
      <c r="AN651" s="102"/>
      <c r="AO651" s="264">
        <f t="shared" si="576"/>
        <v>0</v>
      </c>
      <c r="AP651" s="240"/>
      <c r="AQ651" s="87">
        <f t="shared" si="572"/>
        <v>6521470.1699999999</v>
      </c>
      <c r="AR651" s="102"/>
      <c r="AS651" s="102"/>
      <c r="AT651" s="102"/>
      <c r="AU651" s="102">
        <f>AQ651</f>
        <v>6521470.1699999999</v>
      </c>
      <c r="AV651" s="260">
        <f t="shared" si="577"/>
        <v>6521470.1699999999</v>
      </c>
      <c r="AW651" s="102"/>
      <c r="AX651" s="102"/>
      <c r="AY651" s="101">
        <f t="shared" si="578"/>
        <v>0</v>
      </c>
      <c r="AZ651" s="516" t="s">
        <v>1688</v>
      </c>
      <c r="BA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row>
    <row r="652" spans="1:87" s="11" customFormat="1" ht="12" customHeight="1">
      <c r="A652" s="168">
        <v>18600053</v>
      </c>
      <c r="B652" s="111" t="str">
        <f t="shared" si="587"/>
        <v>18600053</v>
      </c>
      <c r="C652" s="96" t="s">
        <v>475</v>
      </c>
      <c r="D652" s="115" t="str">
        <f t="shared" si="588"/>
        <v>W/C</v>
      </c>
      <c r="E652" s="115"/>
      <c r="F652" s="96"/>
      <c r="G652" s="115"/>
      <c r="H652" s="184" t="str">
        <f t="shared" si="604"/>
        <v/>
      </c>
      <c r="I652" s="184" t="str">
        <f t="shared" si="605"/>
        <v/>
      </c>
      <c r="J652" s="184" t="str">
        <f t="shared" si="606"/>
        <v/>
      </c>
      <c r="K652" s="184" t="str">
        <f t="shared" si="607"/>
        <v/>
      </c>
      <c r="L652" s="184" t="str">
        <f t="shared" si="595"/>
        <v>W/C</v>
      </c>
      <c r="M652" s="184" t="str">
        <f t="shared" si="596"/>
        <v>NO</v>
      </c>
      <c r="N652" s="184" t="str">
        <f t="shared" si="597"/>
        <v>W/C</v>
      </c>
      <c r="O652"/>
      <c r="P652" s="97">
        <v>3432361.62</v>
      </c>
      <c r="Q652" s="97">
        <v>3719347.16</v>
      </c>
      <c r="R652" s="97">
        <v>3703309.96</v>
      </c>
      <c r="S652" s="97">
        <v>3129495.74</v>
      </c>
      <c r="T652" s="97">
        <v>3005280.18</v>
      </c>
      <c r="U652" s="97">
        <v>2924267.1</v>
      </c>
      <c r="V652" s="97">
        <v>3056739.19</v>
      </c>
      <c r="W652" s="97">
        <v>3101787.2</v>
      </c>
      <c r="X652" s="97">
        <v>2759238.93</v>
      </c>
      <c r="Y652" s="97">
        <v>2840720.85</v>
      </c>
      <c r="Z652" s="97">
        <v>3118886.36</v>
      </c>
      <c r="AA652" s="97">
        <v>3259403.02</v>
      </c>
      <c r="AB652" s="97">
        <v>3453533.07</v>
      </c>
      <c r="AC652" s="97"/>
      <c r="AD652" s="97"/>
      <c r="AE652" s="97">
        <f t="shared" si="571"/>
        <v>3171785.2529166662</v>
      </c>
      <c r="AF652" s="105"/>
      <c r="AG652" s="105"/>
      <c r="AH652" s="102"/>
      <c r="AI652" s="102"/>
      <c r="AJ652" s="102"/>
      <c r="AK652" s="103"/>
      <c r="AL652" s="102">
        <f t="shared" si="575"/>
        <v>0</v>
      </c>
      <c r="AM652" s="101">
        <f>AE652</f>
        <v>3171785.2529166662</v>
      </c>
      <c r="AN652" s="102"/>
      <c r="AO652" s="264">
        <f t="shared" si="576"/>
        <v>3171785.2529166662</v>
      </c>
      <c r="AP652" s="240"/>
      <c r="AQ652" s="87">
        <f t="shared" si="572"/>
        <v>3453533.07</v>
      </c>
      <c r="AR652" s="102"/>
      <c r="AS652" s="102"/>
      <c r="AT652" s="102"/>
      <c r="AU652" s="102"/>
      <c r="AV652" s="260">
        <f t="shared" si="577"/>
        <v>0</v>
      </c>
      <c r="AW652" s="102">
        <f>AQ652</f>
        <v>3453533.07</v>
      </c>
      <c r="AX652" s="102"/>
      <c r="AY652" s="101">
        <f t="shared" si="578"/>
        <v>3453533.07</v>
      </c>
      <c r="AZ652" s="516"/>
      <c r="BA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row>
    <row r="653" spans="1:87" s="11" customFormat="1" ht="12" customHeight="1">
      <c r="A653" s="168">
        <v>18600091</v>
      </c>
      <c r="B653" s="111" t="str">
        <f t="shared" si="587"/>
        <v>18600091</v>
      </c>
      <c r="C653" s="96" t="s">
        <v>127</v>
      </c>
      <c r="D653" s="115" t="str">
        <f t="shared" si="588"/>
        <v>W/C</v>
      </c>
      <c r="E653" s="115"/>
      <c r="F653" s="96"/>
      <c r="G653" s="115"/>
      <c r="H653" s="184" t="str">
        <f t="shared" si="604"/>
        <v/>
      </c>
      <c r="I653" s="184" t="str">
        <f t="shared" si="605"/>
        <v/>
      </c>
      <c r="J653" s="184" t="str">
        <f t="shared" si="606"/>
        <v/>
      </c>
      <c r="K653" s="184" t="str">
        <f t="shared" si="607"/>
        <v/>
      </c>
      <c r="L653" s="184" t="str">
        <f t="shared" si="595"/>
        <v>W/C</v>
      </c>
      <c r="M653" s="184" t="str">
        <f t="shared" si="596"/>
        <v>NO</v>
      </c>
      <c r="N653" s="184" t="str">
        <f t="shared" si="597"/>
        <v>W/C</v>
      </c>
      <c r="O653"/>
      <c r="P653" s="97">
        <v>11984.99</v>
      </c>
      <c r="Q653" s="97">
        <v>11964.1</v>
      </c>
      <c r="R653" s="97">
        <v>11964.1</v>
      </c>
      <c r="S653" s="97">
        <v>9837.34</v>
      </c>
      <c r="T653" s="97">
        <v>9837.34</v>
      </c>
      <c r="U653" s="97">
        <v>9837.34</v>
      </c>
      <c r="V653" s="97">
        <v>9837.34</v>
      </c>
      <c r="W653" s="97">
        <v>9837.34</v>
      </c>
      <c r="X653" s="97">
        <v>9837.34</v>
      </c>
      <c r="Y653" s="97">
        <v>9837.34</v>
      </c>
      <c r="Z653" s="97">
        <v>0</v>
      </c>
      <c r="AA653" s="97">
        <v>0</v>
      </c>
      <c r="AB653" s="97">
        <v>0</v>
      </c>
      <c r="AC653" s="97"/>
      <c r="AD653" s="97"/>
      <c r="AE653" s="97">
        <f t="shared" si="571"/>
        <v>8231.8395833333325</v>
      </c>
      <c r="AF653" s="146"/>
      <c r="AG653" s="108"/>
      <c r="AH653" s="102"/>
      <c r="AI653" s="102"/>
      <c r="AJ653" s="102"/>
      <c r="AK653" s="103"/>
      <c r="AL653" s="102">
        <f t="shared" si="575"/>
        <v>0</v>
      </c>
      <c r="AM653" s="101">
        <f>AE653</f>
        <v>8231.8395833333325</v>
      </c>
      <c r="AN653" s="102"/>
      <c r="AO653" s="264">
        <f t="shared" si="576"/>
        <v>8231.8395833333325</v>
      </c>
      <c r="AP653" s="240"/>
      <c r="AQ653" s="87">
        <f t="shared" si="572"/>
        <v>0</v>
      </c>
      <c r="AR653" s="102"/>
      <c r="AS653" s="102"/>
      <c r="AT653" s="102"/>
      <c r="AU653" s="102"/>
      <c r="AV653" s="260">
        <f t="shared" si="577"/>
        <v>0</v>
      </c>
      <c r="AW653" s="102">
        <f t="shared" ref="AW653:AW659" si="617">AQ653</f>
        <v>0</v>
      </c>
      <c r="AX653" s="102"/>
      <c r="AY653" s="101">
        <f t="shared" si="578"/>
        <v>0</v>
      </c>
      <c r="AZ653" s="516"/>
      <c r="BA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row>
    <row r="654" spans="1:87" s="11" customFormat="1" ht="12" customHeight="1">
      <c r="A654" s="168">
        <v>18600122</v>
      </c>
      <c r="B654" s="111" t="str">
        <f t="shared" si="587"/>
        <v>18600122</v>
      </c>
      <c r="C654" s="96" t="s">
        <v>588</v>
      </c>
      <c r="D654" s="115" t="str">
        <f t="shared" si="588"/>
        <v>W/C</v>
      </c>
      <c r="E654" s="115"/>
      <c r="F654" s="96"/>
      <c r="G654" s="115"/>
      <c r="H654" s="184" t="str">
        <f t="shared" si="604"/>
        <v/>
      </c>
      <c r="I654" s="184" t="str">
        <f t="shared" si="605"/>
        <v/>
      </c>
      <c r="J654" s="184" t="str">
        <f t="shared" si="606"/>
        <v/>
      </c>
      <c r="K654" s="184" t="str">
        <f t="shared" si="607"/>
        <v/>
      </c>
      <c r="L654" s="184" t="str">
        <f t="shared" si="595"/>
        <v>W/C</v>
      </c>
      <c r="M654" s="184" t="str">
        <f t="shared" si="596"/>
        <v>NO</v>
      </c>
      <c r="N654" s="184" t="str">
        <f t="shared" si="597"/>
        <v>W/C</v>
      </c>
      <c r="O654"/>
      <c r="P654" s="97">
        <v>-42500</v>
      </c>
      <c r="Q654" s="97">
        <v>-42500</v>
      </c>
      <c r="R654" s="97">
        <v>-42500</v>
      </c>
      <c r="S654" s="97">
        <v>-42500</v>
      </c>
      <c r="T654" s="97">
        <v>-42500</v>
      </c>
      <c r="U654" s="97">
        <v>-42500</v>
      </c>
      <c r="V654" s="97">
        <v>-42500</v>
      </c>
      <c r="W654" s="97">
        <v>-42544.85</v>
      </c>
      <c r="X654" s="97">
        <v>-42544.85</v>
      </c>
      <c r="Y654" s="97">
        <v>-42544.85</v>
      </c>
      <c r="Z654" s="97">
        <v>-42544.85</v>
      </c>
      <c r="AA654" s="97">
        <v>-42544.85</v>
      </c>
      <c r="AB654" s="97">
        <v>-42544.85</v>
      </c>
      <c r="AC654" s="97"/>
      <c r="AD654" s="97"/>
      <c r="AE654" s="97">
        <f t="shared" si="571"/>
        <v>-42520.556249999987</v>
      </c>
      <c r="AF654" s="105"/>
      <c r="AG654" s="104"/>
      <c r="AH654" s="102"/>
      <c r="AI654" s="102"/>
      <c r="AJ654" s="102"/>
      <c r="AK654" s="103"/>
      <c r="AL654" s="102">
        <f t="shared" si="575"/>
        <v>0</v>
      </c>
      <c r="AM654" s="101">
        <f>AE654</f>
        <v>-42520.556249999987</v>
      </c>
      <c r="AN654" s="102"/>
      <c r="AO654" s="264">
        <f t="shared" si="576"/>
        <v>-42520.556249999987</v>
      </c>
      <c r="AP654" s="240"/>
      <c r="AQ654" s="87">
        <f t="shared" si="572"/>
        <v>-42544.85</v>
      </c>
      <c r="AR654" s="102"/>
      <c r="AS654" s="102"/>
      <c r="AT654" s="102"/>
      <c r="AU654" s="102"/>
      <c r="AV654" s="260">
        <f t="shared" si="577"/>
        <v>0</v>
      </c>
      <c r="AW654" s="102">
        <f t="shared" si="617"/>
        <v>-42544.85</v>
      </c>
      <c r="AX654" s="102"/>
      <c r="AY654" s="101">
        <f t="shared" si="578"/>
        <v>-42544.85</v>
      </c>
      <c r="AZ654" s="516"/>
      <c r="BA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row>
    <row r="655" spans="1:87" s="11" customFormat="1" ht="12" customHeight="1">
      <c r="A655" s="168">
        <v>18600123</v>
      </c>
      <c r="B655" s="111" t="str">
        <f t="shared" si="587"/>
        <v>18600123</v>
      </c>
      <c r="C655" s="96" t="s">
        <v>101</v>
      </c>
      <c r="D655" s="115" t="str">
        <f t="shared" si="588"/>
        <v>W/C</v>
      </c>
      <c r="E655" s="115"/>
      <c r="F655" s="96"/>
      <c r="G655" s="115"/>
      <c r="H655" s="184" t="str">
        <f t="shared" si="604"/>
        <v/>
      </c>
      <c r="I655" s="184" t="str">
        <f t="shared" si="605"/>
        <v/>
      </c>
      <c r="J655" s="184" t="str">
        <f t="shared" si="606"/>
        <v/>
      </c>
      <c r="K655" s="184" t="str">
        <f t="shared" si="607"/>
        <v/>
      </c>
      <c r="L655" s="184" t="str">
        <f t="shared" si="595"/>
        <v>W/C</v>
      </c>
      <c r="M655" s="184" t="str">
        <f t="shared" si="596"/>
        <v>NO</v>
      </c>
      <c r="N655" s="184" t="str">
        <f t="shared" si="597"/>
        <v>W/C</v>
      </c>
      <c r="O655"/>
      <c r="P655" s="97">
        <v>0</v>
      </c>
      <c r="Q655" s="97">
        <v>124.25</v>
      </c>
      <c r="R655" s="97">
        <v>124.25</v>
      </c>
      <c r="S655" s="97">
        <v>300.25</v>
      </c>
      <c r="T655" s="97">
        <v>363.25</v>
      </c>
      <c r="U655" s="97">
        <v>624.25</v>
      </c>
      <c r="V655" s="97">
        <v>0</v>
      </c>
      <c r="W655" s="97">
        <v>0</v>
      </c>
      <c r="X655" s="97">
        <v>254.73</v>
      </c>
      <c r="Y655" s="97">
        <v>165.15</v>
      </c>
      <c r="Z655" s="97">
        <v>185.15</v>
      </c>
      <c r="AA655" s="97">
        <v>525.15</v>
      </c>
      <c r="AB655" s="97">
        <v>0</v>
      </c>
      <c r="AC655" s="97"/>
      <c r="AD655" s="97"/>
      <c r="AE655" s="97">
        <f t="shared" ref="AE655:AE718" si="618">(P655+AB655+SUM(Q655:AA655)*2)/24</f>
        <v>222.20250000000001</v>
      </c>
      <c r="AF655" s="105"/>
      <c r="AG655" s="104"/>
      <c r="AH655" s="102"/>
      <c r="AI655" s="102"/>
      <c r="AJ655" s="102"/>
      <c r="AK655" s="103"/>
      <c r="AL655" s="102">
        <f t="shared" si="575"/>
        <v>0</v>
      </c>
      <c r="AM655" s="101">
        <f>AE655</f>
        <v>222.20250000000001</v>
      </c>
      <c r="AN655" s="102"/>
      <c r="AO655" s="264">
        <f t="shared" si="576"/>
        <v>222.20250000000001</v>
      </c>
      <c r="AP655" s="240"/>
      <c r="AQ655" s="87">
        <f t="shared" ref="AQ655:AQ718" si="619">AB655</f>
        <v>0</v>
      </c>
      <c r="AR655" s="102"/>
      <c r="AS655" s="102"/>
      <c r="AT655" s="102"/>
      <c r="AU655" s="102"/>
      <c r="AV655" s="260">
        <f t="shared" si="577"/>
        <v>0</v>
      </c>
      <c r="AW655" s="102">
        <f t="shared" si="617"/>
        <v>0</v>
      </c>
      <c r="AX655" s="102"/>
      <c r="AY655" s="101">
        <f t="shared" si="578"/>
        <v>0</v>
      </c>
      <c r="AZ655" s="516"/>
      <c r="BA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row>
    <row r="656" spans="1:87" s="11" customFormat="1" ht="12" customHeight="1">
      <c r="A656" s="168">
        <v>18600143</v>
      </c>
      <c r="B656" s="111" t="str">
        <f t="shared" si="587"/>
        <v>18600143</v>
      </c>
      <c r="C656" s="96" t="s">
        <v>1121</v>
      </c>
      <c r="D656" s="115" t="str">
        <f t="shared" si="588"/>
        <v>Non-Op</v>
      </c>
      <c r="E656" s="115"/>
      <c r="F656" s="96"/>
      <c r="G656" s="115"/>
      <c r="H656" s="184" t="str">
        <f t="shared" si="604"/>
        <v/>
      </c>
      <c r="I656" s="184" t="str">
        <f t="shared" si="605"/>
        <v/>
      </c>
      <c r="J656" s="184" t="str">
        <f t="shared" si="606"/>
        <v/>
      </c>
      <c r="K656" s="184" t="str">
        <f t="shared" si="607"/>
        <v>Non-Op</v>
      </c>
      <c r="L656" s="184" t="str">
        <f t="shared" si="595"/>
        <v>NO</v>
      </c>
      <c r="M656" s="184" t="str">
        <f t="shared" si="596"/>
        <v>NO</v>
      </c>
      <c r="N656" s="184" t="str">
        <f t="shared" si="597"/>
        <v/>
      </c>
      <c r="O656"/>
      <c r="P656" s="97">
        <v>72414.37</v>
      </c>
      <c r="Q656" s="97">
        <v>28667.94</v>
      </c>
      <c r="R656" s="97">
        <v>27054.81</v>
      </c>
      <c r="S656" s="97">
        <v>25537.85</v>
      </c>
      <c r="T656" s="97">
        <v>25861.38</v>
      </c>
      <c r="U656" s="97">
        <v>35410.699999999997</v>
      </c>
      <c r="V656" s="97">
        <v>30846.13</v>
      </c>
      <c r="W656" s="97">
        <v>27353.599999999999</v>
      </c>
      <c r="X656" s="97">
        <v>27647.72</v>
      </c>
      <c r="Y656" s="97">
        <v>29204.799999999999</v>
      </c>
      <c r="Z656" s="97">
        <v>39051.269999999997</v>
      </c>
      <c r="AA656" s="97">
        <v>45046.42</v>
      </c>
      <c r="AB656" s="97">
        <v>37847.29</v>
      </c>
      <c r="AC656" s="97"/>
      <c r="AD656" s="97"/>
      <c r="AE656" s="97">
        <f t="shared" si="618"/>
        <v>33067.787499999999</v>
      </c>
      <c r="AF656" s="105"/>
      <c r="AG656" s="104"/>
      <c r="AH656" s="102"/>
      <c r="AI656" s="102"/>
      <c r="AJ656" s="102"/>
      <c r="AK656" s="103">
        <f>AE656</f>
        <v>33067.787499999999</v>
      </c>
      <c r="AL656" s="102">
        <f t="shared" si="575"/>
        <v>33067.787499999999</v>
      </c>
      <c r="AM656" s="101"/>
      <c r="AN656" s="102"/>
      <c r="AO656" s="264">
        <f t="shared" si="576"/>
        <v>0</v>
      </c>
      <c r="AP656" s="240"/>
      <c r="AQ656" s="87">
        <f t="shared" si="619"/>
        <v>37847.29</v>
      </c>
      <c r="AR656" s="102"/>
      <c r="AS656" s="102"/>
      <c r="AT656" s="102"/>
      <c r="AU656" s="102">
        <f>AQ656</f>
        <v>37847.29</v>
      </c>
      <c r="AV656" s="260">
        <f t="shared" si="577"/>
        <v>37847.29</v>
      </c>
      <c r="AW656" s="102"/>
      <c r="AX656" s="102"/>
      <c r="AY656" s="101">
        <f t="shared" si="578"/>
        <v>0</v>
      </c>
      <c r="AZ656" s="516" t="s">
        <v>1688</v>
      </c>
      <c r="BA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row>
    <row r="657" spans="1:87" s="11" customFormat="1" ht="12" customHeight="1">
      <c r="A657" s="168">
        <v>18600203</v>
      </c>
      <c r="B657" s="111" t="str">
        <f t="shared" si="587"/>
        <v>18600203</v>
      </c>
      <c r="C657" s="96" t="s">
        <v>126</v>
      </c>
      <c r="D657" s="115" t="str">
        <f t="shared" si="588"/>
        <v>W/C</v>
      </c>
      <c r="E657" s="115"/>
      <c r="F657" s="96"/>
      <c r="G657" s="115"/>
      <c r="H657" s="184" t="str">
        <f t="shared" si="604"/>
        <v/>
      </c>
      <c r="I657" s="184" t="str">
        <f t="shared" si="605"/>
        <v/>
      </c>
      <c r="J657" s="184" t="str">
        <f t="shared" si="606"/>
        <v/>
      </c>
      <c r="K657" s="184" t="str">
        <f t="shared" si="607"/>
        <v/>
      </c>
      <c r="L657" s="184" t="str">
        <f t="shared" si="595"/>
        <v>W/C</v>
      </c>
      <c r="M657" s="184" t="str">
        <f t="shared" si="596"/>
        <v>NO</v>
      </c>
      <c r="N657" s="184" t="str">
        <f t="shared" si="597"/>
        <v>W/C</v>
      </c>
      <c r="O657"/>
      <c r="P657" s="97">
        <v>588175.57999999996</v>
      </c>
      <c r="Q657" s="97">
        <v>0</v>
      </c>
      <c r="R657" s="97">
        <v>0</v>
      </c>
      <c r="S657" s="97">
        <v>0</v>
      </c>
      <c r="T657" s="97">
        <v>0</v>
      </c>
      <c r="U657" s="97">
        <v>0</v>
      </c>
      <c r="V657" s="97">
        <v>0</v>
      </c>
      <c r="W657" s="97">
        <v>0</v>
      </c>
      <c r="X657" s="97">
        <v>0</v>
      </c>
      <c r="Y657" s="97">
        <v>0</v>
      </c>
      <c r="Z657" s="97">
        <v>0</v>
      </c>
      <c r="AA657" s="97">
        <v>0</v>
      </c>
      <c r="AB657" s="97">
        <v>71691.61</v>
      </c>
      <c r="AC657" s="97"/>
      <c r="AD657" s="97"/>
      <c r="AE657" s="97">
        <f t="shared" si="618"/>
        <v>27494.466249999998</v>
      </c>
      <c r="AF657" s="105"/>
      <c r="AG657" s="104"/>
      <c r="AH657" s="102"/>
      <c r="AI657" s="102"/>
      <c r="AJ657" s="102"/>
      <c r="AK657" s="103"/>
      <c r="AL657" s="102">
        <f t="shared" si="575"/>
        <v>0</v>
      </c>
      <c r="AM657" s="101">
        <f>AE657</f>
        <v>27494.466249999998</v>
      </c>
      <c r="AN657" s="102"/>
      <c r="AO657" s="264">
        <f t="shared" si="576"/>
        <v>27494.466249999998</v>
      </c>
      <c r="AP657" s="240"/>
      <c r="AQ657" s="87">
        <f t="shared" si="619"/>
        <v>71691.61</v>
      </c>
      <c r="AR657" s="102"/>
      <c r="AS657" s="102"/>
      <c r="AT657" s="102"/>
      <c r="AU657" s="102"/>
      <c r="AV657" s="260">
        <f t="shared" si="577"/>
        <v>0</v>
      </c>
      <c r="AW657" s="102">
        <f t="shared" si="617"/>
        <v>71691.61</v>
      </c>
      <c r="AX657" s="102"/>
      <c r="AY657" s="101">
        <f t="shared" si="578"/>
        <v>71691.61</v>
      </c>
      <c r="AZ657" s="516"/>
      <c r="BA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row>
    <row r="658" spans="1:87" s="11" customFormat="1" ht="12" customHeight="1">
      <c r="A658" s="168">
        <v>18600291</v>
      </c>
      <c r="B658" s="111" t="str">
        <f t="shared" si="587"/>
        <v>18600291</v>
      </c>
      <c r="C658" s="96" t="s">
        <v>109</v>
      </c>
      <c r="D658" s="115" t="str">
        <f t="shared" si="588"/>
        <v>W/C</v>
      </c>
      <c r="E658" s="115"/>
      <c r="F658" s="96"/>
      <c r="G658" s="115"/>
      <c r="H658" s="184" t="str">
        <f t="shared" si="604"/>
        <v/>
      </c>
      <c r="I658" s="184" t="str">
        <f t="shared" si="605"/>
        <v/>
      </c>
      <c r="J658" s="184" t="str">
        <f t="shared" si="606"/>
        <v/>
      </c>
      <c r="K658" s="184" t="str">
        <f t="shared" si="607"/>
        <v/>
      </c>
      <c r="L658" s="184" t="str">
        <f t="shared" si="595"/>
        <v>W/C</v>
      </c>
      <c r="M658" s="184" t="str">
        <f t="shared" si="596"/>
        <v>NO</v>
      </c>
      <c r="N658" s="184" t="str">
        <f t="shared" si="597"/>
        <v>W/C</v>
      </c>
      <c r="O658"/>
      <c r="P658" s="97">
        <v>0</v>
      </c>
      <c r="Q658" s="97">
        <v>0</v>
      </c>
      <c r="R658" s="97">
        <v>0</v>
      </c>
      <c r="S658" s="97">
        <v>0</v>
      </c>
      <c r="T658" s="97">
        <v>0</v>
      </c>
      <c r="U658" s="97">
        <v>0</v>
      </c>
      <c r="V658" s="97">
        <v>0</v>
      </c>
      <c r="W658" s="97">
        <v>0</v>
      </c>
      <c r="X658" s="97">
        <v>0</v>
      </c>
      <c r="Y658" s="97">
        <v>0</v>
      </c>
      <c r="Z658" s="97">
        <v>0</v>
      </c>
      <c r="AA658" s="97">
        <v>0</v>
      </c>
      <c r="AB658" s="97">
        <v>0</v>
      </c>
      <c r="AC658" s="97"/>
      <c r="AD658" s="97"/>
      <c r="AE658" s="97">
        <f t="shared" si="618"/>
        <v>0</v>
      </c>
      <c r="AF658" s="105"/>
      <c r="AG658" s="104"/>
      <c r="AH658" s="102"/>
      <c r="AI658" s="102"/>
      <c r="AJ658" s="102"/>
      <c r="AK658" s="103"/>
      <c r="AL658" s="102">
        <f t="shared" si="575"/>
        <v>0</v>
      </c>
      <c r="AM658" s="101">
        <f>AE658</f>
        <v>0</v>
      </c>
      <c r="AN658" s="102"/>
      <c r="AO658" s="264">
        <f t="shared" si="576"/>
        <v>0</v>
      </c>
      <c r="AP658" s="240"/>
      <c r="AQ658" s="87">
        <f t="shared" si="619"/>
        <v>0</v>
      </c>
      <c r="AR658" s="102"/>
      <c r="AS658" s="102"/>
      <c r="AT658" s="102"/>
      <c r="AU658" s="102"/>
      <c r="AV658" s="260">
        <f t="shared" si="577"/>
        <v>0</v>
      </c>
      <c r="AW658" s="102">
        <f t="shared" si="617"/>
        <v>0</v>
      </c>
      <c r="AX658" s="102"/>
      <c r="AY658" s="101">
        <f t="shared" si="578"/>
        <v>0</v>
      </c>
      <c r="AZ658" s="516"/>
      <c r="BA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row>
    <row r="659" spans="1:87" s="11" customFormat="1" ht="12" customHeight="1">
      <c r="A659" s="168">
        <v>18600293</v>
      </c>
      <c r="B659" s="111" t="str">
        <f t="shared" si="587"/>
        <v>18600293</v>
      </c>
      <c r="C659" s="96" t="s">
        <v>328</v>
      </c>
      <c r="D659" s="115" t="str">
        <f t="shared" si="588"/>
        <v>W/C</v>
      </c>
      <c r="E659" s="115"/>
      <c r="F659" s="96"/>
      <c r="G659" s="115"/>
      <c r="H659" s="184" t="str">
        <f t="shared" si="604"/>
        <v/>
      </c>
      <c r="I659" s="184" t="str">
        <f t="shared" si="605"/>
        <v/>
      </c>
      <c r="J659" s="184" t="str">
        <f t="shared" si="606"/>
        <v/>
      </c>
      <c r="K659" s="184" t="str">
        <f t="shared" si="607"/>
        <v/>
      </c>
      <c r="L659" s="184" t="str">
        <f t="shared" si="595"/>
        <v>W/C</v>
      </c>
      <c r="M659" s="184" t="str">
        <f t="shared" si="596"/>
        <v>NO</v>
      </c>
      <c r="N659" s="184" t="str">
        <f t="shared" si="597"/>
        <v>W/C</v>
      </c>
      <c r="O659"/>
      <c r="P659" s="97">
        <v>0</v>
      </c>
      <c r="Q659" s="97">
        <v>0</v>
      </c>
      <c r="R659" s="97">
        <v>0</v>
      </c>
      <c r="S659" s="97">
        <v>0</v>
      </c>
      <c r="T659" s="97">
        <v>0</v>
      </c>
      <c r="U659" s="97">
        <v>0</v>
      </c>
      <c r="V659" s="97">
        <v>0</v>
      </c>
      <c r="W659" s="97">
        <v>0</v>
      </c>
      <c r="X659" s="97">
        <v>43.8</v>
      </c>
      <c r="Y659" s="97">
        <v>43.8</v>
      </c>
      <c r="Z659" s="97">
        <v>43.8</v>
      </c>
      <c r="AA659" s="97">
        <v>43.8</v>
      </c>
      <c r="AB659" s="97">
        <v>43.8</v>
      </c>
      <c r="AC659" s="97"/>
      <c r="AD659" s="97"/>
      <c r="AE659" s="97">
        <f t="shared" si="618"/>
        <v>16.425000000000001</v>
      </c>
      <c r="AF659" s="105"/>
      <c r="AG659" s="104"/>
      <c r="AH659" s="102"/>
      <c r="AI659" s="102"/>
      <c r="AJ659" s="102"/>
      <c r="AK659" s="103"/>
      <c r="AL659" s="102">
        <f t="shared" si="575"/>
        <v>0</v>
      </c>
      <c r="AM659" s="101">
        <f>AE659</f>
        <v>16.425000000000001</v>
      </c>
      <c r="AN659" s="102"/>
      <c r="AO659" s="264">
        <f t="shared" si="576"/>
        <v>16.425000000000001</v>
      </c>
      <c r="AP659" s="240"/>
      <c r="AQ659" s="87">
        <f t="shared" si="619"/>
        <v>43.8</v>
      </c>
      <c r="AR659" s="102"/>
      <c r="AS659" s="102"/>
      <c r="AT659" s="102"/>
      <c r="AU659" s="102"/>
      <c r="AV659" s="260">
        <f t="shared" si="577"/>
        <v>0</v>
      </c>
      <c r="AW659" s="102">
        <f t="shared" si="617"/>
        <v>43.8</v>
      </c>
      <c r="AX659" s="102"/>
      <c r="AY659" s="101">
        <f t="shared" si="578"/>
        <v>43.8</v>
      </c>
      <c r="AZ659" s="516"/>
      <c r="BA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row>
    <row r="660" spans="1:87" s="11" customFormat="1" ht="12" customHeight="1">
      <c r="A660" s="168">
        <v>18600321</v>
      </c>
      <c r="B660" s="111" t="str">
        <f t="shared" si="587"/>
        <v>18600321</v>
      </c>
      <c r="C660" s="11" t="s">
        <v>249</v>
      </c>
      <c r="D660" s="115" t="str">
        <f t="shared" si="588"/>
        <v>Non-Op</v>
      </c>
      <c r="E660" s="574" t="s">
        <v>1709</v>
      </c>
      <c r="F660" s="96"/>
      <c r="G660" s="115"/>
      <c r="H660" s="184"/>
      <c r="I660" s="184"/>
      <c r="J660" s="184"/>
      <c r="K660" s="184" t="str">
        <f t="shared" ref="K660:K674" si="620">IF(VALUE(AK660),K$7,IF(ISBLANK(AK660),"",K$7))</f>
        <v>Non-Op</v>
      </c>
      <c r="L660" s="184" t="str">
        <f t="shared" ref="L660" si="621">IF(VALUE(AM660),"W/C",IF(ISBLANK(AM660),"NO","W/C"))</f>
        <v>NO</v>
      </c>
      <c r="M660" s="184" t="str">
        <f t="shared" ref="M660" si="622">IF(VALUE(AN660),"W/C",IF(ISBLANK(AN660),"NO","W/C"))</f>
        <v>NO</v>
      </c>
      <c r="N660" s="184" t="str">
        <f t="shared" ref="N660" si="623">IF(OR(CONCATENATE(L660,M660)="NOW/C",CONCATENATE(L660,M660)="W/CNO"),"W/C","")</f>
        <v/>
      </c>
      <c r="O660" s="4"/>
      <c r="P660" s="97"/>
      <c r="Q660" s="97">
        <v>125862.31</v>
      </c>
      <c r="R660" s="97">
        <v>145034.25</v>
      </c>
      <c r="S660" s="97">
        <v>631370.47</v>
      </c>
      <c r="T660" s="97">
        <v>672684.04</v>
      </c>
      <c r="U660" s="97">
        <v>672684.04</v>
      </c>
      <c r="V660" s="97">
        <v>672684.04</v>
      </c>
      <c r="W660" s="97">
        <v>672684.04</v>
      </c>
      <c r="X660" s="97">
        <v>672684.04</v>
      </c>
      <c r="Y660" s="97">
        <v>672684.04</v>
      </c>
      <c r="Z660" s="97">
        <v>672684.04</v>
      </c>
      <c r="AA660" s="97">
        <v>2239301.2000000002</v>
      </c>
      <c r="AB660" s="97">
        <v>2807589.67</v>
      </c>
      <c r="AC660" s="97"/>
      <c r="AD660" s="97"/>
      <c r="AE660" s="97">
        <f t="shared" si="618"/>
        <v>771179.27875000006</v>
      </c>
      <c r="AF660" s="105"/>
      <c r="AG660" s="104"/>
      <c r="AH660" s="102"/>
      <c r="AI660" s="102"/>
      <c r="AJ660" s="102"/>
      <c r="AK660" s="103">
        <f>AE660</f>
        <v>771179.27875000006</v>
      </c>
      <c r="AL660" s="102">
        <f t="shared" si="575"/>
        <v>771179.27875000006</v>
      </c>
      <c r="AM660" s="101"/>
      <c r="AN660" s="102"/>
      <c r="AO660" s="264">
        <f t="shared" si="576"/>
        <v>0</v>
      </c>
      <c r="AP660" s="102"/>
      <c r="AQ660" s="87">
        <f t="shared" si="619"/>
        <v>2807589.67</v>
      </c>
      <c r="AR660" s="102"/>
      <c r="AS660" s="102"/>
      <c r="AT660" s="102"/>
      <c r="AU660" s="102">
        <f>AQ660</f>
        <v>2807589.67</v>
      </c>
      <c r="AV660" s="260">
        <f t="shared" si="577"/>
        <v>2807589.67</v>
      </c>
      <c r="AW660" s="102"/>
      <c r="AX660" s="102"/>
      <c r="AY660" s="101">
        <f t="shared" ref="AY660" si="624">AW660+AX660</f>
        <v>0</v>
      </c>
      <c r="AZ660" s="516" t="s">
        <v>1684</v>
      </c>
      <c r="BA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row>
    <row r="661" spans="1:87" s="11" customFormat="1" ht="12" customHeight="1">
      <c r="A661" s="168">
        <v>18600363</v>
      </c>
      <c r="B661" s="111" t="str">
        <f t="shared" si="587"/>
        <v>18600363</v>
      </c>
      <c r="C661" s="96" t="s">
        <v>738</v>
      </c>
      <c r="D661" s="115" t="str">
        <f t="shared" si="588"/>
        <v>AIC</v>
      </c>
      <c r="E661" s="574" t="s">
        <v>1709</v>
      </c>
      <c r="F661" s="96"/>
      <c r="G661" s="115"/>
      <c r="H661" s="184" t="str">
        <f t="shared" ref="H661:H674" si="625">IF(VALUE(AH661),H$7,IF(ISBLANK(AH661),"",H$7))</f>
        <v>AIC</v>
      </c>
      <c r="I661" s="184" t="str">
        <f t="shared" ref="I661:I674" si="626">IF(VALUE(AI661),I$7,IF(ISBLANK(AI661),"",I$7))</f>
        <v/>
      </c>
      <c r="J661" s="184" t="str">
        <f t="shared" ref="J661:J674" si="627">IF(VALUE(AJ661),J$7,IF(ISBLANK(AJ661),"",J$7))</f>
        <v/>
      </c>
      <c r="K661" s="184" t="str">
        <f t="shared" si="620"/>
        <v/>
      </c>
      <c r="L661" s="184" t="str">
        <f t="shared" si="595"/>
        <v>NO</v>
      </c>
      <c r="M661" s="184" t="str">
        <f t="shared" si="596"/>
        <v>NO</v>
      </c>
      <c r="N661" s="184" t="str">
        <f t="shared" si="597"/>
        <v/>
      </c>
      <c r="O661" s="4"/>
      <c r="P661" s="97">
        <v>936</v>
      </c>
      <c r="Q661" s="97">
        <v>936</v>
      </c>
      <c r="R661" s="97">
        <v>936</v>
      </c>
      <c r="S661" s="97">
        <v>0</v>
      </c>
      <c r="T661" s="97">
        <v>0</v>
      </c>
      <c r="U661" s="97">
        <v>0</v>
      </c>
      <c r="V661" s="97">
        <v>0</v>
      </c>
      <c r="W661" s="97">
        <v>0</v>
      </c>
      <c r="X661" s="97">
        <v>0</v>
      </c>
      <c r="Y661" s="97">
        <v>0</v>
      </c>
      <c r="Z661" s="97">
        <v>0</v>
      </c>
      <c r="AA661" s="97">
        <v>0</v>
      </c>
      <c r="AB661" s="97">
        <v>0</v>
      </c>
      <c r="AC661" s="97"/>
      <c r="AD661" s="97"/>
      <c r="AE661" s="97">
        <f t="shared" si="618"/>
        <v>195</v>
      </c>
      <c r="AF661" s="105"/>
      <c r="AG661" s="104"/>
      <c r="AH661" s="102">
        <f>AE661</f>
        <v>195</v>
      </c>
      <c r="AI661" s="102"/>
      <c r="AJ661" s="102"/>
      <c r="AK661" s="103"/>
      <c r="AL661" s="102">
        <f t="shared" si="575"/>
        <v>0</v>
      </c>
      <c r="AM661" s="101"/>
      <c r="AN661" s="102"/>
      <c r="AO661" s="264">
        <f t="shared" si="576"/>
        <v>0</v>
      </c>
      <c r="AP661" s="102"/>
      <c r="AQ661" s="87">
        <f t="shared" si="619"/>
        <v>0</v>
      </c>
      <c r="AR661" s="102">
        <f t="shared" ref="AR661:AR662" si="628">AQ661</f>
        <v>0</v>
      </c>
      <c r="AS661" s="102"/>
      <c r="AT661" s="102"/>
      <c r="AU661" s="102"/>
      <c r="AV661" s="260">
        <f t="shared" si="577"/>
        <v>0</v>
      </c>
      <c r="AW661" s="102"/>
      <c r="AX661" s="102"/>
      <c r="AY661" s="101">
        <f t="shared" si="578"/>
        <v>0</v>
      </c>
      <c r="AZ661" s="516"/>
      <c r="BA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row>
    <row r="662" spans="1:87" s="11" customFormat="1" ht="12" customHeight="1">
      <c r="A662" s="174">
        <v>18600383</v>
      </c>
      <c r="B662" s="204" t="str">
        <f t="shared" si="587"/>
        <v>18600383</v>
      </c>
      <c r="C662" s="96" t="s">
        <v>926</v>
      </c>
      <c r="D662" s="115" t="str">
        <f t="shared" si="588"/>
        <v>AIC</v>
      </c>
      <c r="E662" s="574" t="s">
        <v>1709</v>
      </c>
      <c r="F662" s="96"/>
      <c r="G662" s="115"/>
      <c r="H662" s="184" t="str">
        <f t="shared" si="625"/>
        <v>AIC</v>
      </c>
      <c r="I662" s="184" t="str">
        <f t="shared" si="626"/>
        <v/>
      </c>
      <c r="J662" s="184" t="str">
        <f t="shared" si="627"/>
        <v/>
      </c>
      <c r="K662" s="184" t="str">
        <f t="shared" si="620"/>
        <v/>
      </c>
      <c r="L662" s="184" t="str">
        <f t="shared" si="595"/>
        <v>NO</v>
      </c>
      <c r="M662" s="184" t="str">
        <f t="shared" si="596"/>
        <v>NO</v>
      </c>
      <c r="N662" s="184" t="str">
        <f t="shared" si="597"/>
        <v/>
      </c>
      <c r="O662" s="4"/>
      <c r="P662" s="97">
        <v>0</v>
      </c>
      <c r="Q662" s="97">
        <v>0</v>
      </c>
      <c r="R662" s="97">
        <v>0</v>
      </c>
      <c r="S662" s="97">
        <v>0</v>
      </c>
      <c r="T662" s="97">
        <v>0</v>
      </c>
      <c r="U662" s="97">
        <v>0</v>
      </c>
      <c r="V662" s="97">
        <v>0</v>
      </c>
      <c r="W662" s="97">
        <v>0</v>
      </c>
      <c r="X662" s="97">
        <v>0</v>
      </c>
      <c r="Y662" s="97">
        <v>0</v>
      </c>
      <c r="Z662" s="97">
        <v>0</v>
      </c>
      <c r="AA662" s="97">
        <v>0</v>
      </c>
      <c r="AB662" s="97">
        <v>0</v>
      </c>
      <c r="AC662" s="97"/>
      <c r="AD662" s="97"/>
      <c r="AE662" s="97">
        <f t="shared" si="618"/>
        <v>0</v>
      </c>
      <c r="AF662" s="105"/>
      <c r="AG662" s="104"/>
      <c r="AH662" s="102">
        <f>AE662</f>
        <v>0</v>
      </c>
      <c r="AI662" s="102"/>
      <c r="AJ662" s="102"/>
      <c r="AK662" s="103"/>
      <c r="AL662" s="102">
        <f t="shared" si="575"/>
        <v>0</v>
      </c>
      <c r="AM662" s="101"/>
      <c r="AN662" s="102"/>
      <c r="AO662" s="264">
        <f t="shared" si="576"/>
        <v>0</v>
      </c>
      <c r="AP662" s="102"/>
      <c r="AQ662" s="87">
        <f t="shared" si="619"/>
        <v>0</v>
      </c>
      <c r="AR662" s="102">
        <f t="shared" si="628"/>
        <v>0</v>
      </c>
      <c r="AS662" s="102"/>
      <c r="AT662" s="102"/>
      <c r="AU662" s="102"/>
      <c r="AV662" s="260">
        <f t="shared" si="577"/>
        <v>0</v>
      </c>
      <c r="AW662" s="102"/>
      <c r="AX662" s="102"/>
      <c r="AY662" s="101">
        <f t="shared" si="578"/>
        <v>0</v>
      </c>
      <c r="AZ662" s="516"/>
      <c r="BA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row>
    <row r="663" spans="1:87" s="11" customFormat="1" ht="12" customHeight="1">
      <c r="A663" s="168">
        <v>18600403</v>
      </c>
      <c r="B663" s="111" t="str">
        <f t="shared" si="587"/>
        <v>18600403</v>
      </c>
      <c r="C663" s="96" t="s">
        <v>953</v>
      </c>
      <c r="D663" s="115" t="str">
        <f t="shared" si="588"/>
        <v>W/C</v>
      </c>
      <c r="E663" s="115"/>
      <c r="F663" s="96"/>
      <c r="G663" s="115"/>
      <c r="H663" s="184" t="str">
        <f t="shared" si="625"/>
        <v/>
      </c>
      <c r="I663" s="184" t="str">
        <f t="shared" si="626"/>
        <v/>
      </c>
      <c r="J663" s="184" t="str">
        <f t="shared" si="627"/>
        <v/>
      </c>
      <c r="K663" s="184" t="str">
        <f t="shared" si="620"/>
        <v/>
      </c>
      <c r="L663" s="184" t="str">
        <f t="shared" si="595"/>
        <v>W/C</v>
      </c>
      <c r="M663" s="184" t="str">
        <f t="shared" si="596"/>
        <v>NO</v>
      </c>
      <c r="N663" s="184" t="str">
        <f t="shared" si="597"/>
        <v>W/C</v>
      </c>
      <c r="O663"/>
      <c r="P663" s="97">
        <v>707949.83</v>
      </c>
      <c r="Q663" s="97">
        <v>707949.83</v>
      </c>
      <c r="R663" s="97">
        <v>707949.83</v>
      </c>
      <c r="S663" s="97">
        <v>1633590.52</v>
      </c>
      <c r="T663" s="97">
        <v>1633590.52</v>
      </c>
      <c r="U663" s="97">
        <v>1633590.52</v>
      </c>
      <c r="V663" s="97">
        <v>2038614.07</v>
      </c>
      <c r="W663" s="97">
        <v>2038614.07</v>
      </c>
      <c r="X663" s="97">
        <v>2038614.07</v>
      </c>
      <c r="Y663" s="97">
        <v>1998327.41</v>
      </c>
      <c r="Z663" s="97">
        <v>1998327.41</v>
      </c>
      <c r="AA663" s="97">
        <v>1998327.41</v>
      </c>
      <c r="AB663" s="97">
        <v>1958400.85</v>
      </c>
      <c r="AC663" s="97"/>
      <c r="AD663" s="97"/>
      <c r="AE663" s="97">
        <f t="shared" si="618"/>
        <v>1646722.5833333333</v>
      </c>
      <c r="AF663" s="105"/>
      <c r="AG663" s="104"/>
      <c r="AH663" s="102"/>
      <c r="AI663" s="102"/>
      <c r="AJ663" s="102"/>
      <c r="AK663" s="103"/>
      <c r="AL663" s="102">
        <f t="shared" si="575"/>
        <v>0</v>
      </c>
      <c r="AM663" s="101">
        <f>AE663</f>
        <v>1646722.5833333333</v>
      </c>
      <c r="AN663" s="102"/>
      <c r="AO663" s="264">
        <f t="shared" si="576"/>
        <v>1646722.5833333333</v>
      </c>
      <c r="AP663" s="240"/>
      <c r="AQ663" s="87">
        <f t="shared" si="619"/>
        <v>1958400.85</v>
      </c>
      <c r="AR663" s="102"/>
      <c r="AS663" s="102"/>
      <c r="AT663" s="102"/>
      <c r="AU663" s="102"/>
      <c r="AV663" s="260">
        <f t="shared" si="577"/>
        <v>0</v>
      </c>
      <c r="AW663" s="102">
        <f>AQ663</f>
        <v>1958400.85</v>
      </c>
      <c r="AX663" s="102"/>
      <c r="AY663" s="101">
        <f t="shared" si="578"/>
        <v>1958400.85</v>
      </c>
      <c r="AZ663" s="516"/>
      <c r="BA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row>
    <row r="664" spans="1:87" s="11" customFormat="1" ht="12" customHeight="1">
      <c r="A664" s="373">
        <v>18600443</v>
      </c>
      <c r="B664" s="387" t="str">
        <f t="shared" si="587"/>
        <v>18600443</v>
      </c>
      <c r="C664" s="352" t="s">
        <v>1345</v>
      </c>
      <c r="D664" s="353" t="str">
        <f t="shared" si="588"/>
        <v>AIC</v>
      </c>
      <c r="E664" s="353"/>
      <c r="F664" s="367">
        <v>43025</v>
      </c>
      <c r="G664" s="353"/>
      <c r="H664" s="354" t="str">
        <f t="shared" si="625"/>
        <v>AIC</v>
      </c>
      <c r="I664" s="354" t="str">
        <f t="shared" si="626"/>
        <v/>
      </c>
      <c r="J664" s="354" t="str">
        <f t="shared" si="627"/>
        <v/>
      </c>
      <c r="K664" s="354" t="str">
        <f t="shared" si="620"/>
        <v/>
      </c>
      <c r="L664" s="354" t="str">
        <f t="shared" si="595"/>
        <v>NO</v>
      </c>
      <c r="M664" s="354" t="str">
        <f t="shared" si="596"/>
        <v>NO</v>
      </c>
      <c r="N664" s="354" t="str">
        <f t="shared" si="597"/>
        <v/>
      </c>
      <c r="O664"/>
      <c r="P664" s="355">
        <v>6877</v>
      </c>
      <c r="Q664" s="355">
        <v>6877</v>
      </c>
      <c r="R664" s="355">
        <v>0</v>
      </c>
      <c r="S664" s="355">
        <v>0</v>
      </c>
      <c r="T664" s="355">
        <v>0</v>
      </c>
      <c r="U664" s="355">
        <v>0</v>
      </c>
      <c r="V664" s="355">
        <v>0</v>
      </c>
      <c r="W664" s="355">
        <v>0</v>
      </c>
      <c r="X664" s="355">
        <v>0</v>
      </c>
      <c r="Y664" s="355">
        <v>0</v>
      </c>
      <c r="Z664" s="355">
        <v>0</v>
      </c>
      <c r="AA664" s="355">
        <v>0</v>
      </c>
      <c r="AB664" s="355">
        <v>0</v>
      </c>
      <c r="AC664" s="355"/>
      <c r="AD664" s="355"/>
      <c r="AE664" s="355">
        <f t="shared" si="618"/>
        <v>859.625</v>
      </c>
      <c r="AF664" s="406"/>
      <c r="AG664" s="356"/>
      <c r="AH664" s="357">
        <f>AE664</f>
        <v>859.625</v>
      </c>
      <c r="AI664" s="357"/>
      <c r="AJ664" s="357"/>
      <c r="AK664" s="358"/>
      <c r="AL664" s="357">
        <f t="shared" si="575"/>
        <v>0</v>
      </c>
      <c r="AM664" s="359"/>
      <c r="AN664" s="357"/>
      <c r="AO664" s="360">
        <f t="shared" si="576"/>
        <v>0</v>
      </c>
      <c r="AP664" s="357"/>
      <c r="AQ664" s="361">
        <f t="shared" si="619"/>
        <v>0</v>
      </c>
      <c r="AR664" s="357">
        <f>AQ664</f>
        <v>0</v>
      </c>
      <c r="AS664" s="357"/>
      <c r="AT664" s="357"/>
      <c r="AU664" s="357"/>
      <c r="AV664" s="362">
        <f t="shared" si="577"/>
        <v>0</v>
      </c>
      <c r="AW664" s="357"/>
      <c r="AX664" s="357"/>
      <c r="AY664" s="359">
        <f t="shared" si="578"/>
        <v>0</v>
      </c>
      <c r="AZ664" s="516"/>
      <c r="BA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row>
    <row r="665" spans="1:87" s="11" customFormat="1" ht="12" customHeight="1">
      <c r="A665" s="168">
        <v>18600512</v>
      </c>
      <c r="B665" s="111" t="str">
        <f t="shared" si="587"/>
        <v>18600512</v>
      </c>
      <c r="C665" s="96" t="s">
        <v>891</v>
      </c>
      <c r="D665" s="115" t="str">
        <f t="shared" si="588"/>
        <v>Non-Op</v>
      </c>
      <c r="E665" s="115"/>
      <c r="F665" s="96"/>
      <c r="G665" s="115"/>
      <c r="H665" s="184" t="str">
        <f t="shared" si="625"/>
        <v/>
      </c>
      <c r="I665" s="184" t="str">
        <f t="shared" si="626"/>
        <v/>
      </c>
      <c r="J665" s="184" t="str">
        <f t="shared" si="627"/>
        <v/>
      </c>
      <c r="K665" s="184" t="str">
        <f t="shared" si="620"/>
        <v>Non-Op</v>
      </c>
      <c r="L665" s="184" t="str">
        <f t="shared" si="595"/>
        <v>NO</v>
      </c>
      <c r="M665" s="184" t="str">
        <f t="shared" si="596"/>
        <v>NO</v>
      </c>
      <c r="N665" s="184" t="str">
        <f t="shared" si="597"/>
        <v/>
      </c>
      <c r="O665"/>
      <c r="P665" s="97">
        <v>26030490.27</v>
      </c>
      <c r="Q665" s="97">
        <v>24289052.77</v>
      </c>
      <c r="R665" s="97">
        <v>25403636.469999999</v>
      </c>
      <c r="S665" s="97">
        <v>22256746.82</v>
      </c>
      <c r="T665" s="97">
        <v>26321248.16</v>
      </c>
      <c r="U665" s="97">
        <v>17261336.32</v>
      </c>
      <c r="V665" s="97">
        <v>13685359.99</v>
      </c>
      <c r="W665" s="97">
        <v>14285987</v>
      </c>
      <c r="X665" s="97">
        <v>14521416.57</v>
      </c>
      <c r="Y665" s="97">
        <v>10019031.85</v>
      </c>
      <c r="Z665" s="97">
        <v>0</v>
      </c>
      <c r="AA665" s="97">
        <v>0</v>
      </c>
      <c r="AB665" s="97">
        <v>14739438.83</v>
      </c>
      <c r="AC665" s="97"/>
      <c r="AD665" s="97"/>
      <c r="AE665" s="97">
        <f t="shared" si="618"/>
        <v>15702398.374999998</v>
      </c>
      <c r="AF665" s="105"/>
      <c r="AG665" s="104"/>
      <c r="AH665" s="102"/>
      <c r="AI665" s="102"/>
      <c r="AJ665" s="102"/>
      <c r="AK665" s="103">
        <f>AE665</f>
        <v>15702398.374999998</v>
      </c>
      <c r="AL665" s="102">
        <f t="shared" si="575"/>
        <v>15702398.374999998</v>
      </c>
      <c r="AM665" s="101"/>
      <c r="AN665" s="102"/>
      <c r="AO665" s="264">
        <f t="shared" si="576"/>
        <v>0</v>
      </c>
      <c r="AP665" s="240"/>
      <c r="AQ665" s="87">
        <f t="shared" si="619"/>
        <v>14739438.83</v>
      </c>
      <c r="AR665" s="102"/>
      <c r="AS665" s="102"/>
      <c r="AT665" s="102"/>
      <c r="AU665" s="102">
        <f>AQ665</f>
        <v>14739438.83</v>
      </c>
      <c r="AV665" s="260">
        <f t="shared" si="577"/>
        <v>14739438.83</v>
      </c>
      <c r="AW665" s="102"/>
      <c r="AX665" s="102"/>
      <c r="AY665" s="101">
        <f t="shared" si="578"/>
        <v>0</v>
      </c>
      <c r="AZ665" s="516" t="s">
        <v>1694</v>
      </c>
      <c r="BA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row>
    <row r="666" spans="1:87" s="11" customFormat="1" ht="12" customHeight="1">
      <c r="A666" s="373">
        <v>18600513</v>
      </c>
      <c r="B666" s="387" t="str">
        <f t="shared" si="587"/>
        <v>18600513</v>
      </c>
      <c r="C666" s="352" t="s">
        <v>1298</v>
      </c>
      <c r="D666" s="353" t="str">
        <f t="shared" si="588"/>
        <v>W/C</v>
      </c>
      <c r="E666" s="353"/>
      <c r="F666" s="367">
        <v>42752</v>
      </c>
      <c r="G666" s="353"/>
      <c r="H666" s="354" t="str">
        <f t="shared" si="625"/>
        <v/>
      </c>
      <c r="I666" s="354" t="str">
        <f t="shared" si="626"/>
        <v/>
      </c>
      <c r="J666" s="354" t="str">
        <f t="shared" si="627"/>
        <v/>
      </c>
      <c r="K666" s="354" t="str">
        <f t="shared" si="620"/>
        <v/>
      </c>
      <c r="L666" s="354" t="str">
        <f t="shared" si="595"/>
        <v>W/C</v>
      </c>
      <c r="M666" s="354" t="str">
        <f t="shared" si="596"/>
        <v>NO</v>
      </c>
      <c r="N666" s="354" t="str">
        <f t="shared" si="597"/>
        <v>W/C</v>
      </c>
      <c r="O666"/>
      <c r="P666" s="355">
        <v>0</v>
      </c>
      <c r="Q666" s="355">
        <v>0</v>
      </c>
      <c r="R666" s="355">
        <v>0</v>
      </c>
      <c r="S666" s="355">
        <v>0</v>
      </c>
      <c r="T666" s="355">
        <v>0</v>
      </c>
      <c r="U666" s="355">
        <v>0</v>
      </c>
      <c r="V666" s="355">
        <v>0</v>
      </c>
      <c r="W666" s="355">
        <v>0</v>
      </c>
      <c r="X666" s="355">
        <v>0</v>
      </c>
      <c r="Y666" s="355">
        <v>0</v>
      </c>
      <c r="Z666" s="355">
        <v>0</v>
      </c>
      <c r="AA666" s="355">
        <v>0</v>
      </c>
      <c r="AB666" s="355">
        <v>0</v>
      </c>
      <c r="AC666" s="355"/>
      <c r="AD666" s="355"/>
      <c r="AE666" s="355">
        <f t="shared" si="618"/>
        <v>0</v>
      </c>
      <c r="AF666" s="406"/>
      <c r="AG666" s="356"/>
      <c r="AH666" s="357"/>
      <c r="AI666" s="357"/>
      <c r="AJ666" s="357"/>
      <c r="AK666" s="358"/>
      <c r="AL666" s="357">
        <f t="shared" si="575"/>
        <v>0</v>
      </c>
      <c r="AM666" s="359">
        <f>AE666</f>
        <v>0</v>
      </c>
      <c r="AN666" s="357"/>
      <c r="AO666" s="360">
        <f t="shared" si="576"/>
        <v>0</v>
      </c>
      <c r="AP666" s="357"/>
      <c r="AQ666" s="361">
        <f t="shared" si="619"/>
        <v>0</v>
      </c>
      <c r="AR666" s="357"/>
      <c r="AS666" s="357"/>
      <c r="AT666" s="357"/>
      <c r="AU666" s="357"/>
      <c r="AV666" s="362">
        <f t="shared" si="577"/>
        <v>0</v>
      </c>
      <c r="AW666" s="357">
        <f>AQ666</f>
        <v>0</v>
      </c>
      <c r="AX666" s="357"/>
      <c r="AY666" s="359">
        <f t="shared" si="578"/>
        <v>0</v>
      </c>
      <c r="AZ666" s="516"/>
      <c r="BA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row>
    <row r="667" spans="1:87" s="11" customFormat="1" ht="12" customHeight="1">
      <c r="A667" s="168">
        <v>18600561</v>
      </c>
      <c r="B667" s="111" t="str">
        <f t="shared" si="587"/>
        <v>18600561</v>
      </c>
      <c r="C667" s="96" t="s">
        <v>411</v>
      </c>
      <c r="D667" s="115" t="str">
        <f t="shared" si="588"/>
        <v>Non-Op</v>
      </c>
      <c r="E667" s="115"/>
      <c r="F667" s="96"/>
      <c r="G667" s="115"/>
      <c r="H667" s="184" t="str">
        <f t="shared" si="625"/>
        <v/>
      </c>
      <c r="I667" s="184" t="str">
        <f t="shared" si="626"/>
        <v/>
      </c>
      <c r="J667" s="184" t="str">
        <f t="shared" si="627"/>
        <v/>
      </c>
      <c r="K667" s="184" t="str">
        <f t="shared" si="620"/>
        <v>Non-Op</v>
      </c>
      <c r="L667" s="184" t="str">
        <f t="shared" si="595"/>
        <v>NO</v>
      </c>
      <c r="M667" s="184" t="str">
        <f t="shared" si="596"/>
        <v>NO</v>
      </c>
      <c r="N667" s="184" t="str">
        <f t="shared" si="597"/>
        <v/>
      </c>
      <c r="O667"/>
      <c r="P667" s="97">
        <v>7341235</v>
      </c>
      <c r="Q667" s="97">
        <v>7341235</v>
      </c>
      <c r="R667" s="97">
        <v>7341235</v>
      </c>
      <c r="S667" s="97">
        <v>7357177</v>
      </c>
      <c r="T667" s="97">
        <v>7357177</v>
      </c>
      <c r="U667" s="97">
        <v>7357177</v>
      </c>
      <c r="V667" s="97">
        <v>7373423</v>
      </c>
      <c r="W667" s="97">
        <v>7373423</v>
      </c>
      <c r="X667" s="97">
        <v>7373423</v>
      </c>
      <c r="Y667" s="97">
        <v>7389981</v>
      </c>
      <c r="Z667" s="97">
        <v>7389981</v>
      </c>
      <c r="AA667" s="97">
        <v>7389981</v>
      </c>
      <c r="AB667" s="97">
        <v>7406855</v>
      </c>
      <c r="AC667" s="97"/>
      <c r="AD667" s="97"/>
      <c r="AE667" s="97">
        <f t="shared" si="618"/>
        <v>7368188.166666667</v>
      </c>
      <c r="AF667" s="105"/>
      <c r="AG667" s="104"/>
      <c r="AH667" s="102"/>
      <c r="AI667" s="102"/>
      <c r="AJ667" s="102"/>
      <c r="AK667" s="103">
        <f>AE667</f>
        <v>7368188.166666667</v>
      </c>
      <c r="AL667" s="102">
        <f t="shared" si="575"/>
        <v>7368188.166666667</v>
      </c>
      <c r="AM667" s="101"/>
      <c r="AN667" s="102"/>
      <c r="AO667" s="264">
        <f t="shared" si="576"/>
        <v>0</v>
      </c>
      <c r="AP667" s="240"/>
      <c r="AQ667" s="87">
        <f t="shared" si="619"/>
        <v>7406855</v>
      </c>
      <c r="AR667" s="102"/>
      <c r="AS667" s="102"/>
      <c r="AT667" s="102"/>
      <c r="AU667" s="102">
        <f>AQ667</f>
        <v>7406855</v>
      </c>
      <c r="AV667" s="260">
        <f t="shared" si="577"/>
        <v>7406855</v>
      </c>
      <c r="AW667" s="102"/>
      <c r="AX667" s="102"/>
      <c r="AY667" s="101">
        <f t="shared" si="578"/>
        <v>0</v>
      </c>
      <c r="AZ667" s="516" t="s">
        <v>1703</v>
      </c>
      <c r="BA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row>
    <row r="668" spans="1:87" s="11" customFormat="1" ht="12" customHeight="1">
      <c r="A668" s="168">
        <v>18600571</v>
      </c>
      <c r="B668" s="111" t="str">
        <f t="shared" si="587"/>
        <v>18600571</v>
      </c>
      <c r="C668" s="96" t="s">
        <v>506</v>
      </c>
      <c r="D668" s="115" t="str">
        <f t="shared" si="588"/>
        <v>Non-Op</v>
      </c>
      <c r="E668" s="115"/>
      <c r="F668" s="96"/>
      <c r="G668" s="115"/>
      <c r="H668" s="184" t="str">
        <f t="shared" si="625"/>
        <v/>
      </c>
      <c r="I668" s="184" t="str">
        <f t="shared" si="626"/>
        <v/>
      </c>
      <c r="J668" s="184" t="str">
        <f t="shared" si="627"/>
        <v/>
      </c>
      <c r="K668" s="184" t="str">
        <f t="shared" si="620"/>
        <v>Non-Op</v>
      </c>
      <c r="L668" s="184" t="str">
        <f t="shared" si="595"/>
        <v>NO</v>
      </c>
      <c r="M668" s="184" t="str">
        <f t="shared" si="596"/>
        <v>NO</v>
      </c>
      <c r="N668" s="184" t="str">
        <f t="shared" si="597"/>
        <v/>
      </c>
      <c r="O668"/>
      <c r="P668" s="97">
        <v>54817487.359999999</v>
      </c>
      <c r="Q668" s="97">
        <v>54817487.359999999</v>
      </c>
      <c r="R668" s="97">
        <v>54817487.359999999</v>
      </c>
      <c r="S668" s="97">
        <v>54698160.299999997</v>
      </c>
      <c r="T668" s="97">
        <v>54698160.299999997</v>
      </c>
      <c r="U668" s="97">
        <v>54698160.299999997</v>
      </c>
      <c r="V668" s="97">
        <v>54637330.149999999</v>
      </c>
      <c r="W668" s="97">
        <v>54637330.149999999</v>
      </c>
      <c r="X668" s="97">
        <v>54637330.149999999</v>
      </c>
      <c r="Y668" s="97">
        <v>55332396.170000002</v>
      </c>
      <c r="Z668" s="97">
        <v>55332396.170000002</v>
      </c>
      <c r="AA668" s="97">
        <v>55332396.170000002</v>
      </c>
      <c r="AB668" s="97">
        <v>55607319.509999998</v>
      </c>
      <c r="AC668" s="97"/>
      <c r="AD668" s="97"/>
      <c r="AE668" s="97">
        <f t="shared" si="618"/>
        <v>54904253.167916656</v>
      </c>
      <c r="AF668" s="105"/>
      <c r="AG668" s="104"/>
      <c r="AH668" s="102"/>
      <c r="AI668" s="102"/>
      <c r="AJ668" s="102"/>
      <c r="AK668" s="103">
        <f>AE668</f>
        <v>54904253.167916656</v>
      </c>
      <c r="AL668" s="102">
        <f t="shared" si="575"/>
        <v>54904253.167916656</v>
      </c>
      <c r="AM668" s="101"/>
      <c r="AN668" s="102"/>
      <c r="AO668" s="264">
        <f t="shared" si="576"/>
        <v>0</v>
      </c>
      <c r="AP668" s="240"/>
      <c r="AQ668" s="87">
        <f t="shared" si="619"/>
        <v>55607319.509999998</v>
      </c>
      <c r="AR668" s="102"/>
      <c r="AS668" s="102"/>
      <c r="AT668" s="102"/>
      <c r="AU668" s="102">
        <f>AQ668</f>
        <v>55607319.509999998</v>
      </c>
      <c r="AV668" s="260">
        <f t="shared" si="577"/>
        <v>55607319.509999998</v>
      </c>
      <c r="AW668" s="102"/>
      <c r="AX668" s="102"/>
      <c r="AY668" s="101">
        <f t="shared" si="578"/>
        <v>0</v>
      </c>
      <c r="AZ668" s="516" t="s">
        <v>1703</v>
      </c>
      <c r="BA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row>
    <row r="669" spans="1:87" s="11" customFormat="1" ht="12" customHeight="1">
      <c r="A669" s="168">
        <v>18600573</v>
      </c>
      <c r="B669" s="111" t="str">
        <f t="shared" si="587"/>
        <v>18600573</v>
      </c>
      <c r="C669" s="96" t="s">
        <v>1125</v>
      </c>
      <c r="D669" s="115" t="str">
        <f t="shared" si="588"/>
        <v>Non-Op</v>
      </c>
      <c r="E669" s="115"/>
      <c r="F669" s="96"/>
      <c r="G669" s="115"/>
      <c r="H669" s="184" t="str">
        <f t="shared" si="625"/>
        <v/>
      </c>
      <c r="I669" s="184" t="str">
        <f t="shared" si="626"/>
        <v/>
      </c>
      <c r="J669" s="184" t="str">
        <f t="shared" si="627"/>
        <v/>
      </c>
      <c r="K669" s="184" t="str">
        <f t="shared" si="620"/>
        <v>Non-Op</v>
      </c>
      <c r="L669" s="184" t="str">
        <f t="shared" si="595"/>
        <v>NO</v>
      </c>
      <c r="M669" s="184" t="str">
        <f t="shared" si="596"/>
        <v>NO</v>
      </c>
      <c r="N669" s="184" t="str">
        <f t="shared" si="597"/>
        <v/>
      </c>
      <c r="O669"/>
      <c r="P669" s="97">
        <v>7378561</v>
      </c>
      <c r="Q669" s="97">
        <v>7378561</v>
      </c>
      <c r="R669" s="97">
        <v>7378561</v>
      </c>
      <c r="S669" s="97">
        <v>7252160</v>
      </c>
      <c r="T669" s="97">
        <v>7252160</v>
      </c>
      <c r="U669" s="97">
        <v>7252160</v>
      </c>
      <c r="V669" s="97">
        <v>7939946</v>
      </c>
      <c r="W669" s="97">
        <v>7939946</v>
      </c>
      <c r="X669" s="97">
        <v>7939946</v>
      </c>
      <c r="Y669" s="97">
        <v>9024592</v>
      </c>
      <c r="Z669" s="97">
        <v>9024592</v>
      </c>
      <c r="AA669" s="97">
        <v>9024592</v>
      </c>
      <c r="AB669" s="97">
        <v>9679079</v>
      </c>
      <c r="AC669" s="97"/>
      <c r="AD669" s="97"/>
      <c r="AE669" s="97">
        <f t="shared" si="618"/>
        <v>7994669.666666667</v>
      </c>
      <c r="AF669" s="105"/>
      <c r="AG669" s="104"/>
      <c r="AH669" s="102"/>
      <c r="AI669" s="102"/>
      <c r="AJ669" s="102"/>
      <c r="AK669" s="103">
        <f>AE669</f>
        <v>7994669.666666667</v>
      </c>
      <c r="AL669" s="102">
        <f t="shared" si="575"/>
        <v>7994669.666666667</v>
      </c>
      <c r="AM669" s="101"/>
      <c r="AN669" s="102"/>
      <c r="AO669" s="264">
        <f t="shared" si="576"/>
        <v>0</v>
      </c>
      <c r="AP669" s="240"/>
      <c r="AQ669" s="87">
        <f t="shared" si="619"/>
        <v>9679079</v>
      </c>
      <c r="AR669" s="102"/>
      <c r="AS669" s="102"/>
      <c r="AT669" s="102"/>
      <c r="AU669" s="102">
        <f>AQ669</f>
        <v>9679079</v>
      </c>
      <c r="AV669" s="260">
        <f t="shared" si="577"/>
        <v>9679079</v>
      </c>
      <c r="AW669" s="102"/>
      <c r="AX669" s="102"/>
      <c r="AY669" s="101">
        <f t="shared" si="578"/>
        <v>0</v>
      </c>
      <c r="AZ669" s="516" t="s">
        <v>1703</v>
      </c>
      <c r="BA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row>
    <row r="670" spans="1:87" s="11" customFormat="1" ht="12" customHeight="1">
      <c r="A670" s="171">
        <v>18600751</v>
      </c>
      <c r="B670" s="203" t="str">
        <f t="shared" si="587"/>
        <v>18600751</v>
      </c>
      <c r="C670" s="109" t="s">
        <v>798</v>
      </c>
      <c r="D670" s="115" t="str">
        <f t="shared" si="588"/>
        <v>W/C</v>
      </c>
      <c r="E670" s="115"/>
      <c r="F670" s="109"/>
      <c r="G670" s="115"/>
      <c r="H670" s="184" t="str">
        <f t="shared" si="625"/>
        <v/>
      </c>
      <c r="I670" s="184" t="str">
        <f t="shared" si="626"/>
        <v/>
      </c>
      <c r="J670" s="184" t="str">
        <f t="shared" si="627"/>
        <v/>
      </c>
      <c r="K670" s="184" t="str">
        <f t="shared" si="620"/>
        <v/>
      </c>
      <c r="L670" s="184" t="str">
        <f t="shared" si="595"/>
        <v>W/C</v>
      </c>
      <c r="M670" s="184" t="str">
        <f t="shared" si="596"/>
        <v>NO</v>
      </c>
      <c r="N670" s="184" t="str">
        <f t="shared" si="597"/>
        <v>W/C</v>
      </c>
      <c r="O670"/>
      <c r="P670" s="97">
        <v>2219090</v>
      </c>
      <c r="Q670" s="97">
        <v>2275138.38</v>
      </c>
      <c r="R670" s="97">
        <v>2261349.66</v>
      </c>
      <c r="S670" s="97">
        <v>2247560.94</v>
      </c>
      <c r="T670" s="97">
        <v>2233772.2200000002</v>
      </c>
      <c r="U670" s="97">
        <v>2219983.5</v>
      </c>
      <c r="V670" s="97">
        <v>2206194.7799999998</v>
      </c>
      <c r="W670" s="97">
        <v>2192406.06</v>
      </c>
      <c r="X670" s="97">
        <v>2178617.34</v>
      </c>
      <c r="Y670" s="97">
        <v>2164828.62</v>
      </c>
      <c r="Z670" s="97">
        <v>2151039.9</v>
      </c>
      <c r="AA670" s="97">
        <v>2137251.1800000002</v>
      </c>
      <c r="AB670" s="97">
        <v>2123462.46</v>
      </c>
      <c r="AC670" s="97"/>
      <c r="AD670" s="97"/>
      <c r="AE670" s="97">
        <f t="shared" si="618"/>
        <v>2203284.9008333334</v>
      </c>
      <c r="AF670" s="105"/>
      <c r="AG670" s="104"/>
      <c r="AH670" s="102"/>
      <c r="AI670" s="102"/>
      <c r="AJ670" s="102"/>
      <c r="AK670" s="103"/>
      <c r="AL670" s="102">
        <f t="shared" si="575"/>
        <v>0</v>
      </c>
      <c r="AM670" s="101">
        <f t="shared" ref="AM670:AM677" si="629">AE670</f>
        <v>2203284.9008333334</v>
      </c>
      <c r="AN670" s="102"/>
      <c r="AO670" s="264">
        <f t="shared" si="576"/>
        <v>2203284.9008333334</v>
      </c>
      <c r="AP670" s="240"/>
      <c r="AQ670" s="87">
        <f t="shared" si="619"/>
        <v>2123462.46</v>
      </c>
      <c r="AR670" s="102"/>
      <c r="AS670" s="102"/>
      <c r="AT670" s="102"/>
      <c r="AU670" s="102"/>
      <c r="AV670" s="260">
        <f t="shared" si="577"/>
        <v>0</v>
      </c>
      <c r="AW670" s="102">
        <f>AQ670</f>
        <v>2123462.46</v>
      </c>
      <c r="AX670" s="102"/>
      <c r="AY670" s="101">
        <f t="shared" si="578"/>
        <v>2123462.46</v>
      </c>
      <c r="AZ670" s="516"/>
      <c r="BA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row>
    <row r="671" spans="1:87" s="11" customFormat="1" ht="12" customHeight="1">
      <c r="A671" s="171">
        <v>18600761</v>
      </c>
      <c r="B671" s="203" t="str">
        <f t="shared" si="587"/>
        <v>18600761</v>
      </c>
      <c r="C671" s="109" t="s">
        <v>799</v>
      </c>
      <c r="D671" s="115" t="str">
        <f t="shared" si="588"/>
        <v>W/C</v>
      </c>
      <c r="E671" s="115"/>
      <c r="F671" s="109"/>
      <c r="G671" s="115"/>
      <c r="H671" s="184" t="str">
        <f t="shared" si="625"/>
        <v/>
      </c>
      <c r="I671" s="184" t="str">
        <f t="shared" si="626"/>
        <v/>
      </c>
      <c r="J671" s="184" t="str">
        <f t="shared" si="627"/>
        <v/>
      </c>
      <c r="K671" s="184" t="str">
        <f t="shared" si="620"/>
        <v/>
      </c>
      <c r="L671" s="184" t="str">
        <f t="shared" si="595"/>
        <v>W/C</v>
      </c>
      <c r="M671" s="184" t="str">
        <f t="shared" si="596"/>
        <v>NO</v>
      </c>
      <c r="N671" s="184" t="str">
        <f t="shared" si="597"/>
        <v>W/C</v>
      </c>
      <c r="O671"/>
      <c r="P671" s="97">
        <v>924168.98</v>
      </c>
      <c r="Q671" s="97">
        <v>918601.69</v>
      </c>
      <c r="R671" s="97">
        <v>913034.4</v>
      </c>
      <c r="S671" s="97">
        <v>907467.11</v>
      </c>
      <c r="T671" s="97">
        <v>901899.82</v>
      </c>
      <c r="U671" s="97">
        <v>896332.53</v>
      </c>
      <c r="V671" s="97">
        <v>890765.24</v>
      </c>
      <c r="W671" s="97">
        <v>885197.95</v>
      </c>
      <c r="X671" s="97">
        <v>879630.66</v>
      </c>
      <c r="Y671" s="97">
        <v>874063.37</v>
      </c>
      <c r="Z671" s="97">
        <v>868496.08</v>
      </c>
      <c r="AA671" s="97">
        <v>862928.79</v>
      </c>
      <c r="AB671" s="97">
        <v>857361.5</v>
      </c>
      <c r="AC671" s="97"/>
      <c r="AD671" s="97"/>
      <c r="AE671" s="97">
        <f t="shared" si="618"/>
        <v>890765.24000000011</v>
      </c>
      <c r="AF671" s="105"/>
      <c r="AG671" s="104"/>
      <c r="AH671" s="102"/>
      <c r="AI671" s="102"/>
      <c r="AJ671" s="102"/>
      <c r="AK671" s="103"/>
      <c r="AL671" s="102">
        <f t="shared" si="575"/>
        <v>0</v>
      </c>
      <c r="AM671" s="101">
        <f t="shared" si="629"/>
        <v>890765.24000000011</v>
      </c>
      <c r="AN671" s="102"/>
      <c r="AO671" s="264">
        <f t="shared" si="576"/>
        <v>890765.24000000011</v>
      </c>
      <c r="AP671" s="240"/>
      <c r="AQ671" s="87">
        <f t="shared" si="619"/>
        <v>857361.5</v>
      </c>
      <c r="AR671" s="102"/>
      <c r="AS671" s="102"/>
      <c r="AT671" s="102"/>
      <c r="AU671" s="102"/>
      <c r="AV671" s="260">
        <f t="shared" si="577"/>
        <v>0</v>
      </c>
      <c r="AW671" s="102">
        <f t="shared" ref="AW671:AW683" si="630">AQ671</f>
        <v>857361.5</v>
      </c>
      <c r="AX671" s="102"/>
      <c r="AY671" s="101">
        <f t="shared" si="578"/>
        <v>857361.5</v>
      </c>
      <c r="AZ671" s="516"/>
      <c r="BA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row>
    <row r="672" spans="1:87" s="11" customFormat="1" ht="12" customHeight="1">
      <c r="A672" s="171">
        <v>18600771</v>
      </c>
      <c r="B672" s="203" t="str">
        <f t="shared" si="587"/>
        <v>18600771</v>
      </c>
      <c r="C672" s="109" t="s">
        <v>876</v>
      </c>
      <c r="D672" s="115" t="str">
        <f t="shared" si="588"/>
        <v>W/C</v>
      </c>
      <c r="E672" s="115"/>
      <c r="F672" s="109"/>
      <c r="G672" s="115"/>
      <c r="H672" s="184" t="str">
        <f t="shared" si="625"/>
        <v/>
      </c>
      <c r="I672" s="184" t="str">
        <f t="shared" si="626"/>
        <v/>
      </c>
      <c r="J672" s="184" t="str">
        <f t="shared" si="627"/>
        <v/>
      </c>
      <c r="K672" s="184" t="str">
        <f t="shared" si="620"/>
        <v/>
      </c>
      <c r="L672" s="184" t="str">
        <f t="shared" si="595"/>
        <v>W/C</v>
      </c>
      <c r="M672" s="184" t="str">
        <f t="shared" si="596"/>
        <v>NO</v>
      </c>
      <c r="N672" s="184" t="str">
        <f t="shared" si="597"/>
        <v>W/C</v>
      </c>
      <c r="O672"/>
      <c r="P672" s="97">
        <v>2289189.6800000002</v>
      </c>
      <c r="Q672" s="97">
        <v>2344815.7799999998</v>
      </c>
      <c r="R672" s="97">
        <v>2330604.7799999998</v>
      </c>
      <c r="S672" s="97">
        <v>2316393.7799999998</v>
      </c>
      <c r="T672" s="97">
        <v>2302182.7799999998</v>
      </c>
      <c r="U672" s="97">
        <v>2287971.7799999998</v>
      </c>
      <c r="V672" s="97">
        <v>2273760.7799999998</v>
      </c>
      <c r="W672" s="97">
        <v>2259549.7799999998</v>
      </c>
      <c r="X672" s="97">
        <v>2245338.7799999998</v>
      </c>
      <c r="Y672" s="97">
        <v>2231127.7799999998</v>
      </c>
      <c r="Z672" s="97">
        <v>2216916.7799999998</v>
      </c>
      <c r="AA672" s="97">
        <v>2202705.7799999998</v>
      </c>
      <c r="AB672" s="97">
        <v>2188494.7799999998</v>
      </c>
      <c r="AC672" s="97"/>
      <c r="AD672" s="97"/>
      <c r="AE672" s="97">
        <f t="shared" si="618"/>
        <v>2270850.9008333334</v>
      </c>
      <c r="AF672" s="105"/>
      <c r="AG672" s="104"/>
      <c r="AH672" s="102"/>
      <c r="AI672" s="102"/>
      <c r="AJ672" s="102"/>
      <c r="AK672" s="103"/>
      <c r="AL672" s="102">
        <f t="shared" si="575"/>
        <v>0</v>
      </c>
      <c r="AM672" s="101">
        <f t="shared" si="629"/>
        <v>2270850.9008333334</v>
      </c>
      <c r="AN672" s="102"/>
      <c r="AO672" s="264">
        <f t="shared" si="576"/>
        <v>2270850.9008333334</v>
      </c>
      <c r="AP672" s="240"/>
      <c r="AQ672" s="87">
        <f t="shared" si="619"/>
        <v>2188494.7799999998</v>
      </c>
      <c r="AR672" s="102"/>
      <c r="AS672" s="102"/>
      <c r="AT672" s="102"/>
      <c r="AU672" s="102"/>
      <c r="AV672" s="260">
        <f t="shared" si="577"/>
        <v>0</v>
      </c>
      <c r="AW672" s="102">
        <f t="shared" si="630"/>
        <v>2188494.7799999998</v>
      </c>
      <c r="AX672" s="102"/>
      <c r="AY672" s="101">
        <f t="shared" si="578"/>
        <v>2188494.7799999998</v>
      </c>
      <c r="AZ672" s="516"/>
      <c r="BA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row>
    <row r="673" spans="1:87" s="11" customFormat="1" ht="12" customHeight="1">
      <c r="A673" s="171">
        <v>18600781</v>
      </c>
      <c r="B673" s="203" t="str">
        <f t="shared" si="587"/>
        <v>18600781</v>
      </c>
      <c r="C673" s="109" t="s">
        <v>877</v>
      </c>
      <c r="D673" s="115" t="str">
        <f t="shared" si="588"/>
        <v>W/C</v>
      </c>
      <c r="E673" s="115"/>
      <c r="F673" s="109"/>
      <c r="G673" s="115"/>
      <c r="H673" s="184" t="str">
        <f t="shared" si="625"/>
        <v/>
      </c>
      <c r="I673" s="184" t="str">
        <f t="shared" si="626"/>
        <v/>
      </c>
      <c r="J673" s="184" t="str">
        <f t="shared" si="627"/>
        <v/>
      </c>
      <c r="K673" s="184" t="str">
        <f t="shared" si="620"/>
        <v/>
      </c>
      <c r="L673" s="184" t="str">
        <f t="shared" si="595"/>
        <v>W/C</v>
      </c>
      <c r="M673" s="184" t="str">
        <f t="shared" si="596"/>
        <v>NO</v>
      </c>
      <c r="N673" s="184" t="str">
        <f t="shared" si="597"/>
        <v>W/C</v>
      </c>
      <c r="O673"/>
      <c r="P673" s="97">
        <v>1180483.26</v>
      </c>
      <c r="Q673" s="97">
        <v>1173371.92</v>
      </c>
      <c r="R673" s="97">
        <v>1166260.58</v>
      </c>
      <c r="S673" s="97">
        <v>1159149.24</v>
      </c>
      <c r="T673" s="97">
        <v>1152037.8999999999</v>
      </c>
      <c r="U673" s="97">
        <v>1144926.56</v>
      </c>
      <c r="V673" s="97">
        <v>1137815.22</v>
      </c>
      <c r="W673" s="97">
        <v>1130703.8799999999</v>
      </c>
      <c r="X673" s="97">
        <v>1123592.54</v>
      </c>
      <c r="Y673" s="97">
        <v>1116481.2</v>
      </c>
      <c r="Z673" s="97">
        <v>1109369.8600000001</v>
      </c>
      <c r="AA673" s="97">
        <v>1102258.52</v>
      </c>
      <c r="AB673" s="97">
        <v>1095147.18</v>
      </c>
      <c r="AC673" s="97"/>
      <c r="AD673" s="97"/>
      <c r="AE673" s="97">
        <f t="shared" si="618"/>
        <v>1137815.22</v>
      </c>
      <c r="AF673" s="105"/>
      <c r="AG673" s="104"/>
      <c r="AH673" s="102"/>
      <c r="AI673" s="102"/>
      <c r="AJ673" s="102"/>
      <c r="AK673" s="103"/>
      <c r="AL673" s="102">
        <f t="shared" si="575"/>
        <v>0</v>
      </c>
      <c r="AM673" s="101">
        <f t="shared" si="629"/>
        <v>1137815.22</v>
      </c>
      <c r="AN673" s="102"/>
      <c r="AO673" s="264">
        <f t="shared" si="576"/>
        <v>1137815.22</v>
      </c>
      <c r="AP673" s="240"/>
      <c r="AQ673" s="87">
        <f t="shared" si="619"/>
        <v>1095147.18</v>
      </c>
      <c r="AR673" s="102"/>
      <c r="AS673" s="102"/>
      <c r="AT673" s="102"/>
      <c r="AU673" s="102"/>
      <c r="AV673" s="260">
        <f t="shared" si="577"/>
        <v>0</v>
      </c>
      <c r="AW673" s="102">
        <f t="shared" si="630"/>
        <v>1095147.18</v>
      </c>
      <c r="AX673" s="102"/>
      <c r="AY673" s="101">
        <f t="shared" si="578"/>
        <v>1095147.18</v>
      </c>
      <c r="AZ673" s="516"/>
      <c r="BA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row>
    <row r="674" spans="1:87" s="11" customFormat="1" ht="12" customHeight="1">
      <c r="A674" s="372">
        <v>18600861</v>
      </c>
      <c r="B674" s="384" t="str">
        <f t="shared" si="587"/>
        <v>18600861</v>
      </c>
      <c r="C674" s="385" t="s">
        <v>1407</v>
      </c>
      <c r="D674" s="353" t="str">
        <f t="shared" si="588"/>
        <v>W/C</v>
      </c>
      <c r="E674" s="353"/>
      <c r="F674" s="367">
        <v>43070</v>
      </c>
      <c r="G674" s="353"/>
      <c r="H674" s="354" t="str">
        <f t="shared" si="625"/>
        <v/>
      </c>
      <c r="I674" s="354" t="str">
        <f t="shared" si="626"/>
        <v/>
      </c>
      <c r="J674" s="354" t="str">
        <f t="shared" si="627"/>
        <v/>
      </c>
      <c r="K674" s="354" t="str">
        <f t="shared" si="620"/>
        <v/>
      </c>
      <c r="L674" s="354" t="str">
        <f t="shared" si="595"/>
        <v>W/C</v>
      </c>
      <c r="M674" s="354" t="str">
        <f t="shared" si="596"/>
        <v>NO</v>
      </c>
      <c r="N674" s="354" t="str">
        <f t="shared" si="597"/>
        <v>W/C</v>
      </c>
      <c r="O674"/>
      <c r="P674" s="355">
        <v>94480</v>
      </c>
      <c r="Q674" s="355">
        <v>94480</v>
      </c>
      <c r="R674" s="355">
        <v>94480</v>
      </c>
      <c r="S674" s="355">
        <v>94480</v>
      </c>
      <c r="T674" s="355">
        <v>94480</v>
      </c>
      <c r="U674" s="355">
        <v>94480</v>
      </c>
      <c r="V674" s="355">
        <v>94480</v>
      </c>
      <c r="W674" s="355">
        <v>94480</v>
      </c>
      <c r="X674" s="355">
        <v>94480</v>
      </c>
      <c r="Y674" s="355">
        <v>94480</v>
      </c>
      <c r="Z674" s="355">
        <v>108480</v>
      </c>
      <c r="AA674" s="355">
        <v>108480</v>
      </c>
      <c r="AB674" s="355">
        <v>108480</v>
      </c>
      <c r="AC674" s="355"/>
      <c r="AD674" s="355"/>
      <c r="AE674" s="355">
        <f t="shared" si="618"/>
        <v>97396.666666666672</v>
      </c>
      <c r="AF674" s="406"/>
      <c r="AG674" s="403"/>
      <c r="AH674" s="357"/>
      <c r="AI674" s="357"/>
      <c r="AJ674" s="357"/>
      <c r="AK674" s="358"/>
      <c r="AL674" s="357">
        <f t="shared" ref="AL674:AL741" si="631">SUM(AI674:AK674)</f>
        <v>0</v>
      </c>
      <c r="AM674" s="359">
        <f t="shared" si="629"/>
        <v>97396.666666666672</v>
      </c>
      <c r="AN674" s="357"/>
      <c r="AO674" s="360">
        <f t="shared" ref="AO674:AO741" si="632">AM674+AN674</f>
        <v>97396.666666666672</v>
      </c>
      <c r="AP674" s="357"/>
      <c r="AQ674" s="361">
        <f t="shared" si="619"/>
        <v>108480</v>
      </c>
      <c r="AR674" s="357"/>
      <c r="AS674" s="357"/>
      <c r="AT674" s="357"/>
      <c r="AU674" s="357"/>
      <c r="AV674" s="362">
        <f t="shared" ref="AV674:AV741" si="633">SUM(AS674:AU674)</f>
        <v>0</v>
      </c>
      <c r="AW674" s="357">
        <f t="shared" si="630"/>
        <v>108480</v>
      </c>
      <c r="AX674" s="357"/>
      <c r="AY674" s="359">
        <f t="shared" ref="AY674:AY741" si="634">AW674+AX674</f>
        <v>108480</v>
      </c>
      <c r="AZ674" s="516"/>
      <c r="BA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row>
    <row r="675" spans="1:87" s="11" customFormat="1" ht="12" customHeight="1">
      <c r="A675" s="372">
        <v>18600871</v>
      </c>
      <c r="B675" s="384"/>
      <c r="C675" s="385" t="s">
        <v>1511</v>
      </c>
      <c r="D675" s="353" t="str">
        <f t="shared" si="588"/>
        <v>W/C</v>
      </c>
      <c r="E675" s="353"/>
      <c r="F675" s="367">
        <v>43191</v>
      </c>
      <c r="G675" s="353"/>
      <c r="H675" s="354"/>
      <c r="I675" s="354"/>
      <c r="J675" s="354"/>
      <c r="K675" s="354"/>
      <c r="L675" s="354" t="str">
        <f t="shared" ref="L675" si="635">IF(VALUE(AM675),"W/C",IF(ISBLANK(AM675),"NO","W/C"))</f>
        <v>W/C</v>
      </c>
      <c r="M675" s="354" t="str">
        <f t="shared" ref="M675" si="636">IF(VALUE(AN675),"W/C",IF(ISBLANK(AN675),"NO","W/C"))</f>
        <v>NO</v>
      </c>
      <c r="N675" s="354" t="str">
        <f t="shared" ref="N675" si="637">IF(OR(CONCATENATE(L675,M675)="NOW/C",CONCATENATE(L675,M675)="W/CNO"),"W/C","")</f>
        <v>W/C</v>
      </c>
      <c r="O675"/>
      <c r="P675" s="355"/>
      <c r="Q675" s="355">
        <v>0</v>
      </c>
      <c r="R675" s="355">
        <v>0</v>
      </c>
      <c r="S675" s="355">
        <v>0</v>
      </c>
      <c r="T675" s="355">
        <v>1730.8</v>
      </c>
      <c r="U675" s="355">
        <v>730068.58</v>
      </c>
      <c r="V675" s="355">
        <v>759244.53</v>
      </c>
      <c r="W675" s="355">
        <v>727609.36</v>
      </c>
      <c r="X675" s="355">
        <v>769729.53</v>
      </c>
      <c r="Y675" s="355">
        <v>753911.94</v>
      </c>
      <c r="Z675" s="355">
        <v>738094.35</v>
      </c>
      <c r="AA675" s="355">
        <v>722276.76</v>
      </c>
      <c r="AB675" s="355">
        <v>706459.17</v>
      </c>
      <c r="AC675" s="355"/>
      <c r="AD675" s="355"/>
      <c r="AE675" s="355">
        <f t="shared" si="618"/>
        <v>462991.28624999995</v>
      </c>
      <c r="AF675" s="406"/>
      <c r="AG675" s="403"/>
      <c r="AH675" s="357"/>
      <c r="AI675" s="357"/>
      <c r="AJ675" s="357"/>
      <c r="AK675" s="358"/>
      <c r="AL675" s="357">
        <f t="shared" si="631"/>
        <v>0</v>
      </c>
      <c r="AM675" s="359">
        <f t="shared" si="629"/>
        <v>462991.28624999995</v>
      </c>
      <c r="AN675" s="357"/>
      <c r="AO675" s="360">
        <f t="shared" ref="AO675" si="638">AM675+AN675</f>
        <v>462991.28624999995</v>
      </c>
      <c r="AP675" s="357"/>
      <c r="AQ675" s="361">
        <f t="shared" si="619"/>
        <v>706459.17</v>
      </c>
      <c r="AR675" s="357"/>
      <c r="AS675" s="357"/>
      <c r="AT675" s="357"/>
      <c r="AU675" s="357"/>
      <c r="AV675" s="362">
        <f t="shared" si="633"/>
        <v>0</v>
      </c>
      <c r="AW675" s="357">
        <f t="shared" si="630"/>
        <v>706459.17</v>
      </c>
      <c r="AX675" s="357"/>
      <c r="AY675" s="359">
        <f t="shared" si="634"/>
        <v>706459.17</v>
      </c>
      <c r="AZ675" s="516"/>
      <c r="BA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row>
    <row r="676" spans="1:87" s="11" customFormat="1" ht="12" customHeight="1">
      <c r="A676" s="546">
        <v>18600881</v>
      </c>
      <c r="B676" s="547"/>
      <c r="C676" s="552" t="s">
        <v>1618</v>
      </c>
      <c r="D676" s="525" t="str">
        <f t="shared" si="588"/>
        <v>W/C</v>
      </c>
      <c r="E676" s="525"/>
      <c r="F676" s="541">
        <v>43313</v>
      </c>
      <c r="G676" s="525"/>
      <c r="H676" s="527"/>
      <c r="I676" s="527"/>
      <c r="J676" s="527"/>
      <c r="K676" s="527"/>
      <c r="L676" s="527" t="str">
        <f t="shared" ref="L676:L678" si="639">IF(VALUE(AM676),"W/C",IF(ISBLANK(AM676),"NO","W/C"))</f>
        <v>W/C</v>
      </c>
      <c r="M676" s="527" t="str">
        <f t="shared" ref="M676:M678" si="640">IF(VALUE(AN676),"W/C",IF(ISBLANK(AN676),"NO","W/C"))</f>
        <v>NO</v>
      </c>
      <c r="N676" s="527" t="str">
        <f t="shared" ref="N676:N678" si="641">IF(OR(CONCATENATE(L676,M676)="NOW/C",CONCATENATE(L676,M676)="W/CNO"),"W/C","")</f>
        <v>W/C</v>
      </c>
      <c r="O676" s="528"/>
      <c r="P676" s="529"/>
      <c r="Q676" s="529"/>
      <c r="R676" s="529"/>
      <c r="S676" s="529"/>
      <c r="T676" s="529"/>
      <c r="U676" s="529"/>
      <c r="V676" s="529"/>
      <c r="W676" s="529"/>
      <c r="X676" s="529">
        <v>5957.37</v>
      </c>
      <c r="Y676" s="529">
        <v>128148.42</v>
      </c>
      <c r="Z676" s="529">
        <v>266747.21999999997</v>
      </c>
      <c r="AA676" s="529">
        <v>892128.24</v>
      </c>
      <c r="AB676" s="529">
        <v>937094.27</v>
      </c>
      <c r="AC676" s="529"/>
      <c r="AD676" s="529"/>
      <c r="AE676" s="529">
        <f t="shared" si="618"/>
        <v>146794.03208333332</v>
      </c>
      <c r="AF676" s="530"/>
      <c r="AG676" s="565"/>
      <c r="AH676" s="532"/>
      <c r="AI676" s="532"/>
      <c r="AJ676" s="532"/>
      <c r="AK676" s="533"/>
      <c r="AL676" s="532">
        <f t="shared" ref="AL676:AL677" si="642">SUM(AI676:AK676)</f>
        <v>0</v>
      </c>
      <c r="AM676" s="534">
        <f t="shared" si="629"/>
        <v>146794.03208333332</v>
      </c>
      <c r="AN676" s="532"/>
      <c r="AO676" s="535">
        <f t="shared" ref="AO676" si="643">AM676+AN676</f>
        <v>146794.03208333332</v>
      </c>
      <c r="AP676" s="532"/>
      <c r="AQ676" s="536">
        <f t="shared" si="619"/>
        <v>937094.27</v>
      </c>
      <c r="AR676" s="532"/>
      <c r="AS676" s="532"/>
      <c r="AT676" s="532"/>
      <c r="AU676" s="532"/>
      <c r="AV676" s="537">
        <f t="shared" ref="AV676" si="644">SUM(AS676:AU676)</f>
        <v>0</v>
      </c>
      <c r="AW676" s="532">
        <f t="shared" ref="AW676" si="645">AQ676</f>
        <v>937094.27</v>
      </c>
      <c r="AX676" s="532"/>
      <c r="AY676" s="534">
        <f t="shared" ref="AY676" si="646">AW676+AX676</f>
        <v>937094.27</v>
      </c>
      <c r="AZ676" s="538"/>
      <c r="BA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row>
    <row r="677" spans="1:87" s="11" customFormat="1" ht="12" customHeight="1">
      <c r="A677" s="546">
        <v>18600911</v>
      </c>
      <c r="B677" s="547"/>
      <c r="C677" s="552" t="s">
        <v>1630</v>
      </c>
      <c r="D677" s="525" t="str">
        <f t="shared" ref="D677" si="647">IF(CONCATENATE(H677,I677,J677,K677,N677)= "ERBGRB","CRB",CONCATENATE(H677,I677,J677,K677,N677))</f>
        <v>W/C</v>
      </c>
      <c r="E677" s="525"/>
      <c r="F677" s="541">
        <v>43344</v>
      </c>
      <c r="G677" s="525"/>
      <c r="H677" s="527" t="str">
        <f t="shared" ref="H677:H708" si="648">IF(VALUE(AH677),H$7,IF(ISBLANK(AH677),"",H$7))</f>
        <v/>
      </c>
      <c r="I677" s="527" t="str">
        <f t="shared" ref="I677:I708" si="649">IF(VALUE(AI677),I$7,IF(ISBLANK(AI677),"",I$7))</f>
        <v/>
      </c>
      <c r="J677" s="527" t="str">
        <f t="shared" ref="J677:J708" si="650">IF(VALUE(AJ677),J$7,IF(ISBLANK(AJ677),"",J$7))</f>
        <v/>
      </c>
      <c r="K677" s="527" t="str">
        <f t="shared" ref="K677:K708" si="651">IF(VALUE(AK677),K$7,IF(ISBLANK(AK677),"",K$7))</f>
        <v/>
      </c>
      <c r="L677" s="527" t="str">
        <f t="shared" si="639"/>
        <v>W/C</v>
      </c>
      <c r="M677" s="527" t="str">
        <f t="shared" si="640"/>
        <v>NO</v>
      </c>
      <c r="N677" s="527" t="str">
        <f t="shared" si="641"/>
        <v>W/C</v>
      </c>
      <c r="O677" s="528"/>
      <c r="P677" s="529"/>
      <c r="Q677" s="529"/>
      <c r="R677" s="529"/>
      <c r="S677" s="529"/>
      <c r="T677" s="529"/>
      <c r="U677" s="529"/>
      <c r="V677" s="529"/>
      <c r="W677" s="529"/>
      <c r="X677" s="529"/>
      <c r="Y677" s="529">
        <v>-648616.98</v>
      </c>
      <c r="Z677" s="529">
        <v>-1187006.98</v>
      </c>
      <c r="AA677" s="529">
        <v>-1187006.98</v>
      </c>
      <c r="AB677" s="529">
        <v>-1757319.48</v>
      </c>
      <c r="AC677" s="529"/>
      <c r="AD677" s="529"/>
      <c r="AE677" s="529">
        <f t="shared" si="618"/>
        <v>-325107.55666666664</v>
      </c>
      <c r="AF677" s="530"/>
      <c r="AG677" s="565"/>
      <c r="AH677" s="532"/>
      <c r="AI677" s="532"/>
      <c r="AJ677" s="532"/>
      <c r="AK677" s="533"/>
      <c r="AL677" s="532">
        <f t="shared" si="642"/>
        <v>0</v>
      </c>
      <c r="AM677" s="534">
        <f t="shared" si="629"/>
        <v>-325107.55666666664</v>
      </c>
      <c r="AN677" s="532"/>
      <c r="AO677" s="535">
        <f t="shared" ref="AO677:AO678" si="652">AM677+AN677</f>
        <v>-325107.55666666664</v>
      </c>
      <c r="AP677" s="532"/>
      <c r="AQ677" s="536">
        <f t="shared" si="619"/>
        <v>-1757319.48</v>
      </c>
      <c r="AR677" s="532"/>
      <c r="AS677" s="532"/>
      <c r="AT677" s="532"/>
      <c r="AU677" s="532"/>
      <c r="AV677" s="537">
        <f t="shared" ref="AV677" si="653">SUM(AS677:AU677)</f>
        <v>0</v>
      </c>
      <c r="AW677" s="532">
        <f t="shared" ref="AW677" si="654">AQ677</f>
        <v>-1757319.48</v>
      </c>
      <c r="AX677" s="532"/>
      <c r="AY677" s="534">
        <f t="shared" ref="AY677:AY678" si="655">AW677+AX677</f>
        <v>-1757319.48</v>
      </c>
      <c r="AZ677" s="538"/>
      <c r="BA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row>
    <row r="678" spans="1:87" s="11" customFormat="1" ht="12" customHeight="1">
      <c r="A678" s="546">
        <v>18600921</v>
      </c>
      <c r="B678" s="547"/>
      <c r="C678" s="552" t="s">
        <v>1631</v>
      </c>
      <c r="D678" s="525" t="str">
        <f t="shared" si="588"/>
        <v>Non-Op</v>
      </c>
      <c r="E678" s="525"/>
      <c r="F678" s="541">
        <v>43344</v>
      </c>
      <c r="G678" s="525"/>
      <c r="H678" s="527" t="str">
        <f t="shared" si="648"/>
        <v/>
      </c>
      <c r="I678" s="527" t="str">
        <f t="shared" si="649"/>
        <v/>
      </c>
      <c r="J678" s="527" t="str">
        <f t="shared" si="650"/>
        <v/>
      </c>
      <c r="K678" s="527" t="str">
        <f t="shared" si="651"/>
        <v>Non-Op</v>
      </c>
      <c r="L678" s="527" t="str">
        <f t="shared" si="639"/>
        <v>NO</v>
      </c>
      <c r="M678" s="527" t="str">
        <f t="shared" si="640"/>
        <v>NO</v>
      </c>
      <c r="N678" s="527" t="str">
        <f t="shared" si="641"/>
        <v/>
      </c>
      <c r="O678" s="528"/>
      <c r="P678" s="529"/>
      <c r="Q678" s="529"/>
      <c r="R678" s="529"/>
      <c r="S678" s="529"/>
      <c r="T678" s="529"/>
      <c r="U678" s="529"/>
      <c r="V678" s="529"/>
      <c r="W678" s="529"/>
      <c r="X678" s="529"/>
      <c r="Y678" s="529">
        <v>3156.86</v>
      </c>
      <c r="Z678" s="529">
        <v>2817.08</v>
      </c>
      <c r="AA678" s="529">
        <v>-300848.63</v>
      </c>
      <c r="AB678" s="529">
        <v>-276637.15000000002</v>
      </c>
      <c r="AC678" s="529"/>
      <c r="AD678" s="529"/>
      <c r="AE678" s="529">
        <f t="shared" si="618"/>
        <v>-36099.438750000001</v>
      </c>
      <c r="AF678" s="530"/>
      <c r="AG678" s="565"/>
      <c r="AH678" s="532"/>
      <c r="AI678" s="532"/>
      <c r="AJ678" s="532"/>
      <c r="AK678" s="533">
        <f>AE678</f>
        <v>-36099.438750000001</v>
      </c>
      <c r="AL678" s="532">
        <f t="shared" ref="AL678" si="656">SUM(AI678:AK678)</f>
        <v>-36099.438750000001</v>
      </c>
      <c r="AM678" s="534"/>
      <c r="AN678" s="532"/>
      <c r="AO678" s="535">
        <f t="shared" si="652"/>
        <v>0</v>
      </c>
      <c r="AP678" s="532"/>
      <c r="AQ678" s="536">
        <f t="shared" si="619"/>
        <v>-276637.15000000002</v>
      </c>
      <c r="AR678" s="532"/>
      <c r="AS678" s="532"/>
      <c r="AT678" s="532"/>
      <c r="AU678" s="532">
        <f>AQ678</f>
        <v>-276637.15000000002</v>
      </c>
      <c r="AV678" s="537">
        <f t="shared" ref="AV678" si="657">SUM(AS678:AU678)</f>
        <v>-276637.15000000002</v>
      </c>
      <c r="AW678" s="532"/>
      <c r="AX678" s="532"/>
      <c r="AY678" s="534">
        <f t="shared" si="655"/>
        <v>0</v>
      </c>
      <c r="AZ678" s="538" t="s">
        <v>1684</v>
      </c>
      <c r="BA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row>
    <row r="679" spans="1:87" s="11" customFormat="1" ht="12" customHeight="1">
      <c r="A679" s="168">
        <v>18600923</v>
      </c>
      <c r="B679" s="111" t="str">
        <f t="shared" si="587"/>
        <v>18600923</v>
      </c>
      <c r="C679" s="96" t="s">
        <v>804</v>
      </c>
      <c r="D679" s="115" t="str">
        <f t="shared" si="588"/>
        <v>AIC</v>
      </c>
      <c r="E679" s="115"/>
      <c r="F679" s="96"/>
      <c r="G679" s="115"/>
      <c r="H679" s="184" t="str">
        <f t="shared" si="648"/>
        <v>AIC</v>
      </c>
      <c r="I679" s="184" t="str">
        <f t="shared" si="649"/>
        <v/>
      </c>
      <c r="J679" s="184" t="str">
        <f t="shared" si="650"/>
        <v/>
      </c>
      <c r="K679" s="184" t="str">
        <f t="shared" si="651"/>
        <v/>
      </c>
      <c r="L679" s="184" t="str">
        <f t="shared" si="595"/>
        <v>NO</v>
      </c>
      <c r="M679" s="184" t="str">
        <f t="shared" si="596"/>
        <v>NO</v>
      </c>
      <c r="N679" s="184" t="str">
        <f t="shared" si="597"/>
        <v/>
      </c>
      <c r="O679"/>
      <c r="P679" s="97">
        <v>0</v>
      </c>
      <c r="Q679" s="97">
        <v>0</v>
      </c>
      <c r="R679" s="97">
        <v>0</v>
      </c>
      <c r="S679" s="97">
        <v>0</v>
      </c>
      <c r="T679" s="97">
        <v>0</v>
      </c>
      <c r="U679" s="97">
        <v>0</v>
      </c>
      <c r="V679" s="97">
        <v>0</v>
      </c>
      <c r="W679" s="97">
        <v>0</v>
      </c>
      <c r="X679" s="97">
        <v>0</v>
      </c>
      <c r="Y679" s="97">
        <v>0</v>
      </c>
      <c r="Z679" s="97">
        <v>0</v>
      </c>
      <c r="AA679" s="97">
        <v>0</v>
      </c>
      <c r="AB679" s="97">
        <v>0</v>
      </c>
      <c r="AC679" s="97"/>
      <c r="AD679" s="97"/>
      <c r="AE679" s="97">
        <f t="shared" si="618"/>
        <v>0</v>
      </c>
      <c r="AF679" s="105"/>
      <c r="AG679" s="127"/>
      <c r="AH679" s="102">
        <f>AE679</f>
        <v>0</v>
      </c>
      <c r="AI679" s="102"/>
      <c r="AJ679" s="102"/>
      <c r="AK679" s="103"/>
      <c r="AL679" s="102">
        <f t="shared" si="631"/>
        <v>0</v>
      </c>
      <c r="AM679" s="101"/>
      <c r="AN679" s="102"/>
      <c r="AO679" s="264">
        <f t="shared" si="632"/>
        <v>0</v>
      </c>
      <c r="AP679" s="240"/>
      <c r="AQ679" s="87">
        <f t="shared" si="619"/>
        <v>0</v>
      </c>
      <c r="AR679" s="102">
        <f>AL679</f>
        <v>0</v>
      </c>
      <c r="AS679" s="102"/>
      <c r="AT679" s="102"/>
      <c r="AU679" s="102"/>
      <c r="AV679" s="260">
        <f t="shared" si="633"/>
        <v>0</v>
      </c>
      <c r="AW679" s="102"/>
      <c r="AX679" s="102"/>
      <c r="AY679" s="101">
        <f t="shared" si="634"/>
        <v>0</v>
      </c>
      <c r="AZ679" s="516"/>
      <c r="BA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row>
    <row r="680" spans="1:87" s="11" customFormat="1" ht="12" customHeight="1">
      <c r="A680" s="168">
        <v>18600941</v>
      </c>
      <c r="B680" s="111" t="str">
        <f t="shared" si="587"/>
        <v>18600941</v>
      </c>
      <c r="C680" s="96" t="s">
        <v>1095</v>
      </c>
      <c r="D680" s="115" t="str">
        <f t="shared" si="588"/>
        <v>W/C</v>
      </c>
      <c r="E680" s="115"/>
      <c r="F680" s="96"/>
      <c r="G680" s="115"/>
      <c r="H680" s="184" t="str">
        <f t="shared" si="648"/>
        <v/>
      </c>
      <c r="I680" s="184" t="str">
        <f t="shared" si="649"/>
        <v/>
      </c>
      <c r="J680" s="184" t="str">
        <f t="shared" si="650"/>
        <v/>
      </c>
      <c r="K680" s="184" t="str">
        <f t="shared" si="651"/>
        <v/>
      </c>
      <c r="L680" s="184" t="str">
        <f t="shared" si="595"/>
        <v>W/C</v>
      </c>
      <c r="M680" s="184" t="str">
        <f t="shared" si="596"/>
        <v>NO</v>
      </c>
      <c r="N680" s="184" t="str">
        <f t="shared" si="597"/>
        <v>W/C</v>
      </c>
      <c r="O680"/>
      <c r="P680" s="97">
        <v>0</v>
      </c>
      <c r="Q680" s="97">
        <v>0</v>
      </c>
      <c r="R680" s="97">
        <v>0</v>
      </c>
      <c r="S680" s="97">
        <v>0</v>
      </c>
      <c r="T680" s="97">
        <v>0</v>
      </c>
      <c r="U680" s="97">
        <v>0</v>
      </c>
      <c r="V680" s="97">
        <v>0</v>
      </c>
      <c r="W680" s="97">
        <v>0</v>
      </c>
      <c r="X680" s="97">
        <v>0</v>
      </c>
      <c r="Y680" s="97">
        <v>0</v>
      </c>
      <c r="Z680" s="97">
        <v>0</v>
      </c>
      <c r="AA680" s="97">
        <v>0</v>
      </c>
      <c r="AB680" s="97">
        <v>0</v>
      </c>
      <c r="AC680" s="97"/>
      <c r="AD680" s="97"/>
      <c r="AE680" s="97">
        <f t="shared" si="618"/>
        <v>0</v>
      </c>
      <c r="AF680" s="105"/>
      <c r="AG680" s="127"/>
      <c r="AH680" s="102"/>
      <c r="AI680" s="102"/>
      <c r="AJ680" s="102"/>
      <c r="AK680" s="103"/>
      <c r="AL680" s="102">
        <f t="shared" si="631"/>
        <v>0</v>
      </c>
      <c r="AM680" s="101">
        <f>AE680</f>
        <v>0</v>
      </c>
      <c r="AN680" s="102"/>
      <c r="AO680" s="264">
        <f t="shared" si="632"/>
        <v>0</v>
      </c>
      <c r="AP680" s="240"/>
      <c r="AQ680" s="87">
        <f t="shared" si="619"/>
        <v>0</v>
      </c>
      <c r="AR680" s="102"/>
      <c r="AS680" s="102"/>
      <c r="AT680" s="102"/>
      <c r="AU680" s="102"/>
      <c r="AV680" s="260">
        <f t="shared" si="633"/>
        <v>0</v>
      </c>
      <c r="AW680" s="102">
        <f t="shared" si="630"/>
        <v>0</v>
      </c>
      <c r="AX680" s="102"/>
      <c r="AY680" s="101">
        <f t="shared" si="634"/>
        <v>0</v>
      </c>
      <c r="AZ680" s="516"/>
      <c r="BA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row>
    <row r="681" spans="1:87" s="11" customFormat="1" ht="12" customHeight="1">
      <c r="A681" s="168">
        <v>18600943</v>
      </c>
      <c r="B681" s="111" t="str">
        <f t="shared" si="587"/>
        <v>18600943</v>
      </c>
      <c r="C681" s="96" t="s">
        <v>1096</v>
      </c>
      <c r="D681" s="115" t="str">
        <f t="shared" si="588"/>
        <v>W/C</v>
      </c>
      <c r="E681" s="115"/>
      <c r="F681" s="96"/>
      <c r="G681" s="115"/>
      <c r="H681" s="184" t="str">
        <f t="shared" si="648"/>
        <v/>
      </c>
      <c r="I681" s="184" t="str">
        <f t="shared" si="649"/>
        <v/>
      </c>
      <c r="J681" s="184" t="str">
        <f t="shared" si="650"/>
        <v/>
      </c>
      <c r="K681" s="184" t="str">
        <f t="shared" si="651"/>
        <v/>
      </c>
      <c r="L681" s="184" t="str">
        <f t="shared" si="595"/>
        <v>W/C</v>
      </c>
      <c r="M681" s="184" t="str">
        <f t="shared" si="596"/>
        <v>NO</v>
      </c>
      <c r="N681" s="184" t="str">
        <f t="shared" si="597"/>
        <v>W/C</v>
      </c>
      <c r="O681"/>
      <c r="P681" s="97">
        <v>75984.800000000003</v>
      </c>
      <c r="Q681" s="97">
        <v>65129.82</v>
      </c>
      <c r="R681" s="97">
        <v>54274.84</v>
      </c>
      <c r="S681" s="97">
        <v>43419.86</v>
      </c>
      <c r="T681" s="97">
        <v>32564.880000000001</v>
      </c>
      <c r="U681" s="97">
        <v>21709.9</v>
      </c>
      <c r="V681" s="97">
        <v>10854.92</v>
      </c>
      <c r="W681" s="97">
        <v>21709.84</v>
      </c>
      <c r="X681" s="97">
        <v>21709.84</v>
      </c>
      <c r="Y681" s="97">
        <v>21709.84</v>
      </c>
      <c r="Z681" s="97">
        <v>0</v>
      </c>
      <c r="AA681" s="97">
        <v>0</v>
      </c>
      <c r="AB681" s="97">
        <v>0</v>
      </c>
      <c r="AC681" s="97"/>
      <c r="AD681" s="97"/>
      <c r="AE681" s="97">
        <f t="shared" si="618"/>
        <v>27589.678333333341</v>
      </c>
      <c r="AF681" s="105"/>
      <c r="AG681" s="127"/>
      <c r="AH681" s="102"/>
      <c r="AI681" s="102"/>
      <c r="AJ681" s="102"/>
      <c r="AK681" s="103"/>
      <c r="AL681" s="102">
        <f t="shared" si="631"/>
        <v>0</v>
      </c>
      <c r="AM681" s="101">
        <f>AE681</f>
        <v>27589.678333333341</v>
      </c>
      <c r="AN681" s="102"/>
      <c r="AO681" s="264">
        <f t="shared" si="632"/>
        <v>27589.678333333341</v>
      </c>
      <c r="AP681" s="240"/>
      <c r="AQ681" s="87">
        <f t="shared" si="619"/>
        <v>0</v>
      </c>
      <c r="AR681" s="102"/>
      <c r="AS681" s="102"/>
      <c r="AT681" s="102"/>
      <c r="AU681" s="102"/>
      <c r="AV681" s="260">
        <f t="shared" si="633"/>
        <v>0</v>
      </c>
      <c r="AW681" s="102">
        <f t="shared" si="630"/>
        <v>0</v>
      </c>
      <c r="AX681" s="102"/>
      <c r="AY681" s="101">
        <f t="shared" si="634"/>
        <v>0</v>
      </c>
      <c r="AZ681" s="516"/>
      <c r="BA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row>
    <row r="682" spans="1:87" s="11" customFormat="1" ht="12" customHeight="1">
      <c r="A682" s="168">
        <v>18601013</v>
      </c>
      <c r="B682" s="111" t="str">
        <f t="shared" si="587"/>
        <v>18601013</v>
      </c>
      <c r="C682" s="96" t="s">
        <v>1141</v>
      </c>
      <c r="D682" s="115" t="str">
        <f t="shared" si="588"/>
        <v>W/C</v>
      </c>
      <c r="E682" s="115"/>
      <c r="F682" s="96"/>
      <c r="G682" s="115"/>
      <c r="H682" s="184" t="str">
        <f t="shared" si="648"/>
        <v/>
      </c>
      <c r="I682" s="184" t="str">
        <f t="shared" si="649"/>
        <v/>
      </c>
      <c r="J682" s="184" t="str">
        <f t="shared" si="650"/>
        <v/>
      </c>
      <c r="K682" s="184" t="str">
        <f t="shared" si="651"/>
        <v/>
      </c>
      <c r="L682" s="184" t="str">
        <f t="shared" si="595"/>
        <v>W/C</v>
      </c>
      <c r="M682" s="184" t="str">
        <f t="shared" si="596"/>
        <v>NO</v>
      </c>
      <c r="N682" s="184" t="str">
        <f t="shared" si="597"/>
        <v>W/C</v>
      </c>
      <c r="O682"/>
      <c r="P682" s="97">
        <v>111296.58</v>
      </c>
      <c r="Q682" s="97">
        <v>109955.66</v>
      </c>
      <c r="R682" s="97">
        <v>108614.74</v>
      </c>
      <c r="S682" s="97">
        <v>107273.82</v>
      </c>
      <c r="T682" s="97">
        <v>105932.9</v>
      </c>
      <c r="U682" s="97">
        <v>104591.98</v>
      </c>
      <c r="V682" s="97">
        <v>103251.06</v>
      </c>
      <c r="W682" s="97">
        <v>101910.14</v>
      </c>
      <c r="X682" s="97">
        <v>100569.22</v>
      </c>
      <c r="Y682" s="97">
        <v>99228.3</v>
      </c>
      <c r="Z682" s="97">
        <v>97887.38</v>
      </c>
      <c r="AA682" s="97">
        <v>96546.46</v>
      </c>
      <c r="AB682" s="97">
        <v>95205.54</v>
      </c>
      <c r="AC682" s="97"/>
      <c r="AD682" s="97"/>
      <c r="AE682" s="97">
        <f t="shared" si="618"/>
        <v>103251.06</v>
      </c>
      <c r="AF682" s="105"/>
      <c r="AG682" s="104"/>
      <c r="AH682" s="102"/>
      <c r="AI682" s="102"/>
      <c r="AJ682" s="102"/>
      <c r="AK682" s="103"/>
      <c r="AL682" s="102">
        <f t="shared" si="631"/>
        <v>0</v>
      </c>
      <c r="AM682" s="101">
        <f>AE682</f>
        <v>103251.06</v>
      </c>
      <c r="AN682" s="102"/>
      <c r="AO682" s="264">
        <f t="shared" si="632"/>
        <v>103251.06</v>
      </c>
      <c r="AP682" s="240"/>
      <c r="AQ682" s="87">
        <f t="shared" si="619"/>
        <v>95205.54</v>
      </c>
      <c r="AR682" s="102"/>
      <c r="AS682" s="102"/>
      <c r="AT682" s="102"/>
      <c r="AU682" s="102"/>
      <c r="AV682" s="260">
        <f t="shared" si="633"/>
        <v>0</v>
      </c>
      <c r="AW682" s="102">
        <f t="shared" si="630"/>
        <v>95205.54</v>
      </c>
      <c r="AX682" s="102"/>
      <c r="AY682" s="101">
        <f t="shared" si="634"/>
        <v>95205.54</v>
      </c>
      <c r="AZ682" s="516"/>
      <c r="BA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row>
    <row r="683" spans="1:87" s="11" customFormat="1" ht="12" customHeight="1">
      <c r="A683" s="168">
        <v>18601021</v>
      </c>
      <c r="B683" s="111" t="str">
        <f t="shared" si="587"/>
        <v>18601021</v>
      </c>
      <c r="C683" s="96" t="s">
        <v>977</v>
      </c>
      <c r="D683" s="115" t="str">
        <f t="shared" si="588"/>
        <v>W/C</v>
      </c>
      <c r="E683" s="115"/>
      <c r="F683" s="96"/>
      <c r="G683" s="115"/>
      <c r="H683" s="184" t="str">
        <f t="shared" si="648"/>
        <v/>
      </c>
      <c r="I683" s="184" t="str">
        <f t="shared" si="649"/>
        <v/>
      </c>
      <c r="J683" s="184" t="str">
        <f t="shared" si="650"/>
        <v/>
      </c>
      <c r="K683" s="184" t="str">
        <f t="shared" si="651"/>
        <v/>
      </c>
      <c r="L683" s="184" t="str">
        <f t="shared" si="595"/>
        <v>W/C</v>
      </c>
      <c r="M683" s="184" t="str">
        <f t="shared" si="596"/>
        <v>NO</v>
      </c>
      <c r="N683" s="184" t="str">
        <f t="shared" si="597"/>
        <v>W/C</v>
      </c>
      <c r="O683"/>
      <c r="P683" s="97">
        <v>0</v>
      </c>
      <c r="Q683" s="97">
        <v>0</v>
      </c>
      <c r="R683" s="97">
        <v>0</v>
      </c>
      <c r="S683" s="97">
        <v>0</v>
      </c>
      <c r="T683" s="97">
        <v>0</v>
      </c>
      <c r="U683" s="97">
        <v>0</v>
      </c>
      <c r="V683" s="97">
        <v>0</v>
      </c>
      <c r="W683" s="97">
        <v>0</v>
      </c>
      <c r="X683" s="97">
        <v>0</v>
      </c>
      <c r="Y683" s="97">
        <v>0</v>
      </c>
      <c r="Z683" s="97">
        <v>0</v>
      </c>
      <c r="AA683" s="97">
        <v>0</v>
      </c>
      <c r="AB683" s="97">
        <v>0</v>
      </c>
      <c r="AC683" s="97"/>
      <c r="AD683" s="97"/>
      <c r="AE683" s="97">
        <f t="shared" si="618"/>
        <v>0</v>
      </c>
      <c r="AF683" s="105"/>
      <c r="AG683" s="104"/>
      <c r="AH683" s="102"/>
      <c r="AI683" s="102"/>
      <c r="AJ683" s="102"/>
      <c r="AK683" s="103"/>
      <c r="AL683" s="102">
        <f t="shared" si="631"/>
        <v>0</v>
      </c>
      <c r="AM683" s="101">
        <f>AE683</f>
        <v>0</v>
      </c>
      <c r="AN683" s="102"/>
      <c r="AO683" s="264">
        <f t="shared" si="632"/>
        <v>0</v>
      </c>
      <c r="AP683" s="240"/>
      <c r="AQ683" s="87">
        <f t="shared" si="619"/>
        <v>0</v>
      </c>
      <c r="AR683" s="102"/>
      <c r="AS683" s="102"/>
      <c r="AT683" s="102"/>
      <c r="AU683" s="102"/>
      <c r="AV683" s="260">
        <f t="shared" si="633"/>
        <v>0</v>
      </c>
      <c r="AW683" s="102">
        <f t="shared" si="630"/>
        <v>0</v>
      </c>
      <c r="AX683" s="102"/>
      <c r="AY683" s="101">
        <f t="shared" si="634"/>
        <v>0</v>
      </c>
      <c r="AZ683" s="516"/>
      <c r="BA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row>
    <row r="684" spans="1:87" s="11" customFormat="1" ht="12" customHeight="1">
      <c r="A684" s="168">
        <v>18601173</v>
      </c>
      <c r="B684" s="111" t="str">
        <f t="shared" si="587"/>
        <v>18601173</v>
      </c>
      <c r="C684" s="128" t="s">
        <v>1054</v>
      </c>
      <c r="D684" s="115" t="str">
        <f t="shared" si="588"/>
        <v>AIC</v>
      </c>
      <c r="E684" s="115"/>
      <c r="F684" s="198"/>
      <c r="G684" s="115"/>
      <c r="H684" s="184" t="str">
        <f t="shared" si="648"/>
        <v>AIC</v>
      </c>
      <c r="I684" s="184" t="str">
        <f t="shared" si="649"/>
        <v/>
      </c>
      <c r="J684" s="184" t="str">
        <f t="shared" si="650"/>
        <v/>
      </c>
      <c r="K684" s="184" t="str">
        <f t="shared" si="651"/>
        <v/>
      </c>
      <c r="L684" s="184" t="str">
        <f t="shared" si="595"/>
        <v>NO</v>
      </c>
      <c r="M684" s="184" t="str">
        <f t="shared" si="596"/>
        <v>NO</v>
      </c>
      <c r="N684" s="184" t="str">
        <f t="shared" si="597"/>
        <v/>
      </c>
      <c r="O684"/>
      <c r="P684" s="97">
        <v>0</v>
      </c>
      <c r="Q684" s="97">
        <v>0</v>
      </c>
      <c r="R684" s="97">
        <v>0</v>
      </c>
      <c r="S684" s="97">
        <v>0</v>
      </c>
      <c r="T684" s="97">
        <v>0</v>
      </c>
      <c r="U684" s="97">
        <v>0</v>
      </c>
      <c r="V684" s="97">
        <v>0</v>
      </c>
      <c r="W684" s="97">
        <v>0</v>
      </c>
      <c r="X684" s="97">
        <v>0</v>
      </c>
      <c r="Y684" s="97">
        <v>0</v>
      </c>
      <c r="Z684" s="97">
        <v>0</v>
      </c>
      <c r="AA684" s="97">
        <v>0</v>
      </c>
      <c r="AB684" s="97">
        <v>0</v>
      </c>
      <c r="AC684" s="97"/>
      <c r="AD684" s="97"/>
      <c r="AE684" s="97">
        <f t="shared" si="618"/>
        <v>0</v>
      </c>
      <c r="AF684" s="105"/>
      <c r="AG684" s="104"/>
      <c r="AH684" s="102">
        <f>AE684</f>
        <v>0</v>
      </c>
      <c r="AI684" s="102"/>
      <c r="AJ684" s="102"/>
      <c r="AK684" s="103"/>
      <c r="AL684" s="102">
        <f t="shared" si="631"/>
        <v>0</v>
      </c>
      <c r="AM684" s="101"/>
      <c r="AN684" s="102"/>
      <c r="AO684" s="264">
        <f t="shared" si="632"/>
        <v>0</v>
      </c>
      <c r="AP684" s="240"/>
      <c r="AQ684" s="87">
        <f t="shared" si="619"/>
        <v>0</v>
      </c>
      <c r="AR684" s="102">
        <f>AQ684</f>
        <v>0</v>
      </c>
      <c r="AS684" s="102"/>
      <c r="AT684" s="102"/>
      <c r="AU684" s="102"/>
      <c r="AV684" s="260">
        <f t="shared" si="633"/>
        <v>0</v>
      </c>
      <c r="AW684" s="102"/>
      <c r="AX684" s="102"/>
      <c r="AY684" s="101">
        <f t="shared" si="634"/>
        <v>0</v>
      </c>
      <c r="AZ684" s="516"/>
      <c r="BA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row>
    <row r="685" spans="1:87" s="11" customFormat="1" ht="12" customHeight="1">
      <c r="A685" s="373">
        <v>18601183</v>
      </c>
      <c r="B685" s="387" t="str">
        <f t="shared" si="587"/>
        <v>18601183</v>
      </c>
      <c r="C685" s="404" t="s">
        <v>1339</v>
      </c>
      <c r="D685" s="353" t="str">
        <f t="shared" si="588"/>
        <v>AIC</v>
      </c>
      <c r="E685" s="353"/>
      <c r="F685" s="367">
        <v>42964</v>
      </c>
      <c r="G685" s="353"/>
      <c r="H685" s="354" t="str">
        <f t="shared" si="648"/>
        <v>AIC</v>
      </c>
      <c r="I685" s="354" t="str">
        <f t="shared" si="649"/>
        <v/>
      </c>
      <c r="J685" s="354" t="str">
        <f t="shared" si="650"/>
        <v/>
      </c>
      <c r="K685" s="354" t="str">
        <f t="shared" si="651"/>
        <v/>
      </c>
      <c r="L685" s="354" t="str">
        <f t="shared" si="595"/>
        <v>NO</v>
      </c>
      <c r="M685" s="354" t="str">
        <f t="shared" si="596"/>
        <v>NO</v>
      </c>
      <c r="N685" s="354" t="str">
        <f t="shared" si="597"/>
        <v/>
      </c>
      <c r="O685"/>
      <c r="P685" s="355">
        <v>56828</v>
      </c>
      <c r="Q685" s="355">
        <v>56828</v>
      </c>
      <c r="R685" s="355">
        <v>56828</v>
      </c>
      <c r="S685" s="355">
        <v>56828</v>
      </c>
      <c r="T685" s="355">
        <v>56828</v>
      </c>
      <c r="U685" s="355">
        <v>57237.5</v>
      </c>
      <c r="V685" s="355">
        <v>57237.5</v>
      </c>
      <c r="W685" s="355">
        <v>57237.5</v>
      </c>
      <c r="X685" s="355">
        <v>57237.5</v>
      </c>
      <c r="Y685" s="355">
        <v>57237.5</v>
      </c>
      <c r="Z685" s="355">
        <v>14616.5</v>
      </c>
      <c r="AA685" s="355">
        <v>14616.5</v>
      </c>
      <c r="AB685" s="355">
        <v>14616.5</v>
      </c>
      <c r="AC685" s="355"/>
      <c r="AD685" s="355"/>
      <c r="AE685" s="355">
        <f t="shared" si="618"/>
        <v>48204.5625</v>
      </c>
      <c r="AF685" s="406"/>
      <c r="AG685" s="356"/>
      <c r="AH685" s="357">
        <f>AE685</f>
        <v>48204.5625</v>
      </c>
      <c r="AI685" s="357"/>
      <c r="AJ685" s="357"/>
      <c r="AK685" s="358"/>
      <c r="AL685" s="357">
        <f t="shared" si="631"/>
        <v>0</v>
      </c>
      <c r="AM685" s="359"/>
      <c r="AN685" s="357"/>
      <c r="AO685" s="360">
        <f t="shared" si="632"/>
        <v>0</v>
      </c>
      <c r="AP685" s="357"/>
      <c r="AQ685" s="361">
        <f t="shared" si="619"/>
        <v>14616.5</v>
      </c>
      <c r="AR685" s="357">
        <f>AQ685</f>
        <v>14616.5</v>
      </c>
      <c r="AS685" s="357"/>
      <c r="AT685" s="357"/>
      <c r="AU685" s="357"/>
      <c r="AV685" s="362">
        <f t="shared" si="633"/>
        <v>0</v>
      </c>
      <c r="AW685" s="357"/>
      <c r="AX685" s="357"/>
      <c r="AY685" s="359">
        <f t="shared" si="634"/>
        <v>0</v>
      </c>
      <c r="AZ685" s="516"/>
      <c r="BA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row>
    <row r="686" spans="1:87" s="11" customFormat="1" ht="12" customHeight="1">
      <c r="A686" s="168">
        <v>18601502</v>
      </c>
      <c r="B686" s="111" t="str">
        <f t="shared" si="587"/>
        <v>18601502</v>
      </c>
      <c r="C686" s="128" t="s">
        <v>955</v>
      </c>
      <c r="D686" s="115" t="str">
        <f t="shared" si="588"/>
        <v>W/C</v>
      </c>
      <c r="E686" s="115"/>
      <c r="F686" s="128"/>
      <c r="G686" s="115"/>
      <c r="H686" s="184" t="str">
        <f t="shared" si="648"/>
        <v/>
      </c>
      <c r="I686" s="184" t="str">
        <f t="shared" si="649"/>
        <v/>
      </c>
      <c r="J686" s="184" t="str">
        <f t="shared" si="650"/>
        <v/>
      </c>
      <c r="K686" s="184" t="str">
        <f t="shared" si="651"/>
        <v/>
      </c>
      <c r="L686" s="184" t="str">
        <f t="shared" si="595"/>
        <v>W/C</v>
      </c>
      <c r="M686" s="184" t="str">
        <f t="shared" si="596"/>
        <v>NO</v>
      </c>
      <c r="N686" s="184" t="str">
        <f t="shared" si="597"/>
        <v>W/C</v>
      </c>
      <c r="O686"/>
      <c r="P686" s="97">
        <v>159205.21</v>
      </c>
      <c r="Q686" s="97">
        <v>159205.21</v>
      </c>
      <c r="R686" s="97">
        <v>159205.21</v>
      </c>
      <c r="S686" s="97">
        <v>172938.79</v>
      </c>
      <c r="T686" s="97">
        <v>172938.79</v>
      </c>
      <c r="U686" s="97">
        <v>172938.79</v>
      </c>
      <c r="V686" s="97">
        <v>147730.89000000001</v>
      </c>
      <c r="W686" s="97">
        <v>147730.89000000001</v>
      </c>
      <c r="X686" s="97">
        <v>147730.89000000001</v>
      </c>
      <c r="Y686" s="97">
        <v>141015.41</v>
      </c>
      <c r="Z686" s="97">
        <v>141015.41</v>
      </c>
      <c r="AA686" s="97">
        <v>141015.41</v>
      </c>
      <c r="AB686" s="97">
        <v>106533.38</v>
      </c>
      <c r="AC686" s="97"/>
      <c r="AD686" s="97"/>
      <c r="AE686" s="97">
        <f t="shared" si="618"/>
        <v>153027.91541666663</v>
      </c>
      <c r="AF686" s="146"/>
      <c r="AG686" s="108"/>
      <c r="AH686" s="102"/>
      <c r="AI686" s="102"/>
      <c r="AJ686" s="102"/>
      <c r="AK686" s="103"/>
      <c r="AL686" s="102">
        <f t="shared" si="631"/>
        <v>0</v>
      </c>
      <c r="AM686" s="101">
        <f>AE686</f>
        <v>153027.91541666663</v>
      </c>
      <c r="AN686" s="102"/>
      <c r="AO686" s="264">
        <f t="shared" si="632"/>
        <v>153027.91541666663</v>
      </c>
      <c r="AP686" s="240"/>
      <c r="AQ686" s="87">
        <f t="shared" si="619"/>
        <v>106533.38</v>
      </c>
      <c r="AR686" s="102"/>
      <c r="AS686" s="102"/>
      <c r="AT686" s="102"/>
      <c r="AU686" s="102"/>
      <c r="AV686" s="260">
        <f t="shared" si="633"/>
        <v>0</v>
      </c>
      <c r="AW686" s="102">
        <f>AQ686</f>
        <v>106533.38</v>
      </c>
      <c r="AX686" s="102"/>
      <c r="AY686" s="101">
        <f t="shared" si="634"/>
        <v>106533.38</v>
      </c>
      <c r="AZ686" s="516"/>
      <c r="BA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row>
    <row r="687" spans="1:87" s="11" customFormat="1" ht="12" customHeight="1">
      <c r="A687" s="168">
        <v>18602231</v>
      </c>
      <c r="B687" s="111" t="str">
        <f t="shared" si="587"/>
        <v>18602231</v>
      </c>
      <c r="C687" s="128" t="s">
        <v>718</v>
      </c>
      <c r="D687" s="115" t="str">
        <f t="shared" si="588"/>
        <v>Non-Op</v>
      </c>
      <c r="E687" s="115"/>
      <c r="F687" s="128"/>
      <c r="G687" s="115"/>
      <c r="H687" s="184" t="str">
        <f t="shared" si="648"/>
        <v/>
      </c>
      <c r="I687" s="184" t="str">
        <f t="shared" si="649"/>
        <v/>
      </c>
      <c r="J687" s="184" t="str">
        <f t="shared" si="650"/>
        <v/>
      </c>
      <c r="K687" s="184" t="str">
        <f t="shared" si="651"/>
        <v>Non-Op</v>
      </c>
      <c r="L687" s="184" t="str">
        <f t="shared" si="595"/>
        <v>NO</v>
      </c>
      <c r="M687" s="184" t="str">
        <f t="shared" si="596"/>
        <v>NO</v>
      </c>
      <c r="N687" s="184" t="str">
        <f t="shared" si="597"/>
        <v/>
      </c>
      <c r="O687"/>
      <c r="P687" s="97">
        <v>0</v>
      </c>
      <c r="Q687" s="97">
        <v>0</v>
      </c>
      <c r="R687" s="97">
        <v>0</v>
      </c>
      <c r="S687" s="97">
        <v>0</v>
      </c>
      <c r="T687" s="97">
        <v>0</v>
      </c>
      <c r="U687" s="97">
        <v>0</v>
      </c>
      <c r="V687" s="97">
        <v>0</v>
      </c>
      <c r="W687" s="97">
        <v>0</v>
      </c>
      <c r="X687" s="97">
        <v>0</v>
      </c>
      <c r="Y687" s="97">
        <v>0</v>
      </c>
      <c r="Z687" s="97">
        <v>0</v>
      </c>
      <c r="AA687" s="97">
        <v>0</v>
      </c>
      <c r="AB687" s="97">
        <v>0</v>
      </c>
      <c r="AC687" s="97"/>
      <c r="AD687" s="97"/>
      <c r="AE687" s="97">
        <f t="shared" si="618"/>
        <v>0</v>
      </c>
      <c r="AF687" s="105"/>
      <c r="AG687" s="104"/>
      <c r="AH687" s="102"/>
      <c r="AI687" s="102"/>
      <c r="AJ687" s="102"/>
      <c r="AK687" s="103">
        <f>AE687</f>
        <v>0</v>
      </c>
      <c r="AL687" s="102">
        <f t="shared" si="631"/>
        <v>0</v>
      </c>
      <c r="AM687" s="101"/>
      <c r="AN687" s="102"/>
      <c r="AO687" s="264">
        <f t="shared" si="632"/>
        <v>0</v>
      </c>
      <c r="AP687" s="240"/>
      <c r="AQ687" s="87">
        <f t="shared" si="619"/>
        <v>0</v>
      </c>
      <c r="AR687" s="102"/>
      <c r="AS687" s="102"/>
      <c r="AT687" s="102"/>
      <c r="AU687" s="102">
        <f>AQ687</f>
        <v>0</v>
      </c>
      <c r="AV687" s="260">
        <f t="shared" si="633"/>
        <v>0</v>
      </c>
      <c r="AW687" s="102"/>
      <c r="AX687" s="102"/>
      <c r="AY687" s="101">
        <f t="shared" si="634"/>
        <v>0</v>
      </c>
      <c r="AZ687" s="516" t="s">
        <v>1684</v>
      </c>
      <c r="BA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row>
    <row r="688" spans="1:87" s="11" customFormat="1" ht="12" customHeight="1">
      <c r="A688" s="373">
        <v>18603001</v>
      </c>
      <c r="B688" s="387" t="str">
        <f t="shared" si="587"/>
        <v>18603001</v>
      </c>
      <c r="C688" s="404" t="s">
        <v>1309</v>
      </c>
      <c r="D688" s="353" t="str">
        <f t="shared" si="588"/>
        <v>W/C</v>
      </c>
      <c r="E688" s="353"/>
      <c r="F688" s="367">
        <v>42811</v>
      </c>
      <c r="G688" s="353"/>
      <c r="H688" s="354" t="str">
        <f t="shared" si="648"/>
        <v/>
      </c>
      <c r="I688" s="354" t="str">
        <f t="shared" si="649"/>
        <v/>
      </c>
      <c r="J688" s="354" t="str">
        <f t="shared" si="650"/>
        <v/>
      </c>
      <c r="K688" s="354" t="str">
        <f t="shared" si="651"/>
        <v/>
      </c>
      <c r="L688" s="354" t="str">
        <f t="shared" si="595"/>
        <v>W/C</v>
      </c>
      <c r="M688" s="354" t="str">
        <f t="shared" si="596"/>
        <v>NO</v>
      </c>
      <c r="N688" s="354" t="str">
        <f t="shared" si="597"/>
        <v>W/C</v>
      </c>
      <c r="O688"/>
      <c r="P688" s="355">
        <v>1253911.8400000001</v>
      </c>
      <c r="Q688" s="355">
        <v>1242717.3899999999</v>
      </c>
      <c r="R688" s="355">
        <v>1231522.94</v>
      </c>
      <c r="S688" s="355">
        <v>1220328.49</v>
      </c>
      <c r="T688" s="355">
        <v>1209134.04</v>
      </c>
      <c r="U688" s="355">
        <v>1197939.5900000001</v>
      </c>
      <c r="V688" s="355">
        <v>1186745.1399999999</v>
      </c>
      <c r="W688" s="355">
        <v>1175550.69</v>
      </c>
      <c r="X688" s="355">
        <v>1164356.24</v>
      </c>
      <c r="Y688" s="355">
        <v>1153161.79</v>
      </c>
      <c r="Z688" s="355">
        <v>1141967.3400000001</v>
      </c>
      <c r="AA688" s="355">
        <v>1130772.8899999999</v>
      </c>
      <c r="AB688" s="355">
        <v>1119578.44</v>
      </c>
      <c r="AC688" s="355"/>
      <c r="AD688" s="355"/>
      <c r="AE688" s="355">
        <f t="shared" si="618"/>
        <v>1186745.1399999999</v>
      </c>
      <c r="AF688" s="406"/>
      <c r="AG688" s="356"/>
      <c r="AH688" s="357"/>
      <c r="AI688" s="357"/>
      <c r="AJ688" s="357"/>
      <c r="AK688" s="358"/>
      <c r="AL688" s="357">
        <f t="shared" si="631"/>
        <v>0</v>
      </c>
      <c r="AM688" s="359">
        <f>AE688</f>
        <v>1186745.1399999999</v>
      </c>
      <c r="AN688" s="357"/>
      <c r="AO688" s="360">
        <f t="shared" si="632"/>
        <v>1186745.1399999999</v>
      </c>
      <c r="AP688" s="357"/>
      <c r="AQ688" s="361">
        <f t="shared" si="619"/>
        <v>1119578.44</v>
      </c>
      <c r="AR688" s="357"/>
      <c r="AS688" s="357"/>
      <c r="AT688" s="357"/>
      <c r="AU688" s="357"/>
      <c r="AV688" s="362">
        <f t="shared" si="633"/>
        <v>0</v>
      </c>
      <c r="AW688" s="357">
        <f>AQ688</f>
        <v>1119578.44</v>
      </c>
      <c r="AX688" s="357"/>
      <c r="AY688" s="359">
        <f t="shared" si="634"/>
        <v>1119578.44</v>
      </c>
      <c r="AZ688" s="516"/>
      <c r="BA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row>
    <row r="689" spans="1:87" s="11" customFormat="1" ht="12" customHeight="1">
      <c r="A689" s="168">
        <v>18603003</v>
      </c>
      <c r="B689" s="111" t="str">
        <f t="shared" si="587"/>
        <v>18603003</v>
      </c>
      <c r="C689" s="128" t="s">
        <v>1041</v>
      </c>
      <c r="D689" s="115" t="str">
        <f t="shared" si="588"/>
        <v>W/C</v>
      </c>
      <c r="E689" s="115"/>
      <c r="F689" s="128"/>
      <c r="G689" s="115"/>
      <c r="H689" s="184" t="str">
        <f t="shared" si="648"/>
        <v/>
      </c>
      <c r="I689" s="184" t="str">
        <f t="shared" si="649"/>
        <v/>
      </c>
      <c r="J689" s="184" t="str">
        <f t="shared" si="650"/>
        <v/>
      </c>
      <c r="K689" s="184" t="str">
        <f t="shared" si="651"/>
        <v/>
      </c>
      <c r="L689" s="184" t="str">
        <f t="shared" si="595"/>
        <v>W/C</v>
      </c>
      <c r="M689" s="184" t="str">
        <f t="shared" si="596"/>
        <v>NO</v>
      </c>
      <c r="N689" s="184" t="str">
        <f t="shared" si="597"/>
        <v>W/C</v>
      </c>
      <c r="O689"/>
      <c r="P689" s="97">
        <v>1624978.13</v>
      </c>
      <c r="Q689" s="97">
        <v>1624978.13</v>
      </c>
      <c r="R689" s="97">
        <v>1624978.13</v>
      </c>
      <c r="S689" s="97">
        <v>1294026.27</v>
      </c>
      <c r="T689" s="97">
        <v>1294026.27</v>
      </c>
      <c r="U689" s="97">
        <v>1294026.27</v>
      </c>
      <c r="V689" s="97">
        <v>1290014.1100000001</v>
      </c>
      <c r="W689" s="97">
        <v>1290014.1100000001</v>
      </c>
      <c r="X689" s="97">
        <v>1290014.1100000001</v>
      </c>
      <c r="Y689" s="97">
        <v>1303059.55</v>
      </c>
      <c r="Z689" s="97">
        <v>1303059.55</v>
      </c>
      <c r="AA689" s="97">
        <v>1303059.55</v>
      </c>
      <c r="AB689" s="97">
        <v>1319596.3400000001</v>
      </c>
      <c r="AC689" s="97"/>
      <c r="AD689" s="97"/>
      <c r="AE689" s="97">
        <f t="shared" si="618"/>
        <v>1365295.2737499999</v>
      </c>
      <c r="AF689" s="105"/>
      <c r="AG689" s="104"/>
      <c r="AH689" s="102"/>
      <c r="AI689" s="102"/>
      <c r="AJ689" s="102"/>
      <c r="AK689" s="103"/>
      <c r="AL689" s="102">
        <f t="shared" si="631"/>
        <v>0</v>
      </c>
      <c r="AM689" s="101">
        <f>AE689</f>
        <v>1365295.2737499999</v>
      </c>
      <c r="AN689" s="102"/>
      <c r="AO689" s="264">
        <f t="shared" si="632"/>
        <v>1365295.2737499999</v>
      </c>
      <c r="AP689" s="240"/>
      <c r="AQ689" s="87">
        <f t="shared" si="619"/>
        <v>1319596.3400000001</v>
      </c>
      <c r="AR689" s="102"/>
      <c r="AS689" s="102"/>
      <c r="AT689" s="102"/>
      <c r="AU689" s="102"/>
      <c r="AV689" s="260">
        <f t="shared" si="633"/>
        <v>0</v>
      </c>
      <c r="AW689" s="102">
        <f t="shared" ref="AW689:AW715" si="658">AQ689</f>
        <v>1319596.3400000001</v>
      </c>
      <c r="AX689" s="102"/>
      <c r="AY689" s="101">
        <f t="shared" si="634"/>
        <v>1319596.3400000001</v>
      </c>
      <c r="AZ689" s="516"/>
      <c r="BA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row>
    <row r="690" spans="1:87" s="11" customFormat="1" ht="12" customHeight="1">
      <c r="A690" s="168">
        <v>18603011</v>
      </c>
      <c r="B690" s="111" t="str">
        <f t="shared" si="587"/>
        <v>18603011</v>
      </c>
      <c r="C690" s="128" t="s">
        <v>1073</v>
      </c>
      <c r="D690" s="115" t="str">
        <f t="shared" si="588"/>
        <v>W/C</v>
      </c>
      <c r="E690" s="115"/>
      <c r="F690" s="128"/>
      <c r="G690" s="115"/>
      <c r="H690" s="184" t="str">
        <f t="shared" si="648"/>
        <v/>
      </c>
      <c r="I690" s="184" t="str">
        <f t="shared" si="649"/>
        <v/>
      </c>
      <c r="J690" s="184" t="str">
        <f t="shared" si="650"/>
        <v/>
      </c>
      <c r="K690" s="184" t="str">
        <f t="shared" si="651"/>
        <v/>
      </c>
      <c r="L690" s="184" t="str">
        <f t="shared" si="595"/>
        <v>W/C</v>
      </c>
      <c r="M690" s="184" t="str">
        <f t="shared" si="596"/>
        <v>NO</v>
      </c>
      <c r="N690" s="184" t="str">
        <f t="shared" si="597"/>
        <v>W/C</v>
      </c>
      <c r="O690"/>
      <c r="P690" s="97">
        <v>1122015.28</v>
      </c>
      <c r="Q690" s="97">
        <v>1090229.79</v>
      </c>
      <c r="R690" s="97">
        <v>1058444.3</v>
      </c>
      <c r="S690" s="97">
        <v>1026658.81</v>
      </c>
      <c r="T690" s="97">
        <v>996319.08</v>
      </c>
      <c r="U690" s="97">
        <v>964522.71</v>
      </c>
      <c r="V690" s="97">
        <v>944428.47</v>
      </c>
      <c r="W690" s="97">
        <v>924334.23</v>
      </c>
      <c r="X690" s="97">
        <v>904239.99</v>
      </c>
      <c r="Y690" s="97">
        <v>884145.75</v>
      </c>
      <c r="Z690" s="97">
        <v>864051.51</v>
      </c>
      <c r="AA690" s="97">
        <v>843957.27</v>
      </c>
      <c r="AB690" s="97">
        <v>823863.03</v>
      </c>
      <c r="AC690" s="97"/>
      <c r="AD690" s="97"/>
      <c r="AE690" s="97">
        <f t="shared" si="618"/>
        <v>956189.25541666651</v>
      </c>
      <c r="AF690" s="105"/>
      <c r="AG690" s="104"/>
      <c r="AH690" s="102"/>
      <c r="AI690" s="102"/>
      <c r="AJ690" s="102"/>
      <c r="AK690" s="103"/>
      <c r="AL690" s="102">
        <f t="shared" si="631"/>
        <v>0</v>
      </c>
      <c r="AM690" s="101">
        <f>AE690</f>
        <v>956189.25541666651</v>
      </c>
      <c r="AN690" s="102"/>
      <c r="AO690" s="264">
        <f t="shared" si="632"/>
        <v>956189.25541666651</v>
      </c>
      <c r="AP690" s="240"/>
      <c r="AQ690" s="87">
        <f t="shared" si="619"/>
        <v>823863.03</v>
      </c>
      <c r="AR690" s="102"/>
      <c r="AS690" s="102"/>
      <c r="AT690" s="102"/>
      <c r="AU690" s="102"/>
      <c r="AV690" s="260">
        <f t="shared" si="633"/>
        <v>0</v>
      </c>
      <c r="AW690" s="102">
        <f t="shared" si="658"/>
        <v>823863.03</v>
      </c>
      <c r="AX690" s="102"/>
      <c r="AY690" s="101">
        <f t="shared" si="634"/>
        <v>823863.03</v>
      </c>
      <c r="AZ690" s="516"/>
      <c r="BA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row>
    <row r="691" spans="1:87" s="11" customFormat="1" ht="12" customHeight="1">
      <c r="A691" s="168">
        <v>18603013</v>
      </c>
      <c r="B691" s="111" t="str">
        <f t="shared" si="587"/>
        <v>18603013</v>
      </c>
      <c r="C691" s="129" t="s">
        <v>1201</v>
      </c>
      <c r="D691" s="115" t="str">
        <f t="shared" si="588"/>
        <v>AIC</v>
      </c>
      <c r="E691" s="115"/>
      <c r="F691" s="129"/>
      <c r="G691" s="115"/>
      <c r="H691" s="184" t="str">
        <f t="shared" si="648"/>
        <v>AIC</v>
      </c>
      <c r="I691" s="184" t="str">
        <f t="shared" si="649"/>
        <v/>
      </c>
      <c r="J691" s="184" t="str">
        <f t="shared" si="650"/>
        <v/>
      </c>
      <c r="K691" s="184" t="str">
        <f t="shared" si="651"/>
        <v/>
      </c>
      <c r="L691" s="184" t="str">
        <f t="shared" si="595"/>
        <v>NO</v>
      </c>
      <c r="M691" s="184" t="str">
        <f t="shared" si="596"/>
        <v>NO</v>
      </c>
      <c r="N691" s="184" t="str">
        <f t="shared" si="597"/>
        <v/>
      </c>
      <c r="O691"/>
      <c r="P691" s="97">
        <v>0</v>
      </c>
      <c r="Q691" s="97">
        <v>0</v>
      </c>
      <c r="R691" s="97">
        <v>0</v>
      </c>
      <c r="S691" s="97">
        <v>0</v>
      </c>
      <c r="T691" s="97">
        <v>0</v>
      </c>
      <c r="U691" s="97">
        <v>0</v>
      </c>
      <c r="V691" s="97">
        <v>0</v>
      </c>
      <c r="W691" s="97">
        <v>0</v>
      </c>
      <c r="X691" s="97">
        <v>0</v>
      </c>
      <c r="Y691" s="97">
        <v>0</v>
      </c>
      <c r="Z691" s="97">
        <v>0</v>
      </c>
      <c r="AA691" s="97">
        <v>0</v>
      </c>
      <c r="AB691" s="97">
        <v>0</v>
      </c>
      <c r="AC691" s="97"/>
      <c r="AD691" s="97"/>
      <c r="AE691" s="97">
        <f t="shared" si="618"/>
        <v>0</v>
      </c>
      <c r="AF691" s="105"/>
      <c r="AG691" s="104"/>
      <c r="AH691" s="102">
        <f>AE691</f>
        <v>0</v>
      </c>
      <c r="AI691" s="102"/>
      <c r="AJ691" s="102"/>
      <c r="AK691" s="103"/>
      <c r="AL691" s="102">
        <f t="shared" si="631"/>
        <v>0</v>
      </c>
      <c r="AM691" s="101"/>
      <c r="AN691" s="102"/>
      <c r="AO691" s="264">
        <f t="shared" si="632"/>
        <v>0</v>
      </c>
      <c r="AP691" s="240"/>
      <c r="AQ691" s="87">
        <f t="shared" si="619"/>
        <v>0</v>
      </c>
      <c r="AR691" s="102">
        <f>AL691</f>
        <v>0</v>
      </c>
      <c r="AS691" s="102"/>
      <c r="AT691" s="102"/>
      <c r="AU691" s="102"/>
      <c r="AV691" s="260">
        <f t="shared" si="633"/>
        <v>0</v>
      </c>
      <c r="AW691" s="102"/>
      <c r="AX691" s="102"/>
      <c r="AY691" s="101">
        <f t="shared" si="634"/>
        <v>0</v>
      </c>
      <c r="AZ691" s="516"/>
      <c r="BA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row>
    <row r="692" spans="1:87" s="11" customFormat="1" ht="12" customHeight="1">
      <c r="A692" s="175">
        <v>18603021</v>
      </c>
      <c r="B692" s="115" t="str">
        <f t="shared" si="587"/>
        <v>18603021</v>
      </c>
      <c r="C692" s="96" t="s">
        <v>1083</v>
      </c>
      <c r="D692" s="115" t="str">
        <f t="shared" si="588"/>
        <v>W/C</v>
      </c>
      <c r="E692" s="115"/>
      <c r="F692" s="96"/>
      <c r="G692" s="115"/>
      <c r="H692" s="184" t="str">
        <f t="shared" si="648"/>
        <v/>
      </c>
      <c r="I692" s="184" t="str">
        <f t="shared" si="649"/>
        <v/>
      </c>
      <c r="J692" s="184" t="str">
        <f t="shared" si="650"/>
        <v/>
      </c>
      <c r="K692" s="184" t="str">
        <f t="shared" si="651"/>
        <v/>
      </c>
      <c r="L692" s="184" t="str">
        <f t="shared" si="595"/>
        <v>W/C</v>
      </c>
      <c r="M692" s="184" t="str">
        <f t="shared" si="596"/>
        <v>NO</v>
      </c>
      <c r="N692" s="184" t="str">
        <f t="shared" si="597"/>
        <v>W/C</v>
      </c>
      <c r="O692"/>
      <c r="P692" s="97">
        <v>4486647.88</v>
      </c>
      <c r="Q692" s="97">
        <v>4428395.53</v>
      </c>
      <c r="R692" s="97">
        <v>4370143.18</v>
      </c>
      <c r="S692" s="97">
        <v>4311890.83</v>
      </c>
      <c r="T692" s="97">
        <v>4253638.4800000004</v>
      </c>
      <c r="U692" s="97">
        <v>4195386.13</v>
      </c>
      <c r="V692" s="97">
        <v>4137133.78</v>
      </c>
      <c r="W692" s="97">
        <v>4078881.43</v>
      </c>
      <c r="X692" s="97">
        <v>4020629.08</v>
      </c>
      <c r="Y692" s="97">
        <v>3962376.73</v>
      </c>
      <c r="Z692" s="97">
        <v>3904124.38</v>
      </c>
      <c r="AA692" s="97">
        <v>3845872.03</v>
      </c>
      <c r="AB692" s="97">
        <v>3787619.68</v>
      </c>
      <c r="AC692" s="97"/>
      <c r="AD692" s="97"/>
      <c r="AE692" s="97">
        <f t="shared" si="618"/>
        <v>4137133.7800000007</v>
      </c>
      <c r="AF692" s="105"/>
      <c r="AG692" s="104"/>
      <c r="AH692" s="102"/>
      <c r="AI692" s="102"/>
      <c r="AJ692" s="102"/>
      <c r="AK692" s="103"/>
      <c r="AL692" s="102">
        <f t="shared" si="631"/>
        <v>0</v>
      </c>
      <c r="AM692" s="101">
        <f>AE692</f>
        <v>4137133.7800000007</v>
      </c>
      <c r="AN692" s="102"/>
      <c r="AO692" s="264">
        <f t="shared" si="632"/>
        <v>4137133.7800000007</v>
      </c>
      <c r="AP692" s="240"/>
      <c r="AQ692" s="87">
        <f t="shared" si="619"/>
        <v>3787619.68</v>
      </c>
      <c r="AR692" s="102"/>
      <c r="AS692" s="102"/>
      <c r="AT692" s="102"/>
      <c r="AU692" s="102"/>
      <c r="AV692" s="260">
        <f t="shared" si="633"/>
        <v>0</v>
      </c>
      <c r="AW692" s="102">
        <f t="shared" si="658"/>
        <v>3787619.68</v>
      </c>
      <c r="AX692" s="102"/>
      <c r="AY692" s="101">
        <f t="shared" si="634"/>
        <v>3787619.68</v>
      </c>
      <c r="AZ692" s="516"/>
      <c r="BA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row>
    <row r="693" spans="1:87" s="11" customFormat="1" ht="12" customHeight="1">
      <c r="A693" s="168">
        <v>18603031</v>
      </c>
      <c r="B693" s="111" t="str">
        <f t="shared" si="587"/>
        <v>18603031</v>
      </c>
      <c r="C693" s="128" t="s">
        <v>1065</v>
      </c>
      <c r="D693" s="115" t="str">
        <f t="shared" si="588"/>
        <v>W/C</v>
      </c>
      <c r="E693" s="115"/>
      <c r="F693" s="128"/>
      <c r="G693" s="115"/>
      <c r="H693" s="184" t="str">
        <f t="shared" si="648"/>
        <v/>
      </c>
      <c r="I693" s="184" t="str">
        <f t="shared" si="649"/>
        <v/>
      </c>
      <c r="J693" s="184" t="str">
        <f t="shared" si="650"/>
        <v/>
      </c>
      <c r="K693" s="184" t="str">
        <f t="shared" si="651"/>
        <v/>
      </c>
      <c r="L693" s="184" t="str">
        <f t="shared" si="595"/>
        <v>W/C</v>
      </c>
      <c r="M693" s="184" t="str">
        <f t="shared" si="596"/>
        <v>NO</v>
      </c>
      <c r="N693" s="184" t="str">
        <f t="shared" si="597"/>
        <v>W/C</v>
      </c>
      <c r="O693"/>
      <c r="P693" s="97">
        <v>407684.87</v>
      </c>
      <c r="Q693" s="97">
        <v>349997.21</v>
      </c>
      <c r="R693" s="97">
        <v>292309.55</v>
      </c>
      <c r="S693" s="97">
        <v>234621.89</v>
      </c>
      <c r="T693" s="97">
        <v>411345.35</v>
      </c>
      <c r="U693" s="97">
        <v>379703.37</v>
      </c>
      <c r="V693" s="97">
        <v>348061.39</v>
      </c>
      <c r="W693" s="97">
        <v>316419.40999999997</v>
      </c>
      <c r="X693" s="97">
        <v>284777.43</v>
      </c>
      <c r="Y693" s="97">
        <v>253135.45</v>
      </c>
      <c r="Z693" s="97">
        <v>221493.47</v>
      </c>
      <c r="AA693" s="97">
        <v>189851.49</v>
      </c>
      <c r="AB693" s="97">
        <v>158209.51</v>
      </c>
      <c r="AC693" s="97"/>
      <c r="AD693" s="97"/>
      <c r="AE693" s="97">
        <f t="shared" si="618"/>
        <v>297055.26666666672</v>
      </c>
      <c r="AF693" s="105"/>
      <c r="AG693" s="104"/>
      <c r="AH693" s="102"/>
      <c r="AI693" s="102"/>
      <c r="AJ693" s="102"/>
      <c r="AK693" s="103"/>
      <c r="AL693" s="102">
        <f t="shared" si="631"/>
        <v>0</v>
      </c>
      <c r="AM693" s="101">
        <f>AE693</f>
        <v>297055.26666666672</v>
      </c>
      <c r="AN693" s="102"/>
      <c r="AO693" s="264">
        <f t="shared" si="632"/>
        <v>297055.26666666672</v>
      </c>
      <c r="AP693" s="240"/>
      <c r="AQ693" s="87">
        <f t="shared" si="619"/>
        <v>158209.51</v>
      </c>
      <c r="AR693" s="102"/>
      <c r="AS693" s="102"/>
      <c r="AT693" s="102"/>
      <c r="AU693" s="102"/>
      <c r="AV693" s="260">
        <f t="shared" si="633"/>
        <v>0</v>
      </c>
      <c r="AW693" s="102">
        <f t="shared" si="658"/>
        <v>158209.51</v>
      </c>
      <c r="AX693" s="102"/>
      <c r="AY693" s="101">
        <f t="shared" si="634"/>
        <v>158209.51</v>
      </c>
      <c r="AZ693" s="516"/>
      <c r="BA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row>
    <row r="694" spans="1:87" s="11" customFormat="1" ht="12" customHeight="1">
      <c r="A694" s="168">
        <v>18603041</v>
      </c>
      <c r="B694" s="111" t="str">
        <f t="shared" si="587"/>
        <v>18603041</v>
      </c>
      <c r="C694" s="96" t="s">
        <v>1084</v>
      </c>
      <c r="D694" s="115" t="str">
        <f t="shared" si="588"/>
        <v>W/C</v>
      </c>
      <c r="E694" s="115"/>
      <c r="F694" s="96"/>
      <c r="G694" s="115"/>
      <c r="H694" s="184" t="str">
        <f t="shared" si="648"/>
        <v/>
      </c>
      <c r="I694" s="184" t="str">
        <f t="shared" si="649"/>
        <v/>
      </c>
      <c r="J694" s="184" t="str">
        <f t="shared" si="650"/>
        <v/>
      </c>
      <c r="K694" s="184" t="str">
        <f t="shared" si="651"/>
        <v/>
      </c>
      <c r="L694" s="184" t="str">
        <f t="shared" si="595"/>
        <v>W/C</v>
      </c>
      <c r="M694" s="184" t="str">
        <f t="shared" si="596"/>
        <v>NO</v>
      </c>
      <c r="N694" s="184" t="str">
        <f t="shared" si="597"/>
        <v>W/C</v>
      </c>
      <c r="O694"/>
      <c r="P694" s="97">
        <v>421126.72</v>
      </c>
      <c r="Q694" s="97">
        <v>400808.41</v>
      </c>
      <c r="R694" s="97">
        <v>380490.1</v>
      </c>
      <c r="S694" s="97">
        <v>360171.79</v>
      </c>
      <c r="T694" s="97">
        <v>339853.48</v>
      </c>
      <c r="U694" s="97">
        <v>319535.17</v>
      </c>
      <c r="V694" s="97">
        <v>299216.86</v>
      </c>
      <c r="W694" s="97">
        <v>278898.55</v>
      </c>
      <c r="X694" s="97">
        <v>258580.24</v>
      </c>
      <c r="Y694" s="97">
        <v>238261.93</v>
      </c>
      <c r="Z694" s="97">
        <v>217943.62</v>
      </c>
      <c r="AA694" s="97">
        <v>197625.31</v>
      </c>
      <c r="AB694" s="97">
        <v>177307</v>
      </c>
      <c r="AC694" s="97"/>
      <c r="AD694" s="97"/>
      <c r="AE694" s="97">
        <f t="shared" si="618"/>
        <v>299216.86</v>
      </c>
      <c r="AF694" s="105"/>
      <c r="AG694" s="104"/>
      <c r="AH694" s="102"/>
      <c r="AI694" s="102"/>
      <c r="AJ694" s="102"/>
      <c r="AK694" s="103"/>
      <c r="AL694" s="102">
        <f t="shared" si="631"/>
        <v>0</v>
      </c>
      <c r="AM694" s="101">
        <f>AE694</f>
        <v>299216.86</v>
      </c>
      <c r="AN694" s="102"/>
      <c r="AO694" s="264">
        <f t="shared" si="632"/>
        <v>299216.86</v>
      </c>
      <c r="AP694" s="240"/>
      <c r="AQ694" s="87">
        <f t="shared" si="619"/>
        <v>177307</v>
      </c>
      <c r="AR694" s="102"/>
      <c r="AS694" s="102"/>
      <c r="AT694" s="102"/>
      <c r="AU694" s="102"/>
      <c r="AV694" s="260">
        <f t="shared" si="633"/>
        <v>0</v>
      </c>
      <c r="AW694" s="102">
        <f t="shared" si="658"/>
        <v>177307</v>
      </c>
      <c r="AX694" s="102"/>
      <c r="AY694" s="101">
        <f t="shared" si="634"/>
        <v>177307</v>
      </c>
      <c r="AZ694" s="516"/>
      <c r="BA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row>
    <row r="695" spans="1:87" s="11" customFormat="1" ht="12" customHeight="1">
      <c r="A695" s="168">
        <v>18603051</v>
      </c>
      <c r="B695" s="111" t="str">
        <f t="shared" si="587"/>
        <v>18603051</v>
      </c>
      <c r="C695" s="96" t="s">
        <v>1086</v>
      </c>
      <c r="D695" s="115" t="str">
        <f t="shared" si="588"/>
        <v>W/C</v>
      </c>
      <c r="E695" s="115"/>
      <c r="F695" s="96"/>
      <c r="G695" s="115"/>
      <c r="H695" s="184" t="str">
        <f t="shared" si="648"/>
        <v/>
      </c>
      <c r="I695" s="184" t="str">
        <f t="shared" si="649"/>
        <v/>
      </c>
      <c r="J695" s="184" t="str">
        <f t="shared" si="650"/>
        <v/>
      </c>
      <c r="K695" s="184" t="str">
        <f t="shared" si="651"/>
        <v/>
      </c>
      <c r="L695" s="184" t="str">
        <f t="shared" si="595"/>
        <v>W/C</v>
      </c>
      <c r="M695" s="184" t="str">
        <f t="shared" si="596"/>
        <v>NO</v>
      </c>
      <c r="N695" s="184" t="str">
        <f t="shared" si="597"/>
        <v>W/C</v>
      </c>
      <c r="O695"/>
      <c r="P695" s="97">
        <v>0</v>
      </c>
      <c r="Q695" s="97">
        <v>0</v>
      </c>
      <c r="R695" s="97">
        <v>0</v>
      </c>
      <c r="S695" s="97">
        <v>0</v>
      </c>
      <c r="T695" s="97">
        <v>0</v>
      </c>
      <c r="U695" s="97">
        <v>0</v>
      </c>
      <c r="V695" s="97">
        <v>0</v>
      </c>
      <c r="W695" s="97">
        <v>0</v>
      </c>
      <c r="X695" s="97">
        <v>0</v>
      </c>
      <c r="Y695" s="97">
        <v>0</v>
      </c>
      <c r="Z695" s="97">
        <v>0</v>
      </c>
      <c r="AA695" s="97">
        <v>0</v>
      </c>
      <c r="AB695" s="97">
        <v>0</v>
      </c>
      <c r="AC695" s="97"/>
      <c r="AD695" s="97"/>
      <c r="AE695" s="97">
        <f t="shared" si="618"/>
        <v>0</v>
      </c>
      <c r="AF695" s="105"/>
      <c r="AG695" s="104"/>
      <c r="AH695" s="102"/>
      <c r="AI695" s="102"/>
      <c r="AJ695" s="102"/>
      <c r="AK695" s="103"/>
      <c r="AL695" s="102">
        <f t="shared" si="631"/>
        <v>0</v>
      </c>
      <c r="AM695" s="101">
        <f>AE695</f>
        <v>0</v>
      </c>
      <c r="AN695" s="102"/>
      <c r="AO695" s="264">
        <f t="shared" si="632"/>
        <v>0</v>
      </c>
      <c r="AP695" s="240"/>
      <c r="AQ695" s="87">
        <f t="shared" si="619"/>
        <v>0</v>
      </c>
      <c r="AR695" s="102"/>
      <c r="AS695" s="102"/>
      <c r="AT695" s="102"/>
      <c r="AU695" s="102"/>
      <c r="AV695" s="260">
        <f t="shared" si="633"/>
        <v>0</v>
      </c>
      <c r="AW695" s="102">
        <f t="shared" si="658"/>
        <v>0</v>
      </c>
      <c r="AX695" s="102"/>
      <c r="AY695" s="101">
        <f t="shared" si="634"/>
        <v>0</v>
      </c>
      <c r="AZ695" s="516"/>
      <c r="BA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row>
    <row r="696" spans="1:87" s="11" customFormat="1" ht="12" customHeight="1">
      <c r="A696" s="168">
        <v>18603061</v>
      </c>
      <c r="B696" s="111" t="str">
        <f t="shared" si="587"/>
        <v>18603061</v>
      </c>
      <c r="C696" s="96" t="s">
        <v>1145</v>
      </c>
      <c r="D696" s="115" t="str">
        <f t="shared" si="588"/>
        <v>W/C</v>
      </c>
      <c r="E696" s="115"/>
      <c r="F696" s="96"/>
      <c r="G696" s="115"/>
      <c r="H696" s="184" t="str">
        <f t="shared" si="648"/>
        <v/>
      </c>
      <c r="I696" s="184" t="str">
        <f t="shared" si="649"/>
        <v/>
      </c>
      <c r="J696" s="184" t="str">
        <f t="shared" si="650"/>
        <v/>
      </c>
      <c r="K696" s="184" t="str">
        <f t="shared" si="651"/>
        <v/>
      </c>
      <c r="L696" s="184" t="str">
        <f t="shared" si="595"/>
        <v>W/C</v>
      </c>
      <c r="M696" s="184" t="str">
        <f t="shared" si="596"/>
        <v>NO</v>
      </c>
      <c r="N696" s="184" t="str">
        <f t="shared" si="597"/>
        <v>W/C</v>
      </c>
      <c r="O696"/>
      <c r="P696" s="97">
        <v>2284696.33</v>
      </c>
      <c r="Q696" s="97">
        <v>2264655.14</v>
      </c>
      <c r="R696" s="97">
        <v>2244613.9500000002</v>
      </c>
      <c r="S696" s="97">
        <v>2224572.7599999998</v>
      </c>
      <c r="T696" s="97">
        <v>2204531.5699999998</v>
      </c>
      <c r="U696" s="97">
        <v>2184490.38</v>
      </c>
      <c r="V696" s="97">
        <v>2164449.19</v>
      </c>
      <c r="W696" s="97">
        <v>2144408</v>
      </c>
      <c r="X696" s="97">
        <v>2124366.81</v>
      </c>
      <c r="Y696" s="97">
        <v>2104325.62</v>
      </c>
      <c r="Z696" s="97">
        <v>2084284.43</v>
      </c>
      <c r="AA696" s="97">
        <v>2064243.24</v>
      </c>
      <c r="AB696" s="97">
        <v>2044202.05</v>
      </c>
      <c r="AC696" s="97"/>
      <c r="AD696" s="97"/>
      <c r="AE696" s="97">
        <f t="shared" si="618"/>
        <v>2164449.19</v>
      </c>
      <c r="AF696" s="105"/>
      <c r="AG696" s="104"/>
      <c r="AH696" s="102"/>
      <c r="AI696" s="102"/>
      <c r="AJ696" s="102"/>
      <c r="AK696" s="103"/>
      <c r="AL696" s="102">
        <f t="shared" si="631"/>
        <v>0</v>
      </c>
      <c r="AM696" s="101">
        <f>AE696</f>
        <v>2164449.19</v>
      </c>
      <c r="AN696" s="102"/>
      <c r="AO696" s="264">
        <f t="shared" si="632"/>
        <v>2164449.19</v>
      </c>
      <c r="AP696" s="240"/>
      <c r="AQ696" s="87">
        <f t="shared" si="619"/>
        <v>2044202.05</v>
      </c>
      <c r="AR696" s="102"/>
      <c r="AS696" s="102"/>
      <c r="AT696" s="102"/>
      <c r="AU696" s="102"/>
      <c r="AV696" s="260">
        <f t="shared" si="633"/>
        <v>0</v>
      </c>
      <c r="AW696" s="102">
        <f t="shared" si="658"/>
        <v>2044202.05</v>
      </c>
      <c r="AX696" s="102"/>
      <c r="AY696" s="101">
        <f t="shared" si="634"/>
        <v>2044202.05</v>
      </c>
      <c r="AZ696" s="516"/>
      <c r="BA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row>
    <row r="697" spans="1:87" s="11" customFormat="1" ht="12" customHeight="1">
      <c r="A697" s="174">
        <v>18603072</v>
      </c>
      <c r="B697" s="204" t="str">
        <f t="shared" si="587"/>
        <v>18603072</v>
      </c>
      <c r="C697" s="96" t="s">
        <v>1146</v>
      </c>
      <c r="D697" s="115" t="str">
        <f t="shared" si="588"/>
        <v>Non-Op</v>
      </c>
      <c r="E697" s="115"/>
      <c r="F697" s="96"/>
      <c r="G697" s="115"/>
      <c r="H697" s="184" t="str">
        <f t="shared" si="648"/>
        <v/>
      </c>
      <c r="I697" s="184" t="str">
        <f t="shared" si="649"/>
        <v/>
      </c>
      <c r="J697" s="184" t="str">
        <f t="shared" si="650"/>
        <v/>
      </c>
      <c r="K697" s="184" t="str">
        <f t="shared" si="651"/>
        <v>Non-Op</v>
      </c>
      <c r="L697" s="184" t="str">
        <f t="shared" si="595"/>
        <v>NO</v>
      </c>
      <c r="M697" s="184" t="str">
        <f t="shared" si="596"/>
        <v>NO</v>
      </c>
      <c r="N697" s="184" t="str">
        <f t="shared" si="597"/>
        <v/>
      </c>
      <c r="O697" s="4"/>
      <c r="P697" s="97">
        <v>0</v>
      </c>
      <c r="Q697" s="97">
        <v>0</v>
      </c>
      <c r="R697" s="97">
        <v>0</v>
      </c>
      <c r="S697" s="97">
        <v>0</v>
      </c>
      <c r="T697" s="97">
        <v>0</v>
      </c>
      <c r="U697" s="97">
        <v>0</v>
      </c>
      <c r="V697" s="97">
        <v>0</v>
      </c>
      <c r="W697" s="97">
        <v>0</v>
      </c>
      <c r="X697" s="97">
        <v>0</v>
      </c>
      <c r="Y697" s="97">
        <v>0</v>
      </c>
      <c r="Z697" s="97">
        <v>0</v>
      </c>
      <c r="AA697" s="97">
        <v>0</v>
      </c>
      <c r="AB697" s="97">
        <v>0</v>
      </c>
      <c r="AC697" s="97"/>
      <c r="AD697" s="97"/>
      <c r="AE697" s="97">
        <f t="shared" si="618"/>
        <v>0</v>
      </c>
      <c r="AF697" s="146"/>
      <c r="AG697" s="108"/>
      <c r="AH697" s="102"/>
      <c r="AI697" s="102"/>
      <c r="AJ697" s="102"/>
      <c r="AK697" s="103">
        <f>AE697</f>
        <v>0</v>
      </c>
      <c r="AL697" s="102">
        <f t="shared" si="631"/>
        <v>0</v>
      </c>
      <c r="AM697" s="101"/>
      <c r="AN697" s="102"/>
      <c r="AO697" s="264">
        <f t="shared" si="632"/>
        <v>0</v>
      </c>
      <c r="AP697" s="102"/>
      <c r="AQ697" s="87">
        <f t="shared" si="619"/>
        <v>0</v>
      </c>
      <c r="AR697" s="102"/>
      <c r="AS697" s="102"/>
      <c r="AT697" s="102"/>
      <c r="AU697" s="102">
        <f>AQ697</f>
        <v>0</v>
      </c>
      <c r="AV697" s="260">
        <f t="shared" si="633"/>
        <v>0</v>
      </c>
      <c r="AW697" s="102"/>
      <c r="AX697" s="102"/>
      <c r="AY697" s="101">
        <f t="shared" si="634"/>
        <v>0</v>
      </c>
      <c r="AZ697" s="516" t="s">
        <v>1694</v>
      </c>
      <c r="BA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row>
    <row r="698" spans="1:87" s="11" customFormat="1" ht="12" customHeight="1">
      <c r="A698" s="175">
        <v>18603081</v>
      </c>
      <c r="B698" s="115" t="str">
        <f t="shared" si="587"/>
        <v>18603081</v>
      </c>
      <c r="C698" s="96" t="s">
        <v>1148</v>
      </c>
      <c r="D698" s="115" t="str">
        <f t="shared" si="588"/>
        <v>W/C</v>
      </c>
      <c r="E698" s="115"/>
      <c r="F698" s="96"/>
      <c r="G698" s="115"/>
      <c r="H698" s="184" t="str">
        <f t="shared" si="648"/>
        <v/>
      </c>
      <c r="I698" s="184" t="str">
        <f t="shared" si="649"/>
        <v/>
      </c>
      <c r="J698" s="184" t="str">
        <f t="shared" si="650"/>
        <v/>
      </c>
      <c r="K698" s="184" t="str">
        <f t="shared" si="651"/>
        <v/>
      </c>
      <c r="L698" s="184" t="str">
        <f t="shared" si="595"/>
        <v>W/C</v>
      </c>
      <c r="M698" s="184" t="str">
        <f t="shared" si="596"/>
        <v>NO</v>
      </c>
      <c r="N698" s="184" t="str">
        <f t="shared" si="597"/>
        <v>W/C</v>
      </c>
      <c r="O698"/>
      <c r="P698" s="97">
        <v>10000</v>
      </c>
      <c r="Q698" s="97">
        <v>10000</v>
      </c>
      <c r="R698" s="97">
        <v>10000</v>
      </c>
      <c r="S698" s="97">
        <v>10000</v>
      </c>
      <c r="T698" s="97">
        <v>10000</v>
      </c>
      <c r="U698" s="97">
        <v>10000</v>
      </c>
      <c r="V698" s="97">
        <v>10000</v>
      </c>
      <c r="W698" s="97">
        <v>10000</v>
      </c>
      <c r="X698" s="97">
        <v>10000</v>
      </c>
      <c r="Y698" s="97">
        <v>10000</v>
      </c>
      <c r="Z698" s="97">
        <v>0</v>
      </c>
      <c r="AA698" s="97">
        <v>0</v>
      </c>
      <c r="AB698" s="97">
        <v>0</v>
      </c>
      <c r="AC698" s="97"/>
      <c r="AD698" s="97"/>
      <c r="AE698" s="97">
        <f t="shared" si="618"/>
        <v>7916.666666666667</v>
      </c>
      <c r="AF698" s="105"/>
      <c r="AG698" s="104"/>
      <c r="AH698" s="102"/>
      <c r="AI698" s="102"/>
      <c r="AJ698" s="102"/>
      <c r="AK698" s="103"/>
      <c r="AL698" s="102">
        <f t="shared" si="631"/>
        <v>0</v>
      </c>
      <c r="AM698" s="101">
        <f t="shared" ref="AM698:AM712" si="659">AE698</f>
        <v>7916.666666666667</v>
      </c>
      <c r="AN698" s="102"/>
      <c r="AO698" s="264">
        <f t="shared" si="632"/>
        <v>7916.666666666667</v>
      </c>
      <c r="AP698" s="240"/>
      <c r="AQ698" s="87">
        <f t="shared" si="619"/>
        <v>0</v>
      </c>
      <c r="AR698" s="102"/>
      <c r="AS698" s="102"/>
      <c r="AT698" s="102"/>
      <c r="AU698" s="102"/>
      <c r="AV698" s="260">
        <f t="shared" si="633"/>
        <v>0</v>
      </c>
      <c r="AW698" s="102">
        <f t="shared" si="658"/>
        <v>0</v>
      </c>
      <c r="AX698" s="102"/>
      <c r="AY698" s="101">
        <f t="shared" si="634"/>
        <v>0</v>
      </c>
      <c r="AZ698" s="516"/>
      <c r="BA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row>
    <row r="699" spans="1:87" s="11" customFormat="1" ht="12" customHeight="1">
      <c r="A699" s="175">
        <v>18603091</v>
      </c>
      <c r="B699" s="115" t="str">
        <f t="shared" si="587"/>
        <v>18603091</v>
      </c>
      <c r="C699" s="96" t="s">
        <v>1149</v>
      </c>
      <c r="D699" s="115" t="str">
        <f t="shared" si="588"/>
        <v>W/C</v>
      </c>
      <c r="E699" s="115"/>
      <c r="F699" s="96"/>
      <c r="G699" s="115"/>
      <c r="H699" s="184" t="str">
        <f t="shared" si="648"/>
        <v/>
      </c>
      <c r="I699" s="184" t="str">
        <f t="shared" si="649"/>
        <v/>
      </c>
      <c r="J699" s="184" t="str">
        <f t="shared" si="650"/>
        <v/>
      </c>
      <c r="K699" s="184" t="str">
        <f t="shared" si="651"/>
        <v/>
      </c>
      <c r="L699" s="184" t="str">
        <f t="shared" si="595"/>
        <v>W/C</v>
      </c>
      <c r="M699" s="184" t="str">
        <f t="shared" si="596"/>
        <v>NO</v>
      </c>
      <c r="N699" s="184" t="str">
        <f t="shared" si="597"/>
        <v>W/C</v>
      </c>
      <c r="O699"/>
      <c r="P699" s="97">
        <v>12500</v>
      </c>
      <c r="Q699" s="97">
        <v>12500</v>
      </c>
      <c r="R699" s="97">
        <v>12500</v>
      </c>
      <c r="S699" s="97">
        <v>12500</v>
      </c>
      <c r="T699" s="97">
        <v>12500</v>
      </c>
      <c r="U699" s="97">
        <v>12500</v>
      </c>
      <c r="V699" s="97">
        <v>12500</v>
      </c>
      <c r="W699" s="97">
        <v>12500</v>
      </c>
      <c r="X699" s="97">
        <v>12500</v>
      </c>
      <c r="Y699" s="97">
        <v>12500</v>
      </c>
      <c r="Z699" s="97">
        <v>7500</v>
      </c>
      <c r="AA699" s="97">
        <v>7500</v>
      </c>
      <c r="AB699" s="97">
        <v>7500</v>
      </c>
      <c r="AC699" s="97"/>
      <c r="AD699" s="97"/>
      <c r="AE699" s="97">
        <f t="shared" si="618"/>
        <v>11458.333333333334</v>
      </c>
      <c r="AF699" s="105"/>
      <c r="AG699" s="104"/>
      <c r="AH699" s="102"/>
      <c r="AI699" s="102"/>
      <c r="AJ699" s="102"/>
      <c r="AK699" s="103"/>
      <c r="AL699" s="102">
        <f t="shared" si="631"/>
        <v>0</v>
      </c>
      <c r="AM699" s="101">
        <f t="shared" si="659"/>
        <v>11458.333333333334</v>
      </c>
      <c r="AN699" s="102"/>
      <c r="AO699" s="264">
        <f t="shared" si="632"/>
        <v>11458.333333333334</v>
      </c>
      <c r="AP699" s="240"/>
      <c r="AQ699" s="87">
        <f t="shared" si="619"/>
        <v>7500</v>
      </c>
      <c r="AR699" s="102"/>
      <c r="AS699" s="102"/>
      <c r="AT699" s="102"/>
      <c r="AU699" s="102"/>
      <c r="AV699" s="260">
        <f t="shared" si="633"/>
        <v>0</v>
      </c>
      <c r="AW699" s="102">
        <f t="shared" si="658"/>
        <v>7500</v>
      </c>
      <c r="AX699" s="102"/>
      <c r="AY699" s="101">
        <f t="shared" si="634"/>
        <v>7500</v>
      </c>
      <c r="AZ699" s="516"/>
      <c r="BA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row>
    <row r="700" spans="1:87" s="11" customFormat="1" ht="12" customHeight="1">
      <c r="A700" s="375">
        <v>18604001</v>
      </c>
      <c r="B700" s="353" t="str">
        <f t="shared" si="587"/>
        <v>18604001</v>
      </c>
      <c r="C700" s="352" t="s">
        <v>1310</v>
      </c>
      <c r="D700" s="353" t="str">
        <f t="shared" si="588"/>
        <v>W/C</v>
      </c>
      <c r="E700" s="353"/>
      <c r="F700" s="367">
        <v>42811</v>
      </c>
      <c r="G700" s="353"/>
      <c r="H700" s="354" t="str">
        <f t="shared" si="648"/>
        <v/>
      </c>
      <c r="I700" s="354" t="str">
        <f t="shared" si="649"/>
        <v/>
      </c>
      <c r="J700" s="354" t="str">
        <f t="shared" si="650"/>
        <v/>
      </c>
      <c r="K700" s="354" t="str">
        <f t="shared" si="651"/>
        <v/>
      </c>
      <c r="L700" s="354" t="str">
        <f t="shared" si="595"/>
        <v>W/C</v>
      </c>
      <c r="M700" s="354" t="str">
        <f t="shared" si="596"/>
        <v>NO</v>
      </c>
      <c r="N700" s="354" t="str">
        <f t="shared" si="597"/>
        <v>W/C</v>
      </c>
      <c r="O700"/>
      <c r="P700" s="355">
        <v>1809512.16</v>
      </c>
      <c r="Q700" s="355">
        <v>1782826.67</v>
      </c>
      <c r="R700" s="355">
        <v>1756141.18</v>
      </c>
      <c r="S700" s="355">
        <v>1729455.69</v>
      </c>
      <c r="T700" s="355">
        <v>1702770.2</v>
      </c>
      <c r="U700" s="355">
        <v>1676084.71</v>
      </c>
      <c r="V700" s="355">
        <v>1649399.22</v>
      </c>
      <c r="W700" s="355">
        <v>1622713.73</v>
      </c>
      <c r="X700" s="355">
        <v>1596028.24</v>
      </c>
      <c r="Y700" s="355">
        <v>1569342.75</v>
      </c>
      <c r="Z700" s="355">
        <v>1542657.26</v>
      </c>
      <c r="AA700" s="355">
        <v>1515971.77</v>
      </c>
      <c r="AB700" s="355">
        <v>1489286.28</v>
      </c>
      <c r="AC700" s="355"/>
      <c r="AD700" s="355"/>
      <c r="AE700" s="355">
        <f t="shared" si="618"/>
        <v>1649399.22</v>
      </c>
      <c r="AF700" s="406"/>
      <c r="AG700" s="356"/>
      <c r="AH700" s="357"/>
      <c r="AI700" s="357"/>
      <c r="AJ700" s="357"/>
      <c r="AK700" s="358"/>
      <c r="AL700" s="357">
        <f t="shared" si="631"/>
        <v>0</v>
      </c>
      <c r="AM700" s="359">
        <f t="shared" si="659"/>
        <v>1649399.22</v>
      </c>
      <c r="AN700" s="357"/>
      <c r="AO700" s="360">
        <f t="shared" si="632"/>
        <v>1649399.22</v>
      </c>
      <c r="AP700" s="357"/>
      <c r="AQ700" s="361">
        <f t="shared" si="619"/>
        <v>1489286.28</v>
      </c>
      <c r="AR700" s="357"/>
      <c r="AS700" s="357"/>
      <c r="AT700" s="357"/>
      <c r="AU700" s="357"/>
      <c r="AV700" s="362">
        <f t="shared" si="633"/>
        <v>0</v>
      </c>
      <c r="AW700" s="357">
        <f t="shared" si="658"/>
        <v>1489286.28</v>
      </c>
      <c r="AX700" s="357"/>
      <c r="AY700" s="359">
        <f t="shared" si="634"/>
        <v>1489286.28</v>
      </c>
      <c r="AZ700" s="516"/>
      <c r="BA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row>
    <row r="701" spans="1:87" s="11" customFormat="1" ht="12" customHeight="1">
      <c r="A701" s="375">
        <v>18604011</v>
      </c>
      <c r="B701" s="353" t="str">
        <f t="shared" si="587"/>
        <v>18604011</v>
      </c>
      <c r="C701" s="352" t="s">
        <v>1322</v>
      </c>
      <c r="D701" s="353" t="str">
        <f t="shared" si="588"/>
        <v>W/C</v>
      </c>
      <c r="E701" s="353"/>
      <c r="F701" s="367">
        <v>42872</v>
      </c>
      <c r="G701" s="353"/>
      <c r="H701" s="354" t="str">
        <f t="shared" si="648"/>
        <v/>
      </c>
      <c r="I701" s="354" t="str">
        <f t="shared" si="649"/>
        <v/>
      </c>
      <c r="J701" s="354" t="str">
        <f t="shared" si="650"/>
        <v/>
      </c>
      <c r="K701" s="354" t="str">
        <f t="shared" si="651"/>
        <v/>
      </c>
      <c r="L701" s="354" t="str">
        <f t="shared" si="595"/>
        <v>W/C</v>
      </c>
      <c r="M701" s="354" t="str">
        <f t="shared" si="596"/>
        <v>NO</v>
      </c>
      <c r="N701" s="354" t="str">
        <f t="shared" si="597"/>
        <v>W/C</v>
      </c>
      <c r="O701"/>
      <c r="P701" s="355">
        <v>1517126.11</v>
      </c>
      <c r="Q701" s="355">
        <v>1517126.11</v>
      </c>
      <c r="R701" s="355">
        <v>1517126.11</v>
      </c>
      <c r="S701" s="355">
        <v>1517126.11</v>
      </c>
      <c r="T701" s="355">
        <v>1103364.52</v>
      </c>
      <c r="U701" s="355">
        <v>1057391.01</v>
      </c>
      <c r="V701" s="355">
        <v>1011417.5</v>
      </c>
      <c r="W701" s="355">
        <v>965443.99</v>
      </c>
      <c r="X701" s="355">
        <v>919470.48</v>
      </c>
      <c r="Y701" s="355">
        <v>873496.97</v>
      </c>
      <c r="Z701" s="355">
        <v>827523.46</v>
      </c>
      <c r="AA701" s="355">
        <v>781549.95</v>
      </c>
      <c r="AB701" s="355">
        <v>735576.44</v>
      </c>
      <c r="AC701" s="355"/>
      <c r="AD701" s="355"/>
      <c r="AE701" s="355">
        <f t="shared" si="618"/>
        <v>1101448.9570833335</v>
      </c>
      <c r="AF701" s="406"/>
      <c r="AG701" s="356"/>
      <c r="AH701" s="357"/>
      <c r="AI701" s="357"/>
      <c r="AJ701" s="357"/>
      <c r="AK701" s="358"/>
      <c r="AL701" s="357">
        <f t="shared" si="631"/>
        <v>0</v>
      </c>
      <c r="AM701" s="359">
        <f t="shared" si="659"/>
        <v>1101448.9570833335</v>
      </c>
      <c r="AN701" s="357"/>
      <c r="AO701" s="360">
        <f t="shared" si="632"/>
        <v>1101448.9570833335</v>
      </c>
      <c r="AP701" s="357"/>
      <c r="AQ701" s="361">
        <f t="shared" si="619"/>
        <v>735576.44</v>
      </c>
      <c r="AR701" s="357"/>
      <c r="AS701" s="357"/>
      <c r="AT701" s="357"/>
      <c r="AU701" s="357"/>
      <c r="AV701" s="362">
        <f t="shared" si="633"/>
        <v>0</v>
      </c>
      <c r="AW701" s="357">
        <f t="shared" si="658"/>
        <v>735576.44</v>
      </c>
      <c r="AX701" s="357"/>
      <c r="AY701" s="359">
        <f t="shared" si="634"/>
        <v>735576.44</v>
      </c>
      <c r="AZ701" s="516"/>
      <c r="BA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row>
    <row r="702" spans="1:87" s="11" customFormat="1" ht="12" customHeight="1">
      <c r="A702" s="375">
        <v>18604021</v>
      </c>
      <c r="B702" s="353" t="str">
        <f t="shared" si="587"/>
        <v>18604021</v>
      </c>
      <c r="C702" s="352" t="s">
        <v>1323</v>
      </c>
      <c r="D702" s="353" t="str">
        <f t="shared" si="588"/>
        <v>W/C</v>
      </c>
      <c r="E702" s="353"/>
      <c r="F702" s="367">
        <v>42904</v>
      </c>
      <c r="G702" s="353"/>
      <c r="H702" s="354" t="str">
        <f t="shared" si="648"/>
        <v/>
      </c>
      <c r="I702" s="354" t="str">
        <f t="shared" si="649"/>
        <v/>
      </c>
      <c r="J702" s="354" t="str">
        <f t="shared" si="650"/>
        <v/>
      </c>
      <c r="K702" s="354" t="str">
        <f t="shared" si="651"/>
        <v/>
      </c>
      <c r="L702" s="354" t="str">
        <f t="shared" si="595"/>
        <v>W/C</v>
      </c>
      <c r="M702" s="354" t="str">
        <f t="shared" si="596"/>
        <v>NO</v>
      </c>
      <c r="N702" s="354" t="str">
        <f t="shared" si="597"/>
        <v>W/C</v>
      </c>
      <c r="O702"/>
      <c r="P702" s="355">
        <v>1848462.88</v>
      </c>
      <c r="Q702" s="355">
        <v>1834003.76</v>
      </c>
      <c r="R702" s="355">
        <v>1825923.02</v>
      </c>
      <c r="S702" s="355">
        <v>1817842.28</v>
      </c>
      <c r="T702" s="355">
        <v>1809761.54</v>
      </c>
      <c r="U702" s="355">
        <v>1796208.39</v>
      </c>
      <c r="V702" s="355">
        <v>1782655.24</v>
      </c>
      <c r="W702" s="355">
        <v>1769102.09</v>
      </c>
      <c r="X702" s="355">
        <v>1755548.94</v>
      </c>
      <c r="Y702" s="355">
        <v>1741995.79</v>
      </c>
      <c r="Z702" s="355">
        <v>1728442.64</v>
      </c>
      <c r="AA702" s="355">
        <v>1714889.49</v>
      </c>
      <c r="AB702" s="355">
        <v>1701336.34</v>
      </c>
      <c r="AC702" s="355"/>
      <c r="AD702" s="355"/>
      <c r="AE702" s="355">
        <f t="shared" si="618"/>
        <v>1779272.7324999999</v>
      </c>
      <c r="AF702" s="406"/>
      <c r="AG702" s="356"/>
      <c r="AH702" s="357"/>
      <c r="AI702" s="357"/>
      <c r="AJ702" s="357"/>
      <c r="AK702" s="358"/>
      <c r="AL702" s="357">
        <f t="shared" si="631"/>
        <v>0</v>
      </c>
      <c r="AM702" s="359">
        <f t="shared" si="659"/>
        <v>1779272.7324999999</v>
      </c>
      <c r="AN702" s="357"/>
      <c r="AO702" s="360">
        <f t="shared" si="632"/>
        <v>1779272.7324999999</v>
      </c>
      <c r="AP702" s="357"/>
      <c r="AQ702" s="361">
        <f t="shared" si="619"/>
        <v>1701336.34</v>
      </c>
      <c r="AR702" s="357"/>
      <c r="AS702" s="357"/>
      <c r="AT702" s="357"/>
      <c r="AU702" s="357"/>
      <c r="AV702" s="362">
        <f t="shared" si="633"/>
        <v>0</v>
      </c>
      <c r="AW702" s="357">
        <f t="shared" si="658"/>
        <v>1701336.34</v>
      </c>
      <c r="AX702" s="357"/>
      <c r="AY702" s="359">
        <f t="shared" si="634"/>
        <v>1701336.34</v>
      </c>
      <c r="AZ702" s="516"/>
      <c r="BA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row>
    <row r="703" spans="1:87" s="11" customFormat="1" ht="12" customHeight="1">
      <c r="A703" s="375">
        <v>18604031</v>
      </c>
      <c r="B703" s="353" t="str">
        <f t="shared" si="587"/>
        <v>18604031</v>
      </c>
      <c r="C703" s="352" t="s">
        <v>1316</v>
      </c>
      <c r="D703" s="353" t="str">
        <f t="shared" si="588"/>
        <v>W/C</v>
      </c>
      <c r="E703" s="353"/>
      <c r="F703" s="367">
        <v>42842</v>
      </c>
      <c r="G703" s="353"/>
      <c r="H703" s="354" t="str">
        <f t="shared" si="648"/>
        <v/>
      </c>
      <c r="I703" s="354" t="str">
        <f t="shared" si="649"/>
        <v/>
      </c>
      <c r="J703" s="354" t="str">
        <f t="shared" si="650"/>
        <v/>
      </c>
      <c r="K703" s="354" t="str">
        <f t="shared" si="651"/>
        <v/>
      </c>
      <c r="L703" s="354" t="str">
        <f t="shared" si="595"/>
        <v>W/C</v>
      </c>
      <c r="M703" s="354" t="str">
        <f t="shared" si="596"/>
        <v>NO</v>
      </c>
      <c r="N703" s="354" t="str">
        <f t="shared" si="597"/>
        <v>W/C</v>
      </c>
      <c r="O703"/>
      <c r="P703" s="355">
        <v>1641718.72</v>
      </c>
      <c r="Q703" s="355">
        <v>1629417.8</v>
      </c>
      <c r="R703" s="355">
        <v>1617116.88</v>
      </c>
      <c r="S703" s="355">
        <v>1604815.96</v>
      </c>
      <c r="T703" s="355">
        <v>1592515.04</v>
      </c>
      <c r="U703" s="355">
        <v>1580214.12</v>
      </c>
      <c r="V703" s="355">
        <v>1567913.2</v>
      </c>
      <c r="W703" s="355">
        <v>1555612.28</v>
      </c>
      <c r="X703" s="355">
        <v>1543311.3600000001</v>
      </c>
      <c r="Y703" s="355">
        <v>1531010.44</v>
      </c>
      <c r="Z703" s="355">
        <v>1518709.52</v>
      </c>
      <c r="AA703" s="355">
        <v>1506408.6</v>
      </c>
      <c r="AB703" s="355">
        <v>1494107.68</v>
      </c>
      <c r="AC703" s="355"/>
      <c r="AD703" s="355"/>
      <c r="AE703" s="355">
        <f t="shared" si="618"/>
        <v>1567913.2</v>
      </c>
      <c r="AF703" s="406"/>
      <c r="AG703" s="356"/>
      <c r="AH703" s="357"/>
      <c r="AI703" s="357"/>
      <c r="AJ703" s="357"/>
      <c r="AK703" s="358"/>
      <c r="AL703" s="357">
        <f t="shared" si="631"/>
        <v>0</v>
      </c>
      <c r="AM703" s="359">
        <f t="shared" si="659"/>
        <v>1567913.2</v>
      </c>
      <c r="AN703" s="357"/>
      <c r="AO703" s="360">
        <f t="shared" si="632"/>
        <v>1567913.2</v>
      </c>
      <c r="AP703" s="357"/>
      <c r="AQ703" s="361">
        <f t="shared" si="619"/>
        <v>1494107.68</v>
      </c>
      <c r="AR703" s="357"/>
      <c r="AS703" s="357"/>
      <c r="AT703" s="357"/>
      <c r="AU703" s="357"/>
      <c r="AV703" s="362">
        <f t="shared" si="633"/>
        <v>0</v>
      </c>
      <c r="AW703" s="357">
        <f t="shared" si="658"/>
        <v>1494107.68</v>
      </c>
      <c r="AX703" s="357"/>
      <c r="AY703" s="359">
        <f t="shared" si="634"/>
        <v>1494107.68</v>
      </c>
      <c r="AZ703" s="516"/>
      <c r="BA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row>
    <row r="704" spans="1:87" s="11" customFormat="1" ht="12" customHeight="1">
      <c r="A704" s="375">
        <v>18604041</v>
      </c>
      <c r="B704" s="353" t="str">
        <f t="shared" si="587"/>
        <v>18604041</v>
      </c>
      <c r="C704" s="352" t="s">
        <v>1324</v>
      </c>
      <c r="D704" s="353" t="str">
        <f t="shared" si="588"/>
        <v>W/C</v>
      </c>
      <c r="E704" s="353"/>
      <c r="F704" s="367">
        <v>42904</v>
      </c>
      <c r="G704" s="353"/>
      <c r="H704" s="354" t="str">
        <f t="shared" si="648"/>
        <v/>
      </c>
      <c r="I704" s="354" t="str">
        <f t="shared" si="649"/>
        <v/>
      </c>
      <c r="J704" s="354" t="str">
        <f t="shared" si="650"/>
        <v/>
      </c>
      <c r="K704" s="354" t="str">
        <f t="shared" si="651"/>
        <v/>
      </c>
      <c r="L704" s="354" t="str">
        <f t="shared" si="595"/>
        <v>W/C</v>
      </c>
      <c r="M704" s="354" t="str">
        <f t="shared" si="596"/>
        <v>NO</v>
      </c>
      <c r="N704" s="354" t="str">
        <f t="shared" si="597"/>
        <v>W/C</v>
      </c>
      <c r="O704"/>
      <c r="P704" s="355">
        <v>1344481.03</v>
      </c>
      <c r="Q704" s="355">
        <v>1318280.8899999999</v>
      </c>
      <c r="R704" s="355">
        <v>1292080.75</v>
      </c>
      <c r="S704" s="355">
        <v>1265880.6100000001</v>
      </c>
      <c r="T704" s="355">
        <v>1272775.3899999999</v>
      </c>
      <c r="U704" s="355">
        <v>1254848.98</v>
      </c>
      <c r="V704" s="355">
        <v>1236922.57</v>
      </c>
      <c r="W704" s="355">
        <v>1218996.1599999999</v>
      </c>
      <c r="X704" s="355">
        <v>1201069.75</v>
      </c>
      <c r="Y704" s="355">
        <v>1183143.3400000001</v>
      </c>
      <c r="Z704" s="355">
        <v>1165216.93</v>
      </c>
      <c r="AA704" s="355">
        <v>1147290.52</v>
      </c>
      <c r="AB704" s="355">
        <v>1129364.1100000001</v>
      </c>
      <c r="AC704" s="355"/>
      <c r="AD704" s="355"/>
      <c r="AE704" s="355">
        <f t="shared" si="618"/>
        <v>1232785.7049999998</v>
      </c>
      <c r="AF704" s="406"/>
      <c r="AG704" s="356"/>
      <c r="AH704" s="357"/>
      <c r="AI704" s="357"/>
      <c r="AJ704" s="357"/>
      <c r="AK704" s="358"/>
      <c r="AL704" s="357">
        <f t="shared" si="631"/>
        <v>0</v>
      </c>
      <c r="AM704" s="359">
        <f t="shared" si="659"/>
        <v>1232785.7049999998</v>
      </c>
      <c r="AN704" s="357"/>
      <c r="AO704" s="360">
        <f t="shared" si="632"/>
        <v>1232785.7049999998</v>
      </c>
      <c r="AP704" s="357"/>
      <c r="AQ704" s="361">
        <f t="shared" si="619"/>
        <v>1129364.1100000001</v>
      </c>
      <c r="AR704" s="357"/>
      <c r="AS704" s="357"/>
      <c r="AT704" s="357"/>
      <c r="AU704" s="357"/>
      <c r="AV704" s="362">
        <f t="shared" si="633"/>
        <v>0</v>
      </c>
      <c r="AW704" s="357">
        <f t="shared" si="658"/>
        <v>1129364.1100000001</v>
      </c>
      <c r="AX704" s="357"/>
      <c r="AY704" s="359">
        <f t="shared" si="634"/>
        <v>1129364.1100000001</v>
      </c>
      <c r="AZ704" s="516"/>
      <c r="BA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row>
    <row r="705" spans="1:87" s="11" customFormat="1" ht="12" customHeight="1">
      <c r="A705" s="168">
        <v>18605011</v>
      </c>
      <c r="B705" s="111" t="str">
        <f t="shared" si="587"/>
        <v>18605011</v>
      </c>
      <c r="C705" s="128" t="s">
        <v>1116</v>
      </c>
      <c r="D705" s="115" t="str">
        <f t="shared" si="588"/>
        <v>W/C</v>
      </c>
      <c r="E705" s="115"/>
      <c r="F705" s="128"/>
      <c r="G705" s="115"/>
      <c r="H705" s="184" t="str">
        <f t="shared" si="648"/>
        <v/>
      </c>
      <c r="I705" s="184" t="str">
        <f t="shared" si="649"/>
        <v/>
      </c>
      <c r="J705" s="184" t="str">
        <f t="shared" si="650"/>
        <v/>
      </c>
      <c r="K705" s="184" t="str">
        <f t="shared" si="651"/>
        <v/>
      </c>
      <c r="L705" s="184" t="str">
        <f t="shared" si="595"/>
        <v>W/C</v>
      </c>
      <c r="M705" s="184" t="str">
        <f t="shared" si="596"/>
        <v>NO</v>
      </c>
      <c r="N705" s="184" t="str">
        <f t="shared" si="597"/>
        <v>W/C</v>
      </c>
      <c r="O705"/>
      <c r="P705" s="97">
        <v>4963119.99</v>
      </c>
      <c r="Q705" s="97">
        <v>4773857.3899999997</v>
      </c>
      <c r="R705" s="97">
        <v>4573894.78</v>
      </c>
      <c r="S705" s="97">
        <v>4373932.17</v>
      </c>
      <c r="T705" s="97">
        <v>4173969.56</v>
      </c>
      <c r="U705" s="97">
        <v>3974006.95</v>
      </c>
      <c r="V705" s="97">
        <v>3774044.34</v>
      </c>
      <c r="W705" s="97">
        <v>3574081.73</v>
      </c>
      <c r="X705" s="97">
        <v>3374119.12</v>
      </c>
      <c r="Y705" s="97">
        <v>3174156.51</v>
      </c>
      <c r="Z705" s="97">
        <v>2974193.9</v>
      </c>
      <c r="AA705" s="97">
        <v>2774231.29</v>
      </c>
      <c r="AB705" s="97">
        <v>2574268.6800000002</v>
      </c>
      <c r="AC705" s="97"/>
      <c r="AD705" s="97"/>
      <c r="AE705" s="97">
        <f t="shared" si="618"/>
        <v>3773598.5062499996</v>
      </c>
      <c r="AF705" s="105"/>
      <c r="AG705" s="104"/>
      <c r="AH705" s="102"/>
      <c r="AI705" s="102"/>
      <c r="AJ705" s="102"/>
      <c r="AK705" s="103"/>
      <c r="AL705" s="102">
        <f t="shared" si="631"/>
        <v>0</v>
      </c>
      <c r="AM705" s="101">
        <f t="shared" si="659"/>
        <v>3773598.5062499996</v>
      </c>
      <c r="AN705" s="102"/>
      <c r="AO705" s="264">
        <f t="shared" si="632"/>
        <v>3773598.5062499996</v>
      </c>
      <c r="AP705" s="240"/>
      <c r="AQ705" s="87">
        <f t="shared" si="619"/>
        <v>2574268.6800000002</v>
      </c>
      <c r="AR705" s="102"/>
      <c r="AS705" s="102"/>
      <c r="AT705" s="102"/>
      <c r="AU705" s="102"/>
      <c r="AV705" s="260">
        <f t="shared" si="633"/>
        <v>0</v>
      </c>
      <c r="AW705" s="102">
        <f t="shared" si="658"/>
        <v>2574268.6800000002</v>
      </c>
      <c r="AX705" s="102"/>
      <c r="AY705" s="101">
        <f t="shared" si="634"/>
        <v>2574268.6800000002</v>
      </c>
      <c r="AZ705" s="516"/>
      <c r="BA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row>
    <row r="706" spans="1:87" s="11" customFormat="1" ht="12" customHeight="1">
      <c r="A706" s="175">
        <v>18605021</v>
      </c>
      <c r="B706" s="115" t="str">
        <f t="shared" ref="B706:B769" si="660">TEXT(A706,"##")</f>
        <v>18605021</v>
      </c>
      <c r="C706" s="96" t="s">
        <v>1150</v>
      </c>
      <c r="D706" s="115" t="str">
        <f t="shared" ref="D706:D769" si="661">IF(CONCATENATE(H706,I706,J706,K706,N706)= "ERBGRB","CRB",CONCATENATE(H706,I706,J706,K706,N706))</f>
        <v>W/C</v>
      </c>
      <c r="E706" s="115"/>
      <c r="F706" s="96"/>
      <c r="G706" s="115"/>
      <c r="H706" s="184" t="str">
        <f t="shared" si="648"/>
        <v/>
      </c>
      <c r="I706" s="184" t="str">
        <f t="shared" si="649"/>
        <v/>
      </c>
      <c r="J706" s="184" t="str">
        <f t="shared" si="650"/>
        <v/>
      </c>
      <c r="K706" s="184" t="str">
        <f t="shared" si="651"/>
        <v/>
      </c>
      <c r="L706" s="184" t="str">
        <f t="shared" si="595"/>
        <v>W/C</v>
      </c>
      <c r="M706" s="184" t="str">
        <f t="shared" si="596"/>
        <v>NO</v>
      </c>
      <c r="N706" s="184" t="str">
        <f t="shared" si="597"/>
        <v>W/C</v>
      </c>
      <c r="O706"/>
      <c r="P706" s="97">
        <v>3760023.75</v>
      </c>
      <c r="Q706" s="97">
        <v>3516311.79</v>
      </c>
      <c r="R706" s="97">
        <v>3272599.85</v>
      </c>
      <c r="S706" s="97">
        <v>3028887.91</v>
      </c>
      <c r="T706" s="97">
        <v>3068089.39</v>
      </c>
      <c r="U706" s="97">
        <v>3949719.75</v>
      </c>
      <c r="V706" s="97">
        <v>4353971.37</v>
      </c>
      <c r="W706" s="97">
        <v>4476629.21</v>
      </c>
      <c r="X706" s="97">
        <v>4967389.97</v>
      </c>
      <c r="Y706" s="97">
        <v>4631467.18</v>
      </c>
      <c r="Z706" s="97">
        <v>4642144.63</v>
      </c>
      <c r="AA706" s="97">
        <v>4454247.5599999996</v>
      </c>
      <c r="AB706" s="97">
        <v>4266965.99</v>
      </c>
      <c r="AC706" s="97"/>
      <c r="AD706" s="97"/>
      <c r="AE706" s="97">
        <f t="shared" si="618"/>
        <v>4031246.1233333335</v>
      </c>
      <c r="AF706" s="105"/>
      <c r="AG706" s="104"/>
      <c r="AH706" s="102"/>
      <c r="AI706" s="102"/>
      <c r="AJ706" s="102"/>
      <c r="AK706" s="103"/>
      <c r="AL706" s="102">
        <f t="shared" si="631"/>
        <v>0</v>
      </c>
      <c r="AM706" s="101">
        <f t="shared" si="659"/>
        <v>4031246.1233333335</v>
      </c>
      <c r="AN706" s="102"/>
      <c r="AO706" s="264">
        <f t="shared" si="632"/>
        <v>4031246.1233333335</v>
      </c>
      <c r="AP706" s="240"/>
      <c r="AQ706" s="87">
        <f t="shared" si="619"/>
        <v>4266965.99</v>
      </c>
      <c r="AR706" s="102"/>
      <c r="AS706" s="102"/>
      <c r="AT706" s="102"/>
      <c r="AU706" s="102"/>
      <c r="AV706" s="260">
        <f t="shared" si="633"/>
        <v>0</v>
      </c>
      <c r="AW706" s="102">
        <f t="shared" si="658"/>
        <v>4266965.99</v>
      </c>
      <c r="AX706" s="102"/>
      <c r="AY706" s="101">
        <f t="shared" si="634"/>
        <v>4266965.99</v>
      </c>
      <c r="AZ706" s="516"/>
      <c r="BA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row>
    <row r="707" spans="1:87" s="11" customFormat="1" ht="12" customHeight="1">
      <c r="A707" s="168">
        <v>18605031</v>
      </c>
      <c r="B707" s="111" t="str">
        <f t="shared" si="660"/>
        <v>18605031</v>
      </c>
      <c r="C707" s="126" t="s">
        <v>1162</v>
      </c>
      <c r="D707" s="115" t="str">
        <f t="shared" si="661"/>
        <v>W/C</v>
      </c>
      <c r="E707" s="115"/>
      <c r="F707" s="126"/>
      <c r="G707" s="115"/>
      <c r="H707" s="184" t="str">
        <f t="shared" si="648"/>
        <v/>
      </c>
      <c r="I707" s="184" t="str">
        <f t="shared" si="649"/>
        <v/>
      </c>
      <c r="J707" s="184" t="str">
        <f t="shared" si="650"/>
        <v/>
      </c>
      <c r="K707" s="184" t="str">
        <f t="shared" si="651"/>
        <v/>
      </c>
      <c r="L707" s="184" t="str">
        <f t="shared" si="595"/>
        <v>W/C</v>
      </c>
      <c r="M707" s="184" t="str">
        <f t="shared" si="596"/>
        <v>NO</v>
      </c>
      <c r="N707" s="184" t="str">
        <f t="shared" si="597"/>
        <v>W/C</v>
      </c>
      <c r="O707"/>
      <c r="P707" s="97">
        <v>0</v>
      </c>
      <c r="Q707" s="97">
        <v>0</v>
      </c>
      <c r="R707" s="97">
        <v>0</v>
      </c>
      <c r="S707" s="97">
        <v>0</v>
      </c>
      <c r="T707" s="97">
        <v>0</v>
      </c>
      <c r="U707" s="97">
        <v>0</v>
      </c>
      <c r="V707" s="97">
        <v>0</v>
      </c>
      <c r="W707" s="97">
        <v>0</v>
      </c>
      <c r="X707" s="97">
        <v>0</v>
      </c>
      <c r="Y707" s="97">
        <v>0</v>
      </c>
      <c r="Z707" s="97">
        <v>0</v>
      </c>
      <c r="AA707" s="97">
        <v>0</v>
      </c>
      <c r="AB707" s="97">
        <v>0</v>
      </c>
      <c r="AC707" s="97"/>
      <c r="AD707" s="97"/>
      <c r="AE707" s="97">
        <f t="shared" si="618"/>
        <v>0</v>
      </c>
      <c r="AF707" s="105"/>
      <c r="AG707" s="104"/>
      <c r="AH707" s="102"/>
      <c r="AI707" s="102"/>
      <c r="AJ707" s="102"/>
      <c r="AK707" s="103"/>
      <c r="AL707" s="102">
        <f t="shared" si="631"/>
        <v>0</v>
      </c>
      <c r="AM707" s="101">
        <f t="shared" si="659"/>
        <v>0</v>
      </c>
      <c r="AN707" s="102"/>
      <c r="AO707" s="264">
        <f t="shared" si="632"/>
        <v>0</v>
      </c>
      <c r="AP707" s="240"/>
      <c r="AQ707" s="87">
        <f t="shared" si="619"/>
        <v>0</v>
      </c>
      <c r="AR707" s="102"/>
      <c r="AS707" s="102"/>
      <c r="AT707" s="102"/>
      <c r="AU707" s="102"/>
      <c r="AV707" s="260">
        <f t="shared" si="633"/>
        <v>0</v>
      </c>
      <c r="AW707" s="102">
        <f t="shared" si="658"/>
        <v>0</v>
      </c>
      <c r="AX707" s="102"/>
      <c r="AY707" s="101">
        <f t="shared" si="634"/>
        <v>0</v>
      </c>
      <c r="AZ707" s="516"/>
      <c r="BA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row>
    <row r="708" spans="1:87" s="11" customFormat="1" ht="12" customHeight="1">
      <c r="A708" s="168">
        <v>18605041</v>
      </c>
      <c r="B708" s="111" t="str">
        <f t="shared" si="660"/>
        <v>18605041</v>
      </c>
      <c r="C708" s="128" t="s">
        <v>1178</v>
      </c>
      <c r="D708" s="115" t="str">
        <f t="shared" si="661"/>
        <v>W/C</v>
      </c>
      <c r="E708" s="115"/>
      <c r="F708" s="128"/>
      <c r="G708" s="115"/>
      <c r="H708" s="184" t="str">
        <f t="shared" si="648"/>
        <v/>
      </c>
      <c r="I708" s="184" t="str">
        <f t="shared" si="649"/>
        <v/>
      </c>
      <c r="J708" s="184" t="str">
        <f t="shared" si="650"/>
        <v/>
      </c>
      <c r="K708" s="184" t="str">
        <f t="shared" si="651"/>
        <v/>
      </c>
      <c r="L708" s="184" t="str">
        <f t="shared" si="595"/>
        <v>W/C</v>
      </c>
      <c r="M708" s="184" t="str">
        <f t="shared" si="596"/>
        <v>NO</v>
      </c>
      <c r="N708" s="184" t="str">
        <f t="shared" si="597"/>
        <v>W/C</v>
      </c>
      <c r="O708"/>
      <c r="P708" s="97">
        <v>2497282.75</v>
      </c>
      <c r="Q708" s="97">
        <v>2468918.75</v>
      </c>
      <c r="R708" s="97">
        <v>2440554.75</v>
      </c>
      <c r="S708" s="97">
        <v>2412190.75</v>
      </c>
      <c r="T708" s="97">
        <v>2383826.75</v>
      </c>
      <c r="U708" s="97">
        <v>2355462.75</v>
      </c>
      <c r="V708" s="97">
        <v>2327584.27</v>
      </c>
      <c r="W708" s="97">
        <v>2299220.27</v>
      </c>
      <c r="X708" s="97">
        <v>2270856.27</v>
      </c>
      <c r="Y708" s="97">
        <v>2242492.27</v>
      </c>
      <c r="Z708" s="97">
        <v>2214128.27</v>
      </c>
      <c r="AA708" s="97">
        <v>2185764.27</v>
      </c>
      <c r="AB708" s="97">
        <v>2157400.27</v>
      </c>
      <c r="AC708" s="97"/>
      <c r="AD708" s="97"/>
      <c r="AE708" s="97">
        <f t="shared" si="618"/>
        <v>2327361.7399999998</v>
      </c>
      <c r="AF708" s="105"/>
      <c r="AG708" s="104"/>
      <c r="AH708" s="102"/>
      <c r="AI708" s="102"/>
      <c r="AJ708" s="102"/>
      <c r="AK708" s="103"/>
      <c r="AL708" s="102">
        <f t="shared" si="631"/>
        <v>0</v>
      </c>
      <c r="AM708" s="101">
        <f t="shared" si="659"/>
        <v>2327361.7399999998</v>
      </c>
      <c r="AN708" s="102"/>
      <c r="AO708" s="264">
        <f t="shared" si="632"/>
        <v>2327361.7399999998</v>
      </c>
      <c r="AP708" s="240"/>
      <c r="AQ708" s="87">
        <f t="shared" si="619"/>
        <v>2157400.27</v>
      </c>
      <c r="AR708" s="102"/>
      <c r="AS708" s="102"/>
      <c r="AT708" s="102"/>
      <c r="AU708" s="102"/>
      <c r="AV708" s="260">
        <f t="shared" si="633"/>
        <v>0</v>
      </c>
      <c r="AW708" s="102">
        <f t="shared" si="658"/>
        <v>2157400.27</v>
      </c>
      <c r="AX708" s="102"/>
      <c r="AY708" s="101">
        <f t="shared" si="634"/>
        <v>2157400.27</v>
      </c>
      <c r="AZ708" s="516"/>
      <c r="BA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row>
    <row r="709" spans="1:87" s="11" customFormat="1" ht="12" customHeight="1">
      <c r="A709" s="174">
        <v>18605051</v>
      </c>
      <c r="B709" s="204" t="str">
        <f t="shared" si="660"/>
        <v>18605051</v>
      </c>
      <c r="C709" s="96" t="s">
        <v>1237</v>
      </c>
      <c r="D709" s="115" t="str">
        <f t="shared" si="661"/>
        <v>W/C</v>
      </c>
      <c r="E709" s="115"/>
      <c r="F709" s="96"/>
      <c r="G709" s="115"/>
      <c r="H709" s="184" t="str">
        <f t="shared" ref="H709:H740" si="662">IF(VALUE(AH709),H$7,IF(ISBLANK(AH709),"",H$7))</f>
        <v/>
      </c>
      <c r="I709" s="184" t="str">
        <f t="shared" ref="I709:I740" si="663">IF(VALUE(AI709),I$7,IF(ISBLANK(AI709),"",I$7))</f>
        <v/>
      </c>
      <c r="J709" s="184" t="str">
        <f t="shared" ref="J709:J740" si="664">IF(VALUE(AJ709),J$7,IF(ISBLANK(AJ709),"",J$7))</f>
        <v/>
      </c>
      <c r="K709" s="184" t="str">
        <f t="shared" ref="K709:K740" si="665">IF(VALUE(AK709),K$7,IF(ISBLANK(AK709),"",K$7))</f>
        <v/>
      </c>
      <c r="L709" s="184" t="str">
        <f t="shared" si="595"/>
        <v>W/C</v>
      </c>
      <c r="M709" s="184" t="str">
        <f t="shared" si="596"/>
        <v>NO</v>
      </c>
      <c r="N709" s="184" t="str">
        <f t="shared" si="597"/>
        <v>W/C</v>
      </c>
      <c r="O709" s="4"/>
      <c r="P709" s="97">
        <v>3253082.33</v>
      </c>
      <c r="Q709" s="97">
        <v>3220551.51</v>
      </c>
      <c r="R709" s="97">
        <v>3188020.69</v>
      </c>
      <c r="S709" s="97">
        <v>3155489.87</v>
      </c>
      <c r="T709" s="97">
        <v>3122959.05</v>
      </c>
      <c r="U709" s="97">
        <v>3090428.23</v>
      </c>
      <c r="V709" s="97">
        <v>3057897.41</v>
      </c>
      <c r="W709" s="97">
        <v>3025366.59</v>
      </c>
      <c r="X709" s="97">
        <v>2992835.77</v>
      </c>
      <c r="Y709" s="97">
        <v>2960304.95</v>
      </c>
      <c r="Z709" s="97">
        <v>2927774.13</v>
      </c>
      <c r="AA709" s="97">
        <v>2895243.31</v>
      </c>
      <c r="AB709" s="97">
        <v>2862712.49</v>
      </c>
      <c r="AC709" s="97"/>
      <c r="AD709" s="97"/>
      <c r="AE709" s="97">
        <f t="shared" si="618"/>
        <v>3057897.41</v>
      </c>
      <c r="AF709" s="105"/>
      <c r="AG709" s="104"/>
      <c r="AH709" s="102"/>
      <c r="AI709" s="102"/>
      <c r="AJ709" s="102"/>
      <c r="AK709" s="103"/>
      <c r="AL709" s="102">
        <f t="shared" si="631"/>
        <v>0</v>
      </c>
      <c r="AM709" s="101">
        <f t="shared" si="659"/>
        <v>3057897.41</v>
      </c>
      <c r="AN709" s="102"/>
      <c r="AO709" s="264">
        <f t="shared" si="632"/>
        <v>3057897.41</v>
      </c>
      <c r="AP709" s="102"/>
      <c r="AQ709" s="87">
        <f t="shared" si="619"/>
        <v>2862712.49</v>
      </c>
      <c r="AR709" s="102"/>
      <c r="AS709" s="102"/>
      <c r="AT709" s="102"/>
      <c r="AU709" s="102"/>
      <c r="AV709" s="260">
        <f t="shared" si="633"/>
        <v>0</v>
      </c>
      <c r="AW709" s="102">
        <f t="shared" si="658"/>
        <v>2862712.49</v>
      </c>
      <c r="AX709" s="102"/>
      <c r="AY709" s="101">
        <f t="shared" si="634"/>
        <v>2862712.49</v>
      </c>
      <c r="AZ709" s="516"/>
      <c r="BA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row>
    <row r="710" spans="1:87" s="11" customFormat="1" ht="12" customHeight="1">
      <c r="A710" s="168">
        <v>18605061</v>
      </c>
      <c r="B710" s="111" t="str">
        <f t="shared" si="660"/>
        <v>18605061</v>
      </c>
      <c r="C710" s="96" t="s">
        <v>1281</v>
      </c>
      <c r="D710" s="115" t="str">
        <f t="shared" si="661"/>
        <v>W/C</v>
      </c>
      <c r="E710" s="115"/>
      <c r="F710" s="96"/>
      <c r="G710" s="115"/>
      <c r="H710" s="184" t="str">
        <f t="shared" si="662"/>
        <v/>
      </c>
      <c r="I710" s="184" t="str">
        <f t="shared" si="663"/>
        <v/>
      </c>
      <c r="J710" s="184" t="str">
        <f t="shared" si="664"/>
        <v/>
      </c>
      <c r="K710" s="184" t="str">
        <f t="shared" si="665"/>
        <v/>
      </c>
      <c r="L710" s="184" t="str">
        <f t="shared" ref="L710:L773" si="666">IF(VALUE(AM710),"W/C",IF(ISBLANK(AM710),"NO","W/C"))</f>
        <v>W/C</v>
      </c>
      <c r="M710" s="184" t="str">
        <f t="shared" ref="M710:M773" si="667">IF(VALUE(AN710),"W/C",IF(ISBLANK(AN710),"NO","W/C"))</f>
        <v>NO</v>
      </c>
      <c r="N710" s="184" t="str">
        <f t="shared" ref="N710:N773" si="668">IF(OR(CONCATENATE(L710,M710)="NOW/C",CONCATENATE(L710,M710)="W/CNO"),"W/C","")</f>
        <v>W/C</v>
      </c>
      <c r="O710"/>
      <c r="P710" s="97">
        <v>1108581.06</v>
      </c>
      <c r="Q710" s="97">
        <v>1072158.1399999999</v>
      </c>
      <c r="R710" s="97">
        <v>1035735.22</v>
      </c>
      <c r="S710" s="97">
        <v>999312.3</v>
      </c>
      <c r="T710" s="97">
        <v>1026463.94</v>
      </c>
      <c r="U710" s="97">
        <v>1005934.66</v>
      </c>
      <c r="V710" s="97">
        <v>985405.38</v>
      </c>
      <c r="W710" s="97">
        <v>964876.1</v>
      </c>
      <c r="X710" s="97">
        <v>944346.82</v>
      </c>
      <c r="Y710" s="97">
        <v>923817.54</v>
      </c>
      <c r="Z710" s="97">
        <v>903288.26</v>
      </c>
      <c r="AA710" s="97">
        <v>882758.98</v>
      </c>
      <c r="AB710" s="97">
        <v>862229.7</v>
      </c>
      <c r="AC710" s="97"/>
      <c r="AD710" s="97"/>
      <c r="AE710" s="97">
        <f t="shared" si="618"/>
        <v>977458.56</v>
      </c>
      <c r="AF710" s="105"/>
      <c r="AG710" s="104"/>
      <c r="AH710" s="102"/>
      <c r="AI710" s="102"/>
      <c r="AJ710" s="102"/>
      <c r="AK710" s="103"/>
      <c r="AL710" s="102">
        <f t="shared" si="631"/>
        <v>0</v>
      </c>
      <c r="AM710" s="101">
        <f t="shared" si="659"/>
        <v>977458.56</v>
      </c>
      <c r="AN710" s="102"/>
      <c r="AO710" s="264">
        <f t="shared" si="632"/>
        <v>977458.56</v>
      </c>
      <c r="AP710" s="240"/>
      <c r="AQ710" s="87">
        <f t="shared" si="619"/>
        <v>862229.7</v>
      </c>
      <c r="AR710" s="102"/>
      <c r="AS710" s="102"/>
      <c r="AT710" s="102"/>
      <c r="AU710" s="102"/>
      <c r="AV710" s="260">
        <f t="shared" si="633"/>
        <v>0</v>
      </c>
      <c r="AW710" s="102">
        <f t="shared" si="658"/>
        <v>862229.7</v>
      </c>
      <c r="AX710" s="102"/>
      <c r="AY710" s="101">
        <f t="shared" si="634"/>
        <v>862229.7</v>
      </c>
      <c r="AZ710" s="516"/>
      <c r="BA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row>
    <row r="711" spans="1:87" s="11" customFormat="1" ht="12" customHeight="1">
      <c r="A711" s="168">
        <v>18605071</v>
      </c>
      <c r="B711" s="111" t="str">
        <f t="shared" si="660"/>
        <v>18605071</v>
      </c>
      <c r="C711" s="96" t="s">
        <v>1246</v>
      </c>
      <c r="D711" s="115" t="str">
        <f t="shared" si="661"/>
        <v>W/C</v>
      </c>
      <c r="E711" s="115"/>
      <c r="F711" s="96"/>
      <c r="G711" s="115"/>
      <c r="H711" s="184" t="str">
        <f t="shared" si="662"/>
        <v/>
      </c>
      <c r="I711" s="184" t="str">
        <f t="shared" si="663"/>
        <v/>
      </c>
      <c r="J711" s="184" t="str">
        <f t="shared" si="664"/>
        <v/>
      </c>
      <c r="K711" s="184" t="str">
        <f t="shared" si="665"/>
        <v/>
      </c>
      <c r="L711" s="184" t="str">
        <f t="shared" si="666"/>
        <v>W/C</v>
      </c>
      <c r="M711" s="184" t="str">
        <f t="shared" si="667"/>
        <v>NO</v>
      </c>
      <c r="N711" s="184" t="str">
        <f t="shared" si="668"/>
        <v>W/C</v>
      </c>
      <c r="O711"/>
      <c r="P711" s="97">
        <v>1752815.8</v>
      </c>
      <c r="Q711" s="97">
        <v>1719107.8</v>
      </c>
      <c r="R711" s="97">
        <v>1685399.8</v>
      </c>
      <c r="S711" s="97">
        <v>1651691.8</v>
      </c>
      <c r="T711" s="97">
        <v>1617983.8</v>
      </c>
      <c r="U711" s="97">
        <v>1584275.8</v>
      </c>
      <c r="V711" s="97">
        <v>1550567.8</v>
      </c>
      <c r="W711" s="97">
        <v>1516859.8</v>
      </c>
      <c r="X711" s="97">
        <v>1483151.8</v>
      </c>
      <c r="Y711" s="97">
        <v>1449443.8</v>
      </c>
      <c r="Z711" s="97">
        <v>1415735.8</v>
      </c>
      <c r="AA711" s="97">
        <v>1382027.8</v>
      </c>
      <c r="AB711" s="97">
        <v>1348319.8</v>
      </c>
      <c r="AC711" s="97"/>
      <c r="AD711" s="97"/>
      <c r="AE711" s="97">
        <f t="shared" si="618"/>
        <v>1550567.8000000005</v>
      </c>
      <c r="AF711" s="105"/>
      <c r="AG711" s="104"/>
      <c r="AH711" s="102"/>
      <c r="AI711" s="102"/>
      <c r="AJ711" s="102"/>
      <c r="AK711" s="103"/>
      <c r="AL711" s="102">
        <f t="shared" si="631"/>
        <v>0</v>
      </c>
      <c r="AM711" s="101">
        <f t="shared" si="659"/>
        <v>1550567.8000000005</v>
      </c>
      <c r="AN711" s="102"/>
      <c r="AO711" s="264">
        <f t="shared" si="632"/>
        <v>1550567.8000000005</v>
      </c>
      <c r="AP711" s="240"/>
      <c r="AQ711" s="87">
        <f t="shared" si="619"/>
        <v>1348319.8</v>
      </c>
      <c r="AR711" s="102"/>
      <c r="AS711" s="102"/>
      <c r="AT711" s="102"/>
      <c r="AU711" s="102"/>
      <c r="AV711" s="260">
        <f t="shared" si="633"/>
        <v>0</v>
      </c>
      <c r="AW711" s="102">
        <f t="shared" si="658"/>
        <v>1348319.8</v>
      </c>
      <c r="AX711" s="102"/>
      <c r="AY711" s="101">
        <f t="shared" si="634"/>
        <v>1348319.8</v>
      </c>
      <c r="AZ711" s="516"/>
      <c r="BA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row>
    <row r="712" spans="1:87" s="11" customFormat="1" ht="12" customHeight="1">
      <c r="A712" s="373">
        <v>18605081</v>
      </c>
      <c r="B712" s="387" t="str">
        <f t="shared" si="660"/>
        <v>18605081</v>
      </c>
      <c r="C712" s="352" t="s">
        <v>1311</v>
      </c>
      <c r="D712" s="353" t="str">
        <f t="shared" si="661"/>
        <v>W/C</v>
      </c>
      <c r="E712" s="353"/>
      <c r="F712" s="367">
        <v>42811</v>
      </c>
      <c r="G712" s="353"/>
      <c r="H712" s="354" t="str">
        <f t="shared" si="662"/>
        <v/>
      </c>
      <c r="I712" s="354" t="str">
        <f t="shared" si="663"/>
        <v/>
      </c>
      <c r="J712" s="354" t="str">
        <f t="shared" si="664"/>
        <v/>
      </c>
      <c r="K712" s="354" t="str">
        <f t="shared" si="665"/>
        <v/>
      </c>
      <c r="L712" s="354" t="str">
        <f t="shared" si="666"/>
        <v>W/C</v>
      </c>
      <c r="M712" s="354" t="str">
        <f t="shared" si="667"/>
        <v>NO</v>
      </c>
      <c r="N712" s="354" t="str">
        <f t="shared" si="668"/>
        <v>W/C</v>
      </c>
      <c r="O712"/>
      <c r="P712" s="355">
        <v>2829453.19</v>
      </c>
      <c r="Q712" s="355">
        <v>2823864.53</v>
      </c>
      <c r="R712" s="355">
        <v>2799539.25</v>
      </c>
      <c r="S712" s="355">
        <v>2775213.97</v>
      </c>
      <c r="T712" s="355">
        <v>2750888.69</v>
      </c>
      <c r="U712" s="355">
        <v>2726563.41</v>
      </c>
      <c r="V712" s="355">
        <v>2702238.13</v>
      </c>
      <c r="W712" s="355">
        <v>2677912.85</v>
      </c>
      <c r="X712" s="355">
        <v>2653587.5699999998</v>
      </c>
      <c r="Y712" s="355">
        <v>2629262.29</v>
      </c>
      <c r="Z712" s="355">
        <v>2604937.0099999998</v>
      </c>
      <c r="AA712" s="355">
        <v>2580611.73</v>
      </c>
      <c r="AB712" s="355">
        <v>2556286.4500000002</v>
      </c>
      <c r="AC712" s="355"/>
      <c r="AD712" s="355"/>
      <c r="AE712" s="355">
        <f t="shared" si="618"/>
        <v>2701457.4375000005</v>
      </c>
      <c r="AF712" s="406"/>
      <c r="AG712" s="356"/>
      <c r="AH712" s="357"/>
      <c r="AI712" s="357"/>
      <c r="AJ712" s="357"/>
      <c r="AK712" s="358"/>
      <c r="AL712" s="357">
        <f t="shared" si="631"/>
        <v>0</v>
      </c>
      <c r="AM712" s="359">
        <f t="shared" si="659"/>
        <v>2701457.4375000005</v>
      </c>
      <c r="AN712" s="357"/>
      <c r="AO712" s="360">
        <f t="shared" si="632"/>
        <v>2701457.4375000005</v>
      </c>
      <c r="AP712" s="357"/>
      <c r="AQ712" s="361">
        <f t="shared" si="619"/>
        <v>2556286.4500000002</v>
      </c>
      <c r="AR712" s="357"/>
      <c r="AS712" s="357"/>
      <c r="AT712" s="357"/>
      <c r="AU712" s="357"/>
      <c r="AV712" s="362">
        <f t="shared" si="633"/>
        <v>0</v>
      </c>
      <c r="AW712" s="357">
        <f t="shared" si="658"/>
        <v>2556286.4500000002</v>
      </c>
      <c r="AX712" s="357"/>
      <c r="AY712" s="359">
        <f t="shared" si="634"/>
        <v>2556286.4500000002</v>
      </c>
      <c r="AZ712" s="516"/>
      <c r="BA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row>
    <row r="713" spans="1:87" s="11" customFormat="1" ht="12" customHeight="1">
      <c r="A713" s="373">
        <v>18605091</v>
      </c>
      <c r="B713" s="387" t="str">
        <f t="shared" si="660"/>
        <v>18605091</v>
      </c>
      <c r="C713" s="352" t="s">
        <v>1317</v>
      </c>
      <c r="D713" s="353" t="str">
        <f t="shared" si="661"/>
        <v>Non-Op</v>
      </c>
      <c r="E713" s="353"/>
      <c r="F713" s="367">
        <v>42842</v>
      </c>
      <c r="G713" s="353"/>
      <c r="H713" s="354" t="str">
        <f t="shared" si="662"/>
        <v/>
      </c>
      <c r="I713" s="354" t="str">
        <f t="shared" si="663"/>
        <v/>
      </c>
      <c r="J713" s="354" t="str">
        <f t="shared" si="664"/>
        <v/>
      </c>
      <c r="K713" s="354" t="str">
        <f t="shared" si="665"/>
        <v>Non-Op</v>
      </c>
      <c r="L713" s="354" t="str">
        <f t="shared" si="666"/>
        <v>NO</v>
      </c>
      <c r="M713" s="354" t="str">
        <f t="shared" si="667"/>
        <v>NO</v>
      </c>
      <c r="N713" s="354" t="str">
        <f t="shared" si="668"/>
        <v/>
      </c>
      <c r="O713"/>
      <c r="P713" s="355">
        <v>0</v>
      </c>
      <c r="Q713" s="355">
        <v>0</v>
      </c>
      <c r="R713" s="355">
        <v>0</v>
      </c>
      <c r="S713" s="355">
        <v>0</v>
      </c>
      <c r="T713" s="355">
        <v>0</v>
      </c>
      <c r="U713" s="355">
        <v>0</v>
      </c>
      <c r="V713" s="355">
        <v>0</v>
      </c>
      <c r="W713" s="355">
        <v>0</v>
      </c>
      <c r="X713" s="355">
        <v>0</v>
      </c>
      <c r="Y713" s="355">
        <v>0</v>
      </c>
      <c r="Z713" s="355">
        <v>0</v>
      </c>
      <c r="AA713" s="355">
        <v>0</v>
      </c>
      <c r="AB713" s="355">
        <v>0</v>
      </c>
      <c r="AC713" s="355"/>
      <c r="AD713" s="355"/>
      <c r="AE713" s="355">
        <f t="shared" si="618"/>
        <v>0</v>
      </c>
      <c r="AF713" s="406"/>
      <c r="AG713" s="356"/>
      <c r="AH713" s="357"/>
      <c r="AI713" s="357"/>
      <c r="AJ713" s="357"/>
      <c r="AK713" s="358">
        <f>AE713</f>
        <v>0</v>
      </c>
      <c r="AL713" s="357">
        <f t="shared" si="631"/>
        <v>0</v>
      </c>
      <c r="AM713" s="359"/>
      <c r="AN713" s="357"/>
      <c r="AO713" s="360">
        <f t="shared" si="632"/>
        <v>0</v>
      </c>
      <c r="AP713" s="357"/>
      <c r="AQ713" s="361">
        <f t="shared" si="619"/>
        <v>0</v>
      </c>
      <c r="AR713" s="357"/>
      <c r="AS713" s="357"/>
      <c r="AT713" s="357"/>
      <c r="AU713" s="357">
        <f>AQ713</f>
        <v>0</v>
      </c>
      <c r="AV713" s="362">
        <f t="shared" si="633"/>
        <v>0</v>
      </c>
      <c r="AW713" s="357"/>
      <c r="AX713" s="357"/>
      <c r="AY713" s="359">
        <f t="shared" si="634"/>
        <v>0</v>
      </c>
      <c r="AZ713" s="516" t="s">
        <v>1684</v>
      </c>
      <c r="BA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row>
    <row r="714" spans="1:87" s="11" customFormat="1" ht="12" customHeight="1">
      <c r="A714" s="168">
        <v>18608001</v>
      </c>
      <c r="B714" s="111" t="str">
        <f t="shared" si="660"/>
        <v>18608001</v>
      </c>
      <c r="C714" s="128" t="s">
        <v>262</v>
      </c>
      <c r="D714" s="115" t="str">
        <f t="shared" si="661"/>
        <v>W/C</v>
      </c>
      <c r="E714" s="115"/>
      <c r="F714" s="128"/>
      <c r="G714" s="115"/>
      <c r="H714" s="184" t="str">
        <f t="shared" si="662"/>
        <v/>
      </c>
      <c r="I714" s="184" t="str">
        <f t="shared" si="663"/>
        <v/>
      </c>
      <c r="J714" s="184" t="str">
        <f t="shared" si="664"/>
        <v/>
      </c>
      <c r="K714" s="184" t="str">
        <f t="shared" si="665"/>
        <v/>
      </c>
      <c r="L714" s="184" t="str">
        <f t="shared" si="666"/>
        <v>W/C</v>
      </c>
      <c r="M714" s="184" t="str">
        <f t="shared" si="667"/>
        <v>NO</v>
      </c>
      <c r="N714" s="184" t="str">
        <f t="shared" si="668"/>
        <v>W/C</v>
      </c>
      <c r="O714"/>
      <c r="P714" s="97">
        <v>19063.23</v>
      </c>
      <c r="Q714" s="97">
        <v>20985.73</v>
      </c>
      <c r="R714" s="97">
        <v>23462.38</v>
      </c>
      <c r="S714" s="97">
        <v>23462.38</v>
      </c>
      <c r="T714" s="97">
        <v>23462.38</v>
      </c>
      <c r="U714" s="97">
        <v>24390.38</v>
      </c>
      <c r="V714" s="97">
        <v>26930.03</v>
      </c>
      <c r="W714" s="97">
        <v>26930.03</v>
      </c>
      <c r="X714" s="97">
        <v>30108.28</v>
      </c>
      <c r="Y714" s="97">
        <v>34566.86</v>
      </c>
      <c r="Z714" s="97">
        <v>36323.760000000002</v>
      </c>
      <c r="AA714" s="97">
        <v>39575.26</v>
      </c>
      <c r="AB714" s="97">
        <v>40199.760000000002</v>
      </c>
      <c r="AC714" s="97"/>
      <c r="AD714" s="97"/>
      <c r="AE714" s="97">
        <f t="shared" si="618"/>
        <v>28319.080416666668</v>
      </c>
      <c r="AF714" s="105"/>
      <c r="AG714" s="104"/>
      <c r="AH714" s="102"/>
      <c r="AI714" s="102"/>
      <c r="AJ714" s="102"/>
      <c r="AK714" s="103"/>
      <c r="AL714" s="102">
        <f t="shared" si="631"/>
        <v>0</v>
      </c>
      <c r="AM714" s="101">
        <f>AE714</f>
        <v>28319.080416666668</v>
      </c>
      <c r="AN714" s="102"/>
      <c r="AO714" s="264">
        <f t="shared" si="632"/>
        <v>28319.080416666668</v>
      </c>
      <c r="AP714" s="240"/>
      <c r="AQ714" s="87">
        <f t="shared" si="619"/>
        <v>40199.760000000002</v>
      </c>
      <c r="AR714" s="102"/>
      <c r="AS714" s="102"/>
      <c r="AT714" s="102"/>
      <c r="AU714" s="102"/>
      <c r="AV714" s="260">
        <f t="shared" si="633"/>
        <v>0</v>
      </c>
      <c r="AW714" s="102">
        <f t="shared" si="658"/>
        <v>40199.760000000002</v>
      </c>
      <c r="AX714" s="102"/>
      <c r="AY714" s="101">
        <f t="shared" si="634"/>
        <v>40199.760000000002</v>
      </c>
      <c r="AZ714" s="516"/>
      <c r="BA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row>
    <row r="715" spans="1:87" s="11" customFormat="1" ht="12" customHeight="1">
      <c r="A715" s="168">
        <v>18608002</v>
      </c>
      <c r="B715" s="111" t="str">
        <f t="shared" si="660"/>
        <v>18608002</v>
      </c>
      <c r="C715" s="128" t="s">
        <v>1090</v>
      </c>
      <c r="D715" s="115" t="str">
        <f t="shared" si="661"/>
        <v>W/C</v>
      </c>
      <c r="E715" s="115"/>
      <c r="F715" s="128"/>
      <c r="G715" s="115"/>
      <c r="H715" s="184" t="str">
        <f t="shared" si="662"/>
        <v/>
      </c>
      <c r="I715" s="184" t="str">
        <f t="shared" si="663"/>
        <v/>
      </c>
      <c r="J715" s="184" t="str">
        <f t="shared" si="664"/>
        <v/>
      </c>
      <c r="K715" s="184" t="str">
        <f t="shared" si="665"/>
        <v/>
      </c>
      <c r="L715" s="184" t="str">
        <f t="shared" si="666"/>
        <v>W/C</v>
      </c>
      <c r="M715" s="184" t="str">
        <f t="shared" si="667"/>
        <v>NO</v>
      </c>
      <c r="N715" s="184" t="str">
        <f t="shared" si="668"/>
        <v>W/C</v>
      </c>
      <c r="O715"/>
      <c r="P715" s="97">
        <v>252675.94</v>
      </c>
      <c r="Q715" s="97">
        <v>252675.94</v>
      </c>
      <c r="R715" s="97">
        <v>252675.94</v>
      </c>
      <c r="S715" s="97">
        <v>252675.94</v>
      </c>
      <c r="T715" s="97">
        <v>252675.94</v>
      </c>
      <c r="U715" s="97">
        <v>277449.02</v>
      </c>
      <c r="V715" s="97">
        <v>277449.02</v>
      </c>
      <c r="W715" s="97">
        <v>292189.59000000003</v>
      </c>
      <c r="X715" s="97">
        <v>291951.25</v>
      </c>
      <c r="Y715" s="97">
        <v>292775.71000000002</v>
      </c>
      <c r="Z715" s="97">
        <v>292775.71000000002</v>
      </c>
      <c r="AA715" s="97">
        <v>296497.46000000002</v>
      </c>
      <c r="AB715" s="97">
        <v>296497.46000000002</v>
      </c>
      <c r="AC715" s="97"/>
      <c r="AD715" s="97"/>
      <c r="AE715" s="97">
        <f t="shared" si="618"/>
        <v>275531.51833333337</v>
      </c>
      <c r="AF715" s="146"/>
      <c r="AG715" s="108"/>
      <c r="AH715" s="102"/>
      <c r="AI715" s="102"/>
      <c r="AJ715" s="102"/>
      <c r="AK715" s="103"/>
      <c r="AL715" s="102">
        <f t="shared" si="631"/>
        <v>0</v>
      </c>
      <c r="AM715" s="101">
        <f>AE715</f>
        <v>275531.51833333337</v>
      </c>
      <c r="AN715" s="102"/>
      <c r="AO715" s="264">
        <f t="shared" si="632"/>
        <v>275531.51833333337</v>
      </c>
      <c r="AP715" s="240"/>
      <c r="AQ715" s="87">
        <f t="shared" si="619"/>
        <v>296497.46000000002</v>
      </c>
      <c r="AR715" s="102"/>
      <c r="AS715" s="102"/>
      <c r="AT715" s="102"/>
      <c r="AU715" s="102"/>
      <c r="AV715" s="260">
        <f t="shared" si="633"/>
        <v>0</v>
      </c>
      <c r="AW715" s="102">
        <f t="shared" si="658"/>
        <v>296497.46000000002</v>
      </c>
      <c r="AX715" s="102"/>
      <c r="AY715" s="101">
        <f t="shared" si="634"/>
        <v>296497.46000000002</v>
      </c>
      <c r="AZ715" s="516"/>
      <c r="BA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row>
    <row r="716" spans="1:87" s="11" customFormat="1" ht="12" customHeight="1">
      <c r="A716" s="168">
        <v>18608011</v>
      </c>
      <c r="B716" s="111" t="str">
        <f t="shared" si="660"/>
        <v>18608011</v>
      </c>
      <c r="C716" s="128" t="s">
        <v>264</v>
      </c>
      <c r="D716" s="115" t="str">
        <f t="shared" si="661"/>
        <v>Non-Op</v>
      </c>
      <c r="E716" s="115"/>
      <c r="F716" s="128"/>
      <c r="G716" s="115"/>
      <c r="H716" s="184" t="str">
        <f t="shared" si="662"/>
        <v/>
      </c>
      <c r="I716" s="184" t="str">
        <f t="shared" si="663"/>
        <v/>
      </c>
      <c r="J716" s="184" t="str">
        <f t="shared" si="664"/>
        <v/>
      </c>
      <c r="K716" s="184" t="str">
        <f t="shared" si="665"/>
        <v>Non-Op</v>
      </c>
      <c r="L716" s="184" t="str">
        <f t="shared" si="666"/>
        <v>NO</v>
      </c>
      <c r="M716" s="184" t="str">
        <f t="shared" si="667"/>
        <v>NO</v>
      </c>
      <c r="N716" s="184" t="str">
        <f t="shared" si="668"/>
        <v/>
      </c>
      <c r="O716"/>
      <c r="P716" s="97">
        <v>350000</v>
      </c>
      <c r="Q716" s="97">
        <v>350000</v>
      </c>
      <c r="R716" s="97">
        <v>350000</v>
      </c>
      <c r="S716" s="97">
        <v>345600.85</v>
      </c>
      <c r="T716" s="97">
        <v>345600.85</v>
      </c>
      <c r="U716" s="97">
        <v>345600.85</v>
      </c>
      <c r="V716" s="97">
        <v>342133.2</v>
      </c>
      <c r="W716" s="97">
        <v>342133.2</v>
      </c>
      <c r="X716" s="97">
        <v>342133.2</v>
      </c>
      <c r="Y716" s="97">
        <v>334496.37</v>
      </c>
      <c r="Z716" s="97">
        <v>334496.37</v>
      </c>
      <c r="AA716" s="97">
        <v>334496.37</v>
      </c>
      <c r="AB716" s="97">
        <v>350000</v>
      </c>
      <c r="AC716" s="97"/>
      <c r="AD716" s="97"/>
      <c r="AE716" s="97">
        <f t="shared" si="618"/>
        <v>343057.60500000004</v>
      </c>
      <c r="AF716" s="105"/>
      <c r="AG716" s="104"/>
      <c r="AH716" s="102"/>
      <c r="AI716" s="102"/>
      <c r="AJ716" s="102"/>
      <c r="AK716" s="103">
        <f>AE716</f>
        <v>343057.60500000004</v>
      </c>
      <c r="AL716" s="102">
        <f t="shared" si="631"/>
        <v>343057.60500000004</v>
      </c>
      <c r="AM716" s="101"/>
      <c r="AN716" s="102"/>
      <c r="AO716" s="264">
        <f t="shared" si="632"/>
        <v>0</v>
      </c>
      <c r="AP716" s="240"/>
      <c r="AQ716" s="87">
        <f t="shared" si="619"/>
        <v>350000</v>
      </c>
      <c r="AR716" s="102"/>
      <c r="AS716" s="102"/>
      <c r="AT716" s="102"/>
      <c r="AU716" s="102">
        <f>AQ716</f>
        <v>350000</v>
      </c>
      <c r="AV716" s="260">
        <f t="shared" si="633"/>
        <v>350000</v>
      </c>
      <c r="AW716" s="102"/>
      <c r="AX716" s="102"/>
      <c r="AY716" s="101">
        <f t="shared" si="634"/>
        <v>0</v>
      </c>
      <c r="AZ716" s="516" t="s">
        <v>1697</v>
      </c>
      <c r="BA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row>
    <row r="717" spans="1:87" s="11" customFormat="1" ht="12" customHeight="1">
      <c r="A717" s="168">
        <v>18608012</v>
      </c>
      <c r="B717" s="111" t="str">
        <f t="shared" si="660"/>
        <v>18608012</v>
      </c>
      <c r="C717" s="128" t="s">
        <v>1092</v>
      </c>
      <c r="D717" s="115" t="str">
        <f t="shared" si="661"/>
        <v>Non-Op</v>
      </c>
      <c r="E717" s="115"/>
      <c r="F717" s="128"/>
      <c r="G717" s="115"/>
      <c r="H717" s="184" t="str">
        <f t="shared" si="662"/>
        <v/>
      </c>
      <c r="I717" s="184" t="str">
        <f t="shared" si="663"/>
        <v/>
      </c>
      <c r="J717" s="184" t="str">
        <f t="shared" si="664"/>
        <v/>
      </c>
      <c r="K717" s="184" t="str">
        <f t="shared" si="665"/>
        <v>Non-Op</v>
      </c>
      <c r="L717" s="184" t="str">
        <f t="shared" si="666"/>
        <v>NO</v>
      </c>
      <c r="M717" s="184" t="str">
        <f t="shared" si="667"/>
        <v>NO</v>
      </c>
      <c r="N717" s="184" t="str">
        <f t="shared" si="668"/>
        <v/>
      </c>
      <c r="O717"/>
      <c r="P717" s="97">
        <v>100000</v>
      </c>
      <c r="Q717" s="97">
        <v>100000</v>
      </c>
      <c r="R717" s="97">
        <v>100000</v>
      </c>
      <c r="S717" s="97">
        <v>100000</v>
      </c>
      <c r="T717" s="97">
        <v>100000</v>
      </c>
      <c r="U717" s="97">
        <v>100000</v>
      </c>
      <c r="V717" s="97">
        <v>75226.92</v>
      </c>
      <c r="W717" s="97">
        <v>75226.92</v>
      </c>
      <c r="X717" s="97">
        <v>75226.92</v>
      </c>
      <c r="Y717" s="97">
        <v>59900.23</v>
      </c>
      <c r="Z717" s="97">
        <v>59900.23</v>
      </c>
      <c r="AA717" s="97">
        <v>59900.23</v>
      </c>
      <c r="AB717" s="97">
        <v>100000</v>
      </c>
      <c r="AC717" s="97"/>
      <c r="AD717" s="97"/>
      <c r="AE717" s="97">
        <f t="shared" si="618"/>
        <v>83781.787500000006</v>
      </c>
      <c r="AF717" s="105"/>
      <c r="AG717" s="104"/>
      <c r="AH717" s="102"/>
      <c r="AI717" s="102"/>
      <c r="AJ717" s="102"/>
      <c r="AK717" s="103">
        <f>AE717</f>
        <v>83781.787500000006</v>
      </c>
      <c r="AL717" s="102">
        <f t="shared" si="631"/>
        <v>83781.787500000006</v>
      </c>
      <c r="AM717" s="101"/>
      <c r="AN717" s="102"/>
      <c r="AO717" s="264">
        <f t="shared" si="632"/>
        <v>0</v>
      </c>
      <c r="AP717" s="240"/>
      <c r="AQ717" s="87">
        <f t="shared" si="619"/>
        <v>100000</v>
      </c>
      <c r="AR717" s="102"/>
      <c r="AS717" s="102"/>
      <c r="AT717" s="102"/>
      <c r="AU717" s="102">
        <f>AQ717</f>
        <v>100000</v>
      </c>
      <c r="AV717" s="260">
        <f t="shared" si="633"/>
        <v>100000</v>
      </c>
      <c r="AW717" s="102"/>
      <c r="AX717" s="102"/>
      <c r="AY717" s="101">
        <f t="shared" si="634"/>
        <v>0</v>
      </c>
      <c r="AZ717" s="516" t="s">
        <v>1697</v>
      </c>
      <c r="BA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row>
    <row r="718" spans="1:87" s="11" customFormat="1" ht="12" customHeight="1">
      <c r="A718" s="168">
        <v>18608021</v>
      </c>
      <c r="B718" s="111" t="str">
        <f t="shared" si="660"/>
        <v>18608021</v>
      </c>
      <c r="C718" s="128" t="s">
        <v>263</v>
      </c>
      <c r="D718" s="115" t="str">
        <f t="shared" si="661"/>
        <v>W/C</v>
      </c>
      <c r="E718" s="115"/>
      <c r="F718" s="128"/>
      <c r="G718" s="115"/>
      <c r="H718" s="184" t="str">
        <f t="shared" si="662"/>
        <v/>
      </c>
      <c r="I718" s="184" t="str">
        <f t="shared" si="663"/>
        <v/>
      </c>
      <c r="J718" s="184" t="str">
        <f t="shared" si="664"/>
        <v/>
      </c>
      <c r="K718" s="184" t="str">
        <f t="shared" si="665"/>
        <v/>
      </c>
      <c r="L718" s="184" t="str">
        <f t="shared" si="666"/>
        <v>W/C</v>
      </c>
      <c r="M718" s="184" t="str">
        <f t="shared" si="667"/>
        <v>NO</v>
      </c>
      <c r="N718" s="184" t="str">
        <f t="shared" si="668"/>
        <v>W/C</v>
      </c>
      <c r="O718"/>
      <c r="P718" s="97">
        <v>0</v>
      </c>
      <c r="Q718" s="97">
        <v>0</v>
      </c>
      <c r="R718" s="97">
        <v>0</v>
      </c>
      <c r="S718" s="97">
        <v>0</v>
      </c>
      <c r="T718" s="97">
        <v>0</v>
      </c>
      <c r="U718" s="97">
        <v>0</v>
      </c>
      <c r="V718" s="97">
        <v>0</v>
      </c>
      <c r="W718" s="97">
        <v>0</v>
      </c>
      <c r="X718" s="97">
        <v>0</v>
      </c>
      <c r="Y718" s="97">
        <v>0</v>
      </c>
      <c r="Z718" s="97">
        <v>0</v>
      </c>
      <c r="AA718" s="97">
        <v>0</v>
      </c>
      <c r="AB718" s="97">
        <v>0</v>
      </c>
      <c r="AC718" s="97"/>
      <c r="AD718" s="97"/>
      <c r="AE718" s="97">
        <f t="shared" si="618"/>
        <v>0</v>
      </c>
      <c r="AF718" s="105"/>
      <c r="AG718" s="104"/>
      <c r="AH718" s="102"/>
      <c r="AI718" s="102"/>
      <c r="AJ718" s="102"/>
      <c r="AK718" s="103"/>
      <c r="AL718" s="102">
        <f t="shared" si="631"/>
        <v>0</v>
      </c>
      <c r="AM718" s="101">
        <f>AE718</f>
        <v>0</v>
      </c>
      <c r="AN718" s="102"/>
      <c r="AO718" s="264">
        <f t="shared" si="632"/>
        <v>0</v>
      </c>
      <c r="AP718" s="240"/>
      <c r="AQ718" s="87">
        <f t="shared" si="619"/>
        <v>0</v>
      </c>
      <c r="AR718" s="102"/>
      <c r="AS718" s="102"/>
      <c r="AT718" s="102"/>
      <c r="AU718" s="102"/>
      <c r="AV718" s="260">
        <f t="shared" si="633"/>
        <v>0</v>
      </c>
      <c r="AW718" s="102">
        <f>AQ718</f>
        <v>0</v>
      </c>
      <c r="AX718" s="102"/>
      <c r="AY718" s="101">
        <f t="shared" si="634"/>
        <v>0</v>
      </c>
      <c r="AZ718" s="516"/>
      <c r="BA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row>
    <row r="719" spans="1:87" s="11" customFormat="1" ht="12" customHeight="1">
      <c r="A719" s="168">
        <v>18608031</v>
      </c>
      <c r="B719" s="111" t="str">
        <f t="shared" si="660"/>
        <v>18608031</v>
      </c>
      <c r="C719" s="128" t="s">
        <v>263</v>
      </c>
      <c r="D719" s="115" t="str">
        <f t="shared" si="661"/>
        <v>W/C</v>
      </c>
      <c r="E719" s="115"/>
      <c r="F719" s="128"/>
      <c r="G719" s="115"/>
      <c r="H719" s="184" t="str">
        <f t="shared" si="662"/>
        <v/>
      </c>
      <c r="I719" s="184" t="str">
        <f t="shared" si="663"/>
        <v/>
      </c>
      <c r="J719" s="184" t="str">
        <f t="shared" si="664"/>
        <v/>
      </c>
      <c r="K719" s="184" t="str">
        <f t="shared" si="665"/>
        <v/>
      </c>
      <c r="L719" s="184" t="str">
        <f t="shared" si="666"/>
        <v>W/C</v>
      </c>
      <c r="M719" s="184" t="str">
        <f t="shared" si="667"/>
        <v>NO</v>
      </c>
      <c r="N719" s="184" t="str">
        <f t="shared" si="668"/>
        <v>W/C</v>
      </c>
      <c r="O719"/>
      <c r="P719" s="97">
        <v>50000</v>
      </c>
      <c r="Q719" s="97">
        <v>50000</v>
      </c>
      <c r="R719" s="97">
        <v>50000</v>
      </c>
      <c r="S719" s="97">
        <v>50000</v>
      </c>
      <c r="T719" s="97">
        <v>50000</v>
      </c>
      <c r="U719" s="97">
        <v>50000</v>
      </c>
      <c r="V719" s="97">
        <v>50000</v>
      </c>
      <c r="W719" s="97">
        <v>50000</v>
      </c>
      <c r="X719" s="97">
        <v>50000</v>
      </c>
      <c r="Y719" s="97">
        <v>50000</v>
      </c>
      <c r="Z719" s="97">
        <v>50000</v>
      </c>
      <c r="AA719" s="97">
        <v>50000</v>
      </c>
      <c r="AB719" s="97">
        <v>53000</v>
      </c>
      <c r="AC719" s="97"/>
      <c r="AD719" s="97"/>
      <c r="AE719" s="97">
        <f t="shared" ref="AE719:AE782" si="669">(P719+AB719+SUM(Q719:AA719)*2)/24</f>
        <v>50125</v>
      </c>
      <c r="AF719" s="105"/>
      <c r="AG719" s="104"/>
      <c r="AH719" s="102"/>
      <c r="AI719" s="102"/>
      <c r="AJ719" s="102"/>
      <c r="AK719" s="103"/>
      <c r="AL719" s="102">
        <f t="shared" si="631"/>
        <v>0</v>
      </c>
      <c r="AM719" s="101">
        <f>AE719</f>
        <v>50125</v>
      </c>
      <c r="AN719" s="102"/>
      <c r="AO719" s="264">
        <f t="shared" si="632"/>
        <v>50125</v>
      </c>
      <c r="AP719" s="240"/>
      <c r="AQ719" s="87">
        <f t="shared" ref="AQ719:AQ782" si="670">AB719</f>
        <v>53000</v>
      </c>
      <c r="AR719" s="102"/>
      <c r="AS719" s="102"/>
      <c r="AT719" s="102"/>
      <c r="AU719" s="102"/>
      <c r="AV719" s="260">
        <f t="shared" si="633"/>
        <v>0</v>
      </c>
      <c r="AW719" s="102">
        <f t="shared" ref="AW719:AW720" si="671">AQ719</f>
        <v>53000</v>
      </c>
      <c r="AX719" s="102"/>
      <c r="AY719" s="101">
        <f t="shared" si="634"/>
        <v>53000</v>
      </c>
      <c r="AZ719" s="516"/>
      <c r="BA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row>
    <row r="720" spans="1:87" s="11" customFormat="1" ht="12" customHeight="1">
      <c r="A720" s="168">
        <v>18608041</v>
      </c>
      <c r="B720" s="111" t="str">
        <f t="shared" si="660"/>
        <v>18608041</v>
      </c>
      <c r="C720" s="128" t="s">
        <v>489</v>
      </c>
      <c r="D720" s="115" t="str">
        <f t="shared" si="661"/>
        <v>W/C</v>
      </c>
      <c r="E720" s="115"/>
      <c r="F720" s="128"/>
      <c r="G720" s="115"/>
      <c r="H720" s="184" t="str">
        <f t="shared" si="662"/>
        <v/>
      </c>
      <c r="I720" s="184" t="str">
        <f t="shared" si="663"/>
        <v/>
      </c>
      <c r="J720" s="184" t="str">
        <f t="shared" si="664"/>
        <v/>
      </c>
      <c r="K720" s="184" t="str">
        <f t="shared" si="665"/>
        <v/>
      </c>
      <c r="L720" s="184" t="str">
        <f t="shared" si="666"/>
        <v>W/C</v>
      </c>
      <c r="M720" s="184" t="str">
        <f t="shared" si="667"/>
        <v>NO</v>
      </c>
      <c r="N720" s="184" t="str">
        <f t="shared" si="668"/>
        <v>W/C</v>
      </c>
      <c r="O720"/>
      <c r="P720" s="97">
        <v>811130.78</v>
      </c>
      <c r="Q720" s="97">
        <v>899192.05</v>
      </c>
      <c r="R720" s="97">
        <v>883579.26</v>
      </c>
      <c r="S720" s="97">
        <v>573745.87</v>
      </c>
      <c r="T720" s="97">
        <v>564158.68000000005</v>
      </c>
      <c r="U720" s="97">
        <v>587578.79</v>
      </c>
      <c r="V720" s="97">
        <v>590929.11</v>
      </c>
      <c r="W720" s="97">
        <v>593876.16</v>
      </c>
      <c r="X720" s="97">
        <v>600047.46</v>
      </c>
      <c r="Y720" s="97">
        <v>656818.21</v>
      </c>
      <c r="Z720" s="97">
        <v>670753.55000000005</v>
      </c>
      <c r="AA720" s="97">
        <v>672933.91</v>
      </c>
      <c r="AB720" s="97">
        <v>686475.96</v>
      </c>
      <c r="AC720" s="97"/>
      <c r="AD720" s="97"/>
      <c r="AE720" s="97">
        <f t="shared" si="669"/>
        <v>670201.36833333329</v>
      </c>
      <c r="AF720" s="105"/>
      <c r="AG720" s="104"/>
      <c r="AH720" s="102"/>
      <c r="AI720" s="102"/>
      <c r="AJ720" s="102"/>
      <c r="AK720" s="103"/>
      <c r="AL720" s="102">
        <f t="shared" si="631"/>
        <v>0</v>
      </c>
      <c r="AM720" s="101">
        <f>AE720</f>
        <v>670201.36833333329</v>
      </c>
      <c r="AN720" s="102"/>
      <c r="AO720" s="264">
        <f t="shared" si="632"/>
        <v>670201.36833333329</v>
      </c>
      <c r="AP720" s="240"/>
      <c r="AQ720" s="87">
        <f t="shared" si="670"/>
        <v>686475.96</v>
      </c>
      <c r="AR720" s="102"/>
      <c r="AS720" s="102"/>
      <c r="AT720" s="102"/>
      <c r="AU720" s="102"/>
      <c r="AV720" s="260">
        <f t="shared" si="633"/>
        <v>0</v>
      </c>
      <c r="AW720" s="102">
        <f t="shared" si="671"/>
        <v>686475.96</v>
      </c>
      <c r="AX720" s="102"/>
      <c r="AY720" s="101">
        <f t="shared" si="634"/>
        <v>686475.96</v>
      </c>
      <c r="AZ720" s="516"/>
      <c r="BA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row>
    <row r="721" spans="1:87" s="11" customFormat="1" ht="12" customHeight="1">
      <c r="A721" s="168">
        <v>18608051</v>
      </c>
      <c r="B721" s="111" t="str">
        <f t="shared" si="660"/>
        <v>18608051</v>
      </c>
      <c r="C721" s="128" t="s">
        <v>490</v>
      </c>
      <c r="D721" s="115" t="str">
        <f t="shared" si="661"/>
        <v>Non-Op</v>
      </c>
      <c r="E721" s="115"/>
      <c r="F721" s="128"/>
      <c r="G721" s="115"/>
      <c r="H721" s="184" t="str">
        <f t="shared" si="662"/>
        <v/>
      </c>
      <c r="I721" s="184" t="str">
        <f t="shared" si="663"/>
        <v/>
      </c>
      <c r="J721" s="184" t="str">
        <f t="shared" si="664"/>
        <v/>
      </c>
      <c r="K721" s="184" t="str">
        <f t="shared" si="665"/>
        <v>Non-Op</v>
      </c>
      <c r="L721" s="184" t="str">
        <f t="shared" si="666"/>
        <v>NO</v>
      </c>
      <c r="M721" s="184" t="str">
        <f t="shared" si="667"/>
        <v>NO</v>
      </c>
      <c r="N721" s="184" t="str">
        <f t="shared" si="668"/>
        <v/>
      </c>
      <c r="O721"/>
      <c r="P721" s="97">
        <v>5625000</v>
      </c>
      <c r="Q721" s="97">
        <v>5625000</v>
      </c>
      <c r="R721" s="97">
        <v>5625000</v>
      </c>
      <c r="S721" s="97">
        <v>5495618.5700000003</v>
      </c>
      <c r="T721" s="97">
        <v>5495618.5700000003</v>
      </c>
      <c r="U721" s="97">
        <v>5495618.5700000003</v>
      </c>
      <c r="V721" s="97">
        <v>5458295.9100000001</v>
      </c>
      <c r="W721" s="97">
        <v>5458295.9100000001</v>
      </c>
      <c r="X721" s="97">
        <v>5458295.9100000001</v>
      </c>
      <c r="Y721" s="97">
        <v>5391609.25</v>
      </c>
      <c r="Z721" s="97">
        <v>5391609.25</v>
      </c>
      <c r="AA721" s="97">
        <v>5391609.25</v>
      </c>
      <c r="AB721" s="97">
        <v>6165000</v>
      </c>
      <c r="AC721" s="97"/>
      <c r="AD721" s="97"/>
      <c r="AE721" s="97">
        <f t="shared" si="669"/>
        <v>5515130.9325000001</v>
      </c>
      <c r="AF721" s="105"/>
      <c r="AG721" s="104"/>
      <c r="AH721" s="102"/>
      <c r="AI721" s="102"/>
      <c r="AJ721" s="102"/>
      <c r="AK721" s="103">
        <f>AE721</f>
        <v>5515130.9325000001</v>
      </c>
      <c r="AL721" s="102">
        <f t="shared" si="631"/>
        <v>5515130.9325000001</v>
      </c>
      <c r="AM721" s="101"/>
      <c r="AN721" s="102"/>
      <c r="AO721" s="264">
        <f t="shared" si="632"/>
        <v>0</v>
      </c>
      <c r="AP721" s="240"/>
      <c r="AQ721" s="87">
        <f t="shared" si="670"/>
        <v>6165000</v>
      </c>
      <c r="AR721" s="102"/>
      <c r="AS721" s="102"/>
      <c r="AT721" s="102"/>
      <c r="AU721" s="102">
        <f>AQ721</f>
        <v>6165000</v>
      </c>
      <c r="AV721" s="260">
        <f t="shared" si="633"/>
        <v>6165000</v>
      </c>
      <c r="AW721" s="102"/>
      <c r="AX721" s="102"/>
      <c r="AY721" s="101">
        <f t="shared" si="634"/>
        <v>0</v>
      </c>
      <c r="AZ721" s="516" t="s">
        <v>1697</v>
      </c>
      <c r="BA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row>
    <row r="722" spans="1:87" s="11" customFormat="1" ht="12" customHeight="1">
      <c r="A722" s="168">
        <v>18608062</v>
      </c>
      <c r="B722" s="111" t="str">
        <f t="shared" si="660"/>
        <v>18608062</v>
      </c>
      <c r="C722" s="96" t="s">
        <v>347</v>
      </c>
      <c r="D722" s="115" t="str">
        <f t="shared" si="661"/>
        <v>W/C</v>
      </c>
      <c r="E722" s="115"/>
      <c r="F722" s="96"/>
      <c r="G722" s="115"/>
      <c r="H722" s="184" t="str">
        <f t="shared" si="662"/>
        <v/>
      </c>
      <c r="I722" s="184" t="str">
        <f t="shared" si="663"/>
        <v/>
      </c>
      <c r="J722" s="184" t="str">
        <f t="shared" si="664"/>
        <v/>
      </c>
      <c r="K722" s="184" t="str">
        <f t="shared" si="665"/>
        <v/>
      </c>
      <c r="L722" s="184" t="str">
        <f t="shared" si="666"/>
        <v>W/C</v>
      </c>
      <c r="M722" s="184" t="str">
        <f t="shared" si="667"/>
        <v>NO</v>
      </c>
      <c r="N722" s="184" t="str">
        <f t="shared" si="668"/>
        <v>W/C</v>
      </c>
      <c r="O722"/>
      <c r="P722" s="97">
        <v>-21301771.640000001</v>
      </c>
      <c r="Q722" s="97">
        <v>-21301771.640000001</v>
      </c>
      <c r="R722" s="97">
        <v>-21301771.640000001</v>
      </c>
      <c r="S722" s="97">
        <v>-21301771.640000001</v>
      </c>
      <c r="T722" s="97">
        <v>-21301771.640000001</v>
      </c>
      <c r="U722" s="97">
        <v>-21301771.640000001</v>
      </c>
      <c r="V722" s="97">
        <v>-21301771.640000001</v>
      </c>
      <c r="W722" s="97">
        <v>-21301771.640000001</v>
      </c>
      <c r="X722" s="97">
        <v>-21316268.920000002</v>
      </c>
      <c r="Y722" s="97">
        <v>-21316268.920000002</v>
      </c>
      <c r="Z722" s="97">
        <v>-21316268.920000002</v>
      </c>
      <c r="AA722" s="97">
        <v>-21316268.920000002</v>
      </c>
      <c r="AB722" s="97">
        <v>-21316268.920000002</v>
      </c>
      <c r="AC722" s="97"/>
      <c r="AD722" s="97"/>
      <c r="AE722" s="97">
        <f t="shared" si="669"/>
        <v>-21307208.120000008</v>
      </c>
      <c r="AF722" s="146"/>
      <c r="AG722" s="108"/>
      <c r="AH722" s="102"/>
      <c r="AI722" s="102"/>
      <c r="AJ722" s="102"/>
      <c r="AK722" s="103"/>
      <c r="AL722" s="102">
        <f t="shared" si="631"/>
        <v>0</v>
      </c>
      <c r="AM722" s="101">
        <f>AE722</f>
        <v>-21307208.120000008</v>
      </c>
      <c r="AN722" s="102"/>
      <c r="AO722" s="264">
        <f t="shared" si="632"/>
        <v>-21307208.120000008</v>
      </c>
      <c r="AP722" s="240"/>
      <c r="AQ722" s="87">
        <f t="shared" si="670"/>
        <v>-21316268.920000002</v>
      </c>
      <c r="AR722" s="102"/>
      <c r="AS722" s="102"/>
      <c r="AT722" s="102"/>
      <c r="AU722" s="102"/>
      <c r="AV722" s="260">
        <f t="shared" si="633"/>
        <v>0</v>
      </c>
      <c r="AW722" s="102">
        <f>AQ722</f>
        <v>-21316268.920000002</v>
      </c>
      <c r="AX722" s="102"/>
      <c r="AY722" s="101">
        <f t="shared" si="634"/>
        <v>-21316268.920000002</v>
      </c>
      <c r="AZ722" s="516"/>
      <c r="BA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row>
    <row r="723" spans="1:87" s="11" customFormat="1" ht="12" customHeight="1">
      <c r="A723" s="168">
        <v>18608081</v>
      </c>
      <c r="B723" s="111" t="str">
        <f t="shared" si="660"/>
        <v>18608081</v>
      </c>
      <c r="C723" s="128" t="s">
        <v>620</v>
      </c>
      <c r="D723" s="115" t="str">
        <f t="shared" si="661"/>
        <v>W/C</v>
      </c>
      <c r="E723" s="115"/>
      <c r="F723" s="128"/>
      <c r="G723" s="115"/>
      <c r="H723" s="184" t="str">
        <f t="shared" si="662"/>
        <v/>
      </c>
      <c r="I723" s="184" t="str">
        <f t="shared" si="663"/>
        <v/>
      </c>
      <c r="J723" s="184" t="str">
        <f t="shared" si="664"/>
        <v/>
      </c>
      <c r="K723" s="184" t="str">
        <f t="shared" si="665"/>
        <v/>
      </c>
      <c r="L723" s="184" t="str">
        <f t="shared" si="666"/>
        <v>W/C</v>
      </c>
      <c r="M723" s="184" t="str">
        <f t="shared" si="667"/>
        <v>NO</v>
      </c>
      <c r="N723" s="184" t="str">
        <f t="shared" si="668"/>
        <v>W/C</v>
      </c>
      <c r="O723"/>
      <c r="P723" s="97">
        <v>10000.120000000001</v>
      </c>
      <c r="Q723" s="97">
        <v>10000.120000000001</v>
      </c>
      <c r="R723" s="97">
        <v>10000.120000000001</v>
      </c>
      <c r="S723" s="97">
        <v>10000.120000000001</v>
      </c>
      <c r="T723" s="97">
        <v>10000.120000000001</v>
      </c>
      <c r="U723" s="97">
        <v>10000.120000000001</v>
      </c>
      <c r="V723" s="97">
        <v>10000.120000000001</v>
      </c>
      <c r="W723" s="97">
        <v>10000.120000000001</v>
      </c>
      <c r="X723" s="97">
        <v>10000.120000000001</v>
      </c>
      <c r="Y723" s="97">
        <v>10000.120000000001</v>
      </c>
      <c r="Z723" s="97">
        <v>10000.120000000001</v>
      </c>
      <c r="AA723" s="97">
        <v>10000.120000000001</v>
      </c>
      <c r="AB723" s="97">
        <v>10000.120000000001</v>
      </c>
      <c r="AC723" s="97"/>
      <c r="AD723" s="97"/>
      <c r="AE723" s="97">
        <f t="shared" si="669"/>
        <v>10000.119999999999</v>
      </c>
      <c r="AF723" s="105"/>
      <c r="AG723" s="104"/>
      <c r="AH723" s="102"/>
      <c r="AI723" s="102"/>
      <c r="AJ723" s="102"/>
      <c r="AK723" s="103"/>
      <c r="AL723" s="102">
        <f t="shared" si="631"/>
        <v>0</v>
      </c>
      <c r="AM723" s="101">
        <f>AE723</f>
        <v>10000.119999999999</v>
      </c>
      <c r="AN723" s="102"/>
      <c r="AO723" s="264">
        <f t="shared" si="632"/>
        <v>10000.119999999999</v>
      </c>
      <c r="AP723" s="240"/>
      <c r="AQ723" s="87">
        <f t="shared" si="670"/>
        <v>10000.120000000001</v>
      </c>
      <c r="AR723" s="102"/>
      <c r="AS723" s="102"/>
      <c r="AT723" s="102"/>
      <c r="AU723" s="102"/>
      <c r="AV723" s="260">
        <f t="shared" si="633"/>
        <v>0</v>
      </c>
      <c r="AW723" s="102">
        <f t="shared" ref="AW723:AW724" si="672">AQ723</f>
        <v>10000.120000000001</v>
      </c>
      <c r="AX723" s="102"/>
      <c r="AY723" s="101">
        <f t="shared" si="634"/>
        <v>10000.120000000001</v>
      </c>
      <c r="AZ723" s="516"/>
      <c r="BA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row>
    <row r="724" spans="1:87" s="11" customFormat="1" ht="12" customHeight="1">
      <c r="A724" s="168">
        <v>18608112</v>
      </c>
      <c r="B724" s="111" t="str">
        <f t="shared" si="660"/>
        <v>18608112</v>
      </c>
      <c r="C724" s="96" t="s">
        <v>18</v>
      </c>
      <c r="D724" s="115" t="str">
        <f t="shared" si="661"/>
        <v>W/C</v>
      </c>
      <c r="E724" s="115"/>
      <c r="F724" s="96"/>
      <c r="G724" s="115"/>
      <c r="H724" s="184" t="str">
        <f t="shared" si="662"/>
        <v/>
      </c>
      <c r="I724" s="184" t="str">
        <f t="shared" si="663"/>
        <v/>
      </c>
      <c r="J724" s="184" t="str">
        <f t="shared" si="664"/>
        <v/>
      </c>
      <c r="K724" s="184" t="str">
        <f t="shared" si="665"/>
        <v/>
      </c>
      <c r="L724" s="184" t="str">
        <f t="shared" si="666"/>
        <v>W/C</v>
      </c>
      <c r="M724" s="184" t="str">
        <f t="shared" si="667"/>
        <v>NO</v>
      </c>
      <c r="N724" s="184" t="str">
        <f t="shared" si="668"/>
        <v>W/C</v>
      </c>
      <c r="O724"/>
      <c r="P724" s="97">
        <v>467714.99</v>
      </c>
      <c r="Q724" s="97">
        <v>502506.3</v>
      </c>
      <c r="R724" s="97">
        <v>526517.6</v>
      </c>
      <c r="S724" s="97">
        <v>549236.80000000005</v>
      </c>
      <c r="T724" s="97">
        <v>576257.9</v>
      </c>
      <c r="U724" s="97">
        <v>601462.43000000005</v>
      </c>
      <c r="V724" s="97">
        <v>627856.05000000005</v>
      </c>
      <c r="W724" s="97">
        <v>678259.07</v>
      </c>
      <c r="X724" s="97">
        <v>702645.23</v>
      </c>
      <c r="Y724" s="97">
        <v>711469.4</v>
      </c>
      <c r="Z724" s="97">
        <v>735570.98</v>
      </c>
      <c r="AA724" s="97">
        <v>761300.29</v>
      </c>
      <c r="AB724" s="97">
        <v>803658.59</v>
      </c>
      <c r="AC724" s="97"/>
      <c r="AD724" s="97"/>
      <c r="AE724" s="97">
        <f t="shared" si="669"/>
        <v>634064.06999999995</v>
      </c>
      <c r="AF724" s="146"/>
      <c r="AG724" s="108"/>
      <c r="AH724" s="102"/>
      <c r="AI724" s="102"/>
      <c r="AJ724" s="102"/>
      <c r="AK724" s="103"/>
      <c r="AL724" s="102">
        <f t="shared" si="631"/>
        <v>0</v>
      </c>
      <c r="AM724" s="101">
        <f>AE724</f>
        <v>634064.06999999995</v>
      </c>
      <c r="AN724" s="102"/>
      <c r="AO724" s="264">
        <f t="shared" si="632"/>
        <v>634064.06999999995</v>
      </c>
      <c r="AP724" s="240"/>
      <c r="AQ724" s="87">
        <f t="shared" si="670"/>
        <v>803658.59</v>
      </c>
      <c r="AR724" s="102"/>
      <c r="AS724" s="102"/>
      <c r="AT724" s="102"/>
      <c r="AU724" s="102"/>
      <c r="AV724" s="260">
        <f t="shared" si="633"/>
        <v>0</v>
      </c>
      <c r="AW724" s="102">
        <f t="shared" si="672"/>
        <v>803658.59</v>
      </c>
      <c r="AX724" s="102"/>
      <c r="AY724" s="101">
        <f t="shared" si="634"/>
        <v>803658.59</v>
      </c>
      <c r="AZ724" s="516"/>
      <c r="BA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row>
    <row r="725" spans="1:87" s="11" customFormat="1" ht="12" customHeight="1">
      <c r="A725" s="168">
        <v>18608111</v>
      </c>
      <c r="B725" s="111" t="str">
        <f t="shared" si="660"/>
        <v>18608111</v>
      </c>
      <c r="C725" s="128" t="s">
        <v>1249</v>
      </c>
      <c r="D725" s="115" t="str">
        <f t="shared" si="661"/>
        <v>Non-Op</v>
      </c>
      <c r="E725" s="115"/>
      <c r="F725" s="128"/>
      <c r="G725" s="115"/>
      <c r="H725" s="184" t="str">
        <f t="shared" si="662"/>
        <v/>
      </c>
      <c r="I725" s="184" t="str">
        <f t="shared" si="663"/>
        <v/>
      </c>
      <c r="J725" s="184" t="str">
        <f t="shared" si="664"/>
        <v/>
      </c>
      <c r="K725" s="184" t="str">
        <f t="shared" si="665"/>
        <v>Non-Op</v>
      </c>
      <c r="L725" s="184" t="str">
        <f t="shared" si="666"/>
        <v>NO</v>
      </c>
      <c r="M725" s="184" t="str">
        <f t="shared" si="667"/>
        <v>NO</v>
      </c>
      <c r="N725" s="184" t="str">
        <f t="shared" si="668"/>
        <v/>
      </c>
      <c r="O725"/>
      <c r="P725" s="97">
        <v>250000</v>
      </c>
      <c r="Q725" s="97">
        <v>250000</v>
      </c>
      <c r="R725" s="97">
        <v>250000</v>
      </c>
      <c r="S725" s="97">
        <v>250000</v>
      </c>
      <c r="T725" s="97">
        <v>250000</v>
      </c>
      <c r="U725" s="97">
        <v>250000</v>
      </c>
      <c r="V725" s="97">
        <v>250000</v>
      </c>
      <c r="W725" s="97">
        <v>250000</v>
      </c>
      <c r="X725" s="97">
        <v>250000</v>
      </c>
      <c r="Y725" s="97">
        <v>250000</v>
      </c>
      <c r="Z725" s="97">
        <v>250000</v>
      </c>
      <c r="AA725" s="97">
        <v>250000</v>
      </c>
      <c r="AB725" s="97">
        <v>267000</v>
      </c>
      <c r="AC725" s="97"/>
      <c r="AD725" s="97"/>
      <c r="AE725" s="97">
        <f t="shared" si="669"/>
        <v>250708.33333333334</v>
      </c>
      <c r="AF725" s="105"/>
      <c r="AG725" s="104"/>
      <c r="AH725" s="102"/>
      <c r="AI725" s="102"/>
      <c r="AJ725" s="102"/>
      <c r="AK725" s="103">
        <f>AE725</f>
        <v>250708.33333333334</v>
      </c>
      <c r="AL725" s="102">
        <f t="shared" si="631"/>
        <v>250708.33333333334</v>
      </c>
      <c r="AM725" s="101"/>
      <c r="AN725" s="102"/>
      <c r="AO725" s="264">
        <f t="shared" si="632"/>
        <v>0</v>
      </c>
      <c r="AP725" s="240"/>
      <c r="AQ725" s="87">
        <f t="shared" si="670"/>
        <v>267000</v>
      </c>
      <c r="AR725" s="102"/>
      <c r="AS725" s="102"/>
      <c r="AT725" s="102"/>
      <c r="AU725" s="102">
        <f>AQ725</f>
        <v>267000</v>
      </c>
      <c r="AV725" s="260">
        <f t="shared" si="633"/>
        <v>267000</v>
      </c>
      <c r="AW725" s="102"/>
      <c r="AX725" s="102"/>
      <c r="AY725" s="101">
        <f t="shared" si="634"/>
        <v>0</v>
      </c>
      <c r="AZ725" s="516" t="s">
        <v>1697</v>
      </c>
      <c r="BA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row>
    <row r="726" spans="1:87" s="11" customFormat="1" ht="12" customHeight="1">
      <c r="A726" s="168">
        <v>18608141</v>
      </c>
      <c r="B726" s="111" t="str">
        <f t="shared" si="660"/>
        <v>18608141</v>
      </c>
      <c r="C726" s="128" t="s">
        <v>555</v>
      </c>
      <c r="D726" s="115" t="str">
        <f t="shared" si="661"/>
        <v>W/C</v>
      </c>
      <c r="E726" s="115"/>
      <c r="F726" s="128"/>
      <c r="G726" s="115"/>
      <c r="H726" s="184" t="str">
        <f t="shared" si="662"/>
        <v/>
      </c>
      <c r="I726" s="184" t="str">
        <f t="shared" si="663"/>
        <v/>
      </c>
      <c r="J726" s="184" t="str">
        <f t="shared" si="664"/>
        <v/>
      </c>
      <c r="K726" s="184" t="str">
        <f t="shared" si="665"/>
        <v/>
      </c>
      <c r="L726" s="184" t="str">
        <f t="shared" si="666"/>
        <v>W/C</v>
      </c>
      <c r="M726" s="184" t="str">
        <f t="shared" si="667"/>
        <v>NO</v>
      </c>
      <c r="N726" s="184" t="str">
        <f t="shared" si="668"/>
        <v>W/C</v>
      </c>
      <c r="O726"/>
      <c r="P726" s="97">
        <v>1543.5</v>
      </c>
      <c r="Q726" s="97">
        <v>1543.5</v>
      </c>
      <c r="R726" s="97">
        <v>1543.5</v>
      </c>
      <c r="S726" s="97">
        <v>1543.5</v>
      </c>
      <c r="T726" s="97">
        <v>1543.5</v>
      </c>
      <c r="U726" s="97">
        <v>1543.5</v>
      </c>
      <c r="V726" s="97">
        <v>1543.5</v>
      </c>
      <c r="W726" s="97">
        <v>1543.5</v>
      </c>
      <c r="X726" s="97">
        <v>1543.5</v>
      </c>
      <c r="Y726" s="97">
        <v>1543.5</v>
      </c>
      <c r="Z726" s="97">
        <v>1543.5</v>
      </c>
      <c r="AA726" s="97">
        <v>1543.5</v>
      </c>
      <c r="AB726" s="97">
        <v>1543.5</v>
      </c>
      <c r="AC726" s="97"/>
      <c r="AD726" s="97"/>
      <c r="AE726" s="97">
        <f t="shared" si="669"/>
        <v>1543.5</v>
      </c>
      <c r="AF726" s="105"/>
      <c r="AG726" s="104"/>
      <c r="AH726" s="102"/>
      <c r="AI726" s="102"/>
      <c r="AJ726" s="102"/>
      <c r="AK726" s="103"/>
      <c r="AL726" s="102">
        <f t="shared" si="631"/>
        <v>0</v>
      </c>
      <c r="AM726" s="101">
        <f>AE726</f>
        <v>1543.5</v>
      </c>
      <c r="AN726" s="102"/>
      <c r="AO726" s="264">
        <f t="shared" si="632"/>
        <v>1543.5</v>
      </c>
      <c r="AP726" s="240"/>
      <c r="AQ726" s="87">
        <f t="shared" si="670"/>
        <v>1543.5</v>
      </c>
      <c r="AR726" s="102"/>
      <c r="AS726" s="102"/>
      <c r="AT726" s="102"/>
      <c r="AU726" s="102"/>
      <c r="AV726" s="260">
        <f t="shared" si="633"/>
        <v>0</v>
      </c>
      <c r="AW726" s="102">
        <f>AQ726</f>
        <v>1543.5</v>
      </c>
      <c r="AX726" s="102"/>
      <c r="AY726" s="101">
        <f t="shared" si="634"/>
        <v>1543.5</v>
      </c>
      <c r="AZ726" s="516"/>
      <c r="BA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row>
    <row r="727" spans="1:87" s="11" customFormat="1" ht="12" customHeight="1">
      <c r="A727" s="168">
        <v>18608151</v>
      </c>
      <c r="B727" s="111" t="str">
        <f t="shared" si="660"/>
        <v>18608151</v>
      </c>
      <c r="C727" s="96" t="s">
        <v>564</v>
      </c>
      <c r="D727" s="115" t="str">
        <f t="shared" si="661"/>
        <v>Non-Op</v>
      </c>
      <c r="E727" s="115"/>
      <c r="F727" s="96"/>
      <c r="G727" s="115"/>
      <c r="H727" s="184" t="str">
        <f t="shared" si="662"/>
        <v/>
      </c>
      <c r="I727" s="184" t="str">
        <f t="shared" si="663"/>
        <v/>
      </c>
      <c r="J727" s="184" t="str">
        <f t="shared" si="664"/>
        <v/>
      </c>
      <c r="K727" s="184" t="str">
        <f t="shared" si="665"/>
        <v>Non-Op</v>
      </c>
      <c r="L727" s="184" t="str">
        <f t="shared" si="666"/>
        <v>NO</v>
      </c>
      <c r="M727" s="184" t="str">
        <f t="shared" si="667"/>
        <v>NO</v>
      </c>
      <c r="N727" s="184" t="str">
        <f t="shared" si="668"/>
        <v/>
      </c>
      <c r="O727"/>
      <c r="P727" s="97">
        <v>75000</v>
      </c>
      <c r="Q727" s="97">
        <v>75000</v>
      </c>
      <c r="R727" s="97">
        <v>75000</v>
      </c>
      <c r="S727" s="97">
        <v>75000</v>
      </c>
      <c r="T727" s="97">
        <v>75000</v>
      </c>
      <c r="U727" s="97">
        <v>75000</v>
      </c>
      <c r="V727" s="97">
        <v>75000</v>
      </c>
      <c r="W727" s="97">
        <v>75000</v>
      </c>
      <c r="X727" s="97">
        <v>75000</v>
      </c>
      <c r="Y727" s="97">
        <v>75000</v>
      </c>
      <c r="Z727" s="97">
        <v>75000</v>
      </c>
      <c r="AA727" s="97">
        <v>75000</v>
      </c>
      <c r="AB727" s="97">
        <v>80000</v>
      </c>
      <c r="AC727" s="97"/>
      <c r="AD727" s="97"/>
      <c r="AE727" s="97">
        <f t="shared" si="669"/>
        <v>75208.333333333328</v>
      </c>
      <c r="AF727" s="105"/>
      <c r="AG727" s="104"/>
      <c r="AH727" s="102"/>
      <c r="AI727" s="102"/>
      <c r="AJ727" s="102"/>
      <c r="AK727" s="103">
        <f>AE727</f>
        <v>75208.333333333328</v>
      </c>
      <c r="AL727" s="102">
        <f t="shared" si="631"/>
        <v>75208.333333333328</v>
      </c>
      <c r="AM727" s="101"/>
      <c r="AN727" s="102"/>
      <c r="AO727" s="264">
        <f t="shared" si="632"/>
        <v>0</v>
      </c>
      <c r="AP727" s="240"/>
      <c r="AQ727" s="87">
        <f t="shared" si="670"/>
        <v>80000</v>
      </c>
      <c r="AR727" s="102"/>
      <c r="AS727" s="102"/>
      <c r="AT727" s="102"/>
      <c r="AU727" s="102">
        <f>AQ727</f>
        <v>80000</v>
      </c>
      <c r="AV727" s="260">
        <f t="shared" si="633"/>
        <v>80000</v>
      </c>
      <c r="AW727" s="102"/>
      <c r="AX727" s="102"/>
      <c r="AY727" s="101">
        <f t="shared" si="634"/>
        <v>0</v>
      </c>
      <c r="AZ727" s="516" t="s">
        <v>1697</v>
      </c>
      <c r="BA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row>
    <row r="728" spans="1:87" s="11" customFormat="1" ht="12" customHeight="1">
      <c r="A728" s="168">
        <v>18608171</v>
      </c>
      <c r="B728" s="111" t="str">
        <f t="shared" si="660"/>
        <v>18608171</v>
      </c>
      <c r="C728" s="96" t="s">
        <v>783</v>
      </c>
      <c r="D728" s="115" t="str">
        <f t="shared" si="661"/>
        <v>W/C</v>
      </c>
      <c r="E728" s="115"/>
      <c r="F728" s="96"/>
      <c r="G728" s="115"/>
      <c r="H728" s="184" t="str">
        <f t="shared" si="662"/>
        <v/>
      </c>
      <c r="I728" s="184" t="str">
        <f t="shared" si="663"/>
        <v/>
      </c>
      <c r="J728" s="184" t="str">
        <f t="shared" si="664"/>
        <v/>
      </c>
      <c r="K728" s="184" t="str">
        <f t="shared" si="665"/>
        <v/>
      </c>
      <c r="L728" s="184" t="str">
        <f t="shared" si="666"/>
        <v>W/C</v>
      </c>
      <c r="M728" s="184" t="str">
        <f t="shared" si="667"/>
        <v>NO</v>
      </c>
      <c r="N728" s="184" t="str">
        <f t="shared" si="668"/>
        <v>W/C</v>
      </c>
      <c r="O728"/>
      <c r="P728" s="97">
        <v>0</v>
      </c>
      <c r="Q728" s="97">
        <v>0</v>
      </c>
      <c r="R728" s="97">
        <v>0</v>
      </c>
      <c r="S728" s="97">
        <v>0</v>
      </c>
      <c r="T728" s="97">
        <v>0</v>
      </c>
      <c r="U728" s="97">
        <v>0</v>
      </c>
      <c r="V728" s="97">
        <v>0</v>
      </c>
      <c r="W728" s="97">
        <v>0</v>
      </c>
      <c r="X728" s="97">
        <v>0</v>
      </c>
      <c r="Y728" s="97">
        <v>0</v>
      </c>
      <c r="Z728" s="97">
        <v>0</v>
      </c>
      <c r="AA728" s="97">
        <v>0</v>
      </c>
      <c r="AB728" s="97">
        <v>0</v>
      </c>
      <c r="AC728" s="97"/>
      <c r="AD728" s="97"/>
      <c r="AE728" s="97">
        <f t="shared" si="669"/>
        <v>0</v>
      </c>
      <c r="AF728" s="105"/>
      <c r="AG728" s="104"/>
      <c r="AH728" s="102"/>
      <c r="AI728" s="102"/>
      <c r="AJ728" s="102"/>
      <c r="AK728" s="103"/>
      <c r="AL728" s="102">
        <f t="shared" si="631"/>
        <v>0</v>
      </c>
      <c r="AM728" s="101">
        <f>AE728</f>
        <v>0</v>
      </c>
      <c r="AN728" s="102"/>
      <c r="AO728" s="264">
        <f t="shared" si="632"/>
        <v>0</v>
      </c>
      <c r="AP728" s="240"/>
      <c r="AQ728" s="87">
        <f t="shared" si="670"/>
        <v>0</v>
      </c>
      <c r="AR728" s="102"/>
      <c r="AS728" s="102"/>
      <c r="AT728" s="102"/>
      <c r="AU728" s="102"/>
      <c r="AV728" s="260">
        <f t="shared" si="633"/>
        <v>0</v>
      </c>
      <c r="AW728" s="102">
        <f>AQ728</f>
        <v>0</v>
      </c>
      <c r="AX728" s="102"/>
      <c r="AY728" s="101">
        <f t="shared" si="634"/>
        <v>0</v>
      </c>
      <c r="AZ728" s="516"/>
      <c r="BA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row>
    <row r="729" spans="1:87" s="11" customFormat="1" ht="12" customHeight="1">
      <c r="A729" s="168">
        <v>18608181</v>
      </c>
      <c r="B729" s="111" t="str">
        <f t="shared" si="660"/>
        <v>18608181</v>
      </c>
      <c r="C729" s="96" t="s">
        <v>763</v>
      </c>
      <c r="D729" s="115" t="str">
        <f t="shared" si="661"/>
        <v>Non-Op</v>
      </c>
      <c r="E729" s="115"/>
      <c r="F729" s="96"/>
      <c r="G729" s="115"/>
      <c r="H729" s="184" t="str">
        <f t="shared" si="662"/>
        <v/>
      </c>
      <c r="I729" s="184" t="str">
        <f t="shared" si="663"/>
        <v/>
      </c>
      <c r="J729" s="184" t="str">
        <f t="shared" si="664"/>
        <v/>
      </c>
      <c r="K729" s="184" t="str">
        <f t="shared" si="665"/>
        <v>Non-Op</v>
      </c>
      <c r="L729" s="184" t="str">
        <f t="shared" si="666"/>
        <v>NO</v>
      </c>
      <c r="M729" s="184" t="str">
        <f t="shared" si="667"/>
        <v>NO</v>
      </c>
      <c r="N729" s="184" t="str">
        <f t="shared" si="668"/>
        <v/>
      </c>
      <c r="O729"/>
      <c r="P729" s="97">
        <v>50000</v>
      </c>
      <c r="Q729" s="97">
        <v>50000</v>
      </c>
      <c r="R729" s="97">
        <v>50000</v>
      </c>
      <c r="S729" s="97">
        <v>50000</v>
      </c>
      <c r="T729" s="97">
        <v>50000</v>
      </c>
      <c r="U729" s="97">
        <v>50000</v>
      </c>
      <c r="V729" s="97">
        <v>50000</v>
      </c>
      <c r="W729" s="97">
        <v>50000</v>
      </c>
      <c r="X729" s="97">
        <v>50000</v>
      </c>
      <c r="Y729" s="97">
        <v>50000</v>
      </c>
      <c r="Z729" s="97">
        <v>50000</v>
      </c>
      <c r="AA729" s="97">
        <v>50000</v>
      </c>
      <c r="AB729" s="97">
        <v>53000</v>
      </c>
      <c r="AC729" s="97"/>
      <c r="AD729" s="97"/>
      <c r="AE729" s="97">
        <f t="shared" si="669"/>
        <v>50125</v>
      </c>
      <c r="AF729" s="105"/>
      <c r="AG729" s="104"/>
      <c r="AH729" s="102"/>
      <c r="AI729" s="102"/>
      <c r="AJ729" s="102"/>
      <c r="AK729" s="103">
        <f>AE729</f>
        <v>50125</v>
      </c>
      <c r="AL729" s="102">
        <f t="shared" si="631"/>
        <v>50125</v>
      </c>
      <c r="AM729" s="101"/>
      <c r="AN729" s="102"/>
      <c r="AO729" s="264">
        <f t="shared" si="632"/>
        <v>0</v>
      </c>
      <c r="AP729" s="240"/>
      <c r="AQ729" s="87">
        <f t="shared" si="670"/>
        <v>53000</v>
      </c>
      <c r="AR729" s="102"/>
      <c r="AS729" s="102"/>
      <c r="AT729" s="102"/>
      <c r="AU729" s="102">
        <f>AQ729</f>
        <v>53000</v>
      </c>
      <c r="AV729" s="260">
        <f t="shared" si="633"/>
        <v>53000</v>
      </c>
      <c r="AW729" s="102"/>
      <c r="AX729" s="102"/>
      <c r="AY729" s="101">
        <f t="shared" si="634"/>
        <v>0</v>
      </c>
      <c r="AZ729" s="516" t="s">
        <v>1697</v>
      </c>
      <c r="BA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row>
    <row r="730" spans="1:87" s="11" customFormat="1" ht="12" customHeight="1">
      <c r="A730" s="168">
        <v>18608191</v>
      </c>
      <c r="B730" s="111" t="str">
        <f t="shared" si="660"/>
        <v>18608191</v>
      </c>
      <c r="C730" s="96" t="s">
        <v>765</v>
      </c>
      <c r="D730" s="115" t="str">
        <f t="shared" si="661"/>
        <v>W/C</v>
      </c>
      <c r="E730" s="115"/>
      <c r="F730" s="96"/>
      <c r="G730" s="115"/>
      <c r="H730" s="184" t="str">
        <f t="shared" si="662"/>
        <v/>
      </c>
      <c r="I730" s="184" t="str">
        <f t="shared" si="663"/>
        <v/>
      </c>
      <c r="J730" s="184" t="str">
        <f t="shared" si="664"/>
        <v/>
      </c>
      <c r="K730" s="184" t="str">
        <f t="shared" si="665"/>
        <v/>
      </c>
      <c r="L730" s="184" t="str">
        <f t="shared" si="666"/>
        <v>W/C</v>
      </c>
      <c r="M730" s="184" t="str">
        <f t="shared" si="667"/>
        <v>NO</v>
      </c>
      <c r="N730" s="184" t="str">
        <f t="shared" si="668"/>
        <v>W/C</v>
      </c>
      <c r="O730"/>
      <c r="P730" s="97">
        <v>0</v>
      </c>
      <c r="Q730" s="97">
        <v>0</v>
      </c>
      <c r="R730" s="97">
        <v>0</v>
      </c>
      <c r="S730" s="97">
        <v>0</v>
      </c>
      <c r="T730" s="97">
        <v>0</v>
      </c>
      <c r="U730" s="97">
        <v>0</v>
      </c>
      <c r="V730" s="97">
        <v>0</v>
      </c>
      <c r="W730" s="97">
        <v>0</v>
      </c>
      <c r="X730" s="97">
        <v>0</v>
      </c>
      <c r="Y730" s="97">
        <v>0</v>
      </c>
      <c r="Z730" s="97">
        <v>0</v>
      </c>
      <c r="AA730" s="97">
        <v>0</v>
      </c>
      <c r="AB730" s="97">
        <v>0</v>
      </c>
      <c r="AC730" s="97"/>
      <c r="AD730" s="97"/>
      <c r="AE730" s="97">
        <f t="shared" si="669"/>
        <v>0</v>
      </c>
      <c r="AF730" s="105"/>
      <c r="AG730" s="104"/>
      <c r="AH730" s="102"/>
      <c r="AI730" s="102"/>
      <c r="AJ730" s="102"/>
      <c r="AK730" s="103"/>
      <c r="AL730" s="102">
        <f t="shared" si="631"/>
        <v>0</v>
      </c>
      <c r="AM730" s="101">
        <f>AE730</f>
        <v>0</v>
      </c>
      <c r="AN730" s="102"/>
      <c r="AO730" s="264">
        <f t="shared" si="632"/>
        <v>0</v>
      </c>
      <c r="AP730" s="240"/>
      <c r="AQ730" s="87">
        <f t="shared" si="670"/>
        <v>0</v>
      </c>
      <c r="AR730" s="102"/>
      <c r="AS730" s="102"/>
      <c r="AT730" s="102"/>
      <c r="AU730" s="102"/>
      <c r="AV730" s="260">
        <f t="shared" si="633"/>
        <v>0</v>
      </c>
      <c r="AW730" s="102">
        <f>AQ730</f>
        <v>0</v>
      </c>
      <c r="AX730" s="102"/>
      <c r="AY730" s="101">
        <f t="shared" si="634"/>
        <v>0</v>
      </c>
      <c r="AZ730" s="516"/>
      <c r="BA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row>
    <row r="731" spans="1:87" s="11" customFormat="1" ht="12" customHeight="1">
      <c r="A731" s="168">
        <v>18608211</v>
      </c>
      <c r="B731" s="111" t="str">
        <f t="shared" si="660"/>
        <v>18608211</v>
      </c>
      <c r="C731" s="96" t="s">
        <v>794</v>
      </c>
      <c r="D731" s="115" t="str">
        <f t="shared" si="661"/>
        <v>W/C</v>
      </c>
      <c r="E731" s="115"/>
      <c r="F731" s="96"/>
      <c r="G731" s="115"/>
      <c r="H731" s="184" t="str">
        <f t="shared" si="662"/>
        <v/>
      </c>
      <c r="I731" s="184" t="str">
        <f t="shared" si="663"/>
        <v/>
      </c>
      <c r="J731" s="184" t="str">
        <f t="shared" si="664"/>
        <v/>
      </c>
      <c r="K731" s="184" t="str">
        <f t="shared" si="665"/>
        <v/>
      </c>
      <c r="L731" s="184" t="str">
        <f t="shared" si="666"/>
        <v>W/C</v>
      </c>
      <c r="M731" s="184" t="str">
        <f t="shared" si="667"/>
        <v>NO</v>
      </c>
      <c r="N731" s="184" t="str">
        <f t="shared" si="668"/>
        <v>W/C</v>
      </c>
      <c r="O731"/>
      <c r="P731" s="97">
        <v>0</v>
      </c>
      <c r="Q731" s="97">
        <v>0</v>
      </c>
      <c r="R731" s="97">
        <v>0</v>
      </c>
      <c r="S731" s="97">
        <v>0</v>
      </c>
      <c r="T731" s="97">
        <v>0</v>
      </c>
      <c r="U731" s="97">
        <v>0</v>
      </c>
      <c r="V731" s="97">
        <v>0</v>
      </c>
      <c r="W731" s="97">
        <v>0</v>
      </c>
      <c r="X731" s="97">
        <v>0</v>
      </c>
      <c r="Y731" s="97">
        <v>0</v>
      </c>
      <c r="Z731" s="97">
        <v>0</v>
      </c>
      <c r="AA731" s="97">
        <v>0</v>
      </c>
      <c r="AB731" s="97">
        <v>0</v>
      </c>
      <c r="AC731" s="97"/>
      <c r="AD731" s="97"/>
      <c r="AE731" s="97">
        <f t="shared" si="669"/>
        <v>0</v>
      </c>
      <c r="AF731" s="105"/>
      <c r="AG731" s="104"/>
      <c r="AH731" s="102"/>
      <c r="AI731" s="102"/>
      <c r="AJ731" s="102"/>
      <c r="AK731" s="103"/>
      <c r="AL731" s="102">
        <f t="shared" si="631"/>
        <v>0</v>
      </c>
      <c r="AM731" s="101">
        <f>AE731</f>
        <v>0</v>
      </c>
      <c r="AN731" s="102"/>
      <c r="AO731" s="264">
        <f t="shared" si="632"/>
        <v>0</v>
      </c>
      <c r="AP731" s="240"/>
      <c r="AQ731" s="87">
        <f t="shared" si="670"/>
        <v>0</v>
      </c>
      <c r="AR731" s="102"/>
      <c r="AS731" s="102"/>
      <c r="AT731" s="102"/>
      <c r="AU731" s="102"/>
      <c r="AV731" s="260">
        <f t="shared" si="633"/>
        <v>0</v>
      </c>
      <c r="AW731" s="102">
        <f t="shared" ref="AW731:AW732" si="673">AQ731</f>
        <v>0</v>
      </c>
      <c r="AX731" s="102"/>
      <c r="AY731" s="101">
        <f t="shared" si="634"/>
        <v>0</v>
      </c>
      <c r="AZ731" s="516"/>
      <c r="BA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row>
    <row r="732" spans="1:87" s="11" customFormat="1" ht="12" customHeight="1">
      <c r="A732" s="168">
        <v>18608212</v>
      </c>
      <c r="B732" s="111" t="str">
        <f t="shared" si="660"/>
        <v>18608212</v>
      </c>
      <c r="C732" s="96" t="s">
        <v>591</v>
      </c>
      <c r="D732" s="115" t="str">
        <f t="shared" si="661"/>
        <v>W/C</v>
      </c>
      <c r="E732" s="115"/>
      <c r="F732" s="96"/>
      <c r="G732" s="115"/>
      <c r="H732" s="184" t="str">
        <f t="shared" si="662"/>
        <v/>
      </c>
      <c r="I732" s="184" t="str">
        <f t="shared" si="663"/>
        <v/>
      </c>
      <c r="J732" s="184" t="str">
        <f t="shared" si="664"/>
        <v/>
      </c>
      <c r="K732" s="184" t="str">
        <f t="shared" si="665"/>
        <v/>
      </c>
      <c r="L732" s="184" t="str">
        <f t="shared" si="666"/>
        <v>W/C</v>
      </c>
      <c r="M732" s="184" t="str">
        <f t="shared" si="667"/>
        <v>NO</v>
      </c>
      <c r="N732" s="184" t="str">
        <f t="shared" si="668"/>
        <v>W/C</v>
      </c>
      <c r="O732"/>
      <c r="P732" s="97">
        <v>14784.31</v>
      </c>
      <c r="Q732" s="97">
        <v>14784.31</v>
      </c>
      <c r="R732" s="97">
        <v>14784.31</v>
      </c>
      <c r="S732" s="97">
        <v>14784.31</v>
      </c>
      <c r="T732" s="97">
        <v>13114.68</v>
      </c>
      <c r="U732" s="97">
        <v>14550.68</v>
      </c>
      <c r="V732" s="97">
        <v>14550.68</v>
      </c>
      <c r="W732" s="97">
        <v>14550.68</v>
      </c>
      <c r="X732" s="97">
        <v>14550.68</v>
      </c>
      <c r="Y732" s="97">
        <v>14550.68</v>
      </c>
      <c r="Z732" s="97">
        <v>16160.88</v>
      </c>
      <c r="AA732" s="97">
        <v>25491.68</v>
      </c>
      <c r="AB732" s="97">
        <v>25491.68</v>
      </c>
      <c r="AC732" s="97"/>
      <c r="AD732" s="97"/>
      <c r="AE732" s="97">
        <f t="shared" si="669"/>
        <v>16000.963749999997</v>
      </c>
      <c r="AF732" s="146"/>
      <c r="AG732" s="108"/>
      <c r="AH732" s="102"/>
      <c r="AI732" s="102"/>
      <c r="AJ732" s="102"/>
      <c r="AK732" s="103"/>
      <c r="AL732" s="102">
        <f t="shared" si="631"/>
        <v>0</v>
      </c>
      <c r="AM732" s="101">
        <f>AE732</f>
        <v>16000.963749999997</v>
      </c>
      <c r="AN732" s="102"/>
      <c r="AO732" s="264">
        <f t="shared" si="632"/>
        <v>16000.963749999997</v>
      </c>
      <c r="AP732" s="240"/>
      <c r="AQ732" s="87">
        <f t="shared" si="670"/>
        <v>25491.68</v>
      </c>
      <c r="AR732" s="102"/>
      <c r="AS732" s="102"/>
      <c r="AT732" s="102"/>
      <c r="AU732" s="102"/>
      <c r="AV732" s="260">
        <f t="shared" si="633"/>
        <v>0</v>
      </c>
      <c r="AW732" s="102">
        <f t="shared" si="673"/>
        <v>25491.68</v>
      </c>
      <c r="AX732" s="102"/>
      <c r="AY732" s="101">
        <f t="shared" si="634"/>
        <v>25491.68</v>
      </c>
      <c r="AZ732" s="516"/>
      <c r="BA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row>
    <row r="733" spans="1:87" s="11" customFormat="1" ht="12" customHeight="1">
      <c r="A733" s="168">
        <v>18608221</v>
      </c>
      <c r="B733" s="111" t="str">
        <f t="shared" si="660"/>
        <v>18608221</v>
      </c>
      <c r="C733" s="96" t="s">
        <v>824</v>
      </c>
      <c r="D733" s="115" t="str">
        <f t="shared" si="661"/>
        <v>Non-Op</v>
      </c>
      <c r="E733" s="115"/>
      <c r="F733" s="96"/>
      <c r="G733" s="115"/>
      <c r="H733" s="184" t="str">
        <f t="shared" si="662"/>
        <v/>
      </c>
      <c r="I733" s="184" t="str">
        <f t="shared" si="663"/>
        <v/>
      </c>
      <c r="J733" s="184" t="str">
        <f t="shared" si="664"/>
        <v/>
      </c>
      <c r="K733" s="184" t="str">
        <f t="shared" si="665"/>
        <v>Non-Op</v>
      </c>
      <c r="L733" s="184" t="str">
        <f t="shared" si="666"/>
        <v>NO</v>
      </c>
      <c r="M733" s="184" t="str">
        <f t="shared" si="667"/>
        <v>NO</v>
      </c>
      <c r="N733" s="184" t="str">
        <f t="shared" si="668"/>
        <v/>
      </c>
      <c r="O733"/>
      <c r="P733" s="97">
        <v>0</v>
      </c>
      <c r="Q733" s="97">
        <v>0</v>
      </c>
      <c r="R733" s="97">
        <v>0</v>
      </c>
      <c r="S733" s="97">
        <v>0</v>
      </c>
      <c r="T733" s="97">
        <v>0</v>
      </c>
      <c r="U733" s="97">
        <v>0</v>
      </c>
      <c r="V733" s="97">
        <v>0</v>
      </c>
      <c r="W733" s="97">
        <v>0</v>
      </c>
      <c r="X733" s="97">
        <v>0</v>
      </c>
      <c r="Y733" s="97">
        <v>-4686.41</v>
      </c>
      <c r="Z733" s="97">
        <v>-4686.41</v>
      </c>
      <c r="AA733" s="97">
        <v>-4686.41</v>
      </c>
      <c r="AB733" s="97">
        <v>-5686.41</v>
      </c>
      <c r="AC733" s="97"/>
      <c r="AD733" s="97"/>
      <c r="AE733" s="97">
        <f t="shared" si="669"/>
        <v>-1408.5362499999999</v>
      </c>
      <c r="AF733" s="105"/>
      <c r="AG733" s="104"/>
      <c r="AH733" s="102"/>
      <c r="AI733" s="102"/>
      <c r="AJ733" s="102"/>
      <c r="AK733" s="103">
        <f>AE733</f>
        <v>-1408.5362499999999</v>
      </c>
      <c r="AL733" s="102">
        <f t="shared" si="631"/>
        <v>-1408.5362499999999</v>
      </c>
      <c r="AM733" s="101"/>
      <c r="AN733" s="102"/>
      <c r="AO733" s="264">
        <f t="shared" si="632"/>
        <v>0</v>
      </c>
      <c r="AP733" s="240"/>
      <c r="AQ733" s="87">
        <f t="shared" si="670"/>
        <v>-5686.41</v>
      </c>
      <c r="AR733" s="102"/>
      <c r="AS733" s="102"/>
      <c r="AT733" s="102"/>
      <c r="AU733" s="102">
        <f>AQ733</f>
        <v>-5686.41</v>
      </c>
      <c r="AV733" s="260">
        <f t="shared" si="633"/>
        <v>-5686.41</v>
      </c>
      <c r="AW733" s="102"/>
      <c r="AX733" s="102"/>
      <c r="AY733" s="101">
        <f t="shared" si="634"/>
        <v>0</v>
      </c>
      <c r="AZ733" s="516" t="s">
        <v>1697</v>
      </c>
      <c r="BA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row>
    <row r="734" spans="1:87" s="11" customFormat="1" ht="12" customHeight="1">
      <c r="A734" s="168">
        <v>18608231</v>
      </c>
      <c r="B734" s="111" t="str">
        <f t="shared" si="660"/>
        <v>18608231</v>
      </c>
      <c r="C734" s="96" t="s">
        <v>878</v>
      </c>
      <c r="D734" s="115" t="str">
        <f t="shared" si="661"/>
        <v>W/C</v>
      </c>
      <c r="E734" s="115"/>
      <c r="F734" s="96"/>
      <c r="G734" s="115"/>
      <c r="H734" s="184" t="str">
        <f t="shared" si="662"/>
        <v/>
      </c>
      <c r="I734" s="184" t="str">
        <f t="shared" si="663"/>
        <v/>
      </c>
      <c r="J734" s="184" t="str">
        <f t="shared" si="664"/>
        <v/>
      </c>
      <c r="K734" s="184" t="str">
        <f t="shared" si="665"/>
        <v/>
      </c>
      <c r="L734" s="184" t="str">
        <f t="shared" si="666"/>
        <v>W/C</v>
      </c>
      <c r="M734" s="184" t="str">
        <f t="shared" si="667"/>
        <v>NO</v>
      </c>
      <c r="N734" s="184" t="str">
        <f t="shared" si="668"/>
        <v>W/C</v>
      </c>
      <c r="O734"/>
      <c r="P734" s="97">
        <v>1767542.41</v>
      </c>
      <c r="Q734" s="97">
        <v>1767542.41</v>
      </c>
      <c r="R734" s="97">
        <v>1767542.41</v>
      </c>
      <c r="S734" s="97">
        <v>1718284.27</v>
      </c>
      <c r="T734" s="97">
        <v>1718284.27</v>
      </c>
      <c r="U734" s="97">
        <v>1718284.27</v>
      </c>
      <c r="V734" s="97">
        <v>1718284.27</v>
      </c>
      <c r="W734" s="97">
        <v>1722970.68</v>
      </c>
      <c r="X734" s="97">
        <v>1722970.68</v>
      </c>
      <c r="Y734" s="97">
        <v>1722970.68</v>
      </c>
      <c r="Z734" s="97">
        <v>1723970.68</v>
      </c>
      <c r="AA734" s="97">
        <v>1723970.68</v>
      </c>
      <c r="AB734" s="97">
        <v>1723970.68</v>
      </c>
      <c r="AC734" s="97"/>
      <c r="AD734" s="97"/>
      <c r="AE734" s="97">
        <f t="shared" si="669"/>
        <v>1730902.6537499998</v>
      </c>
      <c r="AF734" s="105"/>
      <c r="AG734" s="104"/>
      <c r="AH734" s="102"/>
      <c r="AI734" s="102"/>
      <c r="AJ734" s="102"/>
      <c r="AK734" s="103"/>
      <c r="AL734" s="102">
        <f t="shared" si="631"/>
        <v>0</v>
      </c>
      <c r="AM734" s="101">
        <f>AE734</f>
        <v>1730902.6537499998</v>
      </c>
      <c r="AN734" s="102"/>
      <c r="AO734" s="264">
        <f t="shared" si="632"/>
        <v>1730902.6537499998</v>
      </c>
      <c r="AP734" s="240"/>
      <c r="AQ734" s="87">
        <f t="shared" si="670"/>
        <v>1723970.68</v>
      </c>
      <c r="AR734" s="102"/>
      <c r="AS734" s="102"/>
      <c r="AT734" s="102"/>
      <c r="AU734" s="102"/>
      <c r="AV734" s="260">
        <f t="shared" si="633"/>
        <v>0</v>
      </c>
      <c r="AW734" s="102">
        <f>AQ734</f>
        <v>1723970.68</v>
      </c>
      <c r="AX734" s="102"/>
      <c r="AY734" s="101">
        <f t="shared" si="634"/>
        <v>1723970.68</v>
      </c>
      <c r="AZ734" s="516"/>
      <c r="BA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row>
    <row r="735" spans="1:87" s="11" customFormat="1" ht="12" customHeight="1">
      <c r="A735" s="168">
        <v>18608241</v>
      </c>
      <c r="B735" s="111" t="str">
        <f t="shared" si="660"/>
        <v>18608241</v>
      </c>
      <c r="C735" s="96" t="s">
        <v>825</v>
      </c>
      <c r="D735" s="115" t="str">
        <f t="shared" si="661"/>
        <v>Non-Op</v>
      </c>
      <c r="E735" s="115"/>
      <c r="F735" s="96"/>
      <c r="G735" s="115"/>
      <c r="H735" s="184" t="str">
        <f t="shared" si="662"/>
        <v/>
      </c>
      <c r="I735" s="184" t="str">
        <f t="shared" si="663"/>
        <v/>
      </c>
      <c r="J735" s="184" t="str">
        <f t="shared" si="664"/>
        <v/>
      </c>
      <c r="K735" s="184" t="str">
        <f t="shared" si="665"/>
        <v>Non-Op</v>
      </c>
      <c r="L735" s="184" t="str">
        <f t="shared" si="666"/>
        <v>NO</v>
      </c>
      <c r="M735" s="184" t="str">
        <f t="shared" si="667"/>
        <v>NO</v>
      </c>
      <c r="N735" s="184" t="str">
        <f t="shared" si="668"/>
        <v/>
      </c>
      <c r="O735"/>
      <c r="P735" s="97">
        <v>96000</v>
      </c>
      <c r="Q735" s="97">
        <v>96000</v>
      </c>
      <c r="R735" s="97">
        <v>96000</v>
      </c>
      <c r="S735" s="97">
        <v>96000</v>
      </c>
      <c r="T735" s="97">
        <v>96000</v>
      </c>
      <c r="U735" s="97">
        <v>96000</v>
      </c>
      <c r="V735" s="97">
        <v>96000</v>
      </c>
      <c r="W735" s="97">
        <v>96000</v>
      </c>
      <c r="X735" s="97">
        <v>96000</v>
      </c>
      <c r="Y735" s="97">
        <v>3456.24</v>
      </c>
      <c r="Z735" s="97">
        <v>3456.24</v>
      </c>
      <c r="AA735" s="97">
        <v>3456.24</v>
      </c>
      <c r="AB735" s="97">
        <v>102000</v>
      </c>
      <c r="AC735" s="97"/>
      <c r="AD735" s="97"/>
      <c r="AE735" s="97">
        <f t="shared" si="669"/>
        <v>73114.06</v>
      </c>
      <c r="AF735" s="105"/>
      <c r="AG735" s="104"/>
      <c r="AH735" s="102"/>
      <c r="AI735" s="102"/>
      <c r="AJ735" s="102"/>
      <c r="AK735" s="103">
        <f>AE735</f>
        <v>73114.06</v>
      </c>
      <c r="AL735" s="102">
        <f t="shared" si="631"/>
        <v>73114.06</v>
      </c>
      <c r="AM735" s="101"/>
      <c r="AN735" s="102"/>
      <c r="AO735" s="264">
        <f t="shared" si="632"/>
        <v>0</v>
      </c>
      <c r="AP735" s="240"/>
      <c r="AQ735" s="87">
        <f t="shared" si="670"/>
        <v>102000</v>
      </c>
      <c r="AR735" s="102"/>
      <c r="AS735" s="102"/>
      <c r="AT735" s="102"/>
      <c r="AU735" s="102">
        <f>AQ735</f>
        <v>102000</v>
      </c>
      <c r="AV735" s="260">
        <f t="shared" si="633"/>
        <v>102000</v>
      </c>
      <c r="AW735" s="102"/>
      <c r="AX735" s="102"/>
      <c r="AY735" s="101">
        <f t="shared" si="634"/>
        <v>0</v>
      </c>
      <c r="AZ735" s="516" t="s">
        <v>1697</v>
      </c>
      <c r="BA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row>
    <row r="736" spans="1:87" s="11" customFormat="1" ht="12" customHeight="1">
      <c r="A736" s="168">
        <v>18608251</v>
      </c>
      <c r="B736" s="111" t="str">
        <f t="shared" si="660"/>
        <v>18608251</v>
      </c>
      <c r="C736" s="96" t="s">
        <v>1179</v>
      </c>
      <c r="D736" s="115" t="str">
        <f t="shared" si="661"/>
        <v>W/C</v>
      </c>
      <c r="E736" s="115"/>
      <c r="F736" s="96"/>
      <c r="G736" s="115"/>
      <c r="H736" s="184" t="str">
        <f t="shared" si="662"/>
        <v/>
      </c>
      <c r="I736" s="184" t="str">
        <f t="shared" si="663"/>
        <v/>
      </c>
      <c r="J736" s="184" t="str">
        <f t="shared" si="664"/>
        <v/>
      </c>
      <c r="K736" s="184" t="str">
        <f t="shared" si="665"/>
        <v/>
      </c>
      <c r="L736" s="184" t="str">
        <f t="shared" si="666"/>
        <v>W/C</v>
      </c>
      <c r="M736" s="184" t="str">
        <f t="shared" si="667"/>
        <v>NO</v>
      </c>
      <c r="N736" s="184" t="str">
        <f t="shared" si="668"/>
        <v>W/C</v>
      </c>
      <c r="O736"/>
      <c r="P736" s="97">
        <v>0</v>
      </c>
      <c r="Q736" s="97">
        <v>0</v>
      </c>
      <c r="R736" s="97">
        <v>0</v>
      </c>
      <c r="S736" s="97">
        <v>0</v>
      </c>
      <c r="T736" s="97">
        <v>0</v>
      </c>
      <c r="U736" s="97">
        <v>0</v>
      </c>
      <c r="V736" s="97">
        <v>0</v>
      </c>
      <c r="W736" s="97">
        <v>23474.58</v>
      </c>
      <c r="X736" s="97">
        <v>84352.15</v>
      </c>
      <c r="Y736" s="97">
        <v>92543.76</v>
      </c>
      <c r="Z736" s="97">
        <v>94933.1</v>
      </c>
      <c r="AA736" s="97">
        <v>97978.71</v>
      </c>
      <c r="AB736" s="97">
        <v>98638.91</v>
      </c>
      <c r="AC736" s="97"/>
      <c r="AD736" s="97"/>
      <c r="AE736" s="97">
        <f t="shared" si="669"/>
        <v>36883.479583333334</v>
      </c>
      <c r="AF736" s="105"/>
      <c r="AG736" s="104"/>
      <c r="AH736" s="102"/>
      <c r="AI736" s="102"/>
      <c r="AJ736" s="102"/>
      <c r="AK736" s="103"/>
      <c r="AL736" s="102">
        <f t="shared" si="631"/>
        <v>0</v>
      </c>
      <c r="AM736" s="101">
        <f>AE736</f>
        <v>36883.479583333334</v>
      </c>
      <c r="AN736" s="102"/>
      <c r="AO736" s="264">
        <f t="shared" si="632"/>
        <v>36883.479583333334</v>
      </c>
      <c r="AP736" s="240"/>
      <c r="AQ736" s="87">
        <f t="shared" si="670"/>
        <v>98638.91</v>
      </c>
      <c r="AR736" s="102"/>
      <c r="AS736" s="102"/>
      <c r="AT736" s="102"/>
      <c r="AU736" s="102"/>
      <c r="AV736" s="260">
        <f t="shared" si="633"/>
        <v>0</v>
      </c>
      <c r="AW736" s="102">
        <f>AQ736</f>
        <v>98638.91</v>
      </c>
      <c r="AX736" s="102"/>
      <c r="AY736" s="101">
        <f t="shared" si="634"/>
        <v>98638.91</v>
      </c>
      <c r="AZ736" s="516"/>
      <c r="BA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row>
    <row r="737" spans="1:87" s="11" customFormat="1" ht="12" customHeight="1">
      <c r="A737" s="373">
        <v>18608271</v>
      </c>
      <c r="B737" s="387" t="str">
        <f t="shared" si="660"/>
        <v>18608271</v>
      </c>
      <c r="C737" s="352" t="s">
        <v>1312</v>
      </c>
      <c r="D737" s="353" t="str">
        <f t="shared" si="661"/>
        <v>W/C</v>
      </c>
      <c r="E737" s="353"/>
      <c r="F737" s="367">
        <v>42811</v>
      </c>
      <c r="G737" s="353"/>
      <c r="H737" s="354" t="str">
        <f t="shared" si="662"/>
        <v/>
      </c>
      <c r="I737" s="354" t="str">
        <f t="shared" si="663"/>
        <v/>
      </c>
      <c r="J737" s="354" t="str">
        <f t="shared" si="664"/>
        <v/>
      </c>
      <c r="K737" s="354" t="str">
        <f t="shared" si="665"/>
        <v/>
      </c>
      <c r="L737" s="354" t="str">
        <f t="shared" si="666"/>
        <v>W/C</v>
      </c>
      <c r="M737" s="354" t="str">
        <f t="shared" si="667"/>
        <v>NO</v>
      </c>
      <c r="N737" s="354" t="str">
        <f t="shared" si="668"/>
        <v>W/C</v>
      </c>
      <c r="O737"/>
      <c r="P737" s="355">
        <v>-105008.2</v>
      </c>
      <c r="Q737" s="355">
        <v>-105008.2</v>
      </c>
      <c r="R737" s="355">
        <v>-105008.2</v>
      </c>
      <c r="S737" s="355">
        <v>-105008.2</v>
      </c>
      <c r="T737" s="355">
        <v>-105008.2</v>
      </c>
      <c r="U737" s="355">
        <v>-105008.2</v>
      </c>
      <c r="V737" s="355">
        <v>-105008.2</v>
      </c>
      <c r="W737" s="355">
        <v>-105008.2</v>
      </c>
      <c r="X737" s="355">
        <v>-105008.2</v>
      </c>
      <c r="Y737" s="355">
        <v>-105008.2</v>
      </c>
      <c r="Z737" s="355">
        <v>-105008.2</v>
      </c>
      <c r="AA737" s="355">
        <v>-105008.2</v>
      </c>
      <c r="AB737" s="355">
        <v>-105008.2</v>
      </c>
      <c r="AC737" s="355"/>
      <c r="AD737" s="355"/>
      <c r="AE737" s="355">
        <f t="shared" si="669"/>
        <v>-105008.19999999997</v>
      </c>
      <c r="AF737" s="406"/>
      <c r="AG737" s="356"/>
      <c r="AH737" s="357"/>
      <c r="AI737" s="357"/>
      <c r="AJ737" s="357"/>
      <c r="AK737" s="358"/>
      <c r="AL737" s="357">
        <f t="shared" si="631"/>
        <v>0</v>
      </c>
      <c r="AM737" s="359">
        <f>AE737</f>
        <v>-105008.19999999997</v>
      </c>
      <c r="AN737" s="357"/>
      <c r="AO737" s="360">
        <f t="shared" si="632"/>
        <v>-105008.19999999997</v>
      </c>
      <c r="AP737" s="240"/>
      <c r="AQ737" s="361">
        <f t="shared" si="670"/>
        <v>-105008.2</v>
      </c>
      <c r="AR737" s="357"/>
      <c r="AS737" s="357"/>
      <c r="AT737" s="357"/>
      <c r="AU737" s="357"/>
      <c r="AV737" s="362">
        <f t="shared" si="633"/>
        <v>0</v>
      </c>
      <c r="AW737" s="357">
        <f t="shared" ref="AW737:AW738" si="674">AQ737</f>
        <v>-105008.2</v>
      </c>
      <c r="AX737" s="357"/>
      <c r="AY737" s="359">
        <f t="shared" si="634"/>
        <v>-105008.2</v>
      </c>
      <c r="AZ737" s="516"/>
      <c r="BA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row>
    <row r="738" spans="1:87" s="11" customFormat="1" ht="12" customHeight="1">
      <c r="A738" s="373">
        <v>18608281</v>
      </c>
      <c r="B738" s="387" t="str">
        <f t="shared" si="660"/>
        <v>18608281</v>
      </c>
      <c r="C738" s="352" t="s">
        <v>1321</v>
      </c>
      <c r="D738" s="353" t="str">
        <f t="shared" si="661"/>
        <v>W/C</v>
      </c>
      <c r="E738" s="353"/>
      <c r="F738" s="367">
        <v>42872</v>
      </c>
      <c r="G738" s="353"/>
      <c r="H738" s="354" t="str">
        <f t="shared" si="662"/>
        <v/>
      </c>
      <c r="I738" s="354" t="str">
        <f t="shared" si="663"/>
        <v/>
      </c>
      <c r="J738" s="354" t="str">
        <f t="shared" si="664"/>
        <v/>
      </c>
      <c r="K738" s="354" t="str">
        <f t="shared" si="665"/>
        <v/>
      </c>
      <c r="L738" s="354" t="str">
        <f t="shared" si="666"/>
        <v>W/C</v>
      </c>
      <c r="M738" s="354" t="str">
        <f t="shared" si="667"/>
        <v>NO</v>
      </c>
      <c r="N738" s="354" t="str">
        <f t="shared" si="668"/>
        <v>W/C</v>
      </c>
      <c r="O738"/>
      <c r="P738" s="355">
        <v>95466.6</v>
      </c>
      <c r="Q738" s="355">
        <v>97088.1</v>
      </c>
      <c r="R738" s="355">
        <v>105998.21</v>
      </c>
      <c r="S738" s="355">
        <v>110358.71</v>
      </c>
      <c r="T738" s="355">
        <v>110358.71</v>
      </c>
      <c r="U738" s="355">
        <v>109388.71</v>
      </c>
      <c r="V738" s="355">
        <v>118740.71</v>
      </c>
      <c r="W738" s="355">
        <v>118740.71</v>
      </c>
      <c r="X738" s="355">
        <v>178026.67</v>
      </c>
      <c r="Y738" s="355">
        <v>183927.67</v>
      </c>
      <c r="Z738" s="355">
        <v>197892.75</v>
      </c>
      <c r="AA738" s="355">
        <v>197892.75</v>
      </c>
      <c r="AB738" s="355">
        <v>212724.66</v>
      </c>
      <c r="AC738" s="355"/>
      <c r="AD738" s="355"/>
      <c r="AE738" s="355">
        <f t="shared" si="669"/>
        <v>140209.11083333334</v>
      </c>
      <c r="AF738" s="406"/>
      <c r="AG738" s="356"/>
      <c r="AH738" s="357"/>
      <c r="AI738" s="357"/>
      <c r="AJ738" s="357"/>
      <c r="AK738" s="358"/>
      <c r="AL738" s="357">
        <f t="shared" si="631"/>
        <v>0</v>
      </c>
      <c r="AM738" s="359">
        <f>AE738</f>
        <v>140209.11083333334</v>
      </c>
      <c r="AN738" s="357"/>
      <c r="AO738" s="360">
        <f t="shared" si="632"/>
        <v>140209.11083333334</v>
      </c>
      <c r="AP738" s="240"/>
      <c r="AQ738" s="361">
        <f t="shared" si="670"/>
        <v>212724.66</v>
      </c>
      <c r="AR738" s="357"/>
      <c r="AS738" s="357"/>
      <c r="AT738" s="357"/>
      <c r="AU738" s="357"/>
      <c r="AV738" s="362">
        <f t="shared" si="633"/>
        <v>0</v>
      </c>
      <c r="AW738" s="357">
        <f t="shared" si="674"/>
        <v>212724.66</v>
      </c>
      <c r="AX738" s="357"/>
      <c r="AY738" s="359">
        <f t="shared" si="634"/>
        <v>212724.66</v>
      </c>
      <c r="AZ738" s="516"/>
      <c r="BA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row>
    <row r="739" spans="1:87" s="11" customFormat="1" ht="12" customHeight="1">
      <c r="A739" s="373">
        <v>18608291</v>
      </c>
      <c r="B739" s="387" t="str">
        <f t="shared" si="660"/>
        <v>18608291</v>
      </c>
      <c r="C739" s="352" t="s">
        <v>1341</v>
      </c>
      <c r="D739" s="353" t="str">
        <f t="shared" si="661"/>
        <v>Non-Op</v>
      </c>
      <c r="E739" s="353"/>
      <c r="F739" s="367">
        <v>42995</v>
      </c>
      <c r="G739" s="353"/>
      <c r="H739" s="354" t="str">
        <f t="shared" si="662"/>
        <v/>
      </c>
      <c r="I739" s="354" t="str">
        <f t="shared" si="663"/>
        <v/>
      </c>
      <c r="J739" s="354" t="str">
        <f t="shared" si="664"/>
        <v/>
      </c>
      <c r="K739" s="354" t="str">
        <f t="shared" si="665"/>
        <v>Non-Op</v>
      </c>
      <c r="L739" s="354" t="str">
        <f t="shared" si="666"/>
        <v>NO</v>
      </c>
      <c r="M739" s="354" t="str">
        <f t="shared" si="667"/>
        <v>NO</v>
      </c>
      <c r="N739" s="354" t="str">
        <f t="shared" si="668"/>
        <v/>
      </c>
      <c r="O739"/>
      <c r="P739" s="355">
        <v>192000</v>
      </c>
      <c r="Q739" s="355">
        <v>192000</v>
      </c>
      <c r="R739" s="355">
        <v>192000</v>
      </c>
      <c r="S739" s="355">
        <v>177107.89</v>
      </c>
      <c r="T739" s="355">
        <v>177107.89</v>
      </c>
      <c r="U739" s="355">
        <v>177107.89</v>
      </c>
      <c r="V739" s="355">
        <v>168725.89</v>
      </c>
      <c r="W739" s="355">
        <v>168725.89</v>
      </c>
      <c r="X739" s="355">
        <v>168725.89</v>
      </c>
      <c r="Y739" s="355">
        <v>103538.93</v>
      </c>
      <c r="Z739" s="355">
        <v>103538.93</v>
      </c>
      <c r="AA739" s="355">
        <v>103538.93</v>
      </c>
      <c r="AB739" s="355">
        <v>185000</v>
      </c>
      <c r="AC739" s="355"/>
      <c r="AD739" s="355"/>
      <c r="AE739" s="355">
        <f t="shared" si="669"/>
        <v>160051.51083333333</v>
      </c>
      <c r="AF739" s="406"/>
      <c r="AG739" s="356"/>
      <c r="AH739" s="357"/>
      <c r="AI739" s="357"/>
      <c r="AJ739" s="357"/>
      <c r="AK739" s="358">
        <f>AE739</f>
        <v>160051.51083333333</v>
      </c>
      <c r="AL739" s="357">
        <f t="shared" si="631"/>
        <v>160051.51083333333</v>
      </c>
      <c r="AM739" s="359"/>
      <c r="AN739" s="357"/>
      <c r="AO739" s="360">
        <f t="shared" si="632"/>
        <v>0</v>
      </c>
      <c r="AP739" s="240"/>
      <c r="AQ739" s="361">
        <f t="shared" si="670"/>
        <v>185000</v>
      </c>
      <c r="AR739" s="357"/>
      <c r="AS739" s="357"/>
      <c r="AT739" s="357"/>
      <c r="AU739" s="357">
        <f>AQ739</f>
        <v>185000</v>
      </c>
      <c r="AV739" s="362">
        <f t="shared" si="633"/>
        <v>185000</v>
      </c>
      <c r="AW739" s="357"/>
      <c r="AX739" s="357"/>
      <c r="AY739" s="359">
        <f t="shared" si="634"/>
        <v>0</v>
      </c>
      <c r="AZ739" s="516" t="s">
        <v>1697</v>
      </c>
      <c r="BA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row>
    <row r="740" spans="1:87" s="11" customFormat="1" ht="12" customHeight="1">
      <c r="A740" s="373">
        <v>18608311</v>
      </c>
      <c r="B740" s="387" t="str">
        <f t="shared" si="660"/>
        <v>18608311</v>
      </c>
      <c r="C740" s="352" t="s">
        <v>1327</v>
      </c>
      <c r="D740" s="353" t="str">
        <f t="shared" si="661"/>
        <v>W/C</v>
      </c>
      <c r="E740" s="353"/>
      <c r="F740" s="367">
        <v>42933</v>
      </c>
      <c r="G740" s="353"/>
      <c r="H740" s="354" t="str">
        <f t="shared" si="662"/>
        <v/>
      </c>
      <c r="I740" s="354" t="str">
        <f t="shared" si="663"/>
        <v/>
      </c>
      <c r="J740" s="354" t="str">
        <f t="shared" si="664"/>
        <v/>
      </c>
      <c r="K740" s="354" t="str">
        <f t="shared" si="665"/>
        <v/>
      </c>
      <c r="L740" s="354" t="str">
        <f t="shared" si="666"/>
        <v>W/C</v>
      </c>
      <c r="M740" s="354" t="str">
        <f t="shared" si="667"/>
        <v>NO</v>
      </c>
      <c r="N740" s="354" t="str">
        <f t="shared" si="668"/>
        <v>W/C</v>
      </c>
      <c r="O740"/>
      <c r="P740" s="355">
        <v>1821295.56</v>
      </c>
      <c r="Q740" s="355">
        <v>1797945.62</v>
      </c>
      <c r="R740" s="355">
        <v>1774595.68</v>
      </c>
      <c r="S740" s="355">
        <v>1751245.74</v>
      </c>
      <c r="T740" s="355">
        <v>1727895.8</v>
      </c>
      <c r="U740" s="355">
        <v>1704545.86</v>
      </c>
      <c r="V740" s="355">
        <v>1681195.92</v>
      </c>
      <c r="W740" s="355">
        <v>1657845.98</v>
      </c>
      <c r="X740" s="355">
        <v>1634496.04</v>
      </c>
      <c r="Y740" s="355">
        <v>1611146.1</v>
      </c>
      <c r="Z740" s="355">
        <v>1587796.16</v>
      </c>
      <c r="AA740" s="355">
        <v>1564446.22</v>
      </c>
      <c r="AB740" s="355">
        <v>1541096.28</v>
      </c>
      <c r="AC740" s="355"/>
      <c r="AD740" s="355"/>
      <c r="AE740" s="355">
        <f t="shared" si="669"/>
        <v>1681195.92</v>
      </c>
      <c r="AF740" s="406"/>
      <c r="AG740" s="356"/>
      <c r="AH740" s="357"/>
      <c r="AI740" s="357"/>
      <c r="AJ740" s="357"/>
      <c r="AK740" s="358"/>
      <c r="AL740" s="357">
        <f t="shared" si="631"/>
        <v>0</v>
      </c>
      <c r="AM740" s="359">
        <f>AE740</f>
        <v>1681195.92</v>
      </c>
      <c r="AN740" s="357"/>
      <c r="AO740" s="360">
        <f t="shared" si="632"/>
        <v>1681195.92</v>
      </c>
      <c r="AP740" s="240"/>
      <c r="AQ740" s="361">
        <f t="shared" si="670"/>
        <v>1541096.28</v>
      </c>
      <c r="AR740" s="357"/>
      <c r="AS740" s="357"/>
      <c r="AT740" s="357"/>
      <c r="AU740" s="357"/>
      <c r="AV740" s="362">
        <f t="shared" si="633"/>
        <v>0</v>
      </c>
      <c r="AW740" s="357">
        <f>AQ740</f>
        <v>1541096.28</v>
      </c>
      <c r="AX740" s="357"/>
      <c r="AY740" s="359">
        <f t="shared" si="634"/>
        <v>1541096.28</v>
      </c>
      <c r="AZ740" s="516"/>
      <c r="BA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row>
    <row r="741" spans="1:87" s="11" customFormat="1" ht="12" customHeight="1">
      <c r="A741" s="168">
        <v>18608312</v>
      </c>
      <c r="B741" s="111" t="str">
        <f t="shared" si="660"/>
        <v>18608312</v>
      </c>
      <c r="C741" s="96" t="s">
        <v>266</v>
      </c>
      <c r="D741" s="115" t="str">
        <f t="shared" si="661"/>
        <v>W/C</v>
      </c>
      <c r="E741" s="115"/>
      <c r="F741" s="96"/>
      <c r="G741" s="115"/>
      <c r="H741" s="184" t="str">
        <f t="shared" ref="H741:H772" si="675">IF(VALUE(AH741),H$7,IF(ISBLANK(AH741),"",H$7))</f>
        <v/>
      </c>
      <c r="I741" s="184" t="str">
        <f t="shared" ref="I741:I772" si="676">IF(VALUE(AI741),I$7,IF(ISBLANK(AI741),"",I$7))</f>
        <v/>
      </c>
      <c r="J741" s="184" t="str">
        <f t="shared" ref="J741:J772" si="677">IF(VALUE(AJ741),J$7,IF(ISBLANK(AJ741),"",J$7))</f>
        <v/>
      </c>
      <c r="K741" s="184" t="str">
        <f t="shared" ref="K741:K772" si="678">IF(VALUE(AK741),K$7,IF(ISBLANK(AK741),"",K$7))</f>
        <v/>
      </c>
      <c r="L741" s="184" t="str">
        <f t="shared" si="666"/>
        <v>W/C</v>
      </c>
      <c r="M741" s="184" t="str">
        <f t="shared" si="667"/>
        <v>NO</v>
      </c>
      <c r="N741" s="184" t="str">
        <f t="shared" si="668"/>
        <v>W/C</v>
      </c>
      <c r="O741"/>
      <c r="P741" s="97">
        <v>9706.52</v>
      </c>
      <c r="Q741" s="97">
        <v>9706.52</v>
      </c>
      <c r="R741" s="97">
        <v>9706.52</v>
      </c>
      <c r="S741" s="97">
        <v>9706.52</v>
      </c>
      <c r="T741" s="97">
        <v>9706.52</v>
      </c>
      <c r="U741" s="97">
        <v>9706.52</v>
      </c>
      <c r="V741" s="97">
        <v>9706.52</v>
      </c>
      <c r="W741" s="97">
        <v>10076.120000000001</v>
      </c>
      <c r="X741" s="97">
        <v>10042.52</v>
      </c>
      <c r="Y741" s="97">
        <v>16333.92</v>
      </c>
      <c r="Z741" s="97">
        <v>16333.92</v>
      </c>
      <c r="AA741" s="97">
        <v>16333.92</v>
      </c>
      <c r="AB741" s="97">
        <v>16333.92</v>
      </c>
      <c r="AC741" s="97"/>
      <c r="AD741" s="97"/>
      <c r="AE741" s="97">
        <f t="shared" si="669"/>
        <v>11698.311666666666</v>
      </c>
      <c r="AF741" s="146"/>
      <c r="AG741" s="108"/>
      <c r="AH741" s="102"/>
      <c r="AI741" s="102"/>
      <c r="AJ741" s="102"/>
      <c r="AK741" s="103"/>
      <c r="AL741" s="102">
        <f t="shared" si="631"/>
        <v>0</v>
      </c>
      <c r="AM741" s="101">
        <f>AE741</f>
        <v>11698.311666666666</v>
      </c>
      <c r="AN741" s="102"/>
      <c r="AO741" s="264">
        <f t="shared" si="632"/>
        <v>11698.311666666666</v>
      </c>
      <c r="AP741" s="240"/>
      <c r="AQ741" s="87">
        <f t="shared" si="670"/>
        <v>16333.92</v>
      </c>
      <c r="AR741" s="102"/>
      <c r="AS741" s="102"/>
      <c r="AT741" s="102"/>
      <c r="AU741" s="102"/>
      <c r="AV741" s="260">
        <f t="shared" si="633"/>
        <v>0</v>
      </c>
      <c r="AW741" s="102">
        <f t="shared" ref="AW741:AW743" si="679">AQ741</f>
        <v>16333.92</v>
      </c>
      <c r="AX741" s="102"/>
      <c r="AY741" s="101">
        <f t="shared" si="634"/>
        <v>16333.92</v>
      </c>
      <c r="AZ741" s="516"/>
      <c r="BA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row>
    <row r="742" spans="1:87" s="11" customFormat="1" ht="12" customHeight="1">
      <c r="A742" s="373">
        <v>18608411</v>
      </c>
      <c r="B742" s="387" t="str">
        <f t="shared" si="660"/>
        <v>18608411</v>
      </c>
      <c r="C742" s="352" t="s">
        <v>1326</v>
      </c>
      <c r="D742" s="353" t="str">
        <f t="shared" si="661"/>
        <v>W/C</v>
      </c>
      <c r="E742" s="353"/>
      <c r="F742" s="367">
        <v>42933</v>
      </c>
      <c r="G742" s="353"/>
      <c r="H742" s="354" t="str">
        <f t="shared" si="675"/>
        <v/>
      </c>
      <c r="I742" s="354" t="str">
        <f t="shared" si="676"/>
        <v/>
      </c>
      <c r="J742" s="354" t="str">
        <f t="shared" si="677"/>
        <v/>
      </c>
      <c r="K742" s="354" t="str">
        <f t="shared" si="678"/>
        <v/>
      </c>
      <c r="L742" s="354" t="str">
        <f t="shared" si="666"/>
        <v>W/C</v>
      </c>
      <c r="M742" s="354" t="str">
        <f t="shared" si="667"/>
        <v>NO</v>
      </c>
      <c r="N742" s="354" t="str">
        <f t="shared" si="668"/>
        <v>W/C</v>
      </c>
      <c r="O742"/>
      <c r="P742" s="355">
        <v>1821295.57</v>
      </c>
      <c r="Q742" s="355">
        <v>1797945.63</v>
      </c>
      <c r="R742" s="355">
        <v>1774595.69</v>
      </c>
      <c r="S742" s="355">
        <v>1751245.75</v>
      </c>
      <c r="T742" s="355">
        <v>1727895.81</v>
      </c>
      <c r="U742" s="355">
        <v>1704545.87</v>
      </c>
      <c r="V742" s="355">
        <v>1681195.93</v>
      </c>
      <c r="W742" s="355">
        <v>1657845.99</v>
      </c>
      <c r="X742" s="355">
        <v>1634496.05</v>
      </c>
      <c r="Y742" s="355">
        <v>1611146.11</v>
      </c>
      <c r="Z742" s="355">
        <v>1587796.17</v>
      </c>
      <c r="AA742" s="355">
        <v>1564446.23</v>
      </c>
      <c r="AB742" s="355">
        <v>1541096.29</v>
      </c>
      <c r="AC742" s="355"/>
      <c r="AD742" s="355"/>
      <c r="AE742" s="355">
        <f t="shared" si="669"/>
        <v>1681195.93</v>
      </c>
      <c r="AF742" s="412"/>
      <c r="AG742" s="386"/>
      <c r="AH742" s="357"/>
      <c r="AI742" s="357"/>
      <c r="AJ742" s="357"/>
      <c r="AK742" s="358"/>
      <c r="AL742" s="357">
        <f t="shared" ref="AL742:AL806" si="680">SUM(AI742:AK742)</f>
        <v>0</v>
      </c>
      <c r="AM742" s="359">
        <f>AE742</f>
        <v>1681195.93</v>
      </c>
      <c r="AN742" s="357"/>
      <c r="AO742" s="360">
        <f t="shared" ref="AO742:AO806" si="681">AM742+AN742</f>
        <v>1681195.93</v>
      </c>
      <c r="AP742" s="240"/>
      <c r="AQ742" s="361">
        <f t="shared" si="670"/>
        <v>1541096.29</v>
      </c>
      <c r="AR742" s="357"/>
      <c r="AS742" s="357"/>
      <c r="AT742" s="357"/>
      <c r="AU742" s="357"/>
      <c r="AV742" s="362">
        <f t="shared" ref="AV742:AV806" si="682">SUM(AS742:AU742)</f>
        <v>0</v>
      </c>
      <c r="AW742" s="357">
        <f t="shared" si="679"/>
        <v>1541096.29</v>
      </c>
      <c r="AX742" s="357"/>
      <c r="AY742" s="359">
        <f t="shared" ref="AY742:AY806" si="683">AW742+AX742</f>
        <v>1541096.29</v>
      </c>
      <c r="AZ742" s="516"/>
      <c r="BA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row>
    <row r="743" spans="1:87" s="11" customFormat="1" ht="12" customHeight="1">
      <c r="A743" s="168">
        <v>18608412</v>
      </c>
      <c r="B743" s="111" t="str">
        <f t="shared" si="660"/>
        <v>18608412</v>
      </c>
      <c r="C743" s="96" t="s">
        <v>92</v>
      </c>
      <c r="D743" s="115" t="str">
        <f t="shared" si="661"/>
        <v>W/C</v>
      </c>
      <c r="E743" s="115"/>
      <c r="F743" s="96"/>
      <c r="G743" s="115"/>
      <c r="H743" s="184" t="str">
        <f t="shared" si="675"/>
        <v/>
      </c>
      <c r="I743" s="184" t="str">
        <f t="shared" si="676"/>
        <v/>
      </c>
      <c r="J743" s="184" t="str">
        <f t="shared" si="677"/>
        <v/>
      </c>
      <c r="K743" s="184" t="str">
        <f t="shared" si="678"/>
        <v/>
      </c>
      <c r="L743" s="184" t="str">
        <f t="shared" si="666"/>
        <v>W/C</v>
      </c>
      <c r="M743" s="184" t="str">
        <f t="shared" si="667"/>
        <v>NO</v>
      </c>
      <c r="N743" s="184" t="str">
        <f t="shared" si="668"/>
        <v>W/C</v>
      </c>
      <c r="O743"/>
      <c r="P743" s="97">
        <v>0</v>
      </c>
      <c r="Q743" s="97">
        <v>0</v>
      </c>
      <c r="R743" s="97">
        <v>0</v>
      </c>
      <c r="S743" s="97">
        <v>0</v>
      </c>
      <c r="T743" s="97">
        <v>0</v>
      </c>
      <c r="U743" s="97">
        <v>0</v>
      </c>
      <c r="V743" s="97">
        <v>0</v>
      </c>
      <c r="W743" s="97">
        <v>0</v>
      </c>
      <c r="X743" s="97">
        <v>0</v>
      </c>
      <c r="Y743" s="97">
        <v>0</v>
      </c>
      <c r="Z743" s="97">
        <v>0</v>
      </c>
      <c r="AA743" s="97">
        <v>0</v>
      </c>
      <c r="AB743" s="97">
        <v>0</v>
      </c>
      <c r="AC743" s="97"/>
      <c r="AD743" s="97"/>
      <c r="AE743" s="97">
        <f t="shared" si="669"/>
        <v>0</v>
      </c>
      <c r="AF743" s="146"/>
      <c r="AG743" s="108"/>
      <c r="AH743" s="102"/>
      <c r="AI743" s="102"/>
      <c r="AJ743" s="102"/>
      <c r="AK743" s="103"/>
      <c r="AL743" s="102">
        <f t="shared" si="680"/>
        <v>0</v>
      </c>
      <c r="AM743" s="101">
        <f>AE743</f>
        <v>0</v>
      </c>
      <c r="AN743" s="102"/>
      <c r="AO743" s="264">
        <f t="shared" si="681"/>
        <v>0</v>
      </c>
      <c r="AP743" s="240"/>
      <c r="AQ743" s="87">
        <f t="shared" si="670"/>
        <v>0</v>
      </c>
      <c r="AR743" s="102"/>
      <c r="AS743" s="102"/>
      <c r="AT743" s="102"/>
      <c r="AU743" s="102"/>
      <c r="AV743" s="260">
        <f t="shared" si="682"/>
        <v>0</v>
      </c>
      <c r="AW743" s="102">
        <f t="shared" si="679"/>
        <v>0</v>
      </c>
      <c r="AX743" s="102"/>
      <c r="AY743" s="101">
        <f t="shared" si="683"/>
        <v>0</v>
      </c>
      <c r="AZ743" s="516"/>
      <c r="BA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row>
    <row r="744" spans="1:87" s="11" customFormat="1" ht="12" customHeight="1">
      <c r="A744" s="373">
        <v>18608451</v>
      </c>
      <c r="B744" s="387" t="str">
        <f t="shared" si="660"/>
        <v>18608451</v>
      </c>
      <c r="C744" s="352" t="s">
        <v>1342</v>
      </c>
      <c r="D744" s="353" t="str">
        <f t="shared" si="661"/>
        <v>Non-Op</v>
      </c>
      <c r="E744" s="353"/>
      <c r="F744" s="367">
        <v>42995</v>
      </c>
      <c r="G744" s="353"/>
      <c r="H744" s="354" t="str">
        <f t="shared" si="675"/>
        <v/>
      </c>
      <c r="I744" s="354" t="str">
        <f t="shared" si="676"/>
        <v/>
      </c>
      <c r="J744" s="354" t="str">
        <f t="shared" si="677"/>
        <v/>
      </c>
      <c r="K744" s="354" t="str">
        <f t="shared" si="678"/>
        <v>Non-Op</v>
      </c>
      <c r="L744" s="354" t="str">
        <f t="shared" si="666"/>
        <v>NO</v>
      </c>
      <c r="M744" s="354" t="str">
        <f t="shared" si="667"/>
        <v>NO</v>
      </c>
      <c r="N744" s="354" t="str">
        <f t="shared" si="668"/>
        <v/>
      </c>
      <c r="O744"/>
      <c r="P744" s="355">
        <v>45000</v>
      </c>
      <c r="Q744" s="355">
        <v>45000</v>
      </c>
      <c r="R744" s="355">
        <v>45000</v>
      </c>
      <c r="S744" s="355">
        <v>45000</v>
      </c>
      <c r="T744" s="355">
        <v>45000</v>
      </c>
      <c r="U744" s="355">
        <v>45000</v>
      </c>
      <c r="V744" s="355">
        <v>45000</v>
      </c>
      <c r="W744" s="355">
        <v>45000</v>
      </c>
      <c r="X744" s="355">
        <v>45000</v>
      </c>
      <c r="Y744" s="355">
        <v>45000</v>
      </c>
      <c r="Z744" s="355">
        <v>45000</v>
      </c>
      <c r="AA744" s="355">
        <v>45000</v>
      </c>
      <c r="AB744" s="355">
        <v>45000</v>
      </c>
      <c r="AC744" s="355"/>
      <c r="AD744" s="355"/>
      <c r="AE744" s="355">
        <f t="shared" si="669"/>
        <v>45000</v>
      </c>
      <c r="AF744" s="412"/>
      <c r="AG744" s="386"/>
      <c r="AH744" s="357"/>
      <c r="AI744" s="357"/>
      <c r="AJ744" s="357"/>
      <c r="AK744" s="358">
        <f>AE744</f>
        <v>45000</v>
      </c>
      <c r="AL744" s="357">
        <f t="shared" si="680"/>
        <v>45000</v>
      </c>
      <c r="AM744" s="359"/>
      <c r="AN744" s="357"/>
      <c r="AO744" s="360">
        <f t="shared" si="681"/>
        <v>0</v>
      </c>
      <c r="AP744" s="240"/>
      <c r="AQ744" s="361">
        <f t="shared" si="670"/>
        <v>45000</v>
      </c>
      <c r="AR744" s="357"/>
      <c r="AS744" s="357"/>
      <c r="AT744" s="357"/>
      <c r="AU744" s="357">
        <f>AQ744</f>
        <v>45000</v>
      </c>
      <c r="AV744" s="362">
        <f t="shared" si="682"/>
        <v>45000</v>
      </c>
      <c r="AW744" s="357"/>
      <c r="AX744" s="357"/>
      <c r="AY744" s="359">
        <f t="shared" si="683"/>
        <v>0</v>
      </c>
      <c r="AZ744" s="516" t="s">
        <v>1697</v>
      </c>
      <c r="BA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row>
    <row r="745" spans="1:87" s="11" customFormat="1" ht="12" customHeight="1">
      <c r="A745" s="168">
        <v>18608612</v>
      </c>
      <c r="B745" s="111" t="str">
        <f t="shared" si="660"/>
        <v>18608612</v>
      </c>
      <c r="C745" s="96" t="s">
        <v>194</v>
      </c>
      <c r="D745" s="115" t="str">
        <f t="shared" si="661"/>
        <v>W/C</v>
      </c>
      <c r="E745" s="115"/>
      <c r="F745" s="96"/>
      <c r="G745" s="115"/>
      <c r="H745" s="184" t="str">
        <f t="shared" si="675"/>
        <v/>
      </c>
      <c r="I745" s="184" t="str">
        <f t="shared" si="676"/>
        <v/>
      </c>
      <c r="J745" s="184" t="str">
        <f t="shared" si="677"/>
        <v/>
      </c>
      <c r="K745" s="184" t="str">
        <f t="shared" si="678"/>
        <v/>
      </c>
      <c r="L745" s="184" t="str">
        <f t="shared" si="666"/>
        <v>W/C</v>
      </c>
      <c r="M745" s="184" t="str">
        <f t="shared" si="667"/>
        <v>NO</v>
      </c>
      <c r="N745" s="184" t="str">
        <f t="shared" si="668"/>
        <v>W/C</v>
      </c>
      <c r="O745"/>
      <c r="P745" s="97">
        <v>30496.799999999999</v>
      </c>
      <c r="Q745" s="97">
        <v>36207.54</v>
      </c>
      <c r="R745" s="97">
        <v>36207.54</v>
      </c>
      <c r="S745" s="97">
        <v>36207.54</v>
      </c>
      <c r="T745" s="97">
        <v>37632.54</v>
      </c>
      <c r="U745" s="97">
        <v>44126.81</v>
      </c>
      <c r="V745" s="97">
        <v>46847.25</v>
      </c>
      <c r="W745" s="97">
        <v>58681.26</v>
      </c>
      <c r="X745" s="97">
        <v>64822.62</v>
      </c>
      <c r="Y745" s="97">
        <v>68524.62</v>
      </c>
      <c r="Z745" s="97">
        <v>68727.12</v>
      </c>
      <c r="AA745" s="97">
        <v>71063.520000000004</v>
      </c>
      <c r="AB745" s="97">
        <v>76257.679999999993</v>
      </c>
      <c r="AC745" s="97"/>
      <c r="AD745" s="97"/>
      <c r="AE745" s="97">
        <f t="shared" si="669"/>
        <v>51868.799999999996</v>
      </c>
      <c r="AF745" s="146"/>
      <c r="AG745" s="108"/>
      <c r="AH745" s="102"/>
      <c r="AI745" s="102"/>
      <c r="AJ745" s="102"/>
      <c r="AK745" s="103"/>
      <c r="AL745" s="102">
        <f t="shared" si="680"/>
        <v>0</v>
      </c>
      <c r="AM745" s="101">
        <f t="shared" ref="AM745:AM753" si="684">AE745</f>
        <v>51868.799999999996</v>
      </c>
      <c r="AN745" s="102"/>
      <c r="AO745" s="264">
        <f t="shared" si="681"/>
        <v>51868.799999999996</v>
      </c>
      <c r="AP745" s="240"/>
      <c r="AQ745" s="87">
        <f t="shared" si="670"/>
        <v>76257.679999999993</v>
      </c>
      <c r="AR745" s="102"/>
      <c r="AS745" s="102"/>
      <c r="AT745" s="102"/>
      <c r="AU745" s="102"/>
      <c r="AV745" s="260">
        <f t="shared" si="682"/>
        <v>0</v>
      </c>
      <c r="AW745" s="102">
        <f>AQ745</f>
        <v>76257.679999999993</v>
      </c>
      <c r="AX745" s="102"/>
      <c r="AY745" s="101">
        <f t="shared" si="683"/>
        <v>76257.679999999993</v>
      </c>
      <c r="AZ745" s="516"/>
      <c r="BA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row>
    <row r="746" spans="1:87" s="11" customFormat="1" ht="12" customHeight="1">
      <c r="A746" s="168">
        <v>18608712</v>
      </c>
      <c r="B746" s="111" t="str">
        <f t="shared" si="660"/>
        <v>18608712</v>
      </c>
      <c r="C746" s="96" t="s">
        <v>195</v>
      </c>
      <c r="D746" s="115" t="str">
        <f t="shared" si="661"/>
        <v>W/C</v>
      </c>
      <c r="E746" s="115"/>
      <c r="F746" s="96"/>
      <c r="G746" s="115"/>
      <c r="H746" s="184" t="str">
        <f t="shared" si="675"/>
        <v/>
      </c>
      <c r="I746" s="184" t="str">
        <f t="shared" si="676"/>
        <v/>
      </c>
      <c r="J746" s="184" t="str">
        <f t="shared" si="677"/>
        <v/>
      </c>
      <c r="K746" s="184" t="str">
        <f t="shared" si="678"/>
        <v/>
      </c>
      <c r="L746" s="184" t="str">
        <f t="shared" si="666"/>
        <v>W/C</v>
      </c>
      <c r="M746" s="184" t="str">
        <f t="shared" si="667"/>
        <v>NO</v>
      </c>
      <c r="N746" s="184" t="str">
        <f t="shared" si="668"/>
        <v>W/C</v>
      </c>
      <c r="O746" s="4"/>
      <c r="P746" s="97">
        <v>7779.15</v>
      </c>
      <c r="Q746" s="97">
        <v>8094.15</v>
      </c>
      <c r="R746" s="97">
        <v>8409.15</v>
      </c>
      <c r="S746" s="97">
        <v>8409.15</v>
      </c>
      <c r="T746" s="97">
        <v>8409.15</v>
      </c>
      <c r="U746" s="97">
        <v>8409.15</v>
      </c>
      <c r="V746" s="97">
        <v>8409.15</v>
      </c>
      <c r="W746" s="97">
        <v>8409.15</v>
      </c>
      <c r="X746" s="97">
        <v>8409.15</v>
      </c>
      <c r="Y746" s="97">
        <v>8409.15</v>
      </c>
      <c r="Z746" s="97">
        <v>8409.15</v>
      </c>
      <c r="AA746" s="97">
        <v>8409.15</v>
      </c>
      <c r="AB746" s="97">
        <v>8409.15</v>
      </c>
      <c r="AC746" s="97"/>
      <c r="AD746" s="97"/>
      <c r="AE746" s="97">
        <f t="shared" si="669"/>
        <v>8356.6499999999978</v>
      </c>
      <c r="AF746" s="146"/>
      <c r="AG746" s="108"/>
      <c r="AH746" s="102"/>
      <c r="AI746" s="102"/>
      <c r="AJ746" s="102"/>
      <c r="AK746" s="103"/>
      <c r="AL746" s="102">
        <f t="shared" si="680"/>
        <v>0</v>
      </c>
      <c r="AM746" s="101">
        <f t="shared" si="684"/>
        <v>8356.6499999999978</v>
      </c>
      <c r="AN746" s="102"/>
      <c r="AO746" s="264">
        <f t="shared" si="681"/>
        <v>8356.6499999999978</v>
      </c>
      <c r="AP746" s="240"/>
      <c r="AQ746" s="87">
        <f t="shared" si="670"/>
        <v>8409.15</v>
      </c>
      <c r="AR746" s="102"/>
      <c r="AS746" s="102"/>
      <c r="AT746" s="102"/>
      <c r="AU746" s="102"/>
      <c r="AV746" s="260">
        <f t="shared" si="682"/>
        <v>0</v>
      </c>
      <c r="AW746" s="102">
        <f t="shared" ref="AW746:AW753" si="685">AQ746</f>
        <v>8409.15</v>
      </c>
      <c r="AX746" s="102"/>
      <c r="AY746" s="101">
        <f t="shared" si="683"/>
        <v>8409.15</v>
      </c>
      <c r="AZ746" s="516"/>
      <c r="BA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row>
    <row r="747" spans="1:87" s="11" customFormat="1" ht="12" customHeight="1">
      <c r="A747" s="174">
        <v>18608722</v>
      </c>
      <c r="B747" s="204" t="str">
        <f t="shared" si="660"/>
        <v>18608722</v>
      </c>
      <c r="C747" s="96" t="s">
        <v>1204</v>
      </c>
      <c r="D747" s="115" t="str">
        <f t="shared" si="661"/>
        <v>W/C</v>
      </c>
      <c r="E747" s="115"/>
      <c r="F747" s="96"/>
      <c r="G747" s="115"/>
      <c r="H747" s="184" t="str">
        <f t="shared" si="675"/>
        <v/>
      </c>
      <c r="I747" s="184" t="str">
        <f t="shared" si="676"/>
        <v/>
      </c>
      <c r="J747" s="184" t="str">
        <f t="shared" si="677"/>
        <v/>
      </c>
      <c r="K747" s="184" t="str">
        <f t="shared" si="678"/>
        <v/>
      </c>
      <c r="L747" s="184" t="str">
        <f t="shared" si="666"/>
        <v>W/C</v>
      </c>
      <c r="M747" s="184" t="str">
        <f t="shared" si="667"/>
        <v>NO</v>
      </c>
      <c r="N747" s="184" t="str">
        <f t="shared" si="668"/>
        <v>W/C</v>
      </c>
      <c r="O747" s="4"/>
      <c r="P747" s="97">
        <v>0</v>
      </c>
      <c r="Q747" s="97">
        <v>0</v>
      </c>
      <c r="R747" s="97">
        <v>0</v>
      </c>
      <c r="S747" s="97">
        <v>0</v>
      </c>
      <c r="T747" s="97">
        <v>0</v>
      </c>
      <c r="U747" s="97">
        <v>0</v>
      </c>
      <c r="V747" s="97">
        <v>0</v>
      </c>
      <c r="W747" s="97">
        <v>0</v>
      </c>
      <c r="X747" s="97">
        <v>0</v>
      </c>
      <c r="Y747" s="97">
        <v>0</v>
      </c>
      <c r="Z747" s="97">
        <v>0</v>
      </c>
      <c r="AA747" s="97">
        <v>0</v>
      </c>
      <c r="AB747" s="97">
        <v>0</v>
      </c>
      <c r="AC747" s="97"/>
      <c r="AD747" s="97"/>
      <c r="AE747" s="97">
        <f t="shared" si="669"/>
        <v>0</v>
      </c>
      <c r="AF747" s="146"/>
      <c r="AG747" s="108"/>
      <c r="AH747" s="102"/>
      <c r="AI747" s="102"/>
      <c r="AJ747" s="102"/>
      <c r="AK747" s="103"/>
      <c r="AL747" s="102">
        <f t="shared" si="680"/>
        <v>0</v>
      </c>
      <c r="AM747" s="101">
        <f t="shared" si="684"/>
        <v>0</v>
      </c>
      <c r="AN747" s="102"/>
      <c r="AO747" s="264">
        <f t="shared" si="681"/>
        <v>0</v>
      </c>
      <c r="AP747" s="240"/>
      <c r="AQ747" s="87">
        <f t="shared" si="670"/>
        <v>0</v>
      </c>
      <c r="AR747" s="102"/>
      <c r="AS747" s="102"/>
      <c r="AT747" s="102"/>
      <c r="AU747" s="102"/>
      <c r="AV747" s="260">
        <f t="shared" si="682"/>
        <v>0</v>
      </c>
      <c r="AW747" s="102">
        <f t="shared" si="685"/>
        <v>0</v>
      </c>
      <c r="AX747" s="102"/>
      <c r="AY747" s="101">
        <f t="shared" si="683"/>
        <v>0</v>
      </c>
      <c r="AZ747" s="516"/>
      <c r="BA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row>
    <row r="748" spans="1:87" s="11" customFormat="1" ht="12" customHeight="1">
      <c r="A748" s="178">
        <v>18608752</v>
      </c>
      <c r="B748" s="208" t="str">
        <f t="shared" si="660"/>
        <v>18608752</v>
      </c>
      <c r="C748" s="130" t="s">
        <v>684</v>
      </c>
      <c r="D748" s="115" t="str">
        <f t="shared" si="661"/>
        <v>W/C</v>
      </c>
      <c r="E748" s="115"/>
      <c r="F748" s="130"/>
      <c r="G748" s="115"/>
      <c r="H748" s="184" t="str">
        <f t="shared" si="675"/>
        <v/>
      </c>
      <c r="I748" s="184" t="str">
        <f t="shared" si="676"/>
        <v/>
      </c>
      <c r="J748" s="184" t="str">
        <f t="shared" si="677"/>
        <v/>
      </c>
      <c r="K748" s="184" t="str">
        <f t="shared" si="678"/>
        <v/>
      </c>
      <c r="L748" s="184" t="str">
        <f t="shared" si="666"/>
        <v>W/C</v>
      </c>
      <c r="M748" s="184" t="str">
        <f t="shared" si="667"/>
        <v>NO</v>
      </c>
      <c r="N748" s="184" t="str">
        <f t="shared" si="668"/>
        <v>W/C</v>
      </c>
      <c r="O748"/>
      <c r="P748" s="97">
        <v>0</v>
      </c>
      <c r="Q748" s="97">
        <v>0</v>
      </c>
      <c r="R748" s="97">
        <v>0</v>
      </c>
      <c r="S748" s="97">
        <v>0</v>
      </c>
      <c r="T748" s="97">
        <v>0</v>
      </c>
      <c r="U748" s="97">
        <v>0</v>
      </c>
      <c r="V748" s="97">
        <v>0</v>
      </c>
      <c r="W748" s="97">
        <v>0</v>
      </c>
      <c r="X748" s="97">
        <v>0</v>
      </c>
      <c r="Y748" s="97">
        <v>0</v>
      </c>
      <c r="Z748" s="97">
        <v>0</v>
      </c>
      <c r="AA748" s="97">
        <v>0</v>
      </c>
      <c r="AB748" s="97">
        <v>0</v>
      </c>
      <c r="AC748" s="97"/>
      <c r="AD748" s="97"/>
      <c r="AE748" s="97">
        <f t="shared" si="669"/>
        <v>0</v>
      </c>
      <c r="AF748" s="105"/>
      <c r="AG748" s="104"/>
      <c r="AH748" s="102"/>
      <c r="AI748" s="102"/>
      <c r="AJ748" s="102"/>
      <c r="AK748" s="103"/>
      <c r="AL748" s="102">
        <f t="shared" si="680"/>
        <v>0</v>
      </c>
      <c r="AM748" s="101">
        <f t="shared" si="684"/>
        <v>0</v>
      </c>
      <c r="AN748" s="102"/>
      <c r="AO748" s="264">
        <f t="shared" si="681"/>
        <v>0</v>
      </c>
      <c r="AP748" s="240"/>
      <c r="AQ748" s="87">
        <f t="shared" si="670"/>
        <v>0</v>
      </c>
      <c r="AR748" s="102"/>
      <c r="AS748" s="102"/>
      <c r="AT748" s="102"/>
      <c r="AU748" s="102"/>
      <c r="AV748" s="260">
        <f t="shared" si="682"/>
        <v>0</v>
      </c>
      <c r="AW748" s="102">
        <f t="shared" si="685"/>
        <v>0</v>
      </c>
      <c r="AX748" s="102"/>
      <c r="AY748" s="101">
        <f t="shared" si="683"/>
        <v>0</v>
      </c>
      <c r="AZ748" s="516"/>
      <c r="BA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row>
    <row r="749" spans="1:87" s="11" customFormat="1" ht="12" customHeight="1">
      <c r="A749" s="168">
        <v>18608772</v>
      </c>
      <c r="B749" s="111" t="str">
        <f t="shared" si="660"/>
        <v>18608772</v>
      </c>
      <c r="C749" s="96" t="s">
        <v>1025</v>
      </c>
      <c r="D749" s="115" t="str">
        <f t="shared" si="661"/>
        <v>W/C</v>
      </c>
      <c r="E749" s="115"/>
      <c r="F749" s="96"/>
      <c r="G749" s="115"/>
      <c r="H749" s="184" t="str">
        <f t="shared" si="675"/>
        <v/>
      </c>
      <c r="I749" s="184" t="str">
        <f t="shared" si="676"/>
        <v/>
      </c>
      <c r="J749" s="184" t="str">
        <f t="shared" si="677"/>
        <v/>
      </c>
      <c r="K749" s="184" t="str">
        <f t="shared" si="678"/>
        <v/>
      </c>
      <c r="L749" s="184" t="str">
        <f t="shared" si="666"/>
        <v>W/C</v>
      </c>
      <c r="M749" s="184" t="str">
        <f t="shared" si="667"/>
        <v>NO</v>
      </c>
      <c r="N749" s="184" t="str">
        <f t="shared" si="668"/>
        <v>W/C</v>
      </c>
      <c r="O749"/>
      <c r="P749" s="97">
        <v>0</v>
      </c>
      <c r="Q749" s="97">
        <v>0</v>
      </c>
      <c r="R749" s="97">
        <v>0</v>
      </c>
      <c r="S749" s="97">
        <v>0</v>
      </c>
      <c r="T749" s="97">
        <v>0</v>
      </c>
      <c r="U749" s="97">
        <v>0</v>
      </c>
      <c r="V749" s="97">
        <v>0</v>
      </c>
      <c r="W749" s="97">
        <v>0</v>
      </c>
      <c r="X749" s="97">
        <v>0</v>
      </c>
      <c r="Y749" s="97">
        <v>0</v>
      </c>
      <c r="Z749" s="97">
        <v>0</v>
      </c>
      <c r="AA749" s="97">
        <v>0</v>
      </c>
      <c r="AB749" s="97">
        <v>0</v>
      </c>
      <c r="AC749" s="97"/>
      <c r="AD749" s="97"/>
      <c r="AE749" s="97">
        <f t="shared" si="669"/>
        <v>0</v>
      </c>
      <c r="AF749" s="146"/>
      <c r="AG749" s="108"/>
      <c r="AH749" s="102"/>
      <c r="AI749" s="102"/>
      <c r="AJ749" s="102"/>
      <c r="AK749" s="103"/>
      <c r="AL749" s="102">
        <f t="shared" si="680"/>
        <v>0</v>
      </c>
      <c r="AM749" s="101">
        <f t="shared" si="684"/>
        <v>0</v>
      </c>
      <c r="AN749" s="102"/>
      <c r="AO749" s="264">
        <f t="shared" si="681"/>
        <v>0</v>
      </c>
      <c r="AP749" s="240"/>
      <c r="AQ749" s="87">
        <f t="shared" si="670"/>
        <v>0</v>
      </c>
      <c r="AR749" s="102"/>
      <c r="AS749" s="102"/>
      <c r="AT749" s="102"/>
      <c r="AU749" s="102"/>
      <c r="AV749" s="260">
        <f t="shared" si="682"/>
        <v>0</v>
      </c>
      <c r="AW749" s="102">
        <f t="shared" si="685"/>
        <v>0</v>
      </c>
      <c r="AX749" s="102"/>
      <c r="AY749" s="101">
        <f t="shared" si="683"/>
        <v>0</v>
      </c>
      <c r="AZ749" s="516"/>
      <c r="BA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row>
    <row r="750" spans="1:87" s="11" customFormat="1" ht="12" customHeight="1">
      <c r="A750" s="168">
        <v>18608782</v>
      </c>
      <c r="B750" s="111" t="str">
        <f t="shared" si="660"/>
        <v>18608782</v>
      </c>
      <c r="C750" s="96" t="s">
        <v>1026</v>
      </c>
      <c r="D750" s="115" t="str">
        <f t="shared" si="661"/>
        <v>W/C</v>
      </c>
      <c r="E750" s="115"/>
      <c r="F750" s="96"/>
      <c r="G750" s="115"/>
      <c r="H750" s="184" t="str">
        <f t="shared" si="675"/>
        <v/>
      </c>
      <c r="I750" s="184" t="str">
        <f t="shared" si="676"/>
        <v/>
      </c>
      <c r="J750" s="184" t="str">
        <f t="shared" si="677"/>
        <v/>
      </c>
      <c r="K750" s="184" t="str">
        <f t="shared" si="678"/>
        <v/>
      </c>
      <c r="L750" s="184" t="str">
        <f t="shared" si="666"/>
        <v>W/C</v>
      </c>
      <c r="M750" s="184" t="str">
        <f t="shared" si="667"/>
        <v>NO</v>
      </c>
      <c r="N750" s="184" t="str">
        <f t="shared" si="668"/>
        <v>W/C</v>
      </c>
      <c r="O750"/>
      <c r="P750" s="97">
        <v>0</v>
      </c>
      <c r="Q750" s="97">
        <v>0</v>
      </c>
      <c r="R750" s="97">
        <v>0</v>
      </c>
      <c r="S750" s="97">
        <v>0</v>
      </c>
      <c r="T750" s="97">
        <v>0</v>
      </c>
      <c r="U750" s="97">
        <v>0</v>
      </c>
      <c r="V750" s="97">
        <v>0</v>
      </c>
      <c r="W750" s="97">
        <v>0</v>
      </c>
      <c r="X750" s="97">
        <v>0</v>
      </c>
      <c r="Y750" s="97">
        <v>0</v>
      </c>
      <c r="Z750" s="97">
        <v>0</v>
      </c>
      <c r="AA750" s="97">
        <v>0</v>
      </c>
      <c r="AB750" s="97">
        <v>0</v>
      </c>
      <c r="AC750" s="97"/>
      <c r="AD750" s="97"/>
      <c r="AE750" s="97">
        <f t="shared" si="669"/>
        <v>0</v>
      </c>
      <c r="AF750" s="146"/>
      <c r="AG750" s="108"/>
      <c r="AH750" s="102"/>
      <c r="AI750" s="102"/>
      <c r="AJ750" s="102"/>
      <c r="AK750" s="103"/>
      <c r="AL750" s="102">
        <f t="shared" si="680"/>
        <v>0</v>
      </c>
      <c r="AM750" s="101">
        <f t="shared" si="684"/>
        <v>0</v>
      </c>
      <c r="AN750" s="102"/>
      <c r="AO750" s="264">
        <f t="shared" si="681"/>
        <v>0</v>
      </c>
      <c r="AP750" s="240"/>
      <c r="AQ750" s="87">
        <f t="shared" si="670"/>
        <v>0</v>
      </c>
      <c r="AR750" s="102"/>
      <c r="AS750" s="102"/>
      <c r="AT750" s="102"/>
      <c r="AU750" s="102"/>
      <c r="AV750" s="260">
        <f t="shared" si="682"/>
        <v>0</v>
      </c>
      <c r="AW750" s="102">
        <f t="shared" si="685"/>
        <v>0</v>
      </c>
      <c r="AX750" s="102"/>
      <c r="AY750" s="101">
        <f t="shared" si="683"/>
        <v>0</v>
      </c>
      <c r="AZ750" s="516"/>
      <c r="BA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row>
    <row r="751" spans="1:87" s="11" customFormat="1" ht="12" customHeight="1">
      <c r="A751" s="168">
        <v>18608792</v>
      </c>
      <c r="B751" s="111" t="str">
        <f t="shared" si="660"/>
        <v>18608792</v>
      </c>
      <c r="C751" s="96" t="s">
        <v>1027</v>
      </c>
      <c r="D751" s="115" t="str">
        <f t="shared" si="661"/>
        <v>W/C</v>
      </c>
      <c r="E751" s="115"/>
      <c r="F751" s="96"/>
      <c r="G751" s="115"/>
      <c r="H751" s="184" t="str">
        <f t="shared" si="675"/>
        <v/>
      </c>
      <c r="I751" s="184" t="str">
        <f t="shared" si="676"/>
        <v/>
      </c>
      <c r="J751" s="184" t="str">
        <f t="shared" si="677"/>
        <v/>
      </c>
      <c r="K751" s="184" t="str">
        <f t="shared" si="678"/>
        <v/>
      </c>
      <c r="L751" s="184" t="str">
        <f t="shared" si="666"/>
        <v>W/C</v>
      </c>
      <c r="M751" s="184" t="str">
        <f t="shared" si="667"/>
        <v>NO</v>
      </c>
      <c r="N751" s="184" t="str">
        <f t="shared" si="668"/>
        <v>W/C</v>
      </c>
      <c r="O751"/>
      <c r="P751" s="97">
        <v>0</v>
      </c>
      <c r="Q751" s="97">
        <v>0</v>
      </c>
      <c r="R751" s="97">
        <v>0</v>
      </c>
      <c r="S751" s="97">
        <v>0</v>
      </c>
      <c r="T751" s="97">
        <v>0</v>
      </c>
      <c r="U751" s="97">
        <v>0</v>
      </c>
      <c r="V751" s="97">
        <v>0</v>
      </c>
      <c r="W751" s="97">
        <v>0</v>
      </c>
      <c r="X751" s="97">
        <v>0</v>
      </c>
      <c r="Y751" s="97">
        <v>0</v>
      </c>
      <c r="Z751" s="97">
        <v>0</v>
      </c>
      <c r="AA751" s="97">
        <v>0</v>
      </c>
      <c r="AB751" s="97">
        <v>0</v>
      </c>
      <c r="AC751" s="97"/>
      <c r="AD751" s="97"/>
      <c r="AE751" s="97">
        <f t="shared" si="669"/>
        <v>0</v>
      </c>
      <c r="AF751" s="146"/>
      <c r="AG751" s="108"/>
      <c r="AH751" s="102"/>
      <c r="AI751" s="102"/>
      <c r="AJ751" s="102"/>
      <c r="AK751" s="103"/>
      <c r="AL751" s="102">
        <f t="shared" si="680"/>
        <v>0</v>
      </c>
      <c r="AM751" s="101">
        <f t="shared" si="684"/>
        <v>0</v>
      </c>
      <c r="AN751" s="102"/>
      <c r="AO751" s="264">
        <f t="shared" si="681"/>
        <v>0</v>
      </c>
      <c r="AP751" s="240"/>
      <c r="AQ751" s="87">
        <f t="shared" si="670"/>
        <v>0</v>
      </c>
      <c r="AR751" s="102"/>
      <c r="AS751" s="102"/>
      <c r="AT751" s="102"/>
      <c r="AU751" s="102"/>
      <c r="AV751" s="260">
        <f t="shared" si="682"/>
        <v>0</v>
      </c>
      <c r="AW751" s="102">
        <f t="shared" si="685"/>
        <v>0</v>
      </c>
      <c r="AX751" s="102"/>
      <c r="AY751" s="101">
        <f t="shared" si="683"/>
        <v>0</v>
      </c>
      <c r="AZ751" s="516"/>
      <c r="BA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row>
    <row r="752" spans="1:87" s="11" customFormat="1" ht="12" customHeight="1">
      <c r="A752" s="168">
        <v>18609312</v>
      </c>
      <c r="B752" s="111" t="str">
        <f t="shared" si="660"/>
        <v>18609312</v>
      </c>
      <c r="C752" s="96" t="s">
        <v>196</v>
      </c>
      <c r="D752" s="115" t="str">
        <f t="shared" si="661"/>
        <v>W/C</v>
      </c>
      <c r="E752" s="115"/>
      <c r="F752" s="96"/>
      <c r="G752" s="115"/>
      <c r="H752" s="184" t="str">
        <f t="shared" si="675"/>
        <v/>
      </c>
      <c r="I752" s="184" t="str">
        <f t="shared" si="676"/>
        <v/>
      </c>
      <c r="J752" s="184" t="str">
        <f t="shared" si="677"/>
        <v/>
      </c>
      <c r="K752" s="184" t="str">
        <f t="shared" si="678"/>
        <v/>
      </c>
      <c r="L752" s="184" t="str">
        <f t="shared" si="666"/>
        <v>W/C</v>
      </c>
      <c r="M752" s="184" t="str">
        <f t="shared" si="667"/>
        <v>NO</v>
      </c>
      <c r="N752" s="184" t="str">
        <f t="shared" si="668"/>
        <v>W/C</v>
      </c>
      <c r="O752"/>
      <c r="P752" s="97">
        <v>0</v>
      </c>
      <c r="Q752" s="97">
        <v>0</v>
      </c>
      <c r="R752" s="97">
        <v>0</v>
      </c>
      <c r="S752" s="97">
        <v>0</v>
      </c>
      <c r="T752" s="97">
        <v>0</v>
      </c>
      <c r="U752" s="97">
        <v>0</v>
      </c>
      <c r="V752" s="97">
        <v>0</v>
      </c>
      <c r="W752" s="97">
        <v>0</v>
      </c>
      <c r="X752" s="97">
        <v>0</v>
      </c>
      <c r="Y752" s="97">
        <v>0</v>
      </c>
      <c r="Z752" s="97">
        <v>0</v>
      </c>
      <c r="AA752" s="97">
        <v>0</v>
      </c>
      <c r="AB752" s="97">
        <v>0</v>
      </c>
      <c r="AC752" s="97"/>
      <c r="AD752" s="97"/>
      <c r="AE752" s="97">
        <f t="shared" si="669"/>
        <v>0</v>
      </c>
      <c r="AF752" s="146"/>
      <c r="AG752" s="108"/>
      <c r="AH752" s="102"/>
      <c r="AI752" s="102"/>
      <c r="AJ752" s="102"/>
      <c r="AK752" s="103"/>
      <c r="AL752" s="102">
        <f t="shared" si="680"/>
        <v>0</v>
      </c>
      <c r="AM752" s="101">
        <f t="shared" si="684"/>
        <v>0</v>
      </c>
      <c r="AN752" s="102"/>
      <c r="AO752" s="264">
        <f t="shared" si="681"/>
        <v>0</v>
      </c>
      <c r="AP752" s="240"/>
      <c r="AQ752" s="87">
        <f t="shared" si="670"/>
        <v>0</v>
      </c>
      <c r="AR752" s="102"/>
      <c r="AS752" s="102"/>
      <c r="AT752" s="102"/>
      <c r="AU752" s="102"/>
      <c r="AV752" s="260">
        <f t="shared" si="682"/>
        <v>0</v>
      </c>
      <c r="AW752" s="102">
        <f t="shared" si="685"/>
        <v>0</v>
      </c>
      <c r="AX752" s="102"/>
      <c r="AY752" s="101">
        <f t="shared" si="683"/>
        <v>0</v>
      </c>
      <c r="AZ752" s="516"/>
      <c r="BA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row>
    <row r="753" spans="1:87" s="11" customFormat="1" ht="12" customHeight="1">
      <c r="A753" s="373">
        <v>18609402</v>
      </c>
      <c r="B753" s="387" t="str">
        <f t="shared" si="660"/>
        <v>18609402</v>
      </c>
      <c r="C753" s="352" t="s">
        <v>1313</v>
      </c>
      <c r="D753" s="353" t="str">
        <f t="shared" si="661"/>
        <v>W/C</v>
      </c>
      <c r="E753" s="353"/>
      <c r="F753" s="367">
        <v>42811</v>
      </c>
      <c r="G753" s="353"/>
      <c r="H753" s="354" t="str">
        <f t="shared" si="675"/>
        <v/>
      </c>
      <c r="I753" s="354" t="str">
        <f t="shared" si="676"/>
        <v/>
      </c>
      <c r="J753" s="354" t="str">
        <f t="shared" si="677"/>
        <v/>
      </c>
      <c r="K753" s="354" t="str">
        <f t="shared" si="678"/>
        <v/>
      </c>
      <c r="L753" s="354" t="str">
        <f t="shared" si="666"/>
        <v>W/C</v>
      </c>
      <c r="M753" s="354" t="str">
        <f t="shared" si="667"/>
        <v>NO</v>
      </c>
      <c r="N753" s="354" t="str">
        <f t="shared" si="668"/>
        <v>W/C</v>
      </c>
      <c r="O753"/>
      <c r="P753" s="355">
        <v>-499235.72</v>
      </c>
      <c r="Q753" s="355">
        <v>-610964.85</v>
      </c>
      <c r="R753" s="355">
        <v>-610964.85</v>
      </c>
      <c r="S753" s="355">
        <v>-610964.85</v>
      </c>
      <c r="T753" s="355">
        <v>-610964.85</v>
      </c>
      <c r="U753" s="355">
        <v>-610964.85</v>
      </c>
      <c r="V753" s="355">
        <v>-706443.7</v>
      </c>
      <c r="W753" s="355">
        <v>-706443.7</v>
      </c>
      <c r="X753" s="355">
        <v>-706443.7</v>
      </c>
      <c r="Y753" s="355">
        <v>-810408.9</v>
      </c>
      <c r="Z753" s="355">
        <v>-810408.9</v>
      </c>
      <c r="AA753" s="355">
        <v>-894661.47</v>
      </c>
      <c r="AB753" s="355">
        <v>-894661.47</v>
      </c>
      <c r="AC753" s="355"/>
      <c r="AD753" s="355"/>
      <c r="AE753" s="355">
        <f t="shared" si="669"/>
        <v>-698881.93458333344</v>
      </c>
      <c r="AF753" s="412"/>
      <c r="AG753" s="386"/>
      <c r="AH753" s="357"/>
      <c r="AI753" s="357"/>
      <c r="AJ753" s="357"/>
      <c r="AK753" s="358"/>
      <c r="AL753" s="357">
        <f t="shared" si="680"/>
        <v>0</v>
      </c>
      <c r="AM753" s="359">
        <f t="shared" si="684"/>
        <v>-698881.93458333344</v>
      </c>
      <c r="AN753" s="357"/>
      <c r="AO753" s="360">
        <f t="shared" si="681"/>
        <v>-698881.93458333344</v>
      </c>
      <c r="AP753" s="357"/>
      <c r="AQ753" s="361">
        <f t="shared" si="670"/>
        <v>-894661.47</v>
      </c>
      <c r="AR753" s="357"/>
      <c r="AS753" s="357"/>
      <c r="AT753" s="357"/>
      <c r="AU753" s="357"/>
      <c r="AV753" s="362">
        <f t="shared" si="682"/>
        <v>0</v>
      </c>
      <c r="AW753" s="357">
        <f t="shared" si="685"/>
        <v>-894661.47</v>
      </c>
      <c r="AX753" s="357"/>
      <c r="AY753" s="359">
        <f t="shared" si="683"/>
        <v>-894661.47</v>
      </c>
      <c r="AZ753" s="516"/>
      <c r="BA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row>
    <row r="754" spans="1:87" s="11" customFormat="1" ht="12" customHeight="1">
      <c r="A754" s="168">
        <v>18609422</v>
      </c>
      <c r="B754" s="111" t="str">
        <f t="shared" si="660"/>
        <v>18609422</v>
      </c>
      <c r="C754" s="96" t="s">
        <v>933</v>
      </c>
      <c r="D754" s="115" t="str">
        <f t="shared" si="661"/>
        <v>Non-Op</v>
      </c>
      <c r="E754" s="115"/>
      <c r="F754" s="96"/>
      <c r="G754" s="115"/>
      <c r="H754" s="184" t="str">
        <f t="shared" si="675"/>
        <v/>
      </c>
      <c r="I754" s="184" t="str">
        <f t="shared" si="676"/>
        <v/>
      </c>
      <c r="J754" s="184" t="str">
        <f t="shared" si="677"/>
        <v/>
      </c>
      <c r="K754" s="184" t="str">
        <f t="shared" si="678"/>
        <v>Non-Op</v>
      </c>
      <c r="L754" s="184" t="str">
        <f t="shared" si="666"/>
        <v>NO</v>
      </c>
      <c r="M754" s="184" t="str">
        <f t="shared" si="667"/>
        <v>NO</v>
      </c>
      <c r="N754" s="184" t="str">
        <f t="shared" si="668"/>
        <v/>
      </c>
      <c r="O754"/>
      <c r="P754" s="97">
        <v>23000000</v>
      </c>
      <c r="Q754" s="97">
        <v>23000000</v>
      </c>
      <c r="R754" s="97">
        <v>23000000</v>
      </c>
      <c r="S754" s="97">
        <v>22522605.75</v>
      </c>
      <c r="T754" s="97">
        <v>22522605.75</v>
      </c>
      <c r="U754" s="97">
        <v>22522605.75</v>
      </c>
      <c r="V754" s="97">
        <v>24000000</v>
      </c>
      <c r="W754" s="97">
        <v>24000000</v>
      </c>
      <c r="X754" s="97">
        <v>24000000</v>
      </c>
      <c r="Y754" s="97">
        <v>23577937.170000002</v>
      </c>
      <c r="Z754" s="97">
        <v>23577937.170000002</v>
      </c>
      <c r="AA754" s="97">
        <v>23577937.170000002</v>
      </c>
      <c r="AB754" s="97">
        <v>26000000</v>
      </c>
      <c r="AC754" s="97"/>
      <c r="AD754" s="97"/>
      <c r="AE754" s="97">
        <f t="shared" si="669"/>
        <v>23400135.730000004</v>
      </c>
      <c r="AF754" s="105"/>
      <c r="AG754" s="104"/>
      <c r="AH754" s="102"/>
      <c r="AI754" s="102"/>
      <c r="AJ754" s="102"/>
      <c r="AK754" s="103">
        <f>AE754</f>
        <v>23400135.730000004</v>
      </c>
      <c r="AL754" s="102">
        <f t="shared" si="680"/>
        <v>23400135.730000004</v>
      </c>
      <c r="AM754" s="101"/>
      <c r="AN754" s="102"/>
      <c r="AO754" s="264">
        <f t="shared" si="681"/>
        <v>0</v>
      </c>
      <c r="AP754" s="240"/>
      <c r="AQ754" s="87">
        <f t="shared" si="670"/>
        <v>26000000</v>
      </c>
      <c r="AR754" s="102"/>
      <c r="AS754" s="102"/>
      <c r="AT754" s="102"/>
      <c r="AU754" s="102">
        <f>AQ754</f>
        <v>26000000</v>
      </c>
      <c r="AV754" s="260">
        <f t="shared" si="682"/>
        <v>26000000</v>
      </c>
      <c r="AW754" s="102"/>
      <c r="AX754" s="102"/>
      <c r="AY754" s="101">
        <f t="shared" si="683"/>
        <v>0</v>
      </c>
      <c r="AZ754" s="516" t="s">
        <v>1697</v>
      </c>
      <c r="BA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row>
    <row r="755" spans="1:87" s="11" customFormat="1" ht="12" customHeight="1">
      <c r="A755" s="168">
        <v>18609432</v>
      </c>
      <c r="B755" s="111" t="str">
        <f t="shared" si="660"/>
        <v>18609432</v>
      </c>
      <c r="C755" s="96" t="s">
        <v>935</v>
      </c>
      <c r="D755" s="115" t="str">
        <f t="shared" si="661"/>
        <v>W/C</v>
      </c>
      <c r="E755" s="115"/>
      <c r="F755" s="96"/>
      <c r="G755" s="115"/>
      <c r="H755" s="184" t="str">
        <f t="shared" si="675"/>
        <v/>
      </c>
      <c r="I755" s="184" t="str">
        <f t="shared" si="676"/>
        <v/>
      </c>
      <c r="J755" s="184" t="str">
        <f t="shared" si="677"/>
        <v/>
      </c>
      <c r="K755" s="184" t="str">
        <f t="shared" si="678"/>
        <v/>
      </c>
      <c r="L755" s="184" t="str">
        <f t="shared" si="666"/>
        <v>W/C</v>
      </c>
      <c r="M755" s="184" t="str">
        <f t="shared" si="667"/>
        <v>NO</v>
      </c>
      <c r="N755" s="184" t="str">
        <f t="shared" si="668"/>
        <v>W/C</v>
      </c>
      <c r="O755"/>
      <c r="P755" s="97">
        <v>2666214.1800000002</v>
      </c>
      <c r="Q755" s="97">
        <v>2806521.49</v>
      </c>
      <c r="R755" s="97">
        <v>2968586.31</v>
      </c>
      <c r="S755" s="97">
        <v>3143608.43</v>
      </c>
      <c r="T755" s="97">
        <v>3318481.89</v>
      </c>
      <c r="U755" s="97">
        <v>3469050.99</v>
      </c>
      <c r="V755" s="97">
        <v>3663434.45</v>
      </c>
      <c r="W755" s="97">
        <v>3842058.97</v>
      </c>
      <c r="X755" s="97">
        <v>3959255.68</v>
      </c>
      <c r="Y755" s="97">
        <v>4085497.28</v>
      </c>
      <c r="Z755" s="97">
        <v>4249258.54</v>
      </c>
      <c r="AA755" s="97">
        <v>4489239.47</v>
      </c>
      <c r="AB755" s="97">
        <v>4827450.34</v>
      </c>
      <c r="AC755" s="97"/>
      <c r="AD755" s="97"/>
      <c r="AE755" s="97">
        <f t="shared" si="669"/>
        <v>3645152.1466666665</v>
      </c>
      <c r="AF755" s="146"/>
      <c r="AG755" s="108"/>
      <c r="AH755" s="102"/>
      <c r="AI755" s="102"/>
      <c r="AJ755" s="102"/>
      <c r="AK755" s="103"/>
      <c r="AL755" s="102">
        <f t="shared" si="680"/>
        <v>0</v>
      </c>
      <c r="AM755" s="101">
        <f>AE755</f>
        <v>3645152.1466666665</v>
      </c>
      <c r="AN755" s="102"/>
      <c r="AO755" s="264">
        <f t="shared" si="681"/>
        <v>3645152.1466666665</v>
      </c>
      <c r="AP755" s="240"/>
      <c r="AQ755" s="87">
        <f t="shared" si="670"/>
        <v>4827450.34</v>
      </c>
      <c r="AR755" s="102"/>
      <c r="AS755" s="102"/>
      <c r="AT755" s="102"/>
      <c r="AU755" s="102"/>
      <c r="AV755" s="260">
        <f t="shared" si="682"/>
        <v>0</v>
      </c>
      <c r="AW755" s="102">
        <f>AQ755</f>
        <v>4827450.34</v>
      </c>
      <c r="AX755" s="102"/>
      <c r="AY755" s="101">
        <f t="shared" si="683"/>
        <v>4827450.34</v>
      </c>
      <c r="AZ755" s="516"/>
      <c r="BA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row>
    <row r="756" spans="1:87" s="11" customFormat="1" ht="12" customHeight="1">
      <c r="A756" s="168">
        <v>18609512</v>
      </c>
      <c r="B756" s="111" t="str">
        <f t="shared" si="660"/>
        <v>18609512</v>
      </c>
      <c r="C756" s="96" t="s">
        <v>1163</v>
      </c>
      <c r="D756" s="115" t="str">
        <f t="shared" si="661"/>
        <v>W/C</v>
      </c>
      <c r="E756" s="115"/>
      <c r="F756" s="96"/>
      <c r="G756" s="115"/>
      <c r="H756" s="184" t="str">
        <f t="shared" si="675"/>
        <v/>
      </c>
      <c r="I756" s="184" t="str">
        <f t="shared" si="676"/>
        <v/>
      </c>
      <c r="J756" s="184" t="str">
        <f t="shared" si="677"/>
        <v/>
      </c>
      <c r="K756" s="184" t="str">
        <f t="shared" si="678"/>
        <v/>
      </c>
      <c r="L756" s="184" t="str">
        <f t="shared" si="666"/>
        <v>W/C</v>
      </c>
      <c r="M756" s="184" t="str">
        <f t="shared" si="667"/>
        <v>NO</v>
      </c>
      <c r="N756" s="184" t="str">
        <f t="shared" si="668"/>
        <v>W/C</v>
      </c>
      <c r="O756"/>
      <c r="P756" s="97">
        <v>66428.639999999999</v>
      </c>
      <c r="Q756" s="97">
        <v>66428.639999999999</v>
      </c>
      <c r="R756" s="97">
        <v>66428.639999999999</v>
      </c>
      <c r="S756" s="97">
        <v>66428.639999999999</v>
      </c>
      <c r="T756" s="97">
        <v>66428.639999999999</v>
      </c>
      <c r="U756" s="97">
        <v>66428.639999999999</v>
      </c>
      <c r="V756" s="97">
        <v>66428.639999999999</v>
      </c>
      <c r="W756" s="97">
        <v>66428.639999999999</v>
      </c>
      <c r="X756" s="97">
        <v>66428.639999999999</v>
      </c>
      <c r="Y756" s="97">
        <v>66428.639999999999</v>
      </c>
      <c r="Z756" s="97">
        <v>66428.639999999999</v>
      </c>
      <c r="AA756" s="97">
        <v>66428.639999999999</v>
      </c>
      <c r="AB756" s="97">
        <v>66428.639999999999</v>
      </c>
      <c r="AC756" s="97"/>
      <c r="AD756" s="97"/>
      <c r="AE756" s="97">
        <f t="shared" si="669"/>
        <v>66428.639999999999</v>
      </c>
      <c r="AF756" s="146"/>
      <c r="AG756" s="108"/>
      <c r="AH756" s="102"/>
      <c r="AI756" s="102"/>
      <c r="AJ756" s="102"/>
      <c r="AK756" s="103"/>
      <c r="AL756" s="102">
        <f t="shared" si="680"/>
        <v>0</v>
      </c>
      <c r="AM756" s="101">
        <f>AE756</f>
        <v>66428.639999999999</v>
      </c>
      <c r="AN756" s="102"/>
      <c r="AO756" s="264">
        <f t="shared" si="681"/>
        <v>66428.639999999999</v>
      </c>
      <c r="AP756" s="240"/>
      <c r="AQ756" s="87">
        <f t="shared" si="670"/>
        <v>66428.639999999999</v>
      </c>
      <c r="AR756" s="102"/>
      <c r="AS756" s="102"/>
      <c r="AT756" s="102"/>
      <c r="AU756" s="102"/>
      <c r="AV756" s="260">
        <f t="shared" si="682"/>
        <v>0</v>
      </c>
      <c r="AW756" s="102">
        <f t="shared" ref="AW756:AW758" si="686">AQ756</f>
        <v>66428.639999999999</v>
      </c>
      <c r="AX756" s="102"/>
      <c r="AY756" s="101">
        <f t="shared" si="683"/>
        <v>66428.639999999999</v>
      </c>
      <c r="AZ756" s="516"/>
      <c r="BA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row>
    <row r="757" spans="1:87" s="11" customFormat="1" ht="12" customHeight="1">
      <c r="A757" s="168">
        <v>18609532</v>
      </c>
      <c r="B757" s="111" t="str">
        <f t="shared" si="660"/>
        <v>18609532</v>
      </c>
      <c r="C757" s="96" t="s">
        <v>4</v>
      </c>
      <c r="D757" s="115" t="str">
        <f t="shared" si="661"/>
        <v>W/C</v>
      </c>
      <c r="E757" s="115"/>
      <c r="F757" s="96"/>
      <c r="G757" s="115"/>
      <c r="H757" s="184" t="str">
        <f t="shared" si="675"/>
        <v/>
      </c>
      <c r="I757" s="184" t="str">
        <f t="shared" si="676"/>
        <v/>
      </c>
      <c r="J757" s="184" t="str">
        <f t="shared" si="677"/>
        <v/>
      </c>
      <c r="K757" s="184" t="str">
        <f t="shared" si="678"/>
        <v/>
      </c>
      <c r="L757" s="184" t="str">
        <f t="shared" si="666"/>
        <v>W/C</v>
      </c>
      <c r="M757" s="184" t="str">
        <f t="shared" si="667"/>
        <v>NO</v>
      </c>
      <c r="N757" s="184" t="str">
        <f t="shared" si="668"/>
        <v>W/C</v>
      </c>
      <c r="O757"/>
      <c r="P757" s="97">
        <v>644675.18000000005</v>
      </c>
      <c r="Q757" s="97">
        <v>699049.06</v>
      </c>
      <c r="R757" s="97">
        <v>783501.68</v>
      </c>
      <c r="S757" s="97">
        <v>820650</v>
      </c>
      <c r="T757" s="97">
        <v>831109</v>
      </c>
      <c r="U757" s="97">
        <v>867635.24</v>
      </c>
      <c r="V757" s="97">
        <v>884614.74</v>
      </c>
      <c r="W757" s="97">
        <v>957557.3</v>
      </c>
      <c r="X757" s="97">
        <v>988282.27</v>
      </c>
      <c r="Y757" s="97">
        <v>995016.05</v>
      </c>
      <c r="Z757" s="97">
        <v>995016.05</v>
      </c>
      <c r="AA757" s="97">
        <v>1165676.93</v>
      </c>
      <c r="AB757" s="97">
        <v>1364254.66</v>
      </c>
      <c r="AC757" s="97"/>
      <c r="AD757" s="97"/>
      <c r="AE757" s="97">
        <f t="shared" si="669"/>
        <v>916047.77</v>
      </c>
      <c r="AF757" s="146"/>
      <c r="AG757" s="108"/>
      <c r="AH757" s="102"/>
      <c r="AI757" s="102"/>
      <c r="AJ757" s="102"/>
      <c r="AK757" s="103"/>
      <c r="AL757" s="102">
        <f t="shared" si="680"/>
        <v>0</v>
      </c>
      <c r="AM757" s="101">
        <f>AE757</f>
        <v>916047.77</v>
      </c>
      <c r="AN757" s="102"/>
      <c r="AO757" s="264">
        <f t="shared" si="681"/>
        <v>916047.77</v>
      </c>
      <c r="AP757" s="240"/>
      <c r="AQ757" s="87">
        <f t="shared" si="670"/>
        <v>1364254.66</v>
      </c>
      <c r="AR757" s="102"/>
      <c r="AS757" s="102"/>
      <c r="AT757" s="102"/>
      <c r="AU757" s="102"/>
      <c r="AV757" s="260">
        <f t="shared" si="682"/>
        <v>0</v>
      </c>
      <c r="AW757" s="102">
        <f t="shared" si="686"/>
        <v>1364254.66</v>
      </c>
      <c r="AX757" s="102"/>
      <c r="AY757" s="101">
        <f t="shared" si="683"/>
        <v>1364254.66</v>
      </c>
      <c r="AZ757" s="516"/>
      <c r="BA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row>
    <row r="758" spans="1:87" s="11" customFormat="1" ht="12" customHeight="1">
      <c r="A758" s="168">
        <v>18609542</v>
      </c>
      <c r="B758" s="111" t="str">
        <f t="shared" si="660"/>
        <v>18609542</v>
      </c>
      <c r="C758" s="96" t="s">
        <v>463</v>
      </c>
      <c r="D758" s="115" t="str">
        <f t="shared" si="661"/>
        <v>W/C</v>
      </c>
      <c r="E758" s="115"/>
      <c r="F758" s="96"/>
      <c r="G758" s="115"/>
      <c r="H758" s="184" t="str">
        <f t="shared" si="675"/>
        <v/>
      </c>
      <c r="I758" s="184" t="str">
        <f t="shared" si="676"/>
        <v/>
      </c>
      <c r="J758" s="184" t="str">
        <f t="shared" si="677"/>
        <v/>
      </c>
      <c r="K758" s="184" t="str">
        <f t="shared" si="678"/>
        <v/>
      </c>
      <c r="L758" s="184" t="str">
        <f t="shared" si="666"/>
        <v>W/C</v>
      </c>
      <c r="M758" s="184" t="str">
        <f t="shared" si="667"/>
        <v>NO</v>
      </c>
      <c r="N758" s="184" t="str">
        <f t="shared" si="668"/>
        <v>W/C</v>
      </c>
      <c r="O758"/>
      <c r="P758" s="97">
        <v>10171.17</v>
      </c>
      <c r="Q758" s="97">
        <v>18970.36</v>
      </c>
      <c r="R758" s="97">
        <v>18970.36</v>
      </c>
      <c r="S758" s="97">
        <v>31169.24</v>
      </c>
      <c r="T758" s="97">
        <v>44299.72</v>
      </c>
      <c r="U758" s="97">
        <v>62423.05</v>
      </c>
      <c r="V758" s="97">
        <v>71426.3</v>
      </c>
      <c r="W758" s="97">
        <v>81423.789999999994</v>
      </c>
      <c r="X758" s="97">
        <v>95168.49</v>
      </c>
      <c r="Y758" s="97">
        <v>95168.49</v>
      </c>
      <c r="Z758" s="97">
        <v>96360.69</v>
      </c>
      <c r="AA758" s="97">
        <v>97807.21</v>
      </c>
      <c r="AB758" s="97">
        <v>98393.21</v>
      </c>
      <c r="AC758" s="97"/>
      <c r="AD758" s="97"/>
      <c r="AE758" s="97">
        <f t="shared" si="669"/>
        <v>63955.824166666658</v>
      </c>
      <c r="AF758" s="146"/>
      <c r="AG758" s="108"/>
      <c r="AH758" s="102"/>
      <c r="AI758" s="102"/>
      <c r="AJ758" s="102"/>
      <c r="AK758" s="103"/>
      <c r="AL758" s="102">
        <f t="shared" si="680"/>
        <v>0</v>
      </c>
      <c r="AM758" s="101">
        <f>AE758</f>
        <v>63955.824166666658</v>
      </c>
      <c r="AN758" s="102"/>
      <c r="AO758" s="264">
        <f t="shared" si="681"/>
        <v>63955.824166666658</v>
      </c>
      <c r="AP758" s="240"/>
      <c r="AQ758" s="87">
        <f t="shared" si="670"/>
        <v>98393.21</v>
      </c>
      <c r="AR758" s="102"/>
      <c r="AS758" s="102"/>
      <c r="AT758" s="102"/>
      <c r="AU758" s="102"/>
      <c r="AV758" s="260">
        <f t="shared" si="682"/>
        <v>0</v>
      </c>
      <c r="AW758" s="102">
        <f t="shared" si="686"/>
        <v>98393.21</v>
      </c>
      <c r="AX758" s="102"/>
      <c r="AY758" s="101">
        <f t="shared" si="683"/>
        <v>98393.21</v>
      </c>
      <c r="AZ758" s="516"/>
      <c r="BA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row>
    <row r="759" spans="1:87" s="11" customFormat="1" ht="12" customHeight="1">
      <c r="A759" s="168">
        <v>18609572</v>
      </c>
      <c r="B759" s="111" t="str">
        <f t="shared" si="660"/>
        <v>18609572</v>
      </c>
      <c r="C759" s="96" t="s">
        <v>830</v>
      </c>
      <c r="D759" s="115" t="str">
        <f t="shared" si="661"/>
        <v>Non-Op</v>
      </c>
      <c r="E759" s="115"/>
      <c r="F759" s="96"/>
      <c r="G759" s="115"/>
      <c r="H759" s="184" t="str">
        <f t="shared" si="675"/>
        <v/>
      </c>
      <c r="I759" s="184" t="str">
        <f t="shared" si="676"/>
        <v/>
      </c>
      <c r="J759" s="184" t="str">
        <f t="shared" si="677"/>
        <v/>
      </c>
      <c r="K759" s="184" t="str">
        <f t="shared" si="678"/>
        <v>Non-Op</v>
      </c>
      <c r="L759" s="184" t="str">
        <f t="shared" si="666"/>
        <v>NO</v>
      </c>
      <c r="M759" s="184" t="str">
        <f t="shared" si="667"/>
        <v>NO</v>
      </c>
      <c r="N759" s="184" t="str">
        <f t="shared" si="668"/>
        <v/>
      </c>
      <c r="O759"/>
      <c r="P759" s="97">
        <v>640000</v>
      </c>
      <c r="Q759" s="97">
        <v>640000</v>
      </c>
      <c r="R759" s="97">
        <v>640000</v>
      </c>
      <c r="S759" s="97">
        <v>634289.26</v>
      </c>
      <c r="T759" s="97">
        <v>634289.26</v>
      </c>
      <c r="U759" s="97">
        <v>634289.26</v>
      </c>
      <c r="V759" s="97">
        <v>623649.55000000005</v>
      </c>
      <c r="W759" s="97">
        <v>623649.55000000005</v>
      </c>
      <c r="X759" s="97">
        <v>623649.55000000005</v>
      </c>
      <c r="Y759" s="97">
        <v>601972.18000000005</v>
      </c>
      <c r="Z759" s="97">
        <v>601972.18000000005</v>
      </c>
      <c r="AA759" s="97">
        <v>601972.18000000005</v>
      </c>
      <c r="AB759" s="97">
        <v>1244425</v>
      </c>
      <c r="AC759" s="97"/>
      <c r="AD759" s="97"/>
      <c r="AE759" s="97">
        <f t="shared" si="669"/>
        <v>650162.12249999994</v>
      </c>
      <c r="AF759" s="105"/>
      <c r="AG759" s="104"/>
      <c r="AH759" s="102"/>
      <c r="AI759" s="102"/>
      <c r="AJ759" s="102"/>
      <c r="AK759" s="103">
        <f t="shared" ref="AK759:AK776" si="687">AE759</f>
        <v>650162.12249999994</v>
      </c>
      <c r="AL759" s="102">
        <f t="shared" si="680"/>
        <v>650162.12249999994</v>
      </c>
      <c r="AM759" s="101"/>
      <c r="AN759" s="102"/>
      <c r="AO759" s="264">
        <f t="shared" si="681"/>
        <v>0</v>
      </c>
      <c r="AP759" s="240"/>
      <c r="AQ759" s="87">
        <f t="shared" si="670"/>
        <v>1244425</v>
      </c>
      <c r="AR759" s="102"/>
      <c r="AS759" s="102"/>
      <c r="AT759" s="102"/>
      <c r="AU759" s="102">
        <f t="shared" ref="AU759:AU774" si="688">AQ759</f>
        <v>1244425</v>
      </c>
      <c r="AV759" s="260">
        <f t="shared" si="682"/>
        <v>1244425</v>
      </c>
      <c r="AW759" s="102"/>
      <c r="AX759" s="102"/>
      <c r="AY759" s="101">
        <f t="shared" si="683"/>
        <v>0</v>
      </c>
      <c r="AZ759" s="516" t="s">
        <v>1697</v>
      </c>
      <c r="BA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row>
    <row r="760" spans="1:87" s="11" customFormat="1" ht="12" customHeight="1">
      <c r="A760" s="168">
        <v>18609582</v>
      </c>
      <c r="B760" s="111" t="str">
        <f t="shared" si="660"/>
        <v>18609582</v>
      </c>
      <c r="C760" s="96" t="s">
        <v>831</v>
      </c>
      <c r="D760" s="115" t="str">
        <f t="shared" si="661"/>
        <v>Non-Op</v>
      </c>
      <c r="E760" s="115"/>
      <c r="F760" s="96"/>
      <c r="G760" s="115"/>
      <c r="H760" s="184" t="str">
        <f t="shared" si="675"/>
        <v/>
      </c>
      <c r="I760" s="184" t="str">
        <f t="shared" si="676"/>
        <v/>
      </c>
      <c r="J760" s="184" t="str">
        <f t="shared" si="677"/>
        <v/>
      </c>
      <c r="K760" s="184" t="str">
        <f t="shared" si="678"/>
        <v>Non-Op</v>
      </c>
      <c r="L760" s="184" t="str">
        <f t="shared" si="666"/>
        <v>NO</v>
      </c>
      <c r="M760" s="184" t="str">
        <f t="shared" si="667"/>
        <v>NO</v>
      </c>
      <c r="N760" s="184" t="str">
        <f t="shared" si="668"/>
        <v/>
      </c>
      <c r="O760"/>
      <c r="P760" s="97">
        <v>556500</v>
      </c>
      <c r="Q760" s="97">
        <v>556500</v>
      </c>
      <c r="R760" s="97">
        <v>556500</v>
      </c>
      <c r="S760" s="97">
        <v>555870</v>
      </c>
      <c r="T760" s="97">
        <v>555870</v>
      </c>
      <c r="U760" s="97">
        <v>555870</v>
      </c>
      <c r="V760" s="97">
        <v>555870</v>
      </c>
      <c r="W760" s="97">
        <v>555870</v>
      </c>
      <c r="X760" s="97">
        <v>555870</v>
      </c>
      <c r="Y760" s="97">
        <v>555870</v>
      </c>
      <c r="Z760" s="97">
        <v>555870</v>
      </c>
      <c r="AA760" s="97">
        <v>555870</v>
      </c>
      <c r="AB760" s="97">
        <v>550500</v>
      </c>
      <c r="AC760" s="97"/>
      <c r="AD760" s="97"/>
      <c r="AE760" s="97">
        <f t="shared" si="669"/>
        <v>555777.5</v>
      </c>
      <c r="AF760" s="105"/>
      <c r="AG760" s="104"/>
      <c r="AH760" s="102"/>
      <c r="AI760" s="102"/>
      <c r="AJ760" s="102"/>
      <c r="AK760" s="103">
        <f t="shared" si="687"/>
        <v>555777.5</v>
      </c>
      <c r="AL760" s="102">
        <f t="shared" si="680"/>
        <v>555777.5</v>
      </c>
      <c r="AM760" s="101"/>
      <c r="AN760" s="102"/>
      <c r="AO760" s="264">
        <f t="shared" si="681"/>
        <v>0</v>
      </c>
      <c r="AP760" s="240"/>
      <c r="AQ760" s="87">
        <f t="shared" si="670"/>
        <v>550500</v>
      </c>
      <c r="AR760" s="102"/>
      <c r="AS760" s="102"/>
      <c r="AT760" s="102"/>
      <c r="AU760" s="102">
        <f t="shared" si="688"/>
        <v>550500</v>
      </c>
      <c r="AV760" s="260">
        <f t="shared" si="682"/>
        <v>550500</v>
      </c>
      <c r="AW760" s="102"/>
      <c r="AX760" s="102"/>
      <c r="AY760" s="101">
        <f t="shared" si="683"/>
        <v>0</v>
      </c>
      <c r="AZ760" s="516" t="s">
        <v>1697</v>
      </c>
      <c r="BA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row>
    <row r="761" spans="1:87" s="11" customFormat="1" ht="12" customHeight="1">
      <c r="A761" s="168">
        <v>18609592</v>
      </c>
      <c r="B761" s="111" t="str">
        <f t="shared" si="660"/>
        <v>18609592</v>
      </c>
      <c r="C761" s="96" t="s">
        <v>832</v>
      </c>
      <c r="D761" s="115" t="str">
        <f t="shared" si="661"/>
        <v>Non-Op</v>
      </c>
      <c r="E761" s="115"/>
      <c r="F761" s="96"/>
      <c r="G761" s="115"/>
      <c r="H761" s="184" t="str">
        <f t="shared" si="675"/>
        <v/>
      </c>
      <c r="I761" s="184" t="str">
        <f t="shared" si="676"/>
        <v/>
      </c>
      <c r="J761" s="184" t="str">
        <f t="shared" si="677"/>
        <v/>
      </c>
      <c r="K761" s="184" t="str">
        <f t="shared" si="678"/>
        <v>Non-Op</v>
      </c>
      <c r="L761" s="184" t="str">
        <f t="shared" si="666"/>
        <v>NO</v>
      </c>
      <c r="M761" s="184" t="str">
        <f t="shared" si="667"/>
        <v>NO</v>
      </c>
      <c r="N761" s="184" t="str">
        <f t="shared" si="668"/>
        <v/>
      </c>
      <c r="O761"/>
      <c r="P761" s="97">
        <v>2475000</v>
      </c>
      <c r="Q761" s="97">
        <v>2475000</v>
      </c>
      <c r="R761" s="97">
        <v>2475000</v>
      </c>
      <c r="S761" s="97">
        <v>2475000</v>
      </c>
      <c r="T761" s="97">
        <v>2475000</v>
      </c>
      <c r="U761" s="97">
        <v>2475000</v>
      </c>
      <c r="V761" s="97">
        <v>2475233.63</v>
      </c>
      <c r="W761" s="97">
        <v>2475233.63</v>
      </c>
      <c r="X761" s="97">
        <v>2475233.63</v>
      </c>
      <c r="Y761" s="97">
        <v>2475233.63</v>
      </c>
      <c r="Z761" s="97">
        <v>2475233.63</v>
      </c>
      <c r="AA761" s="97">
        <v>2475233.63</v>
      </c>
      <c r="AB761" s="97">
        <v>2475000</v>
      </c>
      <c r="AC761" s="97"/>
      <c r="AD761" s="97"/>
      <c r="AE761" s="97">
        <f t="shared" si="669"/>
        <v>2475116.8149999995</v>
      </c>
      <c r="AF761" s="105"/>
      <c r="AG761" s="104"/>
      <c r="AH761" s="102"/>
      <c r="AI761" s="102"/>
      <c r="AJ761" s="102"/>
      <c r="AK761" s="103">
        <f t="shared" si="687"/>
        <v>2475116.8149999995</v>
      </c>
      <c r="AL761" s="102">
        <f t="shared" si="680"/>
        <v>2475116.8149999995</v>
      </c>
      <c r="AM761" s="101"/>
      <c r="AN761" s="102"/>
      <c r="AO761" s="264">
        <f t="shared" si="681"/>
        <v>0</v>
      </c>
      <c r="AP761" s="240"/>
      <c r="AQ761" s="87">
        <f t="shared" si="670"/>
        <v>2475000</v>
      </c>
      <c r="AR761" s="102"/>
      <c r="AS761" s="102"/>
      <c r="AT761" s="102"/>
      <c r="AU761" s="102">
        <f t="shared" si="688"/>
        <v>2475000</v>
      </c>
      <c r="AV761" s="260">
        <f t="shared" si="682"/>
        <v>2475000</v>
      </c>
      <c r="AW761" s="102"/>
      <c r="AX761" s="102"/>
      <c r="AY761" s="101">
        <f t="shared" si="683"/>
        <v>0</v>
      </c>
      <c r="AZ761" s="516" t="s">
        <v>1697</v>
      </c>
      <c r="BA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row>
    <row r="762" spans="1:87" s="11" customFormat="1" ht="12" customHeight="1">
      <c r="A762" s="168">
        <v>18609602</v>
      </c>
      <c r="B762" s="111" t="str">
        <f t="shared" si="660"/>
        <v>18609602</v>
      </c>
      <c r="C762" s="96" t="s">
        <v>833</v>
      </c>
      <c r="D762" s="115" t="str">
        <f t="shared" si="661"/>
        <v>Non-Op</v>
      </c>
      <c r="E762" s="115"/>
      <c r="F762" s="96"/>
      <c r="G762" s="115"/>
      <c r="H762" s="184" t="str">
        <f t="shared" si="675"/>
        <v/>
      </c>
      <c r="I762" s="184" t="str">
        <f t="shared" si="676"/>
        <v/>
      </c>
      <c r="J762" s="184" t="str">
        <f t="shared" si="677"/>
        <v/>
      </c>
      <c r="K762" s="184" t="str">
        <f t="shared" si="678"/>
        <v>Non-Op</v>
      </c>
      <c r="L762" s="184" t="str">
        <f t="shared" si="666"/>
        <v>NO</v>
      </c>
      <c r="M762" s="184" t="str">
        <f t="shared" si="667"/>
        <v>NO</v>
      </c>
      <c r="N762" s="184" t="str">
        <f t="shared" si="668"/>
        <v/>
      </c>
      <c r="O762"/>
      <c r="P762" s="97">
        <v>212200</v>
      </c>
      <c r="Q762" s="97">
        <v>212200</v>
      </c>
      <c r="R762" s="97">
        <v>212200</v>
      </c>
      <c r="S762" s="97">
        <v>212200</v>
      </c>
      <c r="T762" s="97">
        <v>212200</v>
      </c>
      <c r="U762" s="97">
        <v>212200</v>
      </c>
      <c r="V762" s="97">
        <v>212200</v>
      </c>
      <c r="W762" s="97">
        <v>212200</v>
      </c>
      <c r="X762" s="97">
        <v>212200</v>
      </c>
      <c r="Y762" s="97">
        <v>205572.6</v>
      </c>
      <c r="Z762" s="97">
        <v>205572.6</v>
      </c>
      <c r="AA762" s="97">
        <v>205572.6</v>
      </c>
      <c r="AB762" s="97">
        <v>239000</v>
      </c>
      <c r="AC762" s="97"/>
      <c r="AD762" s="97"/>
      <c r="AE762" s="97">
        <f t="shared" si="669"/>
        <v>211659.81666666668</v>
      </c>
      <c r="AF762" s="105"/>
      <c r="AG762" s="104"/>
      <c r="AH762" s="102"/>
      <c r="AI762" s="102"/>
      <c r="AJ762" s="102"/>
      <c r="AK762" s="103">
        <f t="shared" si="687"/>
        <v>211659.81666666668</v>
      </c>
      <c r="AL762" s="102">
        <f t="shared" si="680"/>
        <v>211659.81666666668</v>
      </c>
      <c r="AM762" s="101"/>
      <c r="AN762" s="102"/>
      <c r="AO762" s="264">
        <f t="shared" si="681"/>
        <v>0</v>
      </c>
      <c r="AP762" s="240"/>
      <c r="AQ762" s="87">
        <f t="shared" si="670"/>
        <v>239000</v>
      </c>
      <c r="AR762" s="102"/>
      <c r="AS762" s="102"/>
      <c r="AT762" s="102"/>
      <c r="AU762" s="102">
        <f t="shared" si="688"/>
        <v>239000</v>
      </c>
      <c r="AV762" s="260">
        <f t="shared" si="682"/>
        <v>239000</v>
      </c>
      <c r="AW762" s="102"/>
      <c r="AX762" s="102"/>
      <c r="AY762" s="101">
        <f t="shared" si="683"/>
        <v>0</v>
      </c>
      <c r="AZ762" s="516" t="s">
        <v>1697</v>
      </c>
      <c r="BA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row>
    <row r="763" spans="1:87" s="11" customFormat="1" ht="12" customHeight="1">
      <c r="A763" s="168">
        <v>18609622</v>
      </c>
      <c r="B763" s="111" t="str">
        <f t="shared" si="660"/>
        <v>18609622</v>
      </c>
      <c r="C763" s="96" t="s">
        <v>834</v>
      </c>
      <c r="D763" s="115" t="str">
        <f t="shared" si="661"/>
        <v>Non-Op</v>
      </c>
      <c r="E763" s="115"/>
      <c r="F763" s="96"/>
      <c r="G763" s="115"/>
      <c r="H763" s="184" t="str">
        <f t="shared" si="675"/>
        <v/>
      </c>
      <c r="I763" s="184" t="str">
        <f t="shared" si="676"/>
        <v/>
      </c>
      <c r="J763" s="184" t="str">
        <f t="shared" si="677"/>
        <v/>
      </c>
      <c r="K763" s="184" t="str">
        <f t="shared" si="678"/>
        <v>Non-Op</v>
      </c>
      <c r="L763" s="184" t="str">
        <f t="shared" si="666"/>
        <v>NO</v>
      </c>
      <c r="M763" s="184" t="str">
        <f t="shared" si="667"/>
        <v>NO</v>
      </c>
      <c r="N763" s="184" t="str">
        <f t="shared" si="668"/>
        <v/>
      </c>
      <c r="O763"/>
      <c r="P763" s="97">
        <v>1270000</v>
      </c>
      <c r="Q763" s="97">
        <v>1270000</v>
      </c>
      <c r="R763" s="97">
        <v>1270000</v>
      </c>
      <c r="S763" s="97">
        <v>1270000</v>
      </c>
      <c r="T763" s="97">
        <v>1270000</v>
      </c>
      <c r="U763" s="97">
        <v>1270000</v>
      </c>
      <c r="V763" s="97">
        <v>1270000</v>
      </c>
      <c r="W763" s="97">
        <v>1270000</v>
      </c>
      <c r="X763" s="97">
        <v>1270000</v>
      </c>
      <c r="Y763" s="97">
        <v>1270000</v>
      </c>
      <c r="Z763" s="97">
        <v>1270000</v>
      </c>
      <c r="AA763" s="97">
        <v>1270000</v>
      </c>
      <c r="AB763" s="97">
        <v>1270000</v>
      </c>
      <c r="AC763" s="97"/>
      <c r="AD763" s="97"/>
      <c r="AE763" s="97">
        <f t="shared" si="669"/>
        <v>1270000</v>
      </c>
      <c r="AF763" s="105"/>
      <c r="AG763" s="104"/>
      <c r="AH763" s="102"/>
      <c r="AI763" s="102"/>
      <c r="AJ763" s="102"/>
      <c r="AK763" s="103">
        <f t="shared" si="687"/>
        <v>1270000</v>
      </c>
      <c r="AL763" s="102">
        <f t="shared" si="680"/>
        <v>1270000</v>
      </c>
      <c r="AM763" s="101"/>
      <c r="AN763" s="102"/>
      <c r="AO763" s="264">
        <f t="shared" si="681"/>
        <v>0</v>
      </c>
      <c r="AP763" s="240"/>
      <c r="AQ763" s="87">
        <f t="shared" si="670"/>
        <v>1270000</v>
      </c>
      <c r="AR763" s="102"/>
      <c r="AS763" s="102"/>
      <c r="AT763" s="102"/>
      <c r="AU763" s="102">
        <f t="shared" si="688"/>
        <v>1270000</v>
      </c>
      <c r="AV763" s="260">
        <f t="shared" si="682"/>
        <v>1270000</v>
      </c>
      <c r="AW763" s="102"/>
      <c r="AX763" s="102"/>
      <c r="AY763" s="101">
        <f t="shared" si="683"/>
        <v>0</v>
      </c>
      <c r="AZ763" s="516" t="s">
        <v>1697</v>
      </c>
      <c r="BA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row>
    <row r="764" spans="1:87" s="11" customFormat="1" ht="12" customHeight="1">
      <c r="A764" s="168">
        <v>18609642</v>
      </c>
      <c r="B764" s="111" t="str">
        <f t="shared" si="660"/>
        <v>18609642</v>
      </c>
      <c r="C764" s="96" t="s">
        <v>835</v>
      </c>
      <c r="D764" s="115" t="str">
        <f t="shared" si="661"/>
        <v>Non-Op</v>
      </c>
      <c r="E764" s="115"/>
      <c r="F764" s="96"/>
      <c r="G764" s="115"/>
      <c r="H764" s="184" t="str">
        <f t="shared" si="675"/>
        <v/>
      </c>
      <c r="I764" s="184" t="str">
        <f t="shared" si="676"/>
        <v/>
      </c>
      <c r="J764" s="184" t="str">
        <f t="shared" si="677"/>
        <v/>
      </c>
      <c r="K764" s="184" t="str">
        <f t="shared" si="678"/>
        <v>Non-Op</v>
      </c>
      <c r="L764" s="184" t="str">
        <f t="shared" si="666"/>
        <v>NO</v>
      </c>
      <c r="M764" s="184" t="str">
        <f t="shared" si="667"/>
        <v>NO</v>
      </c>
      <c r="N764" s="184" t="str">
        <f t="shared" si="668"/>
        <v/>
      </c>
      <c r="O764"/>
      <c r="P764" s="97">
        <v>7300000</v>
      </c>
      <c r="Q764" s="97">
        <v>7300000</v>
      </c>
      <c r="R764" s="97">
        <v>7300000</v>
      </c>
      <c r="S764" s="97">
        <v>7218478.1900000004</v>
      </c>
      <c r="T764" s="97">
        <v>7218478.1900000004</v>
      </c>
      <c r="U764" s="97">
        <v>7218478.1900000004</v>
      </c>
      <c r="V764" s="97">
        <v>7139858.9400000004</v>
      </c>
      <c r="W764" s="97">
        <v>7139858.9400000004</v>
      </c>
      <c r="X764" s="97">
        <v>7139858.9400000004</v>
      </c>
      <c r="Y764" s="97">
        <v>7056245.5899999999</v>
      </c>
      <c r="Z764" s="97">
        <v>7056245.5899999999</v>
      </c>
      <c r="AA764" s="97">
        <v>7056245.5899999999</v>
      </c>
      <c r="AB764" s="97">
        <v>7600000</v>
      </c>
      <c r="AC764" s="97"/>
      <c r="AD764" s="97"/>
      <c r="AE764" s="97">
        <f t="shared" si="669"/>
        <v>7191145.6799999997</v>
      </c>
      <c r="AF764" s="105"/>
      <c r="AG764" s="104"/>
      <c r="AH764" s="102"/>
      <c r="AI764" s="102"/>
      <c r="AJ764" s="102"/>
      <c r="AK764" s="103">
        <f t="shared" si="687"/>
        <v>7191145.6799999997</v>
      </c>
      <c r="AL764" s="102">
        <f t="shared" si="680"/>
        <v>7191145.6799999997</v>
      </c>
      <c r="AM764" s="101"/>
      <c r="AN764" s="102"/>
      <c r="AO764" s="264">
        <f t="shared" si="681"/>
        <v>0</v>
      </c>
      <c r="AP764" s="240"/>
      <c r="AQ764" s="87">
        <f t="shared" si="670"/>
        <v>7600000</v>
      </c>
      <c r="AR764" s="102"/>
      <c r="AS764" s="102"/>
      <c r="AT764" s="102"/>
      <c r="AU764" s="102">
        <f t="shared" si="688"/>
        <v>7600000</v>
      </c>
      <c r="AV764" s="260">
        <f t="shared" si="682"/>
        <v>7600000</v>
      </c>
      <c r="AW764" s="102"/>
      <c r="AX764" s="102"/>
      <c r="AY764" s="101">
        <f t="shared" si="683"/>
        <v>0</v>
      </c>
      <c r="AZ764" s="516" t="s">
        <v>1697</v>
      </c>
      <c r="BA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row>
    <row r="765" spans="1:87" s="11" customFormat="1" ht="12" customHeight="1">
      <c r="A765" s="168">
        <v>18609652</v>
      </c>
      <c r="B765" s="111" t="str">
        <f t="shared" si="660"/>
        <v>18609652</v>
      </c>
      <c r="C765" s="96" t="s">
        <v>836</v>
      </c>
      <c r="D765" s="115" t="str">
        <f t="shared" si="661"/>
        <v>Non-Op</v>
      </c>
      <c r="E765" s="115"/>
      <c r="F765" s="96"/>
      <c r="G765" s="115"/>
      <c r="H765" s="184" t="str">
        <f t="shared" si="675"/>
        <v/>
      </c>
      <c r="I765" s="184" t="str">
        <f t="shared" si="676"/>
        <v/>
      </c>
      <c r="J765" s="184" t="str">
        <f t="shared" si="677"/>
        <v/>
      </c>
      <c r="K765" s="184" t="str">
        <f t="shared" si="678"/>
        <v>Non-Op</v>
      </c>
      <c r="L765" s="184" t="str">
        <f t="shared" si="666"/>
        <v>NO</v>
      </c>
      <c r="M765" s="184" t="str">
        <f t="shared" si="667"/>
        <v>NO</v>
      </c>
      <c r="N765" s="184" t="str">
        <f t="shared" si="668"/>
        <v/>
      </c>
      <c r="O765"/>
      <c r="P765" s="97">
        <v>2380000</v>
      </c>
      <c r="Q765" s="97">
        <v>2380000</v>
      </c>
      <c r="R765" s="97">
        <v>2380000</v>
      </c>
      <c r="S765" s="97">
        <v>2204025.1800000002</v>
      </c>
      <c r="T765" s="97">
        <v>2204025.1800000002</v>
      </c>
      <c r="U765" s="97">
        <v>2204025.1800000002</v>
      </c>
      <c r="V765" s="97">
        <v>2800000</v>
      </c>
      <c r="W765" s="97">
        <v>2800000</v>
      </c>
      <c r="X765" s="97">
        <v>2800000</v>
      </c>
      <c r="Y765" s="97">
        <v>2689598.69</v>
      </c>
      <c r="Z765" s="97">
        <v>2689598.69</v>
      </c>
      <c r="AA765" s="97">
        <v>2689598.69</v>
      </c>
      <c r="AB765" s="97">
        <v>2180000</v>
      </c>
      <c r="AC765" s="97"/>
      <c r="AD765" s="97"/>
      <c r="AE765" s="97">
        <f t="shared" si="669"/>
        <v>2510072.6341666668</v>
      </c>
      <c r="AF765" s="105"/>
      <c r="AG765" s="104"/>
      <c r="AH765" s="102"/>
      <c r="AI765" s="102"/>
      <c r="AJ765" s="102"/>
      <c r="AK765" s="103">
        <f t="shared" si="687"/>
        <v>2510072.6341666668</v>
      </c>
      <c r="AL765" s="102">
        <f t="shared" si="680"/>
        <v>2510072.6341666668</v>
      </c>
      <c r="AM765" s="101"/>
      <c r="AN765" s="102"/>
      <c r="AO765" s="264">
        <f t="shared" si="681"/>
        <v>0</v>
      </c>
      <c r="AP765" s="240"/>
      <c r="AQ765" s="87">
        <f t="shared" si="670"/>
        <v>2180000</v>
      </c>
      <c r="AR765" s="102"/>
      <c r="AS765" s="102"/>
      <c r="AT765" s="102"/>
      <c r="AU765" s="102">
        <f t="shared" si="688"/>
        <v>2180000</v>
      </c>
      <c r="AV765" s="260">
        <f t="shared" si="682"/>
        <v>2180000</v>
      </c>
      <c r="AW765" s="102"/>
      <c r="AX765" s="102"/>
      <c r="AY765" s="101">
        <f t="shared" si="683"/>
        <v>0</v>
      </c>
      <c r="AZ765" s="516" t="s">
        <v>1697</v>
      </c>
      <c r="BA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row>
    <row r="766" spans="1:87" s="11" customFormat="1" ht="12" customHeight="1">
      <c r="A766" s="168">
        <v>18609662</v>
      </c>
      <c r="B766" s="111" t="str">
        <f t="shared" si="660"/>
        <v>18609662</v>
      </c>
      <c r="C766" s="96" t="s">
        <v>837</v>
      </c>
      <c r="D766" s="115" t="str">
        <f t="shared" si="661"/>
        <v>Non-Op</v>
      </c>
      <c r="E766" s="115"/>
      <c r="F766" s="96"/>
      <c r="G766" s="115"/>
      <c r="H766" s="184" t="str">
        <f t="shared" si="675"/>
        <v/>
      </c>
      <c r="I766" s="184" t="str">
        <f t="shared" si="676"/>
        <v/>
      </c>
      <c r="J766" s="184" t="str">
        <f t="shared" si="677"/>
        <v/>
      </c>
      <c r="K766" s="184" t="str">
        <f t="shared" si="678"/>
        <v>Non-Op</v>
      </c>
      <c r="L766" s="184" t="str">
        <f t="shared" si="666"/>
        <v>NO</v>
      </c>
      <c r="M766" s="184" t="str">
        <f t="shared" si="667"/>
        <v>NO</v>
      </c>
      <c r="N766" s="184" t="str">
        <f t="shared" si="668"/>
        <v/>
      </c>
      <c r="O766"/>
      <c r="P766" s="97">
        <v>484500</v>
      </c>
      <c r="Q766" s="97">
        <v>484500</v>
      </c>
      <c r="R766" s="97">
        <v>484500</v>
      </c>
      <c r="S766" s="97">
        <v>463501.93</v>
      </c>
      <c r="T766" s="97">
        <v>463501.93</v>
      </c>
      <c r="U766" s="97">
        <v>463501.93</v>
      </c>
      <c r="V766" s="97">
        <v>423244.87</v>
      </c>
      <c r="W766" s="97">
        <v>423244.87</v>
      </c>
      <c r="X766" s="97">
        <v>423244.87</v>
      </c>
      <c r="Y766" s="97">
        <v>399502.68</v>
      </c>
      <c r="Z766" s="97">
        <v>399502.68</v>
      </c>
      <c r="AA766" s="97">
        <v>399502.68</v>
      </c>
      <c r="AB766" s="97">
        <v>611800</v>
      </c>
      <c r="AC766" s="97"/>
      <c r="AD766" s="97"/>
      <c r="AE766" s="97">
        <f t="shared" si="669"/>
        <v>447991.53666666668</v>
      </c>
      <c r="AF766" s="105"/>
      <c r="AG766" s="104"/>
      <c r="AH766" s="102"/>
      <c r="AI766" s="102"/>
      <c r="AJ766" s="102"/>
      <c r="AK766" s="103">
        <f t="shared" si="687"/>
        <v>447991.53666666668</v>
      </c>
      <c r="AL766" s="102">
        <f t="shared" si="680"/>
        <v>447991.53666666668</v>
      </c>
      <c r="AM766" s="101"/>
      <c r="AN766" s="102"/>
      <c r="AO766" s="264">
        <f t="shared" si="681"/>
        <v>0</v>
      </c>
      <c r="AP766" s="240"/>
      <c r="AQ766" s="87">
        <f t="shared" si="670"/>
        <v>611800</v>
      </c>
      <c r="AR766" s="102"/>
      <c r="AS766" s="102"/>
      <c r="AT766" s="102"/>
      <c r="AU766" s="102">
        <f t="shared" si="688"/>
        <v>611800</v>
      </c>
      <c r="AV766" s="260">
        <f t="shared" si="682"/>
        <v>611800</v>
      </c>
      <c r="AW766" s="102"/>
      <c r="AX766" s="102"/>
      <c r="AY766" s="101">
        <f t="shared" si="683"/>
        <v>0</v>
      </c>
      <c r="AZ766" s="516" t="s">
        <v>1697</v>
      </c>
      <c r="BA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row>
    <row r="767" spans="1:87" s="11" customFormat="1" ht="12" customHeight="1">
      <c r="A767" s="168">
        <v>18609672</v>
      </c>
      <c r="B767" s="111" t="str">
        <f t="shared" si="660"/>
        <v>18609672</v>
      </c>
      <c r="C767" s="96" t="s">
        <v>838</v>
      </c>
      <c r="D767" s="115" t="str">
        <f t="shared" si="661"/>
        <v>Non-Op</v>
      </c>
      <c r="E767" s="115"/>
      <c r="F767" s="96"/>
      <c r="G767" s="115"/>
      <c r="H767" s="184" t="str">
        <f t="shared" si="675"/>
        <v/>
      </c>
      <c r="I767" s="184" t="str">
        <f t="shared" si="676"/>
        <v/>
      </c>
      <c r="J767" s="184" t="str">
        <f t="shared" si="677"/>
        <v/>
      </c>
      <c r="K767" s="184" t="str">
        <f t="shared" si="678"/>
        <v>Non-Op</v>
      </c>
      <c r="L767" s="184" t="str">
        <f t="shared" si="666"/>
        <v>NO</v>
      </c>
      <c r="M767" s="184" t="str">
        <f t="shared" si="667"/>
        <v>NO</v>
      </c>
      <c r="N767" s="184" t="str">
        <f t="shared" si="668"/>
        <v/>
      </c>
      <c r="O767"/>
      <c r="P767" s="97">
        <v>200000</v>
      </c>
      <c r="Q767" s="97">
        <v>200000</v>
      </c>
      <c r="R767" s="97">
        <v>200000</v>
      </c>
      <c r="S767" s="97">
        <v>200000</v>
      </c>
      <c r="T767" s="97">
        <v>200000</v>
      </c>
      <c r="U767" s="97">
        <v>200000</v>
      </c>
      <c r="V767" s="97">
        <v>200000</v>
      </c>
      <c r="W767" s="97">
        <v>200000</v>
      </c>
      <c r="X767" s="97">
        <v>200000</v>
      </c>
      <c r="Y767" s="97">
        <v>200000</v>
      </c>
      <c r="Z767" s="97">
        <v>200000</v>
      </c>
      <c r="AA767" s="97">
        <v>200000</v>
      </c>
      <c r="AB767" s="97">
        <v>215000</v>
      </c>
      <c r="AC767" s="97"/>
      <c r="AD767" s="97"/>
      <c r="AE767" s="97">
        <f t="shared" si="669"/>
        <v>200625</v>
      </c>
      <c r="AF767" s="105"/>
      <c r="AG767" s="104"/>
      <c r="AH767" s="102"/>
      <c r="AI767" s="102"/>
      <c r="AJ767" s="102"/>
      <c r="AK767" s="103">
        <f t="shared" si="687"/>
        <v>200625</v>
      </c>
      <c r="AL767" s="102">
        <f t="shared" si="680"/>
        <v>200625</v>
      </c>
      <c r="AM767" s="101"/>
      <c r="AN767" s="102"/>
      <c r="AO767" s="264">
        <f t="shared" si="681"/>
        <v>0</v>
      </c>
      <c r="AP767" s="240"/>
      <c r="AQ767" s="87">
        <f t="shared" si="670"/>
        <v>215000</v>
      </c>
      <c r="AR767" s="102"/>
      <c r="AS767" s="102"/>
      <c r="AT767" s="102"/>
      <c r="AU767" s="102">
        <f t="shared" si="688"/>
        <v>215000</v>
      </c>
      <c r="AV767" s="260">
        <f t="shared" si="682"/>
        <v>215000</v>
      </c>
      <c r="AW767" s="102"/>
      <c r="AX767" s="102"/>
      <c r="AY767" s="101">
        <f t="shared" si="683"/>
        <v>0</v>
      </c>
      <c r="AZ767" s="516" t="s">
        <v>1697</v>
      </c>
      <c r="BA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row>
    <row r="768" spans="1:87" s="11" customFormat="1" ht="12" customHeight="1">
      <c r="A768" s="168">
        <v>18609682</v>
      </c>
      <c r="B768" s="111" t="str">
        <f t="shared" si="660"/>
        <v>18609682</v>
      </c>
      <c r="C768" s="96" t="s">
        <v>844</v>
      </c>
      <c r="D768" s="115" t="str">
        <f t="shared" si="661"/>
        <v>Non-Op</v>
      </c>
      <c r="E768" s="115"/>
      <c r="F768" s="96"/>
      <c r="G768" s="115"/>
      <c r="H768" s="184" t="str">
        <f t="shared" si="675"/>
        <v/>
      </c>
      <c r="I768" s="184" t="str">
        <f t="shared" si="676"/>
        <v/>
      </c>
      <c r="J768" s="184" t="str">
        <f t="shared" si="677"/>
        <v/>
      </c>
      <c r="K768" s="184" t="str">
        <f t="shared" si="678"/>
        <v>Non-Op</v>
      </c>
      <c r="L768" s="184" t="str">
        <f t="shared" si="666"/>
        <v>NO</v>
      </c>
      <c r="M768" s="184" t="str">
        <f t="shared" si="667"/>
        <v>NO</v>
      </c>
      <c r="N768" s="184" t="str">
        <f t="shared" si="668"/>
        <v/>
      </c>
      <c r="O768"/>
      <c r="P768" s="97">
        <v>140000</v>
      </c>
      <c r="Q768" s="97">
        <v>140000</v>
      </c>
      <c r="R768" s="97">
        <v>140000</v>
      </c>
      <c r="S768" s="97">
        <v>140000</v>
      </c>
      <c r="T768" s="97">
        <v>140000</v>
      </c>
      <c r="U768" s="97">
        <v>140000</v>
      </c>
      <c r="V768" s="97">
        <v>140000</v>
      </c>
      <c r="W768" s="97">
        <v>140000</v>
      </c>
      <c r="X768" s="97">
        <v>140000</v>
      </c>
      <c r="Y768" s="97">
        <v>140000</v>
      </c>
      <c r="Z768" s="97">
        <v>140000</v>
      </c>
      <c r="AA768" s="97">
        <v>140000</v>
      </c>
      <c r="AB768" s="97">
        <v>149000</v>
      </c>
      <c r="AC768" s="97"/>
      <c r="AD768" s="97"/>
      <c r="AE768" s="97">
        <f t="shared" si="669"/>
        <v>140375</v>
      </c>
      <c r="AF768" s="105"/>
      <c r="AG768" s="104"/>
      <c r="AH768" s="102"/>
      <c r="AI768" s="102"/>
      <c r="AJ768" s="102"/>
      <c r="AK768" s="103">
        <f t="shared" si="687"/>
        <v>140375</v>
      </c>
      <c r="AL768" s="102">
        <f t="shared" si="680"/>
        <v>140375</v>
      </c>
      <c r="AM768" s="101"/>
      <c r="AN768" s="102"/>
      <c r="AO768" s="264">
        <f t="shared" si="681"/>
        <v>0</v>
      </c>
      <c r="AP768" s="240"/>
      <c r="AQ768" s="87">
        <f t="shared" si="670"/>
        <v>149000</v>
      </c>
      <c r="AR768" s="102"/>
      <c r="AS768" s="102"/>
      <c r="AT768" s="102"/>
      <c r="AU768" s="102">
        <f t="shared" si="688"/>
        <v>149000</v>
      </c>
      <c r="AV768" s="260">
        <f t="shared" si="682"/>
        <v>149000</v>
      </c>
      <c r="AW768" s="102"/>
      <c r="AX768" s="102"/>
      <c r="AY768" s="101">
        <f t="shared" si="683"/>
        <v>0</v>
      </c>
      <c r="AZ768" s="516" t="s">
        <v>1697</v>
      </c>
      <c r="BA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row>
    <row r="769" spans="1:87" s="11" customFormat="1" ht="12" customHeight="1">
      <c r="A769" s="168">
        <v>18609692</v>
      </c>
      <c r="B769" s="111" t="str">
        <f t="shared" si="660"/>
        <v>18609692</v>
      </c>
      <c r="C769" s="96" t="s">
        <v>845</v>
      </c>
      <c r="D769" s="115" t="str">
        <f t="shared" si="661"/>
        <v>Non-Op</v>
      </c>
      <c r="E769" s="115"/>
      <c r="F769" s="96"/>
      <c r="G769" s="115"/>
      <c r="H769" s="184" t="str">
        <f t="shared" si="675"/>
        <v/>
      </c>
      <c r="I769" s="184" t="str">
        <f t="shared" si="676"/>
        <v/>
      </c>
      <c r="J769" s="184" t="str">
        <f t="shared" si="677"/>
        <v/>
      </c>
      <c r="K769" s="184" t="str">
        <f t="shared" si="678"/>
        <v>Non-Op</v>
      </c>
      <c r="L769" s="184" t="str">
        <f t="shared" si="666"/>
        <v>NO</v>
      </c>
      <c r="M769" s="184" t="str">
        <f t="shared" si="667"/>
        <v>NO</v>
      </c>
      <c r="N769" s="184" t="str">
        <f t="shared" si="668"/>
        <v/>
      </c>
      <c r="O769"/>
      <c r="P769" s="97">
        <v>100000</v>
      </c>
      <c r="Q769" s="97">
        <v>100000</v>
      </c>
      <c r="R769" s="97">
        <v>100000</v>
      </c>
      <c r="S769" s="97">
        <v>100000</v>
      </c>
      <c r="T769" s="97">
        <v>100000</v>
      </c>
      <c r="U769" s="97">
        <v>100000</v>
      </c>
      <c r="V769" s="97">
        <v>100000</v>
      </c>
      <c r="W769" s="97">
        <v>100000</v>
      </c>
      <c r="X769" s="97">
        <v>100000</v>
      </c>
      <c r="Y769" s="97">
        <v>100000</v>
      </c>
      <c r="Z769" s="97">
        <v>100000</v>
      </c>
      <c r="AA769" s="97">
        <v>100000</v>
      </c>
      <c r="AB769" s="97">
        <v>107000</v>
      </c>
      <c r="AC769" s="97"/>
      <c r="AD769" s="97"/>
      <c r="AE769" s="97">
        <f t="shared" si="669"/>
        <v>100291.66666666667</v>
      </c>
      <c r="AF769" s="105"/>
      <c r="AG769" s="104"/>
      <c r="AH769" s="102"/>
      <c r="AI769" s="102"/>
      <c r="AJ769" s="102"/>
      <c r="AK769" s="103">
        <f t="shared" si="687"/>
        <v>100291.66666666667</v>
      </c>
      <c r="AL769" s="102">
        <f t="shared" si="680"/>
        <v>100291.66666666667</v>
      </c>
      <c r="AM769" s="101"/>
      <c r="AN769" s="102"/>
      <c r="AO769" s="264">
        <f t="shared" si="681"/>
        <v>0</v>
      </c>
      <c r="AP769" s="240"/>
      <c r="AQ769" s="87">
        <f t="shared" si="670"/>
        <v>107000</v>
      </c>
      <c r="AR769" s="102"/>
      <c r="AS769" s="102"/>
      <c r="AT769" s="102"/>
      <c r="AU769" s="102">
        <f t="shared" si="688"/>
        <v>107000</v>
      </c>
      <c r="AV769" s="260">
        <f t="shared" si="682"/>
        <v>107000</v>
      </c>
      <c r="AW769" s="102"/>
      <c r="AX769" s="102"/>
      <c r="AY769" s="101">
        <f t="shared" si="683"/>
        <v>0</v>
      </c>
      <c r="AZ769" s="516" t="s">
        <v>1697</v>
      </c>
      <c r="BA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row>
    <row r="770" spans="1:87" s="11" customFormat="1" ht="12" customHeight="1">
      <c r="A770" s="168">
        <v>18609801</v>
      </c>
      <c r="B770" s="111" t="str">
        <f t="shared" ref="B770:B834" si="689">TEXT(A770,"##")</f>
        <v>18609801</v>
      </c>
      <c r="C770" s="96" t="s">
        <v>530</v>
      </c>
      <c r="D770" s="115" t="str">
        <f t="shared" ref="D770:D836" si="690">IF(CONCATENATE(H770,I770,J770,K770,N770)= "ERBGRB","CRB",CONCATENATE(H770,I770,J770,K770,N770))</f>
        <v>Non-Op</v>
      </c>
      <c r="E770" s="115"/>
      <c r="F770" s="96"/>
      <c r="G770" s="115"/>
      <c r="H770" s="184" t="str">
        <f t="shared" si="675"/>
        <v/>
      </c>
      <c r="I770" s="184" t="str">
        <f t="shared" si="676"/>
        <v/>
      </c>
      <c r="J770" s="184" t="str">
        <f t="shared" si="677"/>
        <v/>
      </c>
      <c r="K770" s="184" t="str">
        <f t="shared" si="678"/>
        <v>Non-Op</v>
      </c>
      <c r="L770" s="184" t="str">
        <f t="shared" si="666"/>
        <v>NO</v>
      </c>
      <c r="M770" s="184" t="str">
        <f t="shared" si="667"/>
        <v>NO</v>
      </c>
      <c r="N770" s="184" t="str">
        <f t="shared" si="668"/>
        <v/>
      </c>
      <c r="O770"/>
      <c r="P770" s="97">
        <v>165965.81</v>
      </c>
      <c r="Q770" s="97">
        <v>165965.81</v>
      </c>
      <c r="R770" s="97">
        <v>165965.81</v>
      </c>
      <c r="S770" s="97">
        <v>165965.81</v>
      </c>
      <c r="T770" s="97">
        <v>165965.81</v>
      </c>
      <c r="U770" s="97">
        <v>165965.81</v>
      </c>
      <c r="V770" s="97">
        <v>165965.81</v>
      </c>
      <c r="W770" s="97">
        <v>165965.81</v>
      </c>
      <c r="X770" s="97">
        <v>165965.81</v>
      </c>
      <c r="Y770" s="97">
        <v>165965.81</v>
      </c>
      <c r="Z770" s="97">
        <v>169583.86</v>
      </c>
      <c r="AA770" s="97">
        <v>169583.86</v>
      </c>
      <c r="AB770" s="97">
        <v>169583.86</v>
      </c>
      <c r="AC770" s="97"/>
      <c r="AD770" s="97"/>
      <c r="AE770" s="97">
        <f t="shared" si="669"/>
        <v>166719.57041666668</v>
      </c>
      <c r="AF770" s="146"/>
      <c r="AG770" s="108"/>
      <c r="AH770" s="102"/>
      <c r="AI770" s="102"/>
      <c r="AJ770" s="102"/>
      <c r="AK770" s="103">
        <f t="shared" si="687"/>
        <v>166719.57041666668</v>
      </c>
      <c r="AL770" s="102">
        <f t="shared" si="680"/>
        <v>166719.57041666668</v>
      </c>
      <c r="AM770" s="101"/>
      <c r="AN770" s="102"/>
      <c r="AO770" s="264">
        <f t="shared" si="681"/>
        <v>0</v>
      </c>
      <c r="AP770" s="240"/>
      <c r="AQ770" s="87">
        <f t="shared" si="670"/>
        <v>169583.86</v>
      </c>
      <c r="AR770" s="102"/>
      <c r="AS770" s="102"/>
      <c r="AT770" s="102"/>
      <c r="AU770" s="102">
        <f t="shared" si="688"/>
        <v>169583.86</v>
      </c>
      <c r="AV770" s="260">
        <f t="shared" si="682"/>
        <v>169583.86</v>
      </c>
      <c r="AW770" s="102"/>
      <c r="AX770" s="102"/>
      <c r="AY770" s="101">
        <f t="shared" si="683"/>
        <v>0</v>
      </c>
      <c r="AZ770" s="516" t="s">
        <v>1692</v>
      </c>
      <c r="BA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row>
    <row r="771" spans="1:87" s="11" customFormat="1" ht="12" customHeight="1">
      <c r="A771" s="168">
        <v>18609821</v>
      </c>
      <c r="B771" s="111" t="str">
        <f t="shared" si="689"/>
        <v>18609821</v>
      </c>
      <c r="C771" s="96" t="s">
        <v>529</v>
      </c>
      <c r="D771" s="115" t="str">
        <f t="shared" si="690"/>
        <v>Non-Op</v>
      </c>
      <c r="E771" s="115"/>
      <c r="F771" s="96"/>
      <c r="G771" s="115"/>
      <c r="H771" s="184" t="str">
        <f t="shared" si="675"/>
        <v/>
      </c>
      <c r="I771" s="184" t="str">
        <f t="shared" si="676"/>
        <v/>
      </c>
      <c r="J771" s="184" t="str">
        <f t="shared" si="677"/>
        <v/>
      </c>
      <c r="K771" s="184" t="str">
        <f t="shared" si="678"/>
        <v>Non-Op</v>
      </c>
      <c r="L771" s="184" t="str">
        <f t="shared" si="666"/>
        <v>NO</v>
      </c>
      <c r="M771" s="184" t="str">
        <f t="shared" si="667"/>
        <v>NO</v>
      </c>
      <c r="N771" s="184" t="str">
        <f t="shared" si="668"/>
        <v/>
      </c>
      <c r="O771"/>
      <c r="P771" s="97">
        <v>847622.47</v>
      </c>
      <c r="Q771" s="97">
        <v>847622.47</v>
      </c>
      <c r="R771" s="97">
        <v>847622.47</v>
      </c>
      <c r="S771" s="97">
        <v>847622.47</v>
      </c>
      <c r="T771" s="97">
        <v>847622.47</v>
      </c>
      <c r="U771" s="97">
        <v>847622.47</v>
      </c>
      <c r="V771" s="97">
        <v>847622.47</v>
      </c>
      <c r="W771" s="97">
        <v>847622.47</v>
      </c>
      <c r="X771" s="97">
        <v>847622.47</v>
      </c>
      <c r="Y771" s="97">
        <v>847622.47</v>
      </c>
      <c r="Z771" s="97">
        <v>894155.53</v>
      </c>
      <c r="AA771" s="97">
        <v>894155.53</v>
      </c>
      <c r="AB771" s="97">
        <v>894155.53</v>
      </c>
      <c r="AC771" s="97"/>
      <c r="AD771" s="97"/>
      <c r="AE771" s="97">
        <f t="shared" si="669"/>
        <v>857316.85749999981</v>
      </c>
      <c r="AF771" s="146"/>
      <c r="AG771" s="108"/>
      <c r="AH771" s="102"/>
      <c r="AI771" s="102"/>
      <c r="AJ771" s="102"/>
      <c r="AK771" s="103">
        <f t="shared" si="687"/>
        <v>857316.85749999981</v>
      </c>
      <c r="AL771" s="102">
        <f t="shared" si="680"/>
        <v>857316.85749999981</v>
      </c>
      <c r="AM771" s="101"/>
      <c r="AN771" s="102"/>
      <c r="AO771" s="264">
        <f t="shared" si="681"/>
        <v>0</v>
      </c>
      <c r="AP771" s="240"/>
      <c r="AQ771" s="87">
        <f t="shared" si="670"/>
        <v>894155.53</v>
      </c>
      <c r="AR771" s="102"/>
      <c r="AS771" s="102"/>
      <c r="AT771" s="102"/>
      <c r="AU771" s="102">
        <f t="shared" si="688"/>
        <v>894155.53</v>
      </c>
      <c r="AV771" s="260">
        <f t="shared" si="682"/>
        <v>894155.53</v>
      </c>
      <c r="AW771" s="102"/>
      <c r="AX771" s="102"/>
      <c r="AY771" s="101">
        <f t="shared" si="683"/>
        <v>0</v>
      </c>
      <c r="AZ771" s="516" t="s">
        <v>1692</v>
      </c>
      <c r="BA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row>
    <row r="772" spans="1:87" s="11" customFormat="1" ht="12" customHeight="1">
      <c r="A772" s="168">
        <v>18609841</v>
      </c>
      <c r="B772" s="111" t="str">
        <f t="shared" si="689"/>
        <v>18609841</v>
      </c>
      <c r="C772" s="96" t="s">
        <v>531</v>
      </c>
      <c r="D772" s="115" t="str">
        <f t="shared" si="690"/>
        <v>Non-Op</v>
      </c>
      <c r="E772" s="115"/>
      <c r="F772" s="96"/>
      <c r="G772" s="115"/>
      <c r="H772" s="184" t="str">
        <f t="shared" si="675"/>
        <v/>
      </c>
      <c r="I772" s="184" t="str">
        <f t="shared" si="676"/>
        <v/>
      </c>
      <c r="J772" s="184" t="str">
        <f t="shared" si="677"/>
        <v/>
      </c>
      <c r="K772" s="184" t="str">
        <f t="shared" si="678"/>
        <v>Non-Op</v>
      </c>
      <c r="L772" s="184" t="str">
        <f t="shared" si="666"/>
        <v>NO</v>
      </c>
      <c r="M772" s="184" t="str">
        <f t="shared" si="667"/>
        <v>NO</v>
      </c>
      <c r="N772" s="184" t="str">
        <f t="shared" si="668"/>
        <v/>
      </c>
      <c r="O772"/>
      <c r="P772" s="97">
        <v>1450784.75</v>
      </c>
      <c r="Q772" s="97">
        <v>1450784.75</v>
      </c>
      <c r="R772" s="97">
        <v>1450784.75</v>
      </c>
      <c r="S772" s="97">
        <v>1450784.75</v>
      </c>
      <c r="T772" s="97">
        <v>1450784.75</v>
      </c>
      <c r="U772" s="97">
        <v>1450784.75</v>
      </c>
      <c r="V772" s="97">
        <v>1450784.75</v>
      </c>
      <c r="W772" s="97">
        <v>1450784.75</v>
      </c>
      <c r="X772" s="97">
        <v>1450784.75</v>
      </c>
      <c r="Y772" s="97">
        <v>1450784.75</v>
      </c>
      <c r="Z772" s="97">
        <v>1452288.63</v>
      </c>
      <c r="AA772" s="97">
        <v>1452288.63</v>
      </c>
      <c r="AB772" s="97">
        <v>1452288.63</v>
      </c>
      <c r="AC772" s="97"/>
      <c r="AD772" s="97"/>
      <c r="AE772" s="97">
        <f t="shared" si="669"/>
        <v>1451098.0583333333</v>
      </c>
      <c r="AF772" s="146"/>
      <c r="AG772" s="108"/>
      <c r="AH772" s="102"/>
      <c r="AI772" s="102"/>
      <c r="AJ772" s="102"/>
      <c r="AK772" s="103">
        <f t="shared" si="687"/>
        <v>1451098.0583333333</v>
      </c>
      <c r="AL772" s="102">
        <f t="shared" si="680"/>
        <v>1451098.0583333333</v>
      </c>
      <c r="AM772" s="101"/>
      <c r="AN772" s="102"/>
      <c r="AO772" s="264">
        <f t="shared" si="681"/>
        <v>0</v>
      </c>
      <c r="AP772" s="240"/>
      <c r="AQ772" s="87">
        <f t="shared" si="670"/>
        <v>1452288.63</v>
      </c>
      <c r="AR772" s="102"/>
      <c r="AS772" s="102"/>
      <c r="AT772" s="102"/>
      <c r="AU772" s="102">
        <f t="shared" si="688"/>
        <v>1452288.63</v>
      </c>
      <c r="AV772" s="260">
        <f t="shared" si="682"/>
        <v>1452288.63</v>
      </c>
      <c r="AW772" s="102"/>
      <c r="AX772" s="102"/>
      <c r="AY772" s="101">
        <f t="shared" si="683"/>
        <v>0</v>
      </c>
      <c r="AZ772" s="516" t="s">
        <v>1692</v>
      </c>
      <c r="BA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row>
    <row r="773" spans="1:87" s="11" customFormat="1" ht="12" customHeight="1">
      <c r="A773" s="168">
        <v>18609861</v>
      </c>
      <c r="B773" s="111" t="str">
        <f t="shared" si="689"/>
        <v>18609861</v>
      </c>
      <c r="C773" s="96" t="s">
        <v>532</v>
      </c>
      <c r="D773" s="115" t="str">
        <f t="shared" si="690"/>
        <v>Non-Op</v>
      </c>
      <c r="E773" s="115"/>
      <c r="F773" s="96"/>
      <c r="G773" s="115"/>
      <c r="H773" s="184" t="str">
        <f t="shared" ref="H773:H789" si="691">IF(VALUE(AH773),H$7,IF(ISBLANK(AH773),"",H$7))</f>
        <v/>
      </c>
      <c r="I773" s="184" t="str">
        <f t="shared" ref="I773:I789" si="692">IF(VALUE(AI773),I$7,IF(ISBLANK(AI773),"",I$7))</f>
        <v/>
      </c>
      <c r="J773" s="184" t="str">
        <f t="shared" ref="J773:J789" si="693">IF(VALUE(AJ773),J$7,IF(ISBLANK(AJ773),"",J$7))</f>
        <v/>
      </c>
      <c r="K773" s="184" t="str">
        <f t="shared" ref="K773:K789" si="694">IF(VALUE(AK773),K$7,IF(ISBLANK(AK773),"",K$7))</f>
        <v>Non-Op</v>
      </c>
      <c r="L773" s="184" t="str">
        <f t="shared" si="666"/>
        <v>NO</v>
      </c>
      <c r="M773" s="184" t="str">
        <f t="shared" si="667"/>
        <v>NO</v>
      </c>
      <c r="N773" s="184" t="str">
        <f t="shared" si="668"/>
        <v/>
      </c>
      <c r="O773"/>
      <c r="P773" s="97">
        <v>2686059.13</v>
      </c>
      <c r="Q773" s="97">
        <v>2686059.13</v>
      </c>
      <c r="R773" s="97">
        <v>2686059.13</v>
      </c>
      <c r="S773" s="97">
        <v>2683692.62</v>
      </c>
      <c r="T773" s="97">
        <v>2683692.62</v>
      </c>
      <c r="U773" s="97">
        <v>2683692.62</v>
      </c>
      <c r="V773" s="97">
        <v>2603564.34</v>
      </c>
      <c r="W773" s="97">
        <v>2603564.34</v>
      </c>
      <c r="X773" s="97">
        <v>2603564.34</v>
      </c>
      <c r="Y773" s="97">
        <v>2567513.64</v>
      </c>
      <c r="Z773" s="97">
        <v>2624446.92</v>
      </c>
      <c r="AA773" s="97">
        <v>2624446.92</v>
      </c>
      <c r="AB773" s="97">
        <v>2411600.4700000002</v>
      </c>
      <c r="AC773" s="97"/>
      <c r="AD773" s="97"/>
      <c r="AE773" s="97">
        <f t="shared" si="669"/>
        <v>2633260.5350000006</v>
      </c>
      <c r="AF773" s="146"/>
      <c r="AG773" s="108"/>
      <c r="AH773" s="102"/>
      <c r="AI773" s="102"/>
      <c r="AJ773" s="102"/>
      <c r="AK773" s="103">
        <f t="shared" si="687"/>
        <v>2633260.5350000006</v>
      </c>
      <c r="AL773" s="102">
        <f t="shared" si="680"/>
        <v>2633260.5350000006</v>
      </c>
      <c r="AM773" s="101"/>
      <c r="AN773" s="102"/>
      <c r="AO773" s="264">
        <f t="shared" si="681"/>
        <v>0</v>
      </c>
      <c r="AP773" s="240"/>
      <c r="AQ773" s="87">
        <f t="shared" si="670"/>
        <v>2411600.4700000002</v>
      </c>
      <c r="AR773" s="102"/>
      <c r="AS773" s="102"/>
      <c r="AT773" s="102"/>
      <c r="AU773" s="102">
        <f t="shared" si="688"/>
        <v>2411600.4700000002</v>
      </c>
      <c r="AV773" s="260">
        <f t="shared" si="682"/>
        <v>2411600.4700000002</v>
      </c>
      <c r="AW773" s="102"/>
      <c r="AX773" s="102"/>
      <c r="AY773" s="101">
        <f t="shared" si="683"/>
        <v>0</v>
      </c>
      <c r="AZ773" s="516" t="s">
        <v>1692</v>
      </c>
      <c r="BA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row>
    <row r="774" spans="1:87" s="11" customFormat="1" ht="12" customHeight="1">
      <c r="A774" s="373">
        <v>18609883</v>
      </c>
      <c r="B774" s="387" t="str">
        <f t="shared" si="689"/>
        <v>18609883</v>
      </c>
      <c r="C774" s="352" t="s">
        <v>1318</v>
      </c>
      <c r="D774" s="353" t="str">
        <f t="shared" si="690"/>
        <v>Non-Op</v>
      </c>
      <c r="E774" s="353"/>
      <c r="F774" s="367">
        <v>42842</v>
      </c>
      <c r="G774" s="353"/>
      <c r="H774" s="354" t="str">
        <f t="shared" si="691"/>
        <v/>
      </c>
      <c r="I774" s="354" t="str">
        <f t="shared" si="692"/>
        <v/>
      </c>
      <c r="J774" s="354" t="str">
        <f t="shared" si="693"/>
        <v/>
      </c>
      <c r="K774" s="354" t="str">
        <f t="shared" si="694"/>
        <v>Non-Op</v>
      </c>
      <c r="L774" s="354" t="str">
        <f t="shared" ref="L774:L842" si="695">IF(VALUE(AM774),"W/C",IF(ISBLANK(AM774),"NO","W/C"))</f>
        <v>NO</v>
      </c>
      <c r="M774" s="354" t="str">
        <f t="shared" ref="M774:M842" si="696">IF(VALUE(AN774),"W/C",IF(ISBLANK(AN774),"NO","W/C"))</f>
        <v>NO</v>
      </c>
      <c r="N774" s="354" t="str">
        <f t="shared" ref="N774:N842" si="697">IF(OR(CONCATENATE(L774,M774)="NOW/C",CONCATENATE(L774,M774)="W/CNO"),"W/C","")</f>
        <v/>
      </c>
      <c r="O774"/>
      <c r="P774" s="355">
        <v>0</v>
      </c>
      <c r="Q774" s="355">
        <v>0</v>
      </c>
      <c r="R774" s="355">
        <v>0</v>
      </c>
      <c r="S774" s="355">
        <v>0</v>
      </c>
      <c r="T774" s="355">
        <v>0</v>
      </c>
      <c r="U774" s="355">
        <v>0</v>
      </c>
      <c r="V774" s="355">
        <v>0</v>
      </c>
      <c r="W774" s="355">
        <v>0</v>
      </c>
      <c r="X774" s="355">
        <v>0</v>
      </c>
      <c r="Y774" s="355">
        <v>0</v>
      </c>
      <c r="Z774" s="355">
        <v>0</v>
      </c>
      <c r="AA774" s="355">
        <v>0</v>
      </c>
      <c r="AB774" s="355">
        <v>0</v>
      </c>
      <c r="AC774" s="355"/>
      <c r="AD774" s="355"/>
      <c r="AE774" s="355">
        <f t="shared" si="669"/>
        <v>0</v>
      </c>
      <c r="AF774" s="412"/>
      <c r="AG774" s="386"/>
      <c r="AH774" s="357"/>
      <c r="AI774" s="357"/>
      <c r="AJ774" s="357"/>
      <c r="AK774" s="358">
        <f t="shared" si="687"/>
        <v>0</v>
      </c>
      <c r="AL774" s="357">
        <f t="shared" si="680"/>
        <v>0</v>
      </c>
      <c r="AM774" s="359"/>
      <c r="AN774" s="357"/>
      <c r="AO774" s="360">
        <f t="shared" si="681"/>
        <v>0</v>
      </c>
      <c r="AP774" s="240"/>
      <c r="AQ774" s="361">
        <f t="shared" si="670"/>
        <v>0</v>
      </c>
      <c r="AR774" s="357"/>
      <c r="AS774" s="357"/>
      <c r="AT774" s="357"/>
      <c r="AU774" s="357">
        <f t="shared" si="688"/>
        <v>0</v>
      </c>
      <c r="AV774" s="362">
        <f t="shared" si="682"/>
        <v>0</v>
      </c>
      <c r="AW774" s="357"/>
      <c r="AX774" s="357"/>
      <c r="AY774" s="359">
        <f t="shared" si="683"/>
        <v>0</v>
      </c>
      <c r="AZ774" s="516" t="s">
        <v>1684</v>
      </c>
      <c r="BA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row>
    <row r="775" spans="1:87" s="11" customFormat="1" ht="12" customHeight="1">
      <c r="A775" s="373">
        <v>18609891</v>
      </c>
      <c r="B775" s="387" t="str">
        <f t="shared" si="689"/>
        <v>18609891</v>
      </c>
      <c r="C775" s="352" t="s">
        <v>1408</v>
      </c>
      <c r="D775" s="353" t="str">
        <f t="shared" si="690"/>
        <v>Non-Op</v>
      </c>
      <c r="E775" s="353"/>
      <c r="F775" s="367">
        <v>43070</v>
      </c>
      <c r="G775" s="353"/>
      <c r="H775" s="354" t="str">
        <f t="shared" si="691"/>
        <v/>
      </c>
      <c r="I775" s="354" t="str">
        <f t="shared" si="692"/>
        <v/>
      </c>
      <c r="J775" s="354" t="str">
        <f t="shared" si="693"/>
        <v/>
      </c>
      <c r="K775" s="354" t="str">
        <f t="shared" si="694"/>
        <v>Non-Op</v>
      </c>
      <c r="L775" s="354" t="str">
        <f t="shared" si="695"/>
        <v>NO</v>
      </c>
      <c r="M775" s="354" t="str">
        <f t="shared" si="696"/>
        <v>NO</v>
      </c>
      <c r="N775" s="354" t="str">
        <f t="shared" si="697"/>
        <v/>
      </c>
      <c r="O775"/>
      <c r="P775" s="355">
        <v>5000000</v>
      </c>
      <c r="Q775" s="355">
        <v>5000000</v>
      </c>
      <c r="R775" s="355">
        <v>5000000</v>
      </c>
      <c r="S775" s="355">
        <v>5000000</v>
      </c>
      <c r="T775" s="355">
        <v>5000000</v>
      </c>
      <c r="U775" s="355">
        <v>5000000</v>
      </c>
      <c r="V775" s="355">
        <v>5000000</v>
      </c>
      <c r="W775" s="355">
        <v>5000000</v>
      </c>
      <c r="X775" s="355">
        <v>5000000</v>
      </c>
      <c r="Y775" s="355">
        <v>712737</v>
      </c>
      <c r="Z775" s="355">
        <v>712737</v>
      </c>
      <c r="AA775" s="355">
        <v>712737</v>
      </c>
      <c r="AB775" s="355">
        <v>712737</v>
      </c>
      <c r="AC775" s="355"/>
      <c r="AD775" s="355"/>
      <c r="AE775" s="355">
        <f t="shared" si="669"/>
        <v>3749548.2916666665</v>
      </c>
      <c r="AF775" s="412"/>
      <c r="AG775" s="386"/>
      <c r="AH775" s="357"/>
      <c r="AI775" s="357"/>
      <c r="AJ775" s="357"/>
      <c r="AK775" s="358">
        <f t="shared" si="687"/>
        <v>3749548.2916666665</v>
      </c>
      <c r="AL775" s="357">
        <f t="shared" si="680"/>
        <v>3749548.2916666665</v>
      </c>
      <c r="AM775" s="359"/>
      <c r="AN775" s="357"/>
      <c r="AO775" s="360">
        <f t="shared" si="681"/>
        <v>0</v>
      </c>
      <c r="AP775" s="240"/>
      <c r="AQ775" s="361">
        <f t="shared" si="670"/>
        <v>712737</v>
      </c>
      <c r="AR775" s="357"/>
      <c r="AS775" s="357"/>
      <c r="AT775" s="357"/>
      <c r="AU775" s="357">
        <f>AQ775</f>
        <v>712737</v>
      </c>
      <c r="AV775" s="362">
        <f t="shared" si="682"/>
        <v>712737</v>
      </c>
      <c r="AW775" s="357"/>
      <c r="AX775" s="357"/>
      <c r="AY775" s="359">
        <f t="shared" si="683"/>
        <v>0</v>
      </c>
      <c r="AZ775" s="516" t="s">
        <v>1687</v>
      </c>
      <c r="BA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row>
    <row r="776" spans="1:87" s="11" customFormat="1" ht="12" customHeight="1">
      <c r="A776" s="168">
        <v>18630031</v>
      </c>
      <c r="B776" s="111" t="str">
        <f t="shared" si="689"/>
        <v>18630031</v>
      </c>
      <c r="C776" s="128" t="s">
        <v>662</v>
      </c>
      <c r="D776" s="115" t="str">
        <f t="shared" si="690"/>
        <v>Non-Op</v>
      </c>
      <c r="E776" s="115"/>
      <c r="F776" s="128"/>
      <c r="G776" s="115"/>
      <c r="H776" s="184" t="str">
        <f t="shared" si="691"/>
        <v/>
      </c>
      <c r="I776" s="184" t="str">
        <f t="shared" si="692"/>
        <v/>
      </c>
      <c r="J776" s="184" t="str">
        <f t="shared" si="693"/>
        <v/>
      </c>
      <c r="K776" s="184" t="str">
        <f t="shared" si="694"/>
        <v>Non-Op</v>
      </c>
      <c r="L776" s="184" t="str">
        <f t="shared" si="695"/>
        <v>NO</v>
      </c>
      <c r="M776" s="184" t="str">
        <f t="shared" si="696"/>
        <v>NO</v>
      </c>
      <c r="N776" s="184" t="str">
        <f t="shared" si="697"/>
        <v/>
      </c>
      <c r="O776"/>
      <c r="P776" s="97">
        <v>0</v>
      </c>
      <c r="Q776" s="97">
        <v>420619.5</v>
      </c>
      <c r="R776" s="97">
        <v>728367.6</v>
      </c>
      <c r="S776" s="97">
        <v>1127319.92</v>
      </c>
      <c r="T776" s="97">
        <v>1760176.58</v>
      </c>
      <c r="U776" s="97">
        <v>2421401.02</v>
      </c>
      <c r="V776" s="97">
        <v>2700332.98</v>
      </c>
      <c r="W776" s="97">
        <v>2679067.86</v>
      </c>
      <c r="X776" s="97">
        <v>2737754.65</v>
      </c>
      <c r="Y776" s="97">
        <v>2938298.57</v>
      </c>
      <c r="Z776" s="97">
        <v>3241767.64</v>
      </c>
      <c r="AA776" s="97">
        <v>3691210.38</v>
      </c>
      <c r="AB776" s="97">
        <v>0</v>
      </c>
      <c r="AC776" s="97"/>
      <c r="AD776" s="97"/>
      <c r="AE776" s="97">
        <f t="shared" si="669"/>
        <v>2037193.0583333333</v>
      </c>
      <c r="AF776" s="105"/>
      <c r="AG776" s="104"/>
      <c r="AH776" s="102"/>
      <c r="AI776" s="102"/>
      <c r="AJ776" s="102"/>
      <c r="AK776" s="103">
        <f t="shared" si="687"/>
        <v>2037193.0583333333</v>
      </c>
      <c r="AL776" s="102">
        <f t="shared" si="680"/>
        <v>2037193.0583333333</v>
      </c>
      <c r="AM776" s="101"/>
      <c r="AN776" s="102"/>
      <c r="AO776" s="264">
        <f t="shared" si="681"/>
        <v>0</v>
      </c>
      <c r="AP776" s="240"/>
      <c r="AQ776" s="87">
        <f t="shared" si="670"/>
        <v>0</v>
      </c>
      <c r="AR776" s="102"/>
      <c r="AS776" s="102"/>
      <c r="AT776" s="102"/>
      <c r="AU776" s="102">
        <f>AQ776</f>
        <v>0</v>
      </c>
      <c r="AV776" s="260">
        <f t="shared" si="682"/>
        <v>0</v>
      </c>
      <c r="AW776" s="102"/>
      <c r="AX776" s="102"/>
      <c r="AY776" s="101">
        <f t="shared" si="683"/>
        <v>0</v>
      </c>
      <c r="AZ776" s="516" t="s">
        <v>1684</v>
      </c>
      <c r="BA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row>
    <row r="777" spans="1:87" s="11" customFormat="1" ht="12" customHeight="1">
      <c r="A777" s="168">
        <v>18700003</v>
      </c>
      <c r="B777" s="111" t="str">
        <f t="shared" si="689"/>
        <v>18700003</v>
      </c>
      <c r="C777" s="115" t="s">
        <v>316</v>
      </c>
      <c r="D777" s="115" t="str">
        <f t="shared" si="690"/>
        <v>W/C</v>
      </c>
      <c r="E777" s="115"/>
      <c r="F777" s="115"/>
      <c r="G777" s="115"/>
      <c r="H777" s="184" t="str">
        <f t="shared" si="691"/>
        <v/>
      </c>
      <c r="I777" s="184" t="str">
        <f t="shared" si="692"/>
        <v/>
      </c>
      <c r="J777" s="184" t="str">
        <f t="shared" si="693"/>
        <v/>
      </c>
      <c r="K777" s="184" t="str">
        <f t="shared" si="694"/>
        <v/>
      </c>
      <c r="L777" s="184" t="str">
        <f t="shared" si="695"/>
        <v>W/C</v>
      </c>
      <c r="M777" s="184" t="str">
        <f t="shared" si="696"/>
        <v>NO</v>
      </c>
      <c r="N777" s="184" t="str">
        <f t="shared" si="697"/>
        <v>W/C</v>
      </c>
      <c r="O777"/>
      <c r="P777" s="97">
        <v>0</v>
      </c>
      <c r="Q777" s="97">
        <v>0</v>
      </c>
      <c r="R777" s="97">
        <v>0</v>
      </c>
      <c r="S777" s="97">
        <v>0</v>
      </c>
      <c r="T777" s="97">
        <v>0</v>
      </c>
      <c r="U777" s="97">
        <v>0</v>
      </c>
      <c r="V777" s="97">
        <v>0</v>
      </c>
      <c r="W777" s="97">
        <v>0</v>
      </c>
      <c r="X777" s="97">
        <v>0</v>
      </c>
      <c r="Y777" s="97">
        <v>0</v>
      </c>
      <c r="Z777" s="97">
        <v>0</v>
      </c>
      <c r="AA777" s="97">
        <v>0</v>
      </c>
      <c r="AB777" s="97">
        <v>0</v>
      </c>
      <c r="AC777" s="97"/>
      <c r="AD777" s="97"/>
      <c r="AE777" s="97">
        <f t="shared" si="669"/>
        <v>0</v>
      </c>
      <c r="AF777" s="105"/>
      <c r="AG777" s="104"/>
      <c r="AH777" s="102"/>
      <c r="AI777" s="102"/>
      <c r="AJ777" s="102"/>
      <c r="AK777" s="103"/>
      <c r="AL777" s="102">
        <f t="shared" si="680"/>
        <v>0</v>
      </c>
      <c r="AM777" s="101">
        <f t="shared" ref="AM777:AM783" si="698">AE777</f>
        <v>0</v>
      </c>
      <c r="AN777" s="102"/>
      <c r="AO777" s="264">
        <f t="shared" si="681"/>
        <v>0</v>
      </c>
      <c r="AP777" s="240"/>
      <c r="AQ777" s="87">
        <f t="shared" si="670"/>
        <v>0</v>
      </c>
      <c r="AR777" s="102"/>
      <c r="AS777" s="102"/>
      <c r="AT777" s="102"/>
      <c r="AU777" s="102"/>
      <c r="AV777" s="260">
        <f t="shared" si="682"/>
        <v>0</v>
      </c>
      <c r="AW777" s="102">
        <f>AQ777</f>
        <v>0</v>
      </c>
      <c r="AX777" s="102"/>
      <c r="AY777" s="101">
        <f t="shared" si="683"/>
        <v>0</v>
      </c>
      <c r="AZ777" s="516"/>
      <c r="BA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row>
    <row r="778" spans="1:87" s="11" customFormat="1" ht="12" customHeight="1">
      <c r="A778" s="168">
        <v>18700032</v>
      </c>
      <c r="B778" s="111" t="str">
        <f t="shared" si="689"/>
        <v>18700032</v>
      </c>
      <c r="C778" s="115" t="s">
        <v>312</v>
      </c>
      <c r="D778" s="115" t="str">
        <f t="shared" si="690"/>
        <v>W/C</v>
      </c>
      <c r="E778" s="115"/>
      <c r="F778" s="115"/>
      <c r="G778" s="115"/>
      <c r="H778" s="184" t="str">
        <f t="shared" si="691"/>
        <v/>
      </c>
      <c r="I778" s="184" t="str">
        <f t="shared" si="692"/>
        <v/>
      </c>
      <c r="J778" s="184" t="str">
        <f t="shared" si="693"/>
        <v/>
      </c>
      <c r="K778" s="184" t="str">
        <f t="shared" si="694"/>
        <v/>
      </c>
      <c r="L778" s="184" t="str">
        <f t="shared" si="695"/>
        <v>W/C</v>
      </c>
      <c r="M778" s="184" t="str">
        <f t="shared" si="696"/>
        <v>NO</v>
      </c>
      <c r="N778" s="184" t="str">
        <f t="shared" si="697"/>
        <v>W/C</v>
      </c>
      <c r="O778"/>
      <c r="P778" s="97">
        <v>0</v>
      </c>
      <c r="Q778" s="97">
        <v>0</v>
      </c>
      <c r="R778" s="97">
        <v>0</v>
      </c>
      <c r="S778" s="97">
        <v>0</v>
      </c>
      <c r="T778" s="97">
        <v>0</v>
      </c>
      <c r="U778" s="97">
        <v>0</v>
      </c>
      <c r="V778" s="97">
        <v>0</v>
      </c>
      <c r="W778" s="97">
        <v>0</v>
      </c>
      <c r="X778" s="97">
        <v>0</v>
      </c>
      <c r="Y778" s="97">
        <v>0</v>
      </c>
      <c r="Z778" s="97">
        <v>0</v>
      </c>
      <c r="AA778" s="97">
        <v>0</v>
      </c>
      <c r="AB778" s="97">
        <v>1156.6199999999999</v>
      </c>
      <c r="AC778" s="97"/>
      <c r="AD778" s="97"/>
      <c r="AE778" s="97">
        <f t="shared" si="669"/>
        <v>48.192499999999995</v>
      </c>
      <c r="AF778" s="105"/>
      <c r="AG778" s="104"/>
      <c r="AH778" s="102"/>
      <c r="AI778" s="102"/>
      <c r="AJ778" s="102"/>
      <c r="AK778" s="103"/>
      <c r="AL778" s="102">
        <f t="shared" si="680"/>
        <v>0</v>
      </c>
      <c r="AM778" s="101">
        <f t="shared" si="698"/>
        <v>48.192499999999995</v>
      </c>
      <c r="AN778" s="102"/>
      <c r="AO778" s="264">
        <f t="shared" si="681"/>
        <v>48.192499999999995</v>
      </c>
      <c r="AP778" s="240"/>
      <c r="AQ778" s="87">
        <f t="shared" si="670"/>
        <v>1156.6199999999999</v>
      </c>
      <c r="AR778" s="102"/>
      <c r="AS778" s="102"/>
      <c r="AT778" s="102"/>
      <c r="AU778" s="102"/>
      <c r="AV778" s="260">
        <f t="shared" si="682"/>
        <v>0</v>
      </c>
      <c r="AW778" s="102">
        <f t="shared" ref="AW778:AW783" si="699">AQ778</f>
        <v>1156.6199999999999</v>
      </c>
      <c r="AX778" s="102"/>
      <c r="AY778" s="101">
        <f t="shared" si="683"/>
        <v>1156.6199999999999</v>
      </c>
      <c r="AZ778" s="516"/>
      <c r="BA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row>
    <row r="779" spans="1:87" s="11" customFormat="1" ht="12" customHeight="1">
      <c r="A779" s="168">
        <v>18700041</v>
      </c>
      <c r="B779" s="111" t="str">
        <f t="shared" si="689"/>
        <v>18700041</v>
      </c>
      <c r="C779" s="115" t="s">
        <v>702</v>
      </c>
      <c r="D779" s="115" t="str">
        <f t="shared" si="690"/>
        <v>W/C</v>
      </c>
      <c r="E779" s="115"/>
      <c r="F779" s="115"/>
      <c r="G779" s="115"/>
      <c r="H779" s="184" t="str">
        <f t="shared" si="691"/>
        <v/>
      </c>
      <c r="I779" s="184" t="str">
        <f t="shared" si="692"/>
        <v/>
      </c>
      <c r="J779" s="184" t="str">
        <f t="shared" si="693"/>
        <v/>
      </c>
      <c r="K779" s="184" t="str">
        <f t="shared" si="694"/>
        <v/>
      </c>
      <c r="L779" s="184" t="str">
        <f t="shared" si="695"/>
        <v>W/C</v>
      </c>
      <c r="M779" s="184" t="str">
        <f t="shared" si="696"/>
        <v>NO</v>
      </c>
      <c r="N779" s="184" t="str">
        <f t="shared" si="697"/>
        <v>W/C</v>
      </c>
      <c r="O779"/>
      <c r="P779" s="97">
        <v>630.49</v>
      </c>
      <c r="Q779" s="97">
        <v>880.78</v>
      </c>
      <c r="R779" s="97">
        <v>639.52</v>
      </c>
      <c r="S779" s="97">
        <v>639.52</v>
      </c>
      <c r="T779" s="97">
        <v>630.49</v>
      </c>
      <c r="U779" s="97">
        <v>630.49</v>
      </c>
      <c r="V779" s="97">
        <v>630.49</v>
      </c>
      <c r="W779" s="97">
        <v>630.49</v>
      </c>
      <c r="X779" s="97">
        <v>630.49</v>
      </c>
      <c r="Y779" s="97">
        <v>630.49</v>
      </c>
      <c r="Z779" s="97">
        <v>630.49</v>
      </c>
      <c r="AA779" s="97">
        <v>630.49</v>
      </c>
      <c r="AB779" s="97">
        <v>665.8</v>
      </c>
      <c r="AC779" s="97"/>
      <c r="AD779" s="97"/>
      <c r="AE779" s="97">
        <f t="shared" si="669"/>
        <v>654.3237499999999</v>
      </c>
      <c r="AF779" s="105"/>
      <c r="AG779" s="104"/>
      <c r="AH779" s="102"/>
      <c r="AI779" s="102"/>
      <c r="AJ779" s="102"/>
      <c r="AK779" s="103"/>
      <c r="AL779" s="102">
        <f t="shared" si="680"/>
        <v>0</v>
      </c>
      <c r="AM779" s="101">
        <f t="shared" si="698"/>
        <v>654.3237499999999</v>
      </c>
      <c r="AN779" s="102"/>
      <c r="AO779" s="264">
        <f t="shared" si="681"/>
        <v>654.3237499999999</v>
      </c>
      <c r="AP779" s="240"/>
      <c r="AQ779" s="87">
        <f t="shared" si="670"/>
        <v>665.8</v>
      </c>
      <c r="AR779" s="102"/>
      <c r="AS779" s="102"/>
      <c r="AT779" s="102"/>
      <c r="AU779" s="102"/>
      <c r="AV779" s="260">
        <f t="shared" si="682"/>
        <v>0</v>
      </c>
      <c r="AW779" s="102">
        <f t="shared" si="699"/>
        <v>665.8</v>
      </c>
      <c r="AX779" s="102"/>
      <c r="AY779" s="101">
        <f t="shared" si="683"/>
        <v>665.8</v>
      </c>
      <c r="AZ779" s="516"/>
      <c r="BA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row>
    <row r="780" spans="1:87" s="11" customFormat="1" ht="12" customHeight="1">
      <c r="A780" s="168">
        <v>18700062</v>
      </c>
      <c r="B780" s="111" t="str">
        <f t="shared" si="689"/>
        <v>18700062</v>
      </c>
      <c r="C780" s="115" t="s">
        <v>849</v>
      </c>
      <c r="D780" s="115" t="str">
        <f t="shared" si="690"/>
        <v>W/C</v>
      </c>
      <c r="E780" s="115"/>
      <c r="F780" s="115"/>
      <c r="G780" s="115"/>
      <c r="H780" s="184" t="str">
        <f t="shared" si="691"/>
        <v/>
      </c>
      <c r="I780" s="184" t="str">
        <f t="shared" si="692"/>
        <v/>
      </c>
      <c r="J780" s="184" t="str">
        <f t="shared" si="693"/>
        <v/>
      </c>
      <c r="K780" s="184" t="str">
        <f t="shared" si="694"/>
        <v/>
      </c>
      <c r="L780" s="184" t="str">
        <f t="shared" si="695"/>
        <v>W/C</v>
      </c>
      <c r="M780" s="184" t="str">
        <f t="shared" si="696"/>
        <v>NO</v>
      </c>
      <c r="N780" s="184" t="str">
        <f t="shared" si="697"/>
        <v>W/C</v>
      </c>
      <c r="O780"/>
      <c r="P780" s="97">
        <v>0</v>
      </c>
      <c r="Q780" s="97">
        <v>0</v>
      </c>
      <c r="R780" s="97">
        <v>0</v>
      </c>
      <c r="S780" s="97">
        <v>0</v>
      </c>
      <c r="T780" s="97">
        <v>0</v>
      </c>
      <c r="U780" s="97">
        <v>0</v>
      </c>
      <c r="V780" s="97">
        <v>0</v>
      </c>
      <c r="W780" s="97">
        <v>0</v>
      </c>
      <c r="X780" s="97">
        <v>0</v>
      </c>
      <c r="Y780" s="97">
        <v>0</v>
      </c>
      <c r="Z780" s="97">
        <v>0</v>
      </c>
      <c r="AA780" s="97">
        <v>0</v>
      </c>
      <c r="AB780" s="97">
        <v>0</v>
      </c>
      <c r="AC780" s="97"/>
      <c r="AD780" s="97"/>
      <c r="AE780" s="97">
        <f t="shared" si="669"/>
        <v>0</v>
      </c>
      <c r="AF780" s="105"/>
      <c r="AG780" s="104"/>
      <c r="AH780" s="102"/>
      <c r="AI780" s="102"/>
      <c r="AJ780" s="102"/>
      <c r="AK780" s="103"/>
      <c r="AL780" s="102">
        <f t="shared" si="680"/>
        <v>0</v>
      </c>
      <c r="AM780" s="101">
        <f t="shared" si="698"/>
        <v>0</v>
      </c>
      <c r="AN780" s="102"/>
      <c r="AO780" s="264">
        <f t="shared" si="681"/>
        <v>0</v>
      </c>
      <c r="AP780" s="240"/>
      <c r="AQ780" s="87">
        <f t="shared" si="670"/>
        <v>0</v>
      </c>
      <c r="AR780" s="102"/>
      <c r="AS780" s="102"/>
      <c r="AT780" s="102"/>
      <c r="AU780" s="102"/>
      <c r="AV780" s="260">
        <f t="shared" si="682"/>
        <v>0</v>
      </c>
      <c r="AW780" s="102">
        <f t="shared" si="699"/>
        <v>0</v>
      </c>
      <c r="AX780" s="102"/>
      <c r="AY780" s="101">
        <f t="shared" si="683"/>
        <v>0</v>
      </c>
      <c r="AZ780" s="516"/>
      <c r="BA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row>
    <row r="781" spans="1:87" s="11" customFormat="1" ht="12" customHeight="1">
      <c r="A781" s="168">
        <v>18700071</v>
      </c>
      <c r="B781" s="111" t="str">
        <f t="shared" si="689"/>
        <v>18700071</v>
      </c>
      <c r="C781" s="115" t="s">
        <v>850</v>
      </c>
      <c r="D781" s="115" t="str">
        <f t="shared" si="690"/>
        <v>W/C</v>
      </c>
      <c r="E781" s="115"/>
      <c r="F781" s="115"/>
      <c r="G781" s="115"/>
      <c r="H781" s="184" t="str">
        <f t="shared" si="691"/>
        <v/>
      </c>
      <c r="I781" s="184" t="str">
        <f t="shared" si="692"/>
        <v/>
      </c>
      <c r="J781" s="184" t="str">
        <f t="shared" si="693"/>
        <v/>
      </c>
      <c r="K781" s="184" t="str">
        <f t="shared" si="694"/>
        <v/>
      </c>
      <c r="L781" s="184" t="str">
        <f t="shared" si="695"/>
        <v>W/C</v>
      </c>
      <c r="M781" s="184" t="str">
        <f t="shared" si="696"/>
        <v>NO</v>
      </c>
      <c r="N781" s="184" t="str">
        <f t="shared" si="697"/>
        <v>W/C</v>
      </c>
      <c r="O781"/>
      <c r="P781" s="97">
        <v>0</v>
      </c>
      <c r="Q781" s="97">
        <v>0</v>
      </c>
      <c r="R781" s="97">
        <v>0</v>
      </c>
      <c r="S781" s="97">
        <v>0</v>
      </c>
      <c r="T781" s="97">
        <v>0</v>
      </c>
      <c r="U781" s="97">
        <v>0</v>
      </c>
      <c r="V781" s="97">
        <v>0</v>
      </c>
      <c r="W781" s="97">
        <v>0</v>
      </c>
      <c r="X781" s="97">
        <v>0</v>
      </c>
      <c r="Y781" s="97">
        <v>0</v>
      </c>
      <c r="Z781" s="97">
        <v>0</v>
      </c>
      <c r="AA781" s="97">
        <v>0</v>
      </c>
      <c r="AB781" s="97">
        <v>0</v>
      </c>
      <c r="AC781" s="97"/>
      <c r="AD781" s="97"/>
      <c r="AE781" s="97">
        <f t="shared" si="669"/>
        <v>0</v>
      </c>
      <c r="AF781" s="105"/>
      <c r="AG781" s="104"/>
      <c r="AH781" s="102"/>
      <c r="AI781" s="102"/>
      <c r="AJ781" s="102"/>
      <c r="AK781" s="103"/>
      <c r="AL781" s="102">
        <f t="shared" si="680"/>
        <v>0</v>
      </c>
      <c r="AM781" s="101">
        <f t="shared" si="698"/>
        <v>0</v>
      </c>
      <c r="AN781" s="102"/>
      <c r="AO781" s="264">
        <f t="shared" si="681"/>
        <v>0</v>
      </c>
      <c r="AP781" s="240"/>
      <c r="AQ781" s="87">
        <f t="shared" si="670"/>
        <v>0</v>
      </c>
      <c r="AR781" s="102"/>
      <c r="AS781" s="102"/>
      <c r="AT781" s="102"/>
      <c r="AU781" s="102"/>
      <c r="AV781" s="260">
        <f t="shared" si="682"/>
        <v>0</v>
      </c>
      <c r="AW781" s="102">
        <f t="shared" si="699"/>
        <v>0</v>
      </c>
      <c r="AX781" s="102"/>
      <c r="AY781" s="101">
        <f t="shared" si="683"/>
        <v>0</v>
      </c>
      <c r="AZ781" s="516"/>
      <c r="BA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row>
    <row r="782" spans="1:87" s="11" customFormat="1" ht="12" customHeight="1">
      <c r="A782" s="364">
        <v>18700081</v>
      </c>
      <c r="B782" s="365" t="str">
        <f t="shared" si="689"/>
        <v>18700081</v>
      </c>
      <c r="C782" s="353" t="s">
        <v>1409</v>
      </c>
      <c r="D782" s="353" t="str">
        <f t="shared" si="690"/>
        <v>W/C</v>
      </c>
      <c r="E782" s="353"/>
      <c r="F782" s="367">
        <v>43070</v>
      </c>
      <c r="G782" s="353"/>
      <c r="H782" s="354" t="str">
        <f t="shared" si="691"/>
        <v/>
      </c>
      <c r="I782" s="354" t="str">
        <f t="shared" si="692"/>
        <v/>
      </c>
      <c r="J782" s="354" t="str">
        <f t="shared" si="693"/>
        <v/>
      </c>
      <c r="K782" s="354" t="str">
        <f t="shared" si="694"/>
        <v/>
      </c>
      <c r="L782" s="354" t="str">
        <f t="shared" si="695"/>
        <v>W/C</v>
      </c>
      <c r="M782" s="354" t="str">
        <f t="shared" si="696"/>
        <v>NO</v>
      </c>
      <c r="N782" s="354" t="str">
        <f t="shared" si="697"/>
        <v>W/C</v>
      </c>
      <c r="O782"/>
      <c r="P782" s="355">
        <v>-20135.689999999999</v>
      </c>
      <c r="Q782" s="355">
        <v>-19439.490000000002</v>
      </c>
      <c r="R782" s="355">
        <v>-18743.29</v>
      </c>
      <c r="S782" s="355">
        <v>-18047.09</v>
      </c>
      <c r="T782" s="355">
        <v>-17350.89</v>
      </c>
      <c r="U782" s="355">
        <v>-16654.689999999999</v>
      </c>
      <c r="V782" s="355">
        <v>-15958.49</v>
      </c>
      <c r="W782" s="355">
        <v>-15262.29</v>
      </c>
      <c r="X782" s="355">
        <v>-14566.09</v>
      </c>
      <c r="Y782" s="355">
        <v>-13869.89</v>
      </c>
      <c r="Z782" s="355">
        <v>-13173.69</v>
      </c>
      <c r="AA782" s="355">
        <v>-12477.49</v>
      </c>
      <c r="AB782" s="355">
        <v>-11781.29</v>
      </c>
      <c r="AC782" s="355"/>
      <c r="AD782" s="355"/>
      <c r="AE782" s="355">
        <f t="shared" si="669"/>
        <v>-15958.49</v>
      </c>
      <c r="AF782" s="406"/>
      <c r="AG782" s="356"/>
      <c r="AH782" s="357"/>
      <c r="AI782" s="357"/>
      <c r="AJ782" s="357"/>
      <c r="AK782" s="358"/>
      <c r="AL782" s="357">
        <f t="shared" si="680"/>
        <v>0</v>
      </c>
      <c r="AM782" s="359">
        <f t="shared" si="698"/>
        <v>-15958.49</v>
      </c>
      <c r="AN782" s="357"/>
      <c r="AO782" s="360">
        <f t="shared" si="681"/>
        <v>-15958.49</v>
      </c>
      <c r="AP782" s="240"/>
      <c r="AQ782" s="361">
        <f t="shared" si="670"/>
        <v>-11781.29</v>
      </c>
      <c r="AR782" s="357"/>
      <c r="AS782" s="357"/>
      <c r="AT782" s="357"/>
      <c r="AU782" s="357"/>
      <c r="AV782" s="362">
        <f t="shared" si="682"/>
        <v>0</v>
      </c>
      <c r="AW782" s="357">
        <f t="shared" si="699"/>
        <v>-11781.29</v>
      </c>
      <c r="AX782" s="357"/>
      <c r="AY782" s="359">
        <f t="shared" si="683"/>
        <v>-11781.29</v>
      </c>
      <c r="AZ782" s="516"/>
      <c r="BA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row>
    <row r="783" spans="1:87" s="11" customFormat="1" ht="12" customHeight="1">
      <c r="A783" s="364">
        <v>18700082</v>
      </c>
      <c r="B783" s="365" t="str">
        <f t="shared" si="689"/>
        <v>18700082</v>
      </c>
      <c r="C783" s="353" t="s">
        <v>1410</v>
      </c>
      <c r="D783" s="353" t="str">
        <f t="shared" si="690"/>
        <v>W/C</v>
      </c>
      <c r="E783" s="353"/>
      <c r="F783" s="367">
        <v>43070</v>
      </c>
      <c r="G783" s="353"/>
      <c r="H783" s="354" t="str">
        <f t="shared" si="691"/>
        <v/>
      </c>
      <c r="I783" s="354" t="str">
        <f t="shared" si="692"/>
        <v/>
      </c>
      <c r="J783" s="354" t="str">
        <f t="shared" si="693"/>
        <v/>
      </c>
      <c r="K783" s="354" t="str">
        <f t="shared" si="694"/>
        <v/>
      </c>
      <c r="L783" s="354" t="str">
        <f t="shared" si="695"/>
        <v>W/C</v>
      </c>
      <c r="M783" s="354" t="str">
        <f t="shared" si="696"/>
        <v>NO</v>
      </c>
      <c r="N783" s="354" t="str">
        <f t="shared" si="697"/>
        <v>W/C</v>
      </c>
      <c r="O783"/>
      <c r="P783" s="355">
        <v>268383.68</v>
      </c>
      <c r="Q783" s="355">
        <v>260856.9</v>
      </c>
      <c r="R783" s="355">
        <v>253330.12</v>
      </c>
      <c r="S783" s="355">
        <v>245803.34</v>
      </c>
      <c r="T783" s="355">
        <v>238276.56</v>
      </c>
      <c r="U783" s="355">
        <v>230749.78</v>
      </c>
      <c r="V783" s="355">
        <v>223223</v>
      </c>
      <c r="W783" s="355">
        <v>215696.22</v>
      </c>
      <c r="X783" s="355">
        <v>208169.44</v>
      </c>
      <c r="Y783" s="355">
        <v>200642.66</v>
      </c>
      <c r="Z783" s="355">
        <v>193115.88</v>
      </c>
      <c r="AA783" s="355">
        <v>185589.1</v>
      </c>
      <c r="AB783" s="355">
        <v>178062.32</v>
      </c>
      <c r="AC783" s="355"/>
      <c r="AD783" s="355"/>
      <c r="AE783" s="355">
        <f t="shared" ref="AE783:AE847" si="700">(P783+AB783+SUM(Q783:AA783)*2)/24</f>
        <v>223223</v>
      </c>
      <c r="AF783" s="406"/>
      <c r="AG783" s="356"/>
      <c r="AH783" s="357"/>
      <c r="AI783" s="357"/>
      <c r="AJ783" s="357"/>
      <c r="AK783" s="358"/>
      <c r="AL783" s="357">
        <f t="shared" si="680"/>
        <v>0</v>
      </c>
      <c r="AM783" s="359">
        <f t="shared" si="698"/>
        <v>223223</v>
      </c>
      <c r="AN783" s="357"/>
      <c r="AO783" s="360">
        <f t="shared" si="681"/>
        <v>223223</v>
      </c>
      <c r="AP783" s="240"/>
      <c r="AQ783" s="361">
        <f t="shared" ref="AQ783:AQ847" si="701">AB783</f>
        <v>178062.32</v>
      </c>
      <c r="AR783" s="357"/>
      <c r="AS783" s="357"/>
      <c r="AT783" s="357"/>
      <c r="AU783" s="357"/>
      <c r="AV783" s="362">
        <f t="shared" si="682"/>
        <v>0</v>
      </c>
      <c r="AW783" s="357">
        <f t="shared" si="699"/>
        <v>178062.32</v>
      </c>
      <c r="AX783" s="357"/>
      <c r="AY783" s="359">
        <f t="shared" si="683"/>
        <v>178062.32</v>
      </c>
      <c r="AZ783" s="516"/>
      <c r="BA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row>
    <row r="784" spans="1:87" s="11" customFormat="1" ht="12" customHeight="1">
      <c r="A784" s="168">
        <v>18900013</v>
      </c>
      <c r="B784" s="111" t="str">
        <f t="shared" si="689"/>
        <v>18900013</v>
      </c>
      <c r="C784" s="96" t="s">
        <v>243</v>
      </c>
      <c r="D784" s="115" t="str">
        <f t="shared" si="690"/>
        <v>AIC</v>
      </c>
      <c r="E784" s="115"/>
      <c r="F784" s="96"/>
      <c r="G784" s="115"/>
      <c r="H784" s="184" t="str">
        <f t="shared" si="691"/>
        <v>AIC</v>
      </c>
      <c r="I784" s="184" t="str">
        <f t="shared" si="692"/>
        <v/>
      </c>
      <c r="J784" s="184" t="str">
        <f t="shared" si="693"/>
        <v/>
      </c>
      <c r="K784" s="184" t="str">
        <f t="shared" si="694"/>
        <v/>
      </c>
      <c r="L784" s="184" t="str">
        <f t="shared" si="695"/>
        <v>NO</v>
      </c>
      <c r="M784" s="184" t="str">
        <f t="shared" si="696"/>
        <v>NO</v>
      </c>
      <c r="N784" s="184" t="str">
        <f t="shared" si="697"/>
        <v/>
      </c>
      <c r="O784"/>
      <c r="P784" s="97">
        <v>0</v>
      </c>
      <c r="Q784" s="97">
        <v>0</v>
      </c>
      <c r="R784" s="97">
        <v>0</v>
      </c>
      <c r="S784" s="97">
        <v>0</v>
      </c>
      <c r="T784" s="97">
        <v>0</v>
      </c>
      <c r="U784" s="97">
        <v>0</v>
      </c>
      <c r="V784" s="97">
        <v>0</v>
      </c>
      <c r="W784" s="97">
        <v>0</v>
      </c>
      <c r="X784" s="97">
        <v>0</v>
      </c>
      <c r="Y784" s="97">
        <v>0</v>
      </c>
      <c r="Z784" s="97">
        <v>0</v>
      </c>
      <c r="AA784" s="97">
        <v>0</v>
      </c>
      <c r="AB784" s="97">
        <v>0</v>
      </c>
      <c r="AC784" s="97"/>
      <c r="AD784" s="97"/>
      <c r="AE784" s="97">
        <f t="shared" si="700"/>
        <v>0</v>
      </c>
      <c r="AF784" s="105"/>
      <c r="AG784" s="104"/>
      <c r="AH784" s="102">
        <f t="shared" ref="AH784:AH812" si="702">AE784</f>
        <v>0</v>
      </c>
      <c r="AI784" s="102"/>
      <c r="AJ784" s="102"/>
      <c r="AK784" s="103"/>
      <c r="AL784" s="102">
        <f t="shared" si="680"/>
        <v>0</v>
      </c>
      <c r="AM784" s="101"/>
      <c r="AN784" s="102"/>
      <c r="AO784" s="264">
        <f t="shared" si="681"/>
        <v>0</v>
      </c>
      <c r="AP784" s="240"/>
      <c r="AQ784" s="87">
        <f t="shared" si="701"/>
        <v>0</v>
      </c>
      <c r="AR784" s="102">
        <f t="shared" ref="AR784:AR812" si="703">AQ784</f>
        <v>0</v>
      </c>
      <c r="AS784" s="102"/>
      <c r="AT784" s="102"/>
      <c r="AU784" s="102"/>
      <c r="AV784" s="260">
        <f t="shared" si="682"/>
        <v>0</v>
      </c>
      <c r="AW784" s="102"/>
      <c r="AX784" s="102"/>
      <c r="AY784" s="101">
        <f t="shared" si="683"/>
        <v>0</v>
      </c>
      <c r="AZ784" s="516"/>
      <c r="BA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row>
    <row r="785" spans="1:87" s="11" customFormat="1" ht="12" customHeight="1">
      <c r="A785" s="168">
        <v>18900173</v>
      </c>
      <c r="B785" s="111" t="str">
        <f t="shared" si="689"/>
        <v>18900173</v>
      </c>
      <c r="C785" s="96" t="s">
        <v>366</v>
      </c>
      <c r="D785" s="115" t="str">
        <f t="shared" si="690"/>
        <v>AIC</v>
      </c>
      <c r="E785" s="115"/>
      <c r="F785" s="96"/>
      <c r="G785" s="115"/>
      <c r="H785" s="184" t="str">
        <f t="shared" si="691"/>
        <v>AIC</v>
      </c>
      <c r="I785" s="184" t="str">
        <f t="shared" si="692"/>
        <v/>
      </c>
      <c r="J785" s="184" t="str">
        <f t="shared" si="693"/>
        <v/>
      </c>
      <c r="K785" s="184" t="str">
        <f t="shared" si="694"/>
        <v/>
      </c>
      <c r="L785" s="184" t="str">
        <f t="shared" si="695"/>
        <v>NO</v>
      </c>
      <c r="M785" s="184" t="str">
        <f t="shared" si="696"/>
        <v>NO</v>
      </c>
      <c r="N785" s="184" t="str">
        <f t="shared" si="697"/>
        <v/>
      </c>
      <c r="O785"/>
      <c r="P785" s="97">
        <v>1027354.48</v>
      </c>
      <c r="Q785" s="97">
        <v>1013281.14</v>
      </c>
      <c r="R785" s="97">
        <v>999207.8</v>
      </c>
      <c r="S785" s="97">
        <v>985134.46</v>
      </c>
      <c r="T785" s="97">
        <v>971061.12</v>
      </c>
      <c r="U785" s="97">
        <v>956987.78</v>
      </c>
      <c r="V785" s="97">
        <v>942914.44</v>
      </c>
      <c r="W785" s="97">
        <v>928841.1</v>
      </c>
      <c r="X785" s="97">
        <v>914767.76</v>
      </c>
      <c r="Y785" s="97">
        <v>900694.42</v>
      </c>
      <c r="Z785" s="97">
        <v>886621.08</v>
      </c>
      <c r="AA785" s="97">
        <v>872547.74</v>
      </c>
      <c r="AB785" s="97">
        <v>858474.4</v>
      </c>
      <c r="AC785" s="97"/>
      <c r="AD785" s="97"/>
      <c r="AE785" s="97">
        <f t="shared" si="700"/>
        <v>942914.44</v>
      </c>
      <c r="AF785" s="105"/>
      <c r="AG785" s="104"/>
      <c r="AH785" s="102">
        <f t="shared" si="702"/>
        <v>942914.44</v>
      </c>
      <c r="AI785" s="102"/>
      <c r="AJ785" s="102"/>
      <c r="AK785" s="103"/>
      <c r="AL785" s="102">
        <f t="shared" si="680"/>
        <v>0</v>
      </c>
      <c r="AM785" s="101"/>
      <c r="AN785" s="102"/>
      <c r="AO785" s="264">
        <f t="shared" si="681"/>
        <v>0</v>
      </c>
      <c r="AP785" s="240"/>
      <c r="AQ785" s="87">
        <f t="shared" si="701"/>
        <v>858474.4</v>
      </c>
      <c r="AR785" s="102">
        <f t="shared" si="703"/>
        <v>858474.4</v>
      </c>
      <c r="AS785" s="102"/>
      <c r="AT785" s="102"/>
      <c r="AU785" s="102"/>
      <c r="AV785" s="260">
        <f t="shared" si="682"/>
        <v>0</v>
      </c>
      <c r="AW785" s="102"/>
      <c r="AX785" s="102"/>
      <c r="AY785" s="101">
        <f t="shared" si="683"/>
        <v>0</v>
      </c>
      <c r="AZ785" s="516"/>
      <c r="BA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row>
    <row r="786" spans="1:87" s="11" customFormat="1" ht="12" customHeight="1">
      <c r="A786" s="168">
        <v>18900183</v>
      </c>
      <c r="B786" s="111" t="str">
        <f t="shared" si="689"/>
        <v>18900183</v>
      </c>
      <c r="C786" s="96" t="s">
        <v>128</v>
      </c>
      <c r="D786" s="115" t="str">
        <f t="shared" si="690"/>
        <v>AIC</v>
      </c>
      <c r="E786" s="115"/>
      <c r="F786" s="96"/>
      <c r="G786" s="115"/>
      <c r="H786" s="184" t="str">
        <f t="shared" si="691"/>
        <v>AIC</v>
      </c>
      <c r="I786" s="184" t="str">
        <f t="shared" si="692"/>
        <v/>
      </c>
      <c r="J786" s="184" t="str">
        <f t="shared" si="693"/>
        <v/>
      </c>
      <c r="K786" s="184" t="str">
        <f t="shared" si="694"/>
        <v/>
      </c>
      <c r="L786" s="184" t="str">
        <f t="shared" si="695"/>
        <v>NO</v>
      </c>
      <c r="M786" s="184" t="str">
        <f t="shared" si="696"/>
        <v>NO</v>
      </c>
      <c r="N786" s="184" t="str">
        <f t="shared" si="697"/>
        <v/>
      </c>
      <c r="O786"/>
      <c r="P786" s="97">
        <v>297590.37</v>
      </c>
      <c r="Q786" s="97">
        <v>296166.49</v>
      </c>
      <c r="R786" s="97">
        <v>294742.61</v>
      </c>
      <c r="S786" s="97">
        <v>293318.73</v>
      </c>
      <c r="T786" s="97">
        <v>291894.84999999998</v>
      </c>
      <c r="U786" s="97">
        <v>290470.96999999997</v>
      </c>
      <c r="V786" s="97">
        <v>289047.09000000003</v>
      </c>
      <c r="W786" s="97">
        <v>287623.21000000002</v>
      </c>
      <c r="X786" s="97">
        <v>286199.33</v>
      </c>
      <c r="Y786" s="97">
        <v>284775.45</v>
      </c>
      <c r="Z786" s="97">
        <v>283351.57</v>
      </c>
      <c r="AA786" s="97">
        <v>281927.69</v>
      </c>
      <c r="AB786" s="97">
        <v>280503.81</v>
      </c>
      <c r="AC786" s="97"/>
      <c r="AD786" s="97"/>
      <c r="AE786" s="97">
        <f t="shared" si="700"/>
        <v>289047.08999999997</v>
      </c>
      <c r="AF786" s="105"/>
      <c r="AG786" s="104"/>
      <c r="AH786" s="102">
        <f t="shared" si="702"/>
        <v>289047.08999999997</v>
      </c>
      <c r="AI786" s="102"/>
      <c r="AJ786" s="102"/>
      <c r="AK786" s="103"/>
      <c r="AL786" s="102">
        <f t="shared" si="680"/>
        <v>0</v>
      </c>
      <c r="AM786" s="101"/>
      <c r="AN786" s="102"/>
      <c r="AO786" s="264">
        <f t="shared" si="681"/>
        <v>0</v>
      </c>
      <c r="AP786" s="240"/>
      <c r="AQ786" s="87">
        <f t="shared" si="701"/>
        <v>280503.81</v>
      </c>
      <c r="AR786" s="102">
        <f t="shared" si="703"/>
        <v>280503.81</v>
      </c>
      <c r="AS786" s="102"/>
      <c r="AT786" s="102"/>
      <c r="AU786" s="102"/>
      <c r="AV786" s="260">
        <f t="shared" si="682"/>
        <v>0</v>
      </c>
      <c r="AW786" s="102"/>
      <c r="AX786" s="102"/>
      <c r="AY786" s="101">
        <f t="shared" si="683"/>
        <v>0</v>
      </c>
      <c r="AZ786" s="516"/>
      <c r="BA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row>
    <row r="787" spans="1:87" s="11" customFormat="1" ht="12" customHeight="1">
      <c r="A787" s="168">
        <v>18900193</v>
      </c>
      <c r="B787" s="111" t="str">
        <f t="shared" si="689"/>
        <v>18900193</v>
      </c>
      <c r="C787" s="115" t="s">
        <v>193</v>
      </c>
      <c r="D787" s="115" t="str">
        <f t="shared" si="690"/>
        <v>AIC</v>
      </c>
      <c r="E787" s="115"/>
      <c r="F787" s="115"/>
      <c r="G787" s="115"/>
      <c r="H787" s="184" t="str">
        <f t="shared" si="691"/>
        <v>AIC</v>
      </c>
      <c r="I787" s="184" t="str">
        <f t="shared" si="692"/>
        <v/>
      </c>
      <c r="J787" s="184" t="str">
        <f t="shared" si="693"/>
        <v/>
      </c>
      <c r="K787" s="184" t="str">
        <f t="shared" si="694"/>
        <v/>
      </c>
      <c r="L787" s="184" t="str">
        <f t="shared" si="695"/>
        <v>NO</v>
      </c>
      <c r="M787" s="184" t="str">
        <f t="shared" si="696"/>
        <v>NO</v>
      </c>
      <c r="N787" s="184" t="str">
        <f t="shared" si="697"/>
        <v/>
      </c>
      <c r="O787"/>
      <c r="P787" s="97">
        <v>2163988.81</v>
      </c>
      <c r="Q787" s="97">
        <v>2144838.46</v>
      </c>
      <c r="R787" s="97">
        <v>2125688.11</v>
      </c>
      <c r="S787" s="97">
        <v>2106537.7599999998</v>
      </c>
      <c r="T787" s="97">
        <v>2087387.41</v>
      </c>
      <c r="U787" s="97">
        <v>2068237.06</v>
      </c>
      <c r="V787" s="97">
        <v>2049086.71</v>
      </c>
      <c r="W787" s="97">
        <v>2029936.36</v>
      </c>
      <c r="X787" s="97">
        <v>2010786.01</v>
      </c>
      <c r="Y787" s="97">
        <v>1991635.66</v>
      </c>
      <c r="Z787" s="97">
        <v>1972485.31</v>
      </c>
      <c r="AA787" s="97">
        <v>1953334.96</v>
      </c>
      <c r="AB787" s="97">
        <v>1934184.61</v>
      </c>
      <c r="AC787" s="97"/>
      <c r="AD787" s="97"/>
      <c r="AE787" s="97">
        <f t="shared" si="700"/>
        <v>2049086.71</v>
      </c>
      <c r="AF787" s="105"/>
      <c r="AG787" s="104"/>
      <c r="AH787" s="102">
        <f t="shared" si="702"/>
        <v>2049086.71</v>
      </c>
      <c r="AI787" s="102"/>
      <c r="AJ787" s="102"/>
      <c r="AK787" s="103"/>
      <c r="AL787" s="102">
        <f t="shared" si="680"/>
        <v>0</v>
      </c>
      <c r="AM787" s="101"/>
      <c r="AN787" s="102"/>
      <c r="AO787" s="264">
        <f t="shared" si="681"/>
        <v>0</v>
      </c>
      <c r="AP787" s="240"/>
      <c r="AQ787" s="87">
        <f t="shared" si="701"/>
        <v>1934184.61</v>
      </c>
      <c r="AR787" s="102">
        <f t="shared" si="703"/>
        <v>1934184.61</v>
      </c>
      <c r="AS787" s="102"/>
      <c r="AT787" s="102"/>
      <c r="AU787" s="102"/>
      <c r="AV787" s="260">
        <f t="shared" si="682"/>
        <v>0</v>
      </c>
      <c r="AW787" s="102"/>
      <c r="AX787" s="102"/>
      <c r="AY787" s="101">
        <f t="shared" si="683"/>
        <v>0</v>
      </c>
      <c r="AZ787" s="516"/>
      <c r="BA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row>
    <row r="788" spans="1:87" s="11" customFormat="1" ht="12" customHeight="1">
      <c r="A788" s="168">
        <v>18900203</v>
      </c>
      <c r="B788" s="111" t="str">
        <f t="shared" si="689"/>
        <v>18900203</v>
      </c>
      <c r="C788" s="115" t="s">
        <v>1180</v>
      </c>
      <c r="D788" s="115" t="str">
        <f t="shared" si="690"/>
        <v>AIC</v>
      </c>
      <c r="E788" s="115"/>
      <c r="F788" s="115"/>
      <c r="G788" s="115"/>
      <c r="H788" s="184" t="str">
        <f t="shared" si="691"/>
        <v>AIC</v>
      </c>
      <c r="I788" s="184" t="str">
        <f t="shared" si="692"/>
        <v/>
      </c>
      <c r="J788" s="184" t="str">
        <f t="shared" si="693"/>
        <v/>
      </c>
      <c r="K788" s="184" t="str">
        <f t="shared" si="694"/>
        <v/>
      </c>
      <c r="L788" s="184" t="str">
        <f t="shared" si="695"/>
        <v>NO</v>
      </c>
      <c r="M788" s="184" t="str">
        <f t="shared" si="696"/>
        <v>NO</v>
      </c>
      <c r="N788" s="184" t="str">
        <f t="shared" si="697"/>
        <v/>
      </c>
      <c r="O788"/>
      <c r="P788" s="97">
        <v>2251005.7200000002</v>
      </c>
      <c r="Q788" s="97">
        <v>2244147.1800000002</v>
      </c>
      <c r="R788" s="97">
        <v>2237288.64</v>
      </c>
      <c r="S788" s="97">
        <v>2230430.1</v>
      </c>
      <c r="T788" s="97">
        <v>2223571.56</v>
      </c>
      <c r="U788" s="97">
        <v>2216713.02</v>
      </c>
      <c r="V788" s="97">
        <v>2209854.48</v>
      </c>
      <c r="W788" s="97">
        <v>2202995.94</v>
      </c>
      <c r="X788" s="97">
        <v>2196137.4</v>
      </c>
      <c r="Y788" s="97">
        <v>2189278.86</v>
      </c>
      <c r="Z788" s="97">
        <v>2182420.3199999998</v>
      </c>
      <c r="AA788" s="97">
        <v>2175561.7799999998</v>
      </c>
      <c r="AB788" s="97">
        <v>2168703.2400000002</v>
      </c>
      <c r="AC788" s="97"/>
      <c r="AD788" s="97"/>
      <c r="AE788" s="97">
        <f t="shared" si="700"/>
        <v>2209854.48</v>
      </c>
      <c r="AF788" s="105"/>
      <c r="AG788" s="104"/>
      <c r="AH788" s="102">
        <f t="shared" si="702"/>
        <v>2209854.48</v>
      </c>
      <c r="AI788" s="102"/>
      <c r="AJ788" s="102"/>
      <c r="AK788" s="103"/>
      <c r="AL788" s="102">
        <f t="shared" si="680"/>
        <v>0</v>
      </c>
      <c r="AM788" s="101"/>
      <c r="AN788" s="102"/>
      <c r="AO788" s="264">
        <f t="shared" si="681"/>
        <v>0</v>
      </c>
      <c r="AP788" s="240"/>
      <c r="AQ788" s="87">
        <f t="shared" si="701"/>
        <v>2168703.2400000002</v>
      </c>
      <c r="AR788" s="102">
        <f t="shared" si="703"/>
        <v>2168703.2400000002</v>
      </c>
      <c r="AS788" s="102"/>
      <c r="AT788" s="102"/>
      <c r="AU788" s="102"/>
      <c r="AV788" s="260">
        <f t="shared" si="682"/>
        <v>0</v>
      </c>
      <c r="AW788" s="102"/>
      <c r="AX788" s="102"/>
      <c r="AY788" s="101">
        <f t="shared" si="683"/>
        <v>0</v>
      </c>
      <c r="AZ788" s="516"/>
      <c r="BA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row>
    <row r="789" spans="1:87" s="11" customFormat="1" ht="12" customHeight="1">
      <c r="A789" s="168">
        <v>18900213</v>
      </c>
      <c r="B789" s="111" t="str">
        <f t="shared" si="689"/>
        <v>18900213</v>
      </c>
      <c r="C789" s="115" t="s">
        <v>1181</v>
      </c>
      <c r="D789" s="115" t="str">
        <f t="shared" si="690"/>
        <v>AIC</v>
      </c>
      <c r="E789" s="115"/>
      <c r="F789" s="115"/>
      <c r="G789" s="115"/>
      <c r="H789" s="184" t="str">
        <f t="shared" si="691"/>
        <v>AIC</v>
      </c>
      <c r="I789" s="184" t="str">
        <f t="shared" si="692"/>
        <v/>
      </c>
      <c r="J789" s="184" t="str">
        <f t="shared" si="693"/>
        <v/>
      </c>
      <c r="K789" s="184" t="str">
        <f t="shared" si="694"/>
        <v/>
      </c>
      <c r="L789" s="184" t="str">
        <f t="shared" si="695"/>
        <v>NO</v>
      </c>
      <c r="M789" s="184" t="str">
        <f t="shared" si="696"/>
        <v>NO</v>
      </c>
      <c r="N789" s="184" t="str">
        <f t="shared" si="697"/>
        <v/>
      </c>
      <c r="O789"/>
      <c r="P789" s="97">
        <v>8659103.5800000001</v>
      </c>
      <c r="Q789" s="97">
        <v>8632716.0999999996</v>
      </c>
      <c r="R789" s="97">
        <v>8606328.6199999992</v>
      </c>
      <c r="S789" s="97">
        <v>8579941.1400000006</v>
      </c>
      <c r="T789" s="97">
        <v>8553553.6600000001</v>
      </c>
      <c r="U789" s="97">
        <v>8527166.1799999997</v>
      </c>
      <c r="V789" s="97">
        <v>8500778.6999999993</v>
      </c>
      <c r="W789" s="97">
        <v>8474391.2200000007</v>
      </c>
      <c r="X789" s="97">
        <v>8448003.7400000002</v>
      </c>
      <c r="Y789" s="97">
        <v>8421616.2599999998</v>
      </c>
      <c r="Z789" s="97">
        <v>8395228.7799999993</v>
      </c>
      <c r="AA789" s="97">
        <v>8368841.2999999998</v>
      </c>
      <c r="AB789" s="97">
        <v>8342453.8200000003</v>
      </c>
      <c r="AC789" s="97"/>
      <c r="AD789" s="97"/>
      <c r="AE789" s="97">
        <f t="shared" si="700"/>
        <v>8500778.6999999993</v>
      </c>
      <c r="AF789" s="105"/>
      <c r="AG789" s="104"/>
      <c r="AH789" s="102">
        <f t="shared" si="702"/>
        <v>8500778.6999999993</v>
      </c>
      <c r="AI789" s="102"/>
      <c r="AJ789" s="102"/>
      <c r="AK789" s="103"/>
      <c r="AL789" s="102">
        <f t="shared" si="680"/>
        <v>0</v>
      </c>
      <c r="AM789" s="101"/>
      <c r="AN789" s="102"/>
      <c r="AO789" s="264">
        <f t="shared" si="681"/>
        <v>0</v>
      </c>
      <c r="AP789" s="240"/>
      <c r="AQ789" s="87">
        <f t="shared" si="701"/>
        <v>8342453.8200000003</v>
      </c>
      <c r="AR789" s="102">
        <f t="shared" si="703"/>
        <v>8342453.8200000003</v>
      </c>
      <c r="AS789" s="102"/>
      <c r="AT789" s="102"/>
      <c r="AU789" s="102"/>
      <c r="AV789" s="260">
        <f t="shared" si="682"/>
        <v>0</v>
      </c>
      <c r="AW789" s="102"/>
      <c r="AX789" s="102"/>
      <c r="AY789" s="101">
        <f t="shared" si="683"/>
        <v>0</v>
      </c>
      <c r="AZ789" s="516"/>
      <c r="BA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row>
    <row r="790" spans="1:87" s="11" customFormat="1" ht="12" customHeight="1">
      <c r="A790" s="364">
        <v>18900233</v>
      </c>
      <c r="B790" s="365" t="str">
        <f t="shared" si="689"/>
        <v>18900233</v>
      </c>
      <c r="C790" s="382" t="s">
        <v>1501</v>
      </c>
      <c r="D790" s="353" t="str">
        <f t="shared" si="690"/>
        <v>AIC</v>
      </c>
      <c r="E790" s="353"/>
      <c r="F790" s="367">
        <v>43174</v>
      </c>
      <c r="G790" s="353"/>
      <c r="H790" s="354" t="str">
        <f t="shared" ref="H790:H821" si="704">IF(VALUE(AH790),H$7,IF(ISBLANK(AH790),"",H$7))</f>
        <v>AIC</v>
      </c>
      <c r="I790" s="354"/>
      <c r="J790" s="354"/>
      <c r="K790" s="354"/>
      <c r="L790" s="354" t="str">
        <f t="shared" ref="L790" si="705">IF(VALUE(AM790),"W/C",IF(ISBLANK(AM790),"NO","W/C"))</f>
        <v>NO</v>
      </c>
      <c r="M790" s="354" t="str">
        <f t="shared" ref="M790" si="706">IF(VALUE(AN790),"W/C",IF(ISBLANK(AN790),"NO","W/C"))</f>
        <v>NO</v>
      </c>
      <c r="N790" s="354" t="str">
        <f t="shared" ref="N790" si="707">IF(OR(CONCATENATE(L790,M790)="NOW/C",CONCATENATE(L790,M790)="W/CNO"),"W/C","")</f>
        <v/>
      </c>
      <c r="O790"/>
      <c r="P790" s="355">
        <v>0</v>
      </c>
      <c r="Q790" s="355">
        <v>0</v>
      </c>
      <c r="R790" s="355">
        <v>0</v>
      </c>
      <c r="S790" s="355">
        <v>3597935</v>
      </c>
      <c r="T790" s="355">
        <v>4840367.4000000004</v>
      </c>
      <c r="U790" s="355">
        <v>4840367.4000000004</v>
      </c>
      <c r="V790" s="355">
        <v>4891947.97</v>
      </c>
      <c r="W790" s="355">
        <v>4883614.16</v>
      </c>
      <c r="X790" s="355">
        <v>4875280.3499999996</v>
      </c>
      <c r="Y790" s="355">
        <v>4866946.54</v>
      </c>
      <c r="Z790" s="355">
        <v>4890041.54</v>
      </c>
      <c r="AA790" s="355">
        <v>4881653.82</v>
      </c>
      <c r="AB790" s="355">
        <v>4873266.0999999996</v>
      </c>
      <c r="AC790" s="355"/>
      <c r="AD790" s="355"/>
      <c r="AE790" s="355">
        <f t="shared" si="700"/>
        <v>3750398.9358333331</v>
      </c>
      <c r="AF790" s="406"/>
      <c r="AG790" s="356"/>
      <c r="AH790" s="357">
        <f t="shared" si="702"/>
        <v>3750398.9358333331</v>
      </c>
      <c r="AI790" s="357"/>
      <c r="AJ790" s="357"/>
      <c r="AK790" s="358"/>
      <c r="AL790" s="357"/>
      <c r="AM790" s="359"/>
      <c r="AN790" s="357"/>
      <c r="AO790" s="360">
        <f t="shared" si="681"/>
        <v>0</v>
      </c>
      <c r="AP790" s="240"/>
      <c r="AQ790" s="361">
        <f t="shared" si="701"/>
        <v>4873266.0999999996</v>
      </c>
      <c r="AR790" s="357">
        <f t="shared" ref="AR790" si="708">AQ790</f>
        <v>4873266.0999999996</v>
      </c>
      <c r="AS790" s="357"/>
      <c r="AT790" s="357"/>
      <c r="AU790" s="357"/>
      <c r="AV790" s="362">
        <f t="shared" si="682"/>
        <v>0</v>
      </c>
      <c r="AW790" s="357"/>
      <c r="AX790" s="357"/>
      <c r="AY790" s="359">
        <f t="shared" si="683"/>
        <v>0</v>
      </c>
      <c r="AZ790" s="516"/>
      <c r="BA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row>
    <row r="791" spans="1:87" s="11" customFormat="1" ht="12" customHeight="1">
      <c r="A791" s="168">
        <v>18900243</v>
      </c>
      <c r="B791" s="111" t="str">
        <f t="shared" si="689"/>
        <v>18900243</v>
      </c>
      <c r="C791" s="96" t="s">
        <v>470</v>
      </c>
      <c r="D791" s="115" t="str">
        <f t="shared" si="690"/>
        <v>AIC</v>
      </c>
      <c r="E791" s="115"/>
      <c r="F791" s="96"/>
      <c r="G791" s="115"/>
      <c r="H791" s="184" t="str">
        <f t="shared" si="704"/>
        <v>AIC</v>
      </c>
      <c r="I791" s="184" t="str">
        <f t="shared" ref="I791:I828" si="709">IF(VALUE(AI791),I$7,IF(ISBLANK(AI791),"",I$7))</f>
        <v/>
      </c>
      <c r="J791" s="184" t="str">
        <f t="shared" ref="J791:J828" si="710">IF(VALUE(AJ791),J$7,IF(ISBLANK(AJ791),"",J$7))</f>
        <v/>
      </c>
      <c r="K791" s="184" t="str">
        <f t="shared" ref="K791:K828" si="711">IF(VALUE(AK791),K$7,IF(ISBLANK(AK791),"",K$7))</f>
        <v/>
      </c>
      <c r="L791" s="184" t="str">
        <f t="shared" si="695"/>
        <v>NO</v>
      </c>
      <c r="M791" s="184" t="str">
        <f t="shared" si="696"/>
        <v>NO</v>
      </c>
      <c r="N791" s="184" t="str">
        <f t="shared" si="697"/>
        <v/>
      </c>
      <c r="O791"/>
      <c r="P791" s="97">
        <v>1748.99</v>
      </c>
      <c r="Q791" s="97">
        <v>1457.42</v>
      </c>
      <c r="R791" s="97">
        <v>1165.8499999999999</v>
      </c>
      <c r="S791" s="97">
        <v>874.28</v>
      </c>
      <c r="T791" s="97">
        <v>582.71</v>
      </c>
      <c r="U791" s="97">
        <v>291.14</v>
      </c>
      <c r="V791" s="97">
        <v>0</v>
      </c>
      <c r="W791" s="97">
        <v>0</v>
      </c>
      <c r="X791" s="97">
        <v>0</v>
      </c>
      <c r="Y791" s="97">
        <v>0</v>
      </c>
      <c r="Z791" s="97">
        <v>0</v>
      </c>
      <c r="AA791" s="97">
        <v>0</v>
      </c>
      <c r="AB791" s="97">
        <v>0</v>
      </c>
      <c r="AC791" s="97"/>
      <c r="AD791" s="97"/>
      <c r="AE791" s="97">
        <f t="shared" si="700"/>
        <v>437.15791666666672</v>
      </c>
      <c r="AF791" s="105"/>
      <c r="AG791" s="104"/>
      <c r="AH791" s="102">
        <f t="shared" si="702"/>
        <v>437.15791666666672</v>
      </c>
      <c r="AI791" s="102"/>
      <c r="AJ791" s="102"/>
      <c r="AK791" s="103"/>
      <c r="AL791" s="102">
        <f t="shared" si="680"/>
        <v>0</v>
      </c>
      <c r="AM791" s="101"/>
      <c r="AN791" s="102"/>
      <c r="AO791" s="264">
        <f t="shared" si="681"/>
        <v>0</v>
      </c>
      <c r="AP791" s="240"/>
      <c r="AQ791" s="87">
        <f t="shared" si="701"/>
        <v>0</v>
      </c>
      <c r="AR791" s="102">
        <f t="shared" si="703"/>
        <v>0</v>
      </c>
      <c r="AS791" s="102"/>
      <c r="AT791" s="102"/>
      <c r="AU791" s="102"/>
      <c r="AV791" s="260">
        <f t="shared" si="682"/>
        <v>0</v>
      </c>
      <c r="AW791" s="102"/>
      <c r="AX791" s="102"/>
      <c r="AY791" s="101">
        <f t="shared" si="683"/>
        <v>0</v>
      </c>
      <c r="AZ791" s="516"/>
      <c r="BA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row>
    <row r="792" spans="1:87" s="11" customFormat="1" ht="12" customHeight="1">
      <c r="A792" s="168">
        <v>18900253</v>
      </c>
      <c r="B792" s="111" t="str">
        <f t="shared" si="689"/>
        <v>18900253</v>
      </c>
      <c r="C792" s="96" t="s">
        <v>642</v>
      </c>
      <c r="D792" s="115" t="str">
        <f t="shared" si="690"/>
        <v>AIC</v>
      </c>
      <c r="E792" s="115"/>
      <c r="F792" s="96"/>
      <c r="G792" s="115"/>
      <c r="H792" s="184" t="str">
        <f t="shared" si="704"/>
        <v>AIC</v>
      </c>
      <c r="I792" s="184" t="str">
        <f t="shared" si="709"/>
        <v/>
      </c>
      <c r="J792" s="184" t="str">
        <f t="shared" si="710"/>
        <v/>
      </c>
      <c r="K792" s="184" t="str">
        <f t="shared" si="711"/>
        <v/>
      </c>
      <c r="L792" s="184" t="str">
        <f t="shared" si="695"/>
        <v>NO</v>
      </c>
      <c r="M792" s="184" t="str">
        <f t="shared" si="696"/>
        <v>NO</v>
      </c>
      <c r="N792" s="184" t="str">
        <f t="shared" si="697"/>
        <v/>
      </c>
      <c r="O792"/>
      <c r="P792" s="97">
        <v>598825.75</v>
      </c>
      <c r="Q792" s="97">
        <v>595035.71</v>
      </c>
      <c r="R792" s="97">
        <v>591245.67000000004</v>
      </c>
      <c r="S792" s="97">
        <v>587455.63</v>
      </c>
      <c r="T792" s="97">
        <v>583665.59</v>
      </c>
      <c r="U792" s="97">
        <v>579875.55000000005</v>
      </c>
      <c r="V792" s="97">
        <v>576085.51</v>
      </c>
      <c r="W792" s="97">
        <v>572295.47</v>
      </c>
      <c r="X792" s="97">
        <v>568505.43000000005</v>
      </c>
      <c r="Y792" s="97">
        <v>564715.39</v>
      </c>
      <c r="Z792" s="97">
        <v>560925.35</v>
      </c>
      <c r="AA792" s="97">
        <v>557135.31000000006</v>
      </c>
      <c r="AB792" s="97">
        <v>553345.27</v>
      </c>
      <c r="AC792" s="97"/>
      <c r="AD792" s="97"/>
      <c r="AE792" s="97">
        <f t="shared" si="700"/>
        <v>576085.50999999978</v>
      </c>
      <c r="AF792" s="105"/>
      <c r="AG792" s="104"/>
      <c r="AH792" s="102">
        <f t="shared" si="702"/>
        <v>576085.50999999978</v>
      </c>
      <c r="AI792" s="102"/>
      <c r="AJ792" s="102"/>
      <c r="AK792" s="103"/>
      <c r="AL792" s="102">
        <f t="shared" si="680"/>
        <v>0</v>
      </c>
      <c r="AM792" s="101"/>
      <c r="AN792" s="102"/>
      <c r="AO792" s="264">
        <f t="shared" si="681"/>
        <v>0</v>
      </c>
      <c r="AP792" s="240"/>
      <c r="AQ792" s="87">
        <f t="shared" si="701"/>
        <v>553345.27</v>
      </c>
      <c r="AR792" s="102">
        <f t="shared" si="703"/>
        <v>553345.27</v>
      </c>
      <c r="AS792" s="102"/>
      <c r="AT792" s="102"/>
      <c r="AU792" s="102"/>
      <c r="AV792" s="260">
        <f t="shared" si="682"/>
        <v>0</v>
      </c>
      <c r="AW792" s="102"/>
      <c r="AX792" s="102"/>
      <c r="AY792" s="101">
        <f t="shared" si="683"/>
        <v>0</v>
      </c>
      <c r="AZ792" s="516"/>
      <c r="BA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row>
    <row r="793" spans="1:87" s="11" customFormat="1" ht="12" customHeight="1">
      <c r="A793" s="168">
        <v>18900263</v>
      </c>
      <c r="B793" s="111" t="str">
        <f t="shared" si="689"/>
        <v>18900263</v>
      </c>
      <c r="C793" s="96" t="s">
        <v>643</v>
      </c>
      <c r="D793" s="115" t="str">
        <f t="shared" si="690"/>
        <v>AIC</v>
      </c>
      <c r="E793" s="115"/>
      <c r="F793" s="96"/>
      <c r="G793" s="115"/>
      <c r="H793" s="184" t="str">
        <f t="shared" si="704"/>
        <v>AIC</v>
      </c>
      <c r="I793" s="184" t="str">
        <f t="shared" si="709"/>
        <v/>
      </c>
      <c r="J793" s="184" t="str">
        <f t="shared" si="710"/>
        <v/>
      </c>
      <c r="K793" s="184" t="str">
        <f t="shared" si="711"/>
        <v/>
      </c>
      <c r="L793" s="184" t="str">
        <f t="shared" si="695"/>
        <v>NO</v>
      </c>
      <c r="M793" s="184" t="str">
        <f t="shared" si="696"/>
        <v>NO</v>
      </c>
      <c r="N793" s="184" t="str">
        <f t="shared" si="697"/>
        <v/>
      </c>
      <c r="O793"/>
      <c r="P793" s="97">
        <v>455058.06</v>
      </c>
      <c r="Q793" s="97">
        <v>452177.94</v>
      </c>
      <c r="R793" s="97">
        <v>449297.82</v>
      </c>
      <c r="S793" s="97">
        <v>446417.7</v>
      </c>
      <c r="T793" s="97">
        <v>443537.58</v>
      </c>
      <c r="U793" s="97">
        <v>440657.46</v>
      </c>
      <c r="V793" s="97">
        <v>437777.34</v>
      </c>
      <c r="W793" s="97">
        <v>434897.22</v>
      </c>
      <c r="X793" s="97">
        <v>432017.1</v>
      </c>
      <c r="Y793" s="97">
        <v>429136.98</v>
      </c>
      <c r="Z793" s="97">
        <v>426256.86</v>
      </c>
      <c r="AA793" s="97">
        <v>423376.74</v>
      </c>
      <c r="AB793" s="97">
        <v>420496.62</v>
      </c>
      <c r="AC793" s="97"/>
      <c r="AD793" s="97"/>
      <c r="AE793" s="97">
        <f t="shared" si="700"/>
        <v>437777.34</v>
      </c>
      <c r="AF793" s="105"/>
      <c r="AG793" s="104"/>
      <c r="AH793" s="102">
        <f t="shared" si="702"/>
        <v>437777.34</v>
      </c>
      <c r="AI793" s="102"/>
      <c r="AJ793" s="102"/>
      <c r="AK793" s="103"/>
      <c r="AL793" s="102">
        <f t="shared" si="680"/>
        <v>0</v>
      </c>
      <c r="AM793" s="101"/>
      <c r="AN793" s="102"/>
      <c r="AO793" s="264">
        <f t="shared" si="681"/>
        <v>0</v>
      </c>
      <c r="AP793" s="240"/>
      <c r="AQ793" s="87">
        <f t="shared" si="701"/>
        <v>420496.62</v>
      </c>
      <c r="AR793" s="102">
        <f t="shared" si="703"/>
        <v>420496.62</v>
      </c>
      <c r="AS793" s="102"/>
      <c r="AT793" s="102"/>
      <c r="AU793" s="102"/>
      <c r="AV793" s="260">
        <f t="shared" si="682"/>
        <v>0</v>
      </c>
      <c r="AW793" s="102"/>
      <c r="AX793" s="102"/>
      <c r="AY793" s="101">
        <f t="shared" si="683"/>
        <v>0</v>
      </c>
      <c r="AZ793" s="516"/>
      <c r="BA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row>
    <row r="794" spans="1:87" s="11" customFormat="1" ht="12" customHeight="1">
      <c r="A794" s="168">
        <v>18900273</v>
      </c>
      <c r="B794" s="111" t="str">
        <f t="shared" si="689"/>
        <v>18900273</v>
      </c>
      <c r="C794" s="96" t="s">
        <v>291</v>
      </c>
      <c r="D794" s="115" t="str">
        <f t="shared" si="690"/>
        <v>AIC</v>
      </c>
      <c r="E794" s="115"/>
      <c r="F794" s="96"/>
      <c r="G794" s="115"/>
      <c r="H794" s="184" t="str">
        <f t="shared" si="704"/>
        <v>AIC</v>
      </c>
      <c r="I794" s="184" t="str">
        <f t="shared" si="709"/>
        <v/>
      </c>
      <c r="J794" s="184" t="str">
        <f t="shared" si="710"/>
        <v/>
      </c>
      <c r="K794" s="184" t="str">
        <f t="shared" si="711"/>
        <v/>
      </c>
      <c r="L794" s="184" t="str">
        <f t="shared" si="695"/>
        <v>NO</v>
      </c>
      <c r="M794" s="184" t="str">
        <f t="shared" si="696"/>
        <v>NO</v>
      </c>
      <c r="N794" s="184" t="str">
        <f t="shared" si="697"/>
        <v/>
      </c>
      <c r="O794"/>
      <c r="P794" s="97">
        <v>1393367.77</v>
      </c>
      <c r="Q794" s="97">
        <v>1384548.98</v>
      </c>
      <c r="R794" s="97">
        <v>1375730.19</v>
      </c>
      <c r="S794" s="97">
        <v>1366911.4</v>
      </c>
      <c r="T794" s="97">
        <v>1358092.61</v>
      </c>
      <c r="U794" s="97">
        <v>1349273.82</v>
      </c>
      <c r="V794" s="97">
        <v>1340455.03</v>
      </c>
      <c r="W794" s="97">
        <v>1331636.24</v>
      </c>
      <c r="X794" s="97">
        <v>1322817.45</v>
      </c>
      <c r="Y794" s="97">
        <v>1313998.6599999999</v>
      </c>
      <c r="Z794" s="97">
        <v>1305179.8700000001</v>
      </c>
      <c r="AA794" s="97">
        <v>1296361.08</v>
      </c>
      <c r="AB794" s="97">
        <v>1287542.29</v>
      </c>
      <c r="AC794" s="97"/>
      <c r="AD794" s="97"/>
      <c r="AE794" s="97">
        <f t="shared" si="700"/>
        <v>1340455.03</v>
      </c>
      <c r="AF794" s="105"/>
      <c r="AG794" s="104"/>
      <c r="AH794" s="102">
        <f t="shared" si="702"/>
        <v>1340455.03</v>
      </c>
      <c r="AI794" s="102"/>
      <c r="AJ794" s="102"/>
      <c r="AK794" s="103"/>
      <c r="AL794" s="102">
        <f t="shared" si="680"/>
        <v>0</v>
      </c>
      <c r="AM794" s="101"/>
      <c r="AN794" s="102"/>
      <c r="AO794" s="264">
        <f t="shared" si="681"/>
        <v>0</v>
      </c>
      <c r="AP794" s="240"/>
      <c r="AQ794" s="87">
        <f t="shared" si="701"/>
        <v>1287542.29</v>
      </c>
      <c r="AR794" s="102">
        <f t="shared" si="703"/>
        <v>1287542.29</v>
      </c>
      <c r="AS794" s="102"/>
      <c r="AT794" s="102"/>
      <c r="AU794" s="102"/>
      <c r="AV794" s="260">
        <f t="shared" si="682"/>
        <v>0</v>
      </c>
      <c r="AW794" s="102"/>
      <c r="AX794" s="102"/>
      <c r="AY794" s="101">
        <f t="shared" si="683"/>
        <v>0</v>
      </c>
      <c r="AZ794" s="516"/>
      <c r="BA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row>
    <row r="795" spans="1:87" s="11" customFormat="1" ht="12" customHeight="1">
      <c r="A795" s="168">
        <v>18900283</v>
      </c>
      <c r="B795" s="111" t="str">
        <f t="shared" si="689"/>
        <v>18900283</v>
      </c>
      <c r="C795" s="96" t="s">
        <v>201</v>
      </c>
      <c r="D795" s="115" t="str">
        <f t="shared" si="690"/>
        <v>AIC</v>
      </c>
      <c r="E795" s="115"/>
      <c r="F795" s="96"/>
      <c r="G795" s="115"/>
      <c r="H795" s="184" t="str">
        <f t="shared" si="704"/>
        <v>AIC</v>
      </c>
      <c r="I795" s="184" t="str">
        <f t="shared" si="709"/>
        <v/>
      </c>
      <c r="J795" s="184" t="str">
        <f t="shared" si="710"/>
        <v/>
      </c>
      <c r="K795" s="184" t="str">
        <f t="shared" si="711"/>
        <v/>
      </c>
      <c r="L795" s="184" t="str">
        <f t="shared" si="695"/>
        <v>NO</v>
      </c>
      <c r="M795" s="184" t="str">
        <f t="shared" si="696"/>
        <v>NO</v>
      </c>
      <c r="N795" s="184" t="str">
        <f t="shared" si="697"/>
        <v/>
      </c>
      <c r="O795"/>
      <c r="P795" s="97">
        <v>425255.07</v>
      </c>
      <c r="Q795" s="97">
        <v>422563.59</v>
      </c>
      <c r="R795" s="97">
        <v>419872.11</v>
      </c>
      <c r="S795" s="97">
        <v>417180.63</v>
      </c>
      <c r="T795" s="97">
        <v>414489.15</v>
      </c>
      <c r="U795" s="97">
        <v>411797.67</v>
      </c>
      <c r="V795" s="97">
        <v>409106.19</v>
      </c>
      <c r="W795" s="97">
        <v>406414.71</v>
      </c>
      <c r="X795" s="97">
        <v>403723.23</v>
      </c>
      <c r="Y795" s="97">
        <v>401031.75</v>
      </c>
      <c r="Z795" s="97">
        <v>398340.27</v>
      </c>
      <c r="AA795" s="97">
        <v>395648.79</v>
      </c>
      <c r="AB795" s="97">
        <v>392957.31</v>
      </c>
      <c r="AC795" s="97"/>
      <c r="AD795" s="97"/>
      <c r="AE795" s="97">
        <f t="shared" si="700"/>
        <v>409106.19</v>
      </c>
      <c r="AF795" s="105"/>
      <c r="AG795" s="104"/>
      <c r="AH795" s="102">
        <f t="shared" si="702"/>
        <v>409106.19</v>
      </c>
      <c r="AI795" s="102"/>
      <c r="AJ795" s="102"/>
      <c r="AK795" s="103"/>
      <c r="AL795" s="102">
        <f t="shared" si="680"/>
        <v>0</v>
      </c>
      <c r="AM795" s="101"/>
      <c r="AN795" s="102"/>
      <c r="AO795" s="264">
        <f t="shared" si="681"/>
        <v>0</v>
      </c>
      <c r="AP795" s="240"/>
      <c r="AQ795" s="87">
        <f t="shared" si="701"/>
        <v>392957.31</v>
      </c>
      <c r="AR795" s="102">
        <f t="shared" si="703"/>
        <v>392957.31</v>
      </c>
      <c r="AS795" s="102"/>
      <c r="AT795" s="102"/>
      <c r="AU795" s="102"/>
      <c r="AV795" s="260">
        <f t="shared" si="682"/>
        <v>0</v>
      </c>
      <c r="AW795" s="102"/>
      <c r="AX795" s="102"/>
      <c r="AY795" s="101">
        <f t="shared" si="683"/>
        <v>0</v>
      </c>
      <c r="AZ795" s="516"/>
      <c r="BA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row>
    <row r="796" spans="1:87" s="11" customFormat="1" ht="12" customHeight="1">
      <c r="A796" s="168">
        <v>18900293</v>
      </c>
      <c r="B796" s="111" t="str">
        <f t="shared" si="689"/>
        <v>18900293</v>
      </c>
      <c r="C796" s="96" t="s">
        <v>145</v>
      </c>
      <c r="D796" s="115" t="str">
        <f t="shared" si="690"/>
        <v>AIC</v>
      </c>
      <c r="E796" s="115"/>
      <c r="F796" s="96"/>
      <c r="G796" s="115"/>
      <c r="H796" s="184" t="str">
        <f t="shared" si="704"/>
        <v>AIC</v>
      </c>
      <c r="I796" s="184" t="str">
        <f t="shared" si="709"/>
        <v/>
      </c>
      <c r="J796" s="184" t="str">
        <f t="shared" si="710"/>
        <v/>
      </c>
      <c r="K796" s="184" t="str">
        <f t="shared" si="711"/>
        <v/>
      </c>
      <c r="L796" s="184" t="str">
        <f t="shared" si="695"/>
        <v>NO</v>
      </c>
      <c r="M796" s="184" t="str">
        <f t="shared" si="696"/>
        <v>NO</v>
      </c>
      <c r="N796" s="184" t="str">
        <f t="shared" si="697"/>
        <v/>
      </c>
      <c r="O796"/>
      <c r="P796" s="97">
        <v>4564.5</v>
      </c>
      <c r="Q796" s="97">
        <v>4469.41</v>
      </c>
      <c r="R796" s="97">
        <v>4374.32</v>
      </c>
      <c r="S796" s="97">
        <v>4279.2299999999996</v>
      </c>
      <c r="T796" s="97">
        <v>4184.1400000000003</v>
      </c>
      <c r="U796" s="97">
        <v>4089.05</v>
      </c>
      <c r="V796" s="97">
        <v>3993.96</v>
      </c>
      <c r="W796" s="97">
        <v>3898.87</v>
      </c>
      <c r="X796" s="97">
        <v>3803.78</v>
      </c>
      <c r="Y796" s="97">
        <v>3708.69</v>
      </c>
      <c r="Z796" s="97">
        <v>3613.6</v>
      </c>
      <c r="AA796" s="97">
        <v>3518.51</v>
      </c>
      <c r="AB796" s="97">
        <v>3423.42</v>
      </c>
      <c r="AC796" s="97"/>
      <c r="AD796" s="97"/>
      <c r="AE796" s="97">
        <f t="shared" si="700"/>
        <v>3993.9599999999996</v>
      </c>
      <c r="AF796" s="105"/>
      <c r="AG796" s="104"/>
      <c r="AH796" s="102">
        <f t="shared" si="702"/>
        <v>3993.9599999999996</v>
      </c>
      <c r="AI796" s="102"/>
      <c r="AJ796" s="102"/>
      <c r="AK796" s="103"/>
      <c r="AL796" s="102">
        <f t="shared" si="680"/>
        <v>0</v>
      </c>
      <c r="AM796" s="101"/>
      <c r="AN796" s="102"/>
      <c r="AO796" s="264">
        <f t="shared" si="681"/>
        <v>0</v>
      </c>
      <c r="AP796" s="240"/>
      <c r="AQ796" s="87">
        <f t="shared" si="701"/>
        <v>3423.42</v>
      </c>
      <c r="AR796" s="102">
        <f t="shared" si="703"/>
        <v>3423.42</v>
      </c>
      <c r="AS796" s="102"/>
      <c r="AT796" s="102"/>
      <c r="AU796" s="102"/>
      <c r="AV796" s="260">
        <f t="shared" si="682"/>
        <v>0</v>
      </c>
      <c r="AW796" s="102"/>
      <c r="AX796" s="102"/>
      <c r="AY796" s="101">
        <f t="shared" si="683"/>
        <v>0</v>
      </c>
      <c r="AZ796" s="516"/>
      <c r="BA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row>
    <row r="797" spans="1:87" s="11" customFormat="1" ht="12" customHeight="1">
      <c r="A797" s="168">
        <v>18900303</v>
      </c>
      <c r="B797" s="111" t="str">
        <f t="shared" si="689"/>
        <v>18900303</v>
      </c>
      <c r="C797" s="96" t="s">
        <v>297</v>
      </c>
      <c r="D797" s="115" t="str">
        <f t="shared" si="690"/>
        <v>AIC</v>
      </c>
      <c r="E797" s="115"/>
      <c r="F797" s="96"/>
      <c r="G797" s="115"/>
      <c r="H797" s="184" t="str">
        <f t="shared" si="704"/>
        <v>AIC</v>
      </c>
      <c r="I797" s="184" t="str">
        <f t="shared" si="709"/>
        <v/>
      </c>
      <c r="J797" s="184" t="str">
        <f t="shared" si="710"/>
        <v/>
      </c>
      <c r="K797" s="184" t="str">
        <f t="shared" si="711"/>
        <v/>
      </c>
      <c r="L797" s="184" t="str">
        <f t="shared" si="695"/>
        <v>NO</v>
      </c>
      <c r="M797" s="184" t="str">
        <f t="shared" si="696"/>
        <v>NO</v>
      </c>
      <c r="N797" s="184" t="str">
        <f t="shared" si="697"/>
        <v/>
      </c>
      <c r="O797"/>
      <c r="P797" s="97">
        <v>10649.37</v>
      </c>
      <c r="Q797" s="97">
        <v>10427.49</v>
      </c>
      <c r="R797" s="97">
        <v>10205.61</v>
      </c>
      <c r="S797" s="97">
        <v>9983.73</v>
      </c>
      <c r="T797" s="97">
        <v>9761.85</v>
      </c>
      <c r="U797" s="97">
        <v>9539.9699999999993</v>
      </c>
      <c r="V797" s="97">
        <v>9318.09</v>
      </c>
      <c r="W797" s="97">
        <v>9096.2099999999991</v>
      </c>
      <c r="X797" s="97">
        <v>8874.33</v>
      </c>
      <c r="Y797" s="97">
        <v>8652.4500000000007</v>
      </c>
      <c r="Z797" s="97">
        <v>8430.57</v>
      </c>
      <c r="AA797" s="97">
        <v>8208.69</v>
      </c>
      <c r="AB797" s="97">
        <v>7986.81</v>
      </c>
      <c r="AC797" s="97"/>
      <c r="AD797" s="97"/>
      <c r="AE797" s="97">
        <f t="shared" si="700"/>
        <v>9318.090000000002</v>
      </c>
      <c r="AF797" s="105"/>
      <c r="AG797" s="104"/>
      <c r="AH797" s="102">
        <f t="shared" si="702"/>
        <v>9318.090000000002</v>
      </c>
      <c r="AI797" s="102"/>
      <c r="AJ797" s="102"/>
      <c r="AK797" s="103"/>
      <c r="AL797" s="102">
        <f t="shared" si="680"/>
        <v>0</v>
      </c>
      <c r="AM797" s="101"/>
      <c r="AN797" s="102"/>
      <c r="AO797" s="264">
        <f t="shared" si="681"/>
        <v>0</v>
      </c>
      <c r="AP797" s="240"/>
      <c r="AQ797" s="87">
        <f t="shared" si="701"/>
        <v>7986.81</v>
      </c>
      <c r="AR797" s="102">
        <f t="shared" si="703"/>
        <v>7986.81</v>
      </c>
      <c r="AS797" s="102"/>
      <c r="AT797" s="102"/>
      <c r="AU797" s="102"/>
      <c r="AV797" s="260">
        <f t="shared" si="682"/>
        <v>0</v>
      </c>
      <c r="AW797" s="102"/>
      <c r="AX797" s="102"/>
      <c r="AY797" s="101">
        <f t="shared" si="683"/>
        <v>0</v>
      </c>
      <c r="AZ797" s="516"/>
      <c r="BA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row>
    <row r="798" spans="1:87" s="11" customFormat="1" ht="12" customHeight="1">
      <c r="A798" s="168">
        <v>18900323</v>
      </c>
      <c r="B798" s="111" t="str">
        <f t="shared" si="689"/>
        <v>18900323</v>
      </c>
      <c r="C798" s="96" t="s">
        <v>242</v>
      </c>
      <c r="D798" s="115" t="str">
        <f t="shared" si="690"/>
        <v>AIC</v>
      </c>
      <c r="E798" s="115"/>
      <c r="F798" s="96"/>
      <c r="G798" s="115"/>
      <c r="H798" s="184" t="str">
        <f t="shared" si="704"/>
        <v>AIC</v>
      </c>
      <c r="I798" s="184" t="str">
        <f t="shared" si="709"/>
        <v/>
      </c>
      <c r="J798" s="184" t="str">
        <f t="shared" si="710"/>
        <v/>
      </c>
      <c r="K798" s="184" t="str">
        <f t="shared" si="711"/>
        <v/>
      </c>
      <c r="L798" s="184" t="str">
        <f t="shared" si="695"/>
        <v>NO</v>
      </c>
      <c r="M798" s="184" t="str">
        <f t="shared" si="696"/>
        <v>NO</v>
      </c>
      <c r="N798" s="184" t="str">
        <f t="shared" si="697"/>
        <v/>
      </c>
      <c r="O798"/>
      <c r="P798" s="97">
        <v>291600.2</v>
      </c>
      <c r="Q798" s="97">
        <v>286393.06</v>
      </c>
      <c r="R798" s="97">
        <v>281185.91999999998</v>
      </c>
      <c r="S798" s="97">
        <v>275978.78000000003</v>
      </c>
      <c r="T798" s="97">
        <v>270771.64</v>
      </c>
      <c r="U798" s="97">
        <v>265564.5</v>
      </c>
      <c r="V798" s="97">
        <v>260357.36</v>
      </c>
      <c r="W798" s="97">
        <v>255150.22</v>
      </c>
      <c r="X798" s="97">
        <v>249943.08</v>
      </c>
      <c r="Y798" s="97">
        <v>244735.94</v>
      </c>
      <c r="Z798" s="97">
        <v>239528.8</v>
      </c>
      <c r="AA798" s="97">
        <v>234321.66</v>
      </c>
      <c r="AB798" s="97">
        <v>229114.52</v>
      </c>
      <c r="AC798" s="97"/>
      <c r="AD798" s="97"/>
      <c r="AE798" s="97">
        <f t="shared" si="700"/>
        <v>260357.35999999996</v>
      </c>
      <c r="AF798" s="105"/>
      <c r="AG798" s="104"/>
      <c r="AH798" s="102">
        <f t="shared" si="702"/>
        <v>260357.35999999996</v>
      </c>
      <c r="AI798" s="102"/>
      <c r="AJ798" s="102"/>
      <c r="AK798" s="103"/>
      <c r="AL798" s="102">
        <f t="shared" si="680"/>
        <v>0</v>
      </c>
      <c r="AM798" s="101"/>
      <c r="AN798" s="102"/>
      <c r="AO798" s="264">
        <f t="shared" si="681"/>
        <v>0</v>
      </c>
      <c r="AP798" s="240"/>
      <c r="AQ798" s="87">
        <f t="shared" si="701"/>
        <v>229114.52</v>
      </c>
      <c r="AR798" s="102">
        <f t="shared" si="703"/>
        <v>229114.52</v>
      </c>
      <c r="AS798" s="102"/>
      <c r="AT798" s="102"/>
      <c r="AU798" s="102"/>
      <c r="AV798" s="260">
        <f t="shared" si="682"/>
        <v>0</v>
      </c>
      <c r="AW798" s="102"/>
      <c r="AX798" s="102"/>
      <c r="AY798" s="101">
        <f t="shared" si="683"/>
        <v>0</v>
      </c>
      <c r="AZ798" s="516"/>
      <c r="BA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row>
    <row r="799" spans="1:87" s="11" customFormat="1" ht="12" customHeight="1">
      <c r="A799" s="168">
        <v>18900353</v>
      </c>
      <c r="B799" s="111" t="str">
        <f t="shared" si="689"/>
        <v>18900353</v>
      </c>
      <c r="C799" s="96" t="s">
        <v>376</v>
      </c>
      <c r="D799" s="115" t="str">
        <f t="shared" si="690"/>
        <v>AIC</v>
      </c>
      <c r="E799" s="115"/>
      <c r="F799" s="96"/>
      <c r="G799" s="115"/>
      <c r="H799" s="184" t="str">
        <f t="shared" si="704"/>
        <v>AIC</v>
      </c>
      <c r="I799" s="184" t="str">
        <f t="shared" si="709"/>
        <v/>
      </c>
      <c r="J799" s="184" t="str">
        <f t="shared" si="710"/>
        <v/>
      </c>
      <c r="K799" s="184" t="str">
        <f t="shared" si="711"/>
        <v/>
      </c>
      <c r="L799" s="184" t="str">
        <f t="shared" si="695"/>
        <v>NO</v>
      </c>
      <c r="M799" s="184" t="str">
        <f t="shared" si="696"/>
        <v>NO</v>
      </c>
      <c r="N799" s="184" t="str">
        <f t="shared" si="697"/>
        <v/>
      </c>
      <c r="O799"/>
      <c r="P799" s="97">
        <v>59497.38</v>
      </c>
      <c r="Q799" s="97">
        <v>58609.39</v>
      </c>
      <c r="R799" s="97">
        <v>57721.4</v>
      </c>
      <c r="S799" s="97">
        <v>56833.41</v>
      </c>
      <c r="T799" s="97">
        <v>55945.42</v>
      </c>
      <c r="U799" s="97">
        <v>55057.43</v>
      </c>
      <c r="V799" s="97">
        <v>54169.440000000002</v>
      </c>
      <c r="W799" s="97">
        <v>53281.45</v>
      </c>
      <c r="X799" s="97">
        <v>52393.46</v>
      </c>
      <c r="Y799" s="97">
        <v>51505.47</v>
      </c>
      <c r="Z799" s="97">
        <v>50617.48</v>
      </c>
      <c r="AA799" s="97">
        <v>49729.49</v>
      </c>
      <c r="AB799" s="97">
        <v>48841.5</v>
      </c>
      <c r="AC799" s="97"/>
      <c r="AD799" s="97"/>
      <c r="AE799" s="97">
        <f t="shared" si="700"/>
        <v>54169.440000000002</v>
      </c>
      <c r="AF799" s="105"/>
      <c r="AG799" s="104"/>
      <c r="AH799" s="102">
        <f t="shared" si="702"/>
        <v>54169.440000000002</v>
      </c>
      <c r="AI799" s="102"/>
      <c r="AJ799" s="102"/>
      <c r="AK799" s="103"/>
      <c r="AL799" s="102">
        <f t="shared" si="680"/>
        <v>0</v>
      </c>
      <c r="AM799" s="101"/>
      <c r="AN799" s="102"/>
      <c r="AO799" s="264">
        <f t="shared" si="681"/>
        <v>0</v>
      </c>
      <c r="AP799" s="240"/>
      <c r="AQ799" s="87">
        <f t="shared" si="701"/>
        <v>48841.5</v>
      </c>
      <c r="AR799" s="102">
        <f t="shared" si="703"/>
        <v>48841.5</v>
      </c>
      <c r="AS799" s="102"/>
      <c r="AT799" s="102"/>
      <c r="AU799" s="102"/>
      <c r="AV799" s="260">
        <f t="shared" si="682"/>
        <v>0</v>
      </c>
      <c r="AW799" s="102"/>
      <c r="AX799" s="102"/>
      <c r="AY799" s="101">
        <f t="shared" si="683"/>
        <v>0</v>
      </c>
      <c r="AZ799" s="516"/>
      <c r="BA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row>
    <row r="800" spans="1:87" s="11" customFormat="1" ht="12" customHeight="1">
      <c r="A800" s="169">
        <v>18900373</v>
      </c>
      <c r="B800" s="201" t="str">
        <f t="shared" si="689"/>
        <v>18900373</v>
      </c>
      <c r="C800" s="107" t="s">
        <v>114</v>
      </c>
      <c r="D800" s="115" t="str">
        <f t="shared" si="690"/>
        <v>AIC</v>
      </c>
      <c r="E800" s="115"/>
      <c r="F800" s="107"/>
      <c r="G800" s="115"/>
      <c r="H800" s="184" t="str">
        <f t="shared" si="704"/>
        <v>AIC</v>
      </c>
      <c r="I800" s="184" t="str">
        <f t="shared" si="709"/>
        <v/>
      </c>
      <c r="J800" s="184" t="str">
        <f t="shared" si="710"/>
        <v/>
      </c>
      <c r="K800" s="184" t="str">
        <f t="shared" si="711"/>
        <v/>
      </c>
      <c r="L800" s="184" t="str">
        <f t="shared" si="695"/>
        <v>NO</v>
      </c>
      <c r="M800" s="184" t="str">
        <f t="shared" si="696"/>
        <v>NO</v>
      </c>
      <c r="N800" s="184" t="str">
        <f t="shared" si="697"/>
        <v/>
      </c>
      <c r="O800"/>
      <c r="P800" s="97">
        <v>3644895.16</v>
      </c>
      <c r="Q800" s="97">
        <v>3628476.71</v>
      </c>
      <c r="R800" s="97">
        <v>3612058.26</v>
      </c>
      <c r="S800" s="97">
        <v>3595639.81</v>
      </c>
      <c r="T800" s="97">
        <v>3579221.36</v>
      </c>
      <c r="U800" s="97">
        <v>3562802.91</v>
      </c>
      <c r="V800" s="97">
        <v>3546384.46</v>
      </c>
      <c r="W800" s="97">
        <v>3529966.01</v>
      </c>
      <c r="X800" s="97">
        <v>3513547.56</v>
      </c>
      <c r="Y800" s="97">
        <v>3497129.11</v>
      </c>
      <c r="Z800" s="97">
        <v>3480710.66</v>
      </c>
      <c r="AA800" s="97">
        <v>3464292.21</v>
      </c>
      <c r="AB800" s="97">
        <v>3447873.76</v>
      </c>
      <c r="AC800" s="97"/>
      <c r="AD800" s="97"/>
      <c r="AE800" s="97">
        <f t="shared" si="700"/>
        <v>3546384.4599999995</v>
      </c>
      <c r="AF800" s="105"/>
      <c r="AG800" s="104"/>
      <c r="AH800" s="102">
        <f t="shared" si="702"/>
        <v>3546384.4599999995</v>
      </c>
      <c r="AI800" s="102"/>
      <c r="AJ800" s="102"/>
      <c r="AK800" s="103"/>
      <c r="AL800" s="102">
        <f t="shared" si="680"/>
        <v>0</v>
      </c>
      <c r="AM800" s="101"/>
      <c r="AN800" s="102"/>
      <c r="AO800" s="264">
        <f t="shared" si="681"/>
        <v>0</v>
      </c>
      <c r="AP800" s="240"/>
      <c r="AQ800" s="87">
        <f t="shared" si="701"/>
        <v>3447873.76</v>
      </c>
      <c r="AR800" s="102">
        <f t="shared" si="703"/>
        <v>3447873.76</v>
      </c>
      <c r="AS800" s="102"/>
      <c r="AT800" s="102"/>
      <c r="AU800" s="102"/>
      <c r="AV800" s="260">
        <f t="shared" si="682"/>
        <v>0</v>
      </c>
      <c r="AW800" s="102"/>
      <c r="AX800" s="102"/>
      <c r="AY800" s="101">
        <f t="shared" si="683"/>
        <v>0</v>
      </c>
      <c r="AZ800" s="516"/>
      <c r="BA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row>
    <row r="801" spans="1:87" s="11" customFormat="1" ht="12" customHeight="1">
      <c r="A801" s="169">
        <v>18900383</v>
      </c>
      <c r="B801" s="201" t="str">
        <f t="shared" si="689"/>
        <v>18900383</v>
      </c>
      <c r="C801" s="107" t="s">
        <v>464</v>
      </c>
      <c r="D801" s="115" t="str">
        <f t="shared" si="690"/>
        <v>AIC</v>
      </c>
      <c r="E801" s="115"/>
      <c r="F801" s="107"/>
      <c r="G801" s="115"/>
      <c r="H801" s="184" t="str">
        <f t="shared" si="704"/>
        <v>AIC</v>
      </c>
      <c r="I801" s="184" t="str">
        <f t="shared" si="709"/>
        <v/>
      </c>
      <c r="J801" s="184" t="str">
        <f t="shared" si="710"/>
        <v/>
      </c>
      <c r="K801" s="184" t="str">
        <f t="shared" si="711"/>
        <v/>
      </c>
      <c r="L801" s="184" t="str">
        <f t="shared" si="695"/>
        <v>NO</v>
      </c>
      <c r="M801" s="184" t="str">
        <f t="shared" si="696"/>
        <v>NO</v>
      </c>
      <c r="N801" s="184" t="str">
        <f t="shared" si="697"/>
        <v/>
      </c>
      <c r="O801"/>
      <c r="P801" s="97">
        <v>0</v>
      </c>
      <c r="Q801" s="97">
        <v>0</v>
      </c>
      <c r="R801" s="97">
        <v>0</v>
      </c>
      <c r="S801" s="97">
        <v>0</v>
      </c>
      <c r="T801" s="97">
        <v>0</v>
      </c>
      <c r="U801" s="97">
        <v>0</v>
      </c>
      <c r="V801" s="97">
        <v>0</v>
      </c>
      <c r="W801" s="97">
        <v>0</v>
      </c>
      <c r="X801" s="97">
        <v>0</v>
      </c>
      <c r="Y801" s="97">
        <v>0</v>
      </c>
      <c r="Z801" s="97">
        <v>0</v>
      </c>
      <c r="AA801" s="97">
        <v>0</v>
      </c>
      <c r="AB801" s="97">
        <v>0</v>
      </c>
      <c r="AC801" s="97"/>
      <c r="AD801" s="97"/>
      <c r="AE801" s="97">
        <f t="shared" si="700"/>
        <v>0</v>
      </c>
      <c r="AF801" s="105"/>
      <c r="AG801" s="104"/>
      <c r="AH801" s="102">
        <f t="shared" si="702"/>
        <v>0</v>
      </c>
      <c r="AI801" s="102"/>
      <c r="AJ801" s="102"/>
      <c r="AK801" s="103"/>
      <c r="AL801" s="102">
        <f t="shared" si="680"/>
        <v>0</v>
      </c>
      <c r="AM801" s="101"/>
      <c r="AN801" s="102"/>
      <c r="AO801" s="264">
        <f t="shared" si="681"/>
        <v>0</v>
      </c>
      <c r="AP801" s="240"/>
      <c r="AQ801" s="87">
        <f t="shared" si="701"/>
        <v>0</v>
      </c>
      <c r="AR801" s="102">
        <f t="shared" si="703"/>
        <v>0</v>
      </c>
      <c r="AS801" s="102"/>
      <c r="AT801" s="102"/>
      <c r="AU801" s="102"/>
      <c r="AV801" s="260">
        <f t="shared" si="682"/>
        <v>0</v>
      </c>
      <c r="AW801" s="102"/>
      <c r="AX801" s="102"/>
      <c r="AY801" s="101">
        <f t="shared" si="683"/>
        <v>0</v>
      </c>
      <c r="AZ801" s="516"/>
      <c r="BA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row>
    <row r="802" spans="1:87" s="11" customFormat="1" ht="12" customHeight="1">
      <c r="A802" s="169">
        <v>18900393</v>
      </c>
      <c r="B802" s="201" t="str">
        <f t="shared" si="689"/>
        <v>18900393</v>
      </c>
      <c r="C802" s="107" t="s">
        <v>810</v>
      </c>
      <c r="D802" s="115" t="str">
        <f t="shared" si="690"/>
        <v>AIC</v>
      </c>
      <c r="E802" s="115"/>
      <c r="F802" s="107"/>
      <c r="G802" s="115"/>
      <c r="H802" s="184" t="str">
        <f t="shared" si="704"/>
        <v>AIC</v>
      </c>
      <c r="I802" s="184" t="str">
        <f t="shared" si="709"/>
        <v/>
      </c>
      <c r="J802" s="184" t="str">
        <f t="shared" si="710"/>
        <v/>
      </c>
      <c r="K802" s="184" t="str">
        <f t="shared" si="711"/>
        <v/>
      </c>
      <c r="L802" s="184" t="str">
        <f t="shared" si="695"/>
        <v>NO</v>
      </c>
      <c r="M802" s="184" t="str">
        <f t="shared" si="696"/>
        <v>NO</v>
      </c>
      <c r="N802" s="184" t="str">
        <f t="shared" si="697"/>
        <v/>
      </c>
      <c r="O802"/>
      <c r="P802" s="97">
        <v>13550888.140000001</v>
      </c>
      <c r="Q802" s="97">
        <v>13517511.57</v>
      </c>
      <c r="R802" s="97">
        <v>13484135</v>
      </c>
      <c r="S802" s="97">
        <v>13450758.43</v>
      </c>
      <c r="T802" s="97">
        <v>13417381.859999999</v>
      </c>
      <c r="U802" s="97">
        <v>13384005.289999999</v>
      </c>
      <c r="V802" s="97">
        <v>13350628.720000001</v>
      </c>
      <c r="W802" s="97">
        <v>13317252.15</v>
      </c>
      <c r="X802" s="97">
        <v>13283875.58</v>
      </c>
      <c r="Y802" s="97">
        <v>13250499.01</v>
      </c>
      <c r="Z802" s="97">
        <v>13217122.439999999</v>
      </c>
      <c r="AA802" s="97">
        <v>13183745.869999999</v>
      </c>
      <c r="AB802" s="97">
        <v>13150369.300000001</v>
      </c>
      <c r="AC802" s="97"/>
      <c r="AD802" s="97"/>
      <c r="AE802" s="97">
        <f t="shared" si="700"/>
        <v>13350628.720000001</v>
      </c>
      <c r="AF802" s="105"/>
      <c r="AG802" s="104"/>
      <c r="AH802" s="102">
        <f t="shared" si="702"/>
        <v>13350628.720000001</v>
      </c>
      <c r="AI802" s="102"/>
      <c r="AJ802" s="102"/>
      <c r="AK802" s="103"/>
      <c r="AL802" s="102">
        <f t="shared" si="680"/>
        <v>0</v>
      </c>
      <c r="AM802" s="101"/>
      <c r="AN802" s="102"/>
      <c r="AO802" s="264">
        <f t="shared" si="681"/>
        <v>0</v>
      </c>
      <c r="AP802" s="240"/>
      <c r="AQ802" s="87">
        <f t="shared" si="701"/>
        <v>13150369.300000001</v>
      </c>
      <c r="AR802" s="102">
        <f t="shared" si="703"/>
        <v>13150369.300000001</v>
      </c>
      <c r="AS802" s="102"/>
      <c r="AT802" s="102"/>
      <c r="AU802" s="102"/>
      <c r="AV802" s="260">
        <f t="shared" si="682"/>
        <v>0</v>
      </c>
      <c r="AW802" s="102"/>
      <c r="AX802" s="102"/>
      <c r="AY802" s="101">
        <f t="shared" si="683"/>
        <v>0</v>
      </c>
      <c r="AZ802" s="516"/>
      <c r="BA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row>
    <row r="803" spans="1:87" s="11" customFormat="1" ht="12" customHeight="1">
      <c r="A803" s="169">
        <v>18900403</v>
      </c>
      <c r="B803" s="201" t="str">
        <f t="shared" si="689"/>
        <v>18900403</v>
      </c>
      <c r="C803" s="107" t="s">
        <v>931</v>
      </c>
      <c r="D803" s="115" t="str">
        <f t="shared" si="690"/>
        <v>AIC</v>
      </c>
      <c r="E803" s="115"/>
      <c r="F803" s="107"/>
      <c r="G803" s="115"/>
      <c r="H803" s="184" t="str">
        <f t="shared" si="704"/>
        <v>AIC</v>
      </c>
      <c r="I803" s="184" t="str">
        <f t="shared" si="709"/>
        <v/>
      </c>
      <c r="J803" s="184" t="str">
        <f t="shared" si="710"/>
        <v/>
      </c>
      <c r="K803" s="184" t="str">
        <f t="shared" si="711"/>
        <v/>
      </c>
      <c r="L803" s="184" t="str">
        <f t="shared" si="695"/>
        <v>NO</v>
      </c>
      <c r="M803" s="184" t="str">
        <f t="shared" si="696"/>
        <v>NO</v>
      </c>
      <c r="N803" s="184" t="str">
        <f t="shared" si="697"/>
        <v/>
      </c>
      <c r="O803"/>
      <c r="P803" s="97">
        <v>5275.39</v>
      </c>
      <c r="Q803" s="97">
        <v>0</v>
      </c>
      <c r="R803" s="97">
        <v>0</v>
      </c>
      <c r="S803" s="97">
        <v>0</v>
      </c>
      <c r="T803" s="97">
        <v>0</v>
      </c>
      <c r="U803" s="97">
        <v>0</v>
      </c>
      <c r="V803" s="97">
        <v>0</v>
      </c>
      <c r="W803" s="97">
        <v>0</v>
      </c>
      <c r="X803" s="97">
        <v>0</v>
      </c>
      <c r="Y803" s="97">
        <v>0</v>
      </c>
      <c r="Z803" s="97">
        <v>0</v>
      </c>
      <c r="AA803" s="97">
        <v>0</v>
      </c>
      <c r="AB803" s="97">
        <v>0</v>
      </c>
      <c r="AC803" s="97"/>
      <c r="AD803" s="97"/>
      <c r="AE803" s="97">
        <f t="shared" si="700"/>
        <v>219.80791666666667</v>
      </c>
      <c r="AF803" s="105"/>
      <c r="AG803" s="104"/>
      <c r="AH803" s="102">
        <f t="shared" si="702"/>
        <v>219.80791666666667</v>
      </c>
      <c r="AI803" s="102"/>
      <c r="AJ803" s="102"/>
      <c r="AK803" s="103"/>
      <c r="AL803" s="102">
        <f t="shared" si="680"/>
        <v>0</v>
      </c>
      <c r="AM803" s="101"/>
      <c r="AN803" s="102"/>
      <c r="AO803" s="264">
        <f t="shared" si="681"/>
        <v>0</v>
      </c>
      <c r="AP803" s="240"/>
      <c r="AQ803" s="87">
        <f t="shared" si="701"/>
        <v>0</v>
      </c>
      <c r="AR803" s="102">
        <f t="shared" si="703"/>
        <v>0</v>
      </c>
      <c r="AS803" s="102"/>
      <c r="AT803" s="102"/>
      <c r="AU803" s="102"/>
      <c r="AV803" s="260">
        <f t="shared" si="682"/>
        <v>0</v>
      </c>
      <c r="AW803" s="102"/>
      <c r="AX803" s="102"/>
      <c r="AY803" s="101">
        <f t="shared" si="683"/>
        <v>0</v>
      </c>
      <c r="AZ803" s="516"/>
      <c r="BA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row>
    <row r="804" spans="1:87" s="11" customFormat="1" ht="12" customHeight="1">
      <c r="A804" s="169">
        <v>18900413</v>
      </c>
      <c r="B804" s="201" t="str">
        <f t="shared" si="689"/>
        <v>18900413</v>
      </c>
      <c r="C804" s="107" t="s">
        <v>934</v>
      </c>
      <c r="D804" s="115" t="str">
        <f t="shared" si="690"/>
        <v>AIC</v>
      </c>
      <c r="E804" s="115"/>
      <c r="F804" s="107"/>
      <c r="G804" s="115"/>
      <c r="H804" s="184" t="str">
        <f t="shared" si="704"/>
        <v>AIC</v>
      </c>
      <c r="I804" s="184" t="str">
        <f t="shared" si="709"/>
        <v/>
      </c>
      <c r="J804" s="184" t="str">
        <f t="shared" si="710"/>
        <v/>
      </c>
      <c r="K804" s="184" t="str">
        <f t="shared" si="711"/>
        <v/>
      </c>
      <c r="L804" s="184" t="str">
        <f t="shared" si="695"/>
        <v>NO</v>
      </c>
      <c r="M804" s="184" t="str">
        <f t="shared" si="696"/>
        <v>NO</v>
      </c>
      <c r="N804" s="184" t="str">
        <f t="shared" si="697"/>
        <v/>
      </c>
      <c r="O804"/>
      <c r="P804" s="97">
        <v>6929.06</v>
      </c>
      <c r="Q804" s="97">
        <v>0</v>
      </c>
      <c r="R804" s="97">
        <v>0</v>
      </c>
      <c r="S804" s="97">
        <v>0</v>
      </c>
      <c r="T804" s="97">
        <v>0</v>
      </c>
      <c r="U804" s="97">
        <v>0</v>
      </c>
      <c r="V804" s="97">
        <v>0</v>
      </c>
      <c r="W804" s="97">
        <v>0</v>
      </c>
      <c r="X804" s="97">
        <v>0</v>
      </c>
      <c r="Y804" s="97">
        <v>0</v>
      </c>
      <c r="Z804" s="97">
        <v>0</v>
      </c>
      <c r="AA804" s="97">
        <v>0</v>
      </c>
      <c r="AB804" s="97">
        <v>0</v>
      </c>
      <c r="AC804" s="97"/>
      <c r="AD804" s="97"/>
      <c r="AE804" s="97">
        <f t="shared" si="700"/>
        <v>288.71083333333337</v>
      </c>
      <c r="AF804" s="105"/>
      <c r="AG804" s="104"/>
      <c r="AH804" s="102">
        <f t="shared" si="702"/>
        <v>288.71083333333337</v>
      </c>
      <c r="AI804" s="102"/>
      <c r="AJ804" s="102"/>
      <c r="AK804" s="103"/>
      <c r="AL804" s="102">
        <f t="shared" si="680"/>
        <v>0</v>
      </c>
      <c r="AM804" s="101"/>
      <c r="AN804" s="102"/>
      <c r="AO804" s="264">
        <f t="shared" si="681"/>
        <v>0</v>
      </c>
      <c r="AP804" s="240"/>
      <c r="AQ804" s="87">
        <f t="shared" si="701"/>
        <v>0</v>
      </c>
      <c r="AR804" s="102">
        <f t="shared" si="703"/>
        <v>0</v>
      </c>
      <c r="AS804" s="102"/>
      <c r="AT804" s="102"/>
      <c r="AU804" s="102"/>
      <c r="AV804" s="260">
        <f t="shared" si="682"/>
        <v>0</v>
      </c>
      <c r="AW804" s="102"/>
      <c r="AX804" s="102"/>
      <c r="AY804" s="101">
        <f t="shared" si="683"/>
        <v>0</v>
      </c>
      <c r="AZ804" s="516"/>
      <c r="BA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row>
    <row r="805" spans="1:87" s="11" customFormat="1" ht="12" customHeight="1">
      <c r="A805" s="169">
        <v>18900423</v>
      </c>
      <c r="B805" s="201" t="str">
        <f t="shared" si="689"/>
        <v>18900423</v>
      </c>
      <c r="C805" s="107" t="s">
        <v>932</v>
      </c>
      <c r="D805" s="115" t="str">
        <f t="shared" si="690"/>
        <v>AIC</v>
      </c>
      <c r="E805" s="115"/>
      <c r="F805" s="107"/>
      <c r="G805" s="115"/>
      <c r="H805" s="184" t="str">
        <f t="shared" si="704"/>
        <v>AIC</v>
      </c>
      <c r="I805" s="184" t="str">
        <f t="shared" si="709"/>
        <v/>
      </c>
      <c r="J805" s="184" t="str">
        <f t="shared" si="710"/>
        <v/>
      </c>
      <c r="K805" s="184" t="str">
        <f t="shared" si="711"/>
        <v/>
      </c>
      <c r="L805" s="184" t="str">
        <f t="shared" si="695"/>
        <v>NO</v>
      </c>
      <c r="M805" s="184" t="str">
        <f t="shared" si="696"/>
        <v>NO</v>
      </c>
      <c r="N805" s="184" t="str">
        <f t="shared" si="697"/>
        <v/>
      </c>
      <c r="O805"/>
      <c r="P805" s="97">
        <v>27619.17</v>
      </c>
      <c r="Q805" s="97">
        <v>0</v>
      </c>
      <c r="R805" s="97">
        <v>0</v>
      </c>
      <c r="S805" s="97">
        <v>0</v>
      </c>
      <c r="T805" s="97">
        <v>0</v>
      </c>
      <c r="U805" s="97">
        <v>0</v>
      </c>
      <c r="V805" s="97">
        <v>0</v>
      </c>
      <c r="W805" s="97">
        <v>0</v>
      </c>
      <c r="X805" s="97">
        <v>0</v>
      </c>
      <c r="Y805" s="97">
        <v>0</v>
      </c>
      <c r="Z805" s="97">
        <v>0</v>
      </c>
      <c r="AA805" s="97">
        <v>0</v>
      </c>
      <c r="AB805" s="97">
        <v>0</v>
      </c>
      <c r="AC805" s="97"/>
      <c r="AD805" s="97"/>
      <c r="AE805" s="97">
        <f t="shared" si="700"/>
        <v>1150.7987499999999</v>
      </c>
      <c r="AF805" s="105"/>
      <c r="AG805" s="104"/>
      <c r="AH805" s="102">
        <f t="shared" si="702"/>
        <v>1150.7987499999999</v>
      </c>
      <c r="AI805" s="102"/>
      <c r="AJ805" s="102"/>
      <c r="AK805" s="103"/>
      <c r="AL805" s="102">
        <f t="shared" si="680"/>
        <v>0</v>
      </c>
      <c r="AM805" s="101"/>
      <c r="AN805" s="102"/>
      <c r="AO805" s="264">
        <f t="shared" si="681"/>
        <v>0</v>
      </c>
      <c r="AP805" s="240"/>
      <c r="AQ805" s="87">
        <f t="shared" si="701"/>
        <v>0</v>
      </c>
      <c r="AR805" s="102">
        <f t="shared" si="703"/>
        <v>0</v>
      </c>
      <c r="AS805" s="102"/>
      <c r="AT805" s="102"/>
      <c r="AU805" s="102"/>
      <c r="AV805" s="260">
        <f t="shared" si="682"/>
        <v>0</v>
      </c>
      <c r="AW805" s="102"/>
      <c r="AX805" s="102"/>
      <c r="AY805" s="101">
        <f t="shared" si="683"/>
        <v>0</v>
      </c>
      <c r="AZ805" s="516"/>
      <c r="BA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row>
    <row r="806" spans="1:87" s="11" customFormat="1" ht="12" customHeight="1">
      <c r="A806" s="169">
        <v>18900433</v>
      </c>
      <c r="B806" s="201" t="str">
        <f t="shared" si="689"/>
        <v>18900433</v>
      </c>
      <c r="C806" s="107" t="s">
        <v>982</v>
      </c>
      <c r="D806" s="115" t="str">
        <f t="shared" si="690"/>
        <v>AIC</v>
      </c>
      <c r="E806" s="115"/>
      <c r="F806" s="107"/>
      <c r="G806" s="115"/>
      <c r="H806" s="184" t="str">
        <f t="shared" si="704"/>
        <v>AIC</v>
      </c>
      <c r="I806" s="184" t="str">
        <f t="shared" si="709"/>
        <v/>
      </c>
      <c r="J806" s="184" t="str">
        <f t="shared" si="710"/>
        <v/>
      </c>
      <c r="K806" s="184" t="str">
        <f t="shared" si="711"/>
        <v/>
      </c>
      <c r="L806" s="184" t="str">
        <f t="shared" si="695"/>
        <v>NO</v>
      </c>
      <c r="M806" s="184" t="str">
        <f t="shared" si="696"/>
        <v>NO</v>
      </c>
      <c r="N806" s="184" t="str">
        <f t="shared" si="697"/>
        <v/>
      </c>
      <c r="O806"/>
      <c r="P806" s="97">
        <v>3938529.16</v>
      </c>
      <c r="Q806" s="97">
        <v>3913601.77</v>
      </c>
      <c r="R806" s="97">
        <v>3888674.38</v>
      </c>
      <c r="S806" s="97">
        <v>3863746.99</v>
      </c>
      <c r="T806" s="97">
        <v>3838819.6</v>
      </c>
      <c r="U806" s="97">
        <v>3813892.21</v>
      </c>
      <c r="V806" s="97">
        <v>3788964.82</v>
      </c>
      <c r="W806" s="97">
        <v>3764037.43</v>
      </c>
      <c r="X806" s="97">
        <v>3739110.04</v>
      </c>
      <c r="Y806" s="97">
        <v>3714182.65</v>
      </c>
      <c r="Z806" s="97">
        <v>3689255.26</v>
      </c>
      <c r="AA806" s="97">
        <v>3664327.87</v>
      </c>
      <c r="AB806" s="97">
        <v>3639400.48</v>
      </c>
      <c r="AC806" s="97"/>
      <c r="AD806" s="97"/>
      <c r="AE806" s="97">
        <f t="shared" si="700"/>
        <v>3788964.82</v>
      </c>
      <c r="AF806" s="105"/>
      <c r="AG806" s="104"/>
      <c r="AH806" s="102">
        <f t="shared" si="702"/>
        <v>3788964.82</v>
      </c>
      <c r="AI806" s="102"/>
      <c r="AJ806" s="102"/>
      <c r="AK806" s="103"/>
      <c r="AL806" s="102">
        <f t="shared" si="680"/>
        <v>0</v>
      </c>
      <c r="AM806" s="101"/>
      <c r="AN806" s="102"/>
      <c r="AO806" s="264">
        <f t="shared" si="681"/>
        <v>0</v>
      </c>
      <c r="AP806" s="240"/>
      <c r="AQ806" s="87">
        <f t="shared" si="701"/>
        <v>3639400.48</v>
      </c>
      <c r="AR806" s="102">
        <f t="shared" si="703"/>
        <v>3639400.48</v>
      </c>
      <c r="AS806" s="102"/>
      <c r="AT806" s="102"/>
      <c r="AU806" s="102"/>
      <c r="AV806" s="260">
        <f t="shared" si="682"/>
        <v>0</v>
      </c>
      <c r="AW806" s="102"/>
      <c r="AX806" s="102"/>
      <c r="AY806" s="101">
        <f t="shared" si="683"/>
        <v>0</v>
      </c>
      <c r="AZ806" s="516"/>
      <c r="BA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row>
    <row r="807" spans="1:87" s="11" customFormat="1" ht="12" customHeight="1">
      <c r="A807" s="169">
        <v>18900443</v>
      </c>
      <c r="B807" s="201" t="str">
        <f t="shared" si="689"/>
        <v>18900443</v>
      </c>
      <c r="C807" s="107" t="s">
        <v>1074</v>
      </c>
      <c r="D807" s="115" t="str">
        <f t="shared" si="690"/>
        <v>AIC</v>
      </c>
      <c r="E807" s="115"/>
      <c r="F807" s="107"/>
      <c r="G807" s="115"/>
      <c r="H807" s="184" t="str">
        <f t="shared" si="704"/>
        <v>AIC</v>
      </c>
      <c r="I807" s="184" t="str">
        <f t="shared" si="709"/>
        <v/>
      </c>
      <c r="J807" s="184" t="str">
        <f t="shared" si="710"/>
        <v/>
      </c>
      <c r="K807" s="184" t="str">
        <f t="shared" si="711"/>
        <v/>
      </c>
      <c r="L807" s="184" t="str">
        <f t="shared" si="695"/>
        <v>NO</v>
      </c>
      <c r="M807" s="184" t="str">
        <f t="shared" si="696"/>
        <v>NO</v>
      </c>
      <c r="N807" s="184" t="str">
        <f t="shared" si="697"/>
        <v/>
      </c>
      <c r="O807"/>
      <c r="P807" s="97">
        <v>36561.47</v>
      </c>
      <c r="Q807" s="97">
        <v>34276.370000000003</v>
      </c>
      <c r="R807" s="97">
        <v>31991.27</v>
      </c>
      <c r="S807" s="97">
        <v>29706.17</v>
      </c>
      <c r="T807" s="97">
        <v>27421.07</v>
      </c>
      <c r="U807" s="97">
        <v>25135.97</v>
      </c>
      <c r="V807" s="97">
        <v>22850.87</v>
      </c>
      <c r="W807" s="97">
        <v>20565.77</v>
      </c>
      <c r="X807" s="97">
        <v>18280.669999999998</v>
      </c>
      <c r="Y807" s="97">
        <v>15995.57</v>
      </c>
      <c r="Z807" s="97">
        <v>13710.47</v>
      </c>
      <c r="AA807" s="97">
        <v>11425.37</v>
      </c>
      <c r="AB807" s="97">
        <v>9140.27</v>
      </c>
      <c r="AC807" s="97"/>
      <c r="AD807" s="97"/>
      <c r="AE807" s="97">
        <f t="shared" si="700"/>
        <v>22850.87</v>
      </c>
      <c r="AF807" s="105"/>
      <c r="AG807" s="104"/>
      <c r="AH807" s="102">
        <f t="shared" si="702"/>
        <v>22850.87</v>
      </c>
      <c r="AI807" s="102"/>
      <c r="AJ807" s="102"/>
      <c r="AK807" s="103"/>
      <c r="AL807" s="102">
        <f t="shared" ref="AL807:AL875" si="712">SUM(AI807:AK807)</f>
        <v>0</v>
      </c>
      <c r="AM807" s="101"/>
      <c r="AN807" s="102"/>
      <c r="AO807" s="264">
        <f t="shared" ref="AO807:AO875" si="713">AM807+AN807</f>
        <v>0</v>
      </c>
      <c r="AP807" s="240"/>
      <c r="AQ807" s="87">
        <f t="shared" si="701"/>
        <v>9140.27</v>
      </c>
      <c r="AR807" s="102">
        <f t="shared" si="703"/>
        <v>9140.27</v>
      </c>
      <c r="AS807" s="102"/>
      <c r="AT807" s="102"/>
      <c r="AU807" s="102"/>
      <c r="AV807" s="260">
        <f t="shared" ref="AV807:AV875" si="714">SUM(AS807:AU807)</f>
        <v>0</v>
      </c>
      <c r="AW807" s="102"/>
      <c r="AX807" s="102"/>
      <c r="AY807" s="101">
        <f t="shared" ref="AY807:AY875" si="715">AW807+AX807</f>
        <v>0</v>
      </c>
      <c r="AZ807" s="516"/>
      <c r="BA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row>
    <row r="808" spans="1:87" s="11" customFormat="1" ht="12" customHeight="1">
      <c r="A808" s="169">
        <v>18900451</v>
      </c>
      <c r="B808" s="201" t="str">
        <f t="shared" si="689"/>
        <v>18900451</v>
      </c>
      <c r="C808" s="107" t="s">
        <v>1100</v>
      </c>
      <c r="D808" s="115" t="str">
        <f t="shared" si="690"/>
        <v>AIC</v>
      </c>
      <c r="E808" s="115"/>
      <c r="F808" s="107"/>
      <c r="G808" s="115"/>
      <c r="H808" s="184" t="str">
        <f t="shared" si="704"/>
        <v>AIC</v>
      </c>
      <c r="I808" s="184" t="str">
        <f t="shared" si="709"/>
        <v/>
      </c>
      <c r="J808" s="184" t="str">
        <f t="shared" si="710"/>
        <v/>
      </c>
      <c r="K808" s="184" t="str">
        <f t="shared" si="711"/>
        <v/>
      </c>
      <c r="L808" s="184" t="str">
        <f t="shared" si="695"/>
        <v>NO</v>
      </c>
      <c r="M808" s="184" t="str">
        <f t="shared" si="696"/>
        <v>NO</v>
      </c>
      <c r="N808" s="184" t="str">
        <f t="shared" si="697"/>
        <v/>
      </c>
      <c r="O808"/>
      <c r="P808" s="97">
        <v>12399.67</v>
      </c>
      <c r="Q808" s="97">
        <v>11624.69</v>
      </c>
      <c r="R808" s="97">
        <v>10849.71</v>
      </c>
      <c r="S808" s="97">
        <v>10074.73</v>
      </c>
      <c r="T808" s="97">
        <v>9299.75</v>
      </c>
      <c r="U808" s="97">
        <v>8524.77</v>
      </c>
      <c r="V808" s="97">
        <v>7749.79</v>
      </c>
      <c r="W808" s="97">
        <v>6974.81</v>
      </c>
      <c r="X808" s="97">
        <v>6199.83</v>
      </c>
      <c r="Y808" s="97">
        <v>5424.85</v>
      </c>
      <c r="Z808" s="97">
        <v>4649.87</v>
      </c>
      <c r="AA808" s="97">
        <v>3874.89</v>
      </c>
      <c r="AB808" s="97">
        <v>3099.91</v>
      </c>
      <c r="AC808" s="97"/>
      <c r="AD808" s="97"/>
      <c r="AE808" s="97">
        <f t="shared" si="700"/>
        <v>7749.79</v>
      </c>
      <c r="AF808" s="105"/>
      <c r="AG808" s="104"/>
      <c r="AH808" s="102">
        <f t="shared" si="702"/>
        <v>7749.79</v>
      </c>
      <c r="AI808" s="102"/>
      <c r="AJ808" s="102"/>
      <c r="AK808" s="103"/>
      <c r="AL808" s="102">
        <f t="shared" si="712"/>
        <v>0</v>
      </c>
      <c r="AM808" s="101"/>
      <c r="AN808" s="102"/>
      <c r="AO808" s="264">
        <f t="shared" si="713"/>
        <v>0</v>
      </c>
      <c r="AP808" s="240"/>
      <c r="AQ808" s="87">
        <f t="shared" si="701"/>
        <v>3099.91</v>
      </c>
      <c r="AR808" s="102">
        <f t="shared" si="703"/>
        <v>3099.91</v>
      </c>
      <c r="AS808" s="102"/>
      <c r="AT808" s="102"/>
      <c r="AU808" s="102"/>
      <c r="AV808" s="260">
        <f t="shared" si="714"/>
        <v>0</v>
      </c>
      <c r="AW808" s="102"/>
      <c r="AX808" s="102"/>
      <c r="AY808" s="101">
        <f t="shared" si="715"/>
        <v>0</v>
      </c>
      <c r="AZ808" s="516"/>
      <c r="BA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row>
    <row r="809" spans="1:87" s="11" customFormat="1" ht="12" customHeight="1">
      <c r="A809" s="169">
        <v>18900452</v>
      </c>
      <c r="B809" s="201" t="str">
        <f t="shared" si="689"/>
        <v>18900452</v>
      </c>
      <c r="C809" s="107" t="s">
        <v>1101</v>
      </c>
      <c r="D809" s="115" t="str">
        <f t="shared" si="690"/>
        <v>AIC</v>
      </c>
      <c r="E809" s="115"/>
      <c r="F809" s="107"/>
      <c r="G809" s="115"/>
      <c r="H809" s="184" t="str">
        <f t="shared" si="704"/>
        <v>AIC</v>
      </c>
      <c r="I809" s="184" t="str">
        <f t="shared" si="709"/>
        <v/>
      </c>
      <c r="J809" s="184" t="str">
        <f t="shared" si="710"/>
        <v/>
      </c>
      <c r="K809" s="184" t="str">
        <f t="shared" si="711"/>
        <v/>
      </c>
      <c r="L809" s="184" t="str">
        <f t="shared" si="695"/>
        <v>NO</v>
      </c>
      <c r="M809" s="184" t="str">
        <f t="shared" si="696"/>
        <v>NO</v>
      </c>
      <c r="N809" s="184" t="str">
        <f t="shared" si="697"/>
        <v/>
      </c>
      <c r="O809"/>
      <c r="P809" s="97">
        <v>7599.71</v>
      </c>
      <c r="Q809" s="97">
        <v>7124.72</v>
      </c>
      <c r="R809" s="97">
        <v>6649.73</v>
      </c>
      <c r="S809" s="97">
        <v>6174.74</v>
      </c>
      <c r="T809" s="97">
        <v>5699.75</v>
      </c>
      <c r="U809" s="97">
        <v>5224.76</v>
      </c>
      <c r="V809" s="97">
        <v>4749.7700000000004</v>
      </c>
      <c r="W809" s="97">
        <v>4274.78</v>
      </c>
      <c r="X809" s="97">
        <v>3799.79</v>
      </c>
      <c r="Y809" s="97">
        <v>3324.8</v>
      </c>
      <c r="Z809" s="97">
        <v>2849.81</v>
      </c>
      <c r="AA809" s="97">
        <v>2374.8200000000002</v>
      </c>
      <c r="AB809" s="97">
        <v>1899.83</v>
      </c>
      <c r="AC809" s="97"/>
      <c r="AD809" s="97"/>
      <c r="AE809" s="97">
        <f t="shared" si="700"/>
        <v>4749.7700000000004</v>
      </c>
      <c r="AF809" s="105"/>
      <c r="AG809" s="104"/>
      <c r="AH809" s="102">
        <f t="shared" si="702"/>
        <v>4749.7700000000004</v>
      </c>
      <c r="AI809" s="102"/>
      <c r="AJ809" s="102"/>
      <c r="AK809" s="103"/>
      <c r="AL809" s="102">
        <f t="shared" si="712"/>
        <v>0</v>
      </c>
      <c r="AM809" s="101"/>
      <c r="AN809" s="102"/>
      <c r="AO809" s="264">
        <f t="shared" si="713"/>
        <v>0</v>
      </c>
      <c r="AP809" s="240"/>
      <c r="AQ809" s="87">
        <f t="shared" si="701"/>
        <v>1899.83</v>
      </c>
      <c r="AR809" s="102">
        <f t="shared" si="703"/>
        <v>1899.83</v>
      </c>
      <c r="AS809" s="102"/>
      <c r="AT809" s="102"/>
      <c r="AU809" s="102"/>
      <c r="AV809" s="260">
        <f t="shared" si="714"/>
        <v>0</v>
      </c>
      <c r="AW809" s="102"/>
      <c r="AX809" s="102"/>
      <c r="AY809" s="101">
        <f t="shared" si="715"/>
        <v>0</v>
      </c>
      <c r="AZ809" s="516"/>
      <c r="BA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row>
    <row r="810" spans="1:87" s="11" customFormat="1" ht="12" customHeight="1">
      <c r="A810" s="378">
        <v>18900463</v>
      </c>
      <c r="B810" s="519" t="str">
        <f t="shared" si="689"/>
        <v>18900463</v>
      </c>
      <c r="C810" s="405" t="s">
        <v>1346</v>
      </c>
      <c r="D810" s="353" t="str">
        <f t="shared" si="690"/>
        <v>AIC</v>
      </c>
      <c r="E810" s="353"/>
      <c r="F810" s="367">
        <v>43025</v>
      </c>
      <c r="G810" s="353"/>
      <c r="H810" s="354" t="str">
        <f t="shared" si="704"/>
        <v>AIC</v>
      </c>
      <c r="I810" s="354" t="str">
        <f t="shared" si="709"/>
        <v/>
      </c>
      <c r="J810" s="354" t="str">
        <f t="shared" si="710"/>
        <v/>
      </c>
      <c r="K810" s="354" t="str">
        <f t="shared" si="711"/>
        <v/>
      </c>
      <c r="L810" s="354" t="str">
        <f t="shared" si="695"/>
        <v>NO</v>
      </c>
      <c r="M810" s="354" t="str">
        <f t="shared" si="696"/>
        <v>NO</v>
      </c>
      <c r="N810" s="354" t="str">
        <f t="shared" si="697"/>
        <v/>
      </c>
      <c r="O810"/>
      <c r="P810" s="355">
        <v>46519.93</v>
      </c>
      <c r="Q810" s="355">
        <v>45717.86</v>
      </c>
      <c r="R810" s="355">
        <v>44915.79</v>
      </c>
      <c r="S810" s="355">
        <v>44113.72</v>
      </c>
      <c r="T810" s="355">
        <v>43311.65</v>
      </c>
      <c r="U810" s="355">
        <v>42509.58</v>
      </c>
      <c r="V810" s="355">
        <v>41707.51</v>
      </c>
      <c r="W810" s="355">
        <v>40905.440000000002</v>
      </c>
      <c r="X810" s="355">
        <v>40103.370000000003</v>
      </c>
      <c r="Y810" s="355">
        <v>39301.300000000003</v>
      </c>
      <c r="Z810" s="355">
        <v>38499.230000000003</v>
      </c>
      <c r="AA810" s="355">
        <v>37697.160000000003</v>
      </c>
      <c r="AB810" s="355">
        <v>36895.089999999997</v>
      </c>
      <c r="AC810" s="355"/>
      <c r="AD810" s="355"/>
      <c r="AE810" s="355">
        <f t="shared" si="700"/>
        <v>41707.51</v>
      </c>
      <c r="AF810" s="406"/>
      <c r="AG810" s="356"/>
      <c r="AH810" s="357">
        <f t="shared" si="702"/>
        <v>41707.51</v>
      </c>
      <c r="AI810" s="357"/>
      <c r="AJ810" s="357"/>
      <c r="AK810" s="358"/>
      <c r="AL810" s="357">
        <f t="shared" si="712"/>
        <v>0</v>
      </c>
      <c r="AM810" s="359"/>
      <c r="AN810" s="357"/>
      <c r="AO810" s="360">
        <f t="shared" si="713"/>
        <v>0</v>
      </c>
      <c r="AP810" s="357"/>
      <c r="AQ810" s="361">
        <f t="shared" si="701"/>
        <v>36895.089999999997</v>
      </c>
      <c r="AR810" s="357">
        <f t="shared" si="703"/>
        <v>36895.089999999997</v>
      </c>
      <c r="AS810" s="357"/>
      <c r="AT810" s="357"/>
      <c r="AU810" s="357"/>
      <c r="AV810" s="362">
        <f t="shared" si="714"/>
        <v>0</v>
      </c>
      <c r="AW810" s="357"/>
      <c r="AX810" s="357"/>
      <c r="AY810" s="359">
        <f t="shared" si="715"/>
        <v>0</v>
      </c>
      <c r="AZ810" s="516"/>
      <c r="BA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row>
    <row r="811" spans="1:87" s="11" customFormat="1" ht="12" customHeight="1">
      <c r="A811" s="378">
        <v>18900473</v>
      </c>
      <c r="B811" s="519" t="str">
        <f t="shared" si="689"/>
        <v>18900473</v>
      </c>
      <c r="C811" s="405" t="s">
        <v>1347</v>
      </c>
      <c r="D811" s="353" t="str">
        <f t="shared" si="690"/>
        <v>AIC</v>
      </c>
      <c r="E811" s="353"/>
      <c r="F811" s="367">
        <v>43025</v>
      </c>
      <c r="G811" s="353"/>
      <c r="H811" s="354" t="str">
        <f t="shared" si="704"/>
        <v>AIC</v>
      </c>
      <c r="I811" s="354" t="str">
        <f t="shared" si="709"/>
        <v/>
      </c>
      <c r="J811" s="354" t="str">
        <f t="shared" si="710"/>
        <v/>
      </c>
      <c r="K811" s="354" t="str">
        <f t="shared" si="711"/>
        <v/>
      </c>
      <c r="L811" s="354" t="str">
        <f t="shared" si="695"/>
        <v>NO</v>
      </c>
      <c r="M811" s="354" t="str">
        <f t="shared" si="696"/>
        <v>NO</v>
      </c>
      <c r="N811" s="354" t="str">
        <f t="shared" si="697"/>
        <v/>
      </c>
      <c r="O811"/>
      <c r="P811" s="355">
        <v>91643.5</v>
      </c>
      <c r="Q811" s="355">
        <v>90063.44</v>
      </c>
      <c r="R811" s="355">
        <v>88483.38</v>
      </c>
      <c r="S811" s="355">
        <v>86903.32</v>
      </c>
      <c r="T811" s="355">
        <v>85323.26</v>
      </c>
      <c r="U811" s="355">
        <v>83743.199999999997</v>
      </c>
      <c r="V811" s="355">
        <v>82163.14</v>
      </c>
      <c r="W811" s="355">
        <v>80583.08</v>
      </c>
      <c r="X811" s="355">
        <v>79003.02</v>
      </c>
      <c r="Y811" s="355">
        <v>77422.960000000006</v>
      </c>
      <c r="Z811" s="355">
        <v>75842.899999999994</v>
      </c>
      <c r="AA811" s="355">
        <v>74262.84</v>
      </c>
      <c r="AB811" s="355">
        <v>72682.78</v>
      </c>
      <c r="AC811" s="355"/>
      <c r="AD811" s="355"/>
      <c r="AE811" s="355">
        <f t="shared" si="700"/>
        <v>82163.14</v>
      </c>
      <c r="AF811" s="406"/>
      <c r="AG811" s="356"/>
      <c r="AH811" s="357">
        <f t="shared" si="702"/>
        <v>82163.14</v>
      </c>
      <c r="AI811" s="357"/>
      <c r="AJ811" s="357"/>
      <c r="AK811" s="358"/>
      <c r="AL811" s="357">
        <f t="shared" si="712"/>
        <v>0</v>
      </c>
      <c r="AM811" s="359"/>
      <c r="AN811" s="357"/>
      <c r="AO811" s="360">
        <f t="shared" si="713"/>
        <v>0</v>
      </c>
      <c r="AP811" s="357"/>
      <c r="AQ811" s="361">
        <f t="shared" si="701"/>
        <v>72682.78</v>
      </c>
      <c r="AR811" s="357">
        <f t="shared" si="703"/>
        <v>72682.78</v>
      </c>
      <c r="AS811" s="357"/>
      <c r="AT811" s="357"/>
      <c r="AU811" s="357"/>
      <c r="AV811" s="362">
        <f t="shared" si="714"/>
        <v>0</v>
      </c>
      <c r="AW811" s="357"/>
      <c r="AX811" s="357"/>
      <c r="AY811" s="359">
        <f t="shared" si="715"/>
        <v>0</v>
      </c>
      <c r="AZ811" s="516"/>
      <c r="BA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row>
    <row r="812" spans="1:87" s="11" customFormat="1" ht="12" customHeight="1">
      <c r="A812" s="169">
        <v>18900533</v>
      </c>
      <c r="B812" s="201" t="str">
        <f t="shared" si="689"/>
        <v>18900533</v>
      </c>
      <c r="C812" s="107" t="s">
        <v>983</v>
      </c>
      <c r="D812" s="115" t="str">
        <f t="shared" si="690"/>
        <v>AIC</v>
      </c>
      <c r="E812" s="115"/>
      <c r="F812" s="107"/>
      <c r="G812" s="115"/>
      <c r="H812" s="184" t="str">
        <f t="shared" si="704"/>
        <v>AIC</v>
      </c>
      <c r="I812" s="184" t="str">
        <f t="shared" si="709"/>
        <v/>
      </c>
      <c r="J812" s="184" t="str">
        <f t="shared" si="710"/>
        <v/>
      </c>
      <c r="K812" s="184" t="str">
        <f t="shared" si="711"/>
        <v/>
      </c>
      <c r="L812" s="184" t="str">
        <f t="shared" si="695"/>
        <v>NO</v>
      </c>
      <c r="M812" s="184" t="str">
        <f t="shared" si="696"/>
        <v>NO</v>
      </c>
      <c r="N812" s="184" t="str">
        <f t="shared" si="697"/>
        <v/>
      </c>
      <c r="O812"/>
      <c r="P812" s="97">
        <v>665619.19999999995</v>
      </c>
      <c r="Q812" s="97">
        <v>661406.43000000005</v>
      </c>
      <c r="R812" s="97">
        <v>657193.66</v>
      </c>
      <c r="S812" s="97">
        <v>652980.89</v>
      </c>
      <c r="T812" s="97">
        <v>648768.12</v>
      </c>
      <c r="U812" s="97">
        <v>644555.35</v>
      </c>
      <c r="V812" s="97">
        <v>640342.57999999996</v>
      </c>
      <c r="W812" s="97">
        <v>636129.81000000006</v>
      </c>
      <c r="X812" s="97">
        <v>631917.04</v>
      </c>
      <c r="Y812" s="97">
        <v>627704.27</v>
      </c>
      <c r="Z812" s="97">
        <v>623491.5</v>
      </c>
      <c r="AA812" s="97">
        <v>619278.73</v>
      </c>
      <c r="AB812" s="97">
        <v>615065.96</v>
      </c>
      <c r="AC812" s="97"/>
      <c r="AD812" s="97"/>
      <c r="AE812" s="97">
        <f t="shared" si="700"/>
        <v>640342.58000000007</v>
      </c>
      <c r="AF812" s="105"/>
      <c r="AG812" s="104"/>
      <c r="AH812" s="102">
        <f t="shared" si="702"/>
        <v>640342.58000000007</v>
      </c>
      <c r="AI812" s="102"/>
      <c r="AJ812" s="102"/>
      <c r="AK812" s="103"/>
      <c r="AL812" s="102">
        <f t="shared" si="712"/>
        <v>0</v>
      </c>
      <c r="AM812" s="101"/>
      <c r="AN812" s="102"/>
      <c r="AO812" s="264">
        <f t="shared" si="713"/>
        <v>0</v>
      </c>
      <c r="AP812" s="240"/>
      <c r="AQ812" s="87">
        <f t="shared" si="701"/>
        <v>615065.96</v>
      </c>
      <c r="AR812" s="102">
        <f t="shared" si="703"/>
        <v>615065.96</v>
      </c>
      <c r="AS812" s="102"/>
      <c r="AT812" s="102"/>
      <c r="AU812" s="102"/>
      <c r="AV812" s="260">
        <f t="shared" si="714"/>
        <v>0</v>
      </c>
      <c r="AW812" s="102"/>
      <c r="AX812" s="102"/>
      <c r="AY812" s="101">
        <f t="shared" si="715"/>
        <v>0</v>
      </c>
      <c r="AZ812" s="516"/>
      <c r="BA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row>
    <row r="813" spans="1:87" s="11" customFormat="1" ht="12" customHeight="1">
      <c r="A813" s="368">
        <v>19000001</v>
      </c>
      <c r="B813" s="369" t="str">
        <f t="shared" si="689"/>
        <v>19000001</v>
      </c>
      <c r="C813" s="405" t="s">
        <v>1461</v>
      </c>
      <c r="D813" s="353" t="str">
        <f t="shared" si="690"/>
        <v>Non-Op</v>
      </c>
      <c r="E813" s="353"/>
      <c r="F813" s="367">
        <v>43070</v>
      </c>
      <c r="G813" s="353"/>
      <c r="H813" s="354" t="str">
        <f t="shared" si="704"/>
        <v/>
      </c>
      <c r="I813" s="354" t="str">
        <f t="shared" si="709"/>
        <v/>
      </c>
      <c r="J813" s="354" t="str">
        <f t="shared" si="710"/>
        <v/>
      </c>
      <c r="K813" s="354" t="str">
        <f t="shared" si="711"/>
        <v>Non-Op</v>
      </c>
      <c r="L813" s="354" t="str">
        <f t="shared" si="695"/>
        <v>NO</v>
      </c>
      <c r="M813" s="354" t="str">
        <f t="shared" si="696"/>
        <v>NO</v>
      </c>
      <c r="N813" s="354" t="str">
        <f t="shared" si="697"/>
        <v/>
      </c>
      <c r="O813"/>
      <c r="P813" s="355">
        <v>1507674.71</v>
      </c>
      <c r="Q813" s="355">
        <v>3440717.5</v>
      </c>
      <c r="R813" s="355">
        <v>5719672.5700000003</v>
      </c>
      <c r="S813" s="355">
        <v>12886361.890000001</v>
      </c>
      <c r="T813" s="355">
        <v>15847656.9</v>
      </c>
      <c r="U813" s="355">
        <v>10588365.02</v>
      </c>
      <c r="V813" s="355">
        <v>10505589.970000001</v>
      </c>
      <c r="W813" s="355">
        <v>11376724.9</v>
      </c>
      <c r="X813" s="355">
        <v>11152252.9</v>
      </c>
      <c r="Y813" s="355">
        <v>11100282.98</v>
      </c>
      <c r="Z813" s="355">
        <v>12249440.15</v>
      </c>
      <c r="AA813" s="355">
        <v>15032900.48</v>
      </c>
      <c r="AB813" s="355">
        <v>17392568.420000002</v>
      </c>
      <c r="AC813" s="355"/>
      <c r="AD813" s="355"/>
      <c r="AE813" s="355">
        <f t="shared" si="700"/>
        <v>10779173.902083335</v>
      </c>
      <c r="AF813" s="406"/>
      <c r="AG813" s="356"/>
      <c r="AH813" s="357"/>
      <c r="AI813" s="357"/>
      <c r="AJ813" s="357"/>
      <c r="AK813" s="358">
        <f>AE813</f>
        <v>10779173.902083335</v>
      </c>
      <c r="AL813" s="357">
        <f t="shared" si="712"/>
        <v>10779173.902083335</v>
      </c>
      <c r="AM813" s="359"/>
      <c r="AN813" s="357"/>
      <c r="AO813" s="360">
        <f t="shared" si="713"/>
        <v>0</v>
      </c>
      <c r="AP813" s="357"/>
      <c r="AQ813" s="361">
        <f t="shared" si="701"/>
        <v>17392568.420000002</v>
      </c>
      <c r="AR813" s="357"/>
      <c r="AS813" s="357"/>
      <c r="AT813" s="357"/>
      <c r="AU813" s="357">
        <f>AQ813</f>
        <v>17392568.420000002</v>
      </c>
      <c r="AV813" s="362">
        <f t="shared" si="714"/>
        <v>17392568.420000002</v>
      </c>
      <c r="AW813" s="357"/>
      <c r="AX813" s="357"/>
      <c r="AY813" s="359">
        <f t="shared" si="715"/>
        <v>0</v>
      </c>
      <c r="AZ813" s="516" t="s">
        <v>1687</v>
      </c>
      <c r="BA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row>
    <row r="814" spans="1:87" s="11" customFormat="1" ht="12" customHeight="1">
      <c r="A814" s="168">
        <v>19000003</v>
      </c>
      <c r="B814" s="111" t="str">
        <f t="shared" si="689"/>
        <v>19000003</v>
      </c>
      <c r="C814" s="96" t="s">
        <v>67</v>
      </c>
      <c r="D814" s="115" t="str">
        <f t="shared" si="690"/>
        <v>W/C</v>
      </c>
      <c r="E814" s="115"/>
      <c r="F814" s="96"/>
      <c r="G814" s="115"/>
      <c r="H814" s="184" t="str">
        <f t="shared" si="704"/>
        <v/>
      </c>
      <c r="I814" s="184" t="str">
        <f t="shared" si="709"/>
        <v/>
      </c>
      <c r="J814" s="184" t="str">
        <f t="shared" si="710"/>
        <v/>
      </c>
      <c r="K814" s="184" t="str">
        <f t="shared" si="711"/>
        <v/>
      </c>
      <c r="L814" s="184" t="str">
        <f t="shared" si="695"/>
        <v>W/C</v>
      </c>
      <c r="M814" s="184" t="str">
        <f t="shared" si="696"/>
        <v>NO</v>
      </c>
      <c r="N814" s="184" t="str">
        <f t="shared" si="697"/>
        <v>W/C</v>
      </c>
      <c r="O814"/>
      <c r="P814" s="97">
        <v>2578443.14</v>
      </c>
      <c r="Q814" s="97">
        <v>2529640.35</v>
      </c>
      <c r="R814" s="97">
        <v>2496133.9900000002</v>
      </c>
      <c r="S814" s="97">
        <v>2896393.58</v>
      </c>
      <c r="T814" s="97">
        <v>2880431.43</v>
      </c>
      <c r="U814" s="97">
        <v>2688995.89</v>
      </c>
      <c r="V814" s="97">
        <v>2853226.57</v>
      </c>
      <c r="W814" s="97">
        <v>2852457.43</v>
      </c>
      <c r="X814" s="97">
        <v>2833932.99</v>
      </c>
      <c r="Y814" s="97">
        <v>2872059.37</v>
      </c>
      <c r="Z814" s="97">
        <v>2872030.76</v>
      </c>
      <c r="AA814" s="97">
        <v>2854361.15</v>
      </c>
      <c r="AB814" s="97">
        <v>2763174.26</v>
      </c>
      <c r="AC814" s="97"/>
      <c r="AD814" s="97"/>
      <c r="AE814" s="97">
        <f t="shared" si="700"/>
        <v>2775039.3508333336</v>
      </c>
      <c r="AF814" s="105"/>
      <c r="AG814" s="104"/>
      <c r="AH814" s="102"/>
      <c r="AI814" s="102"/>
      <c r="AJ814" s="102"/>
      <c r="AK814" s="103"/>
      <c r="AL814" s="102">
        <f t="shared" si="712"/>
        <v>0</v>
      </c>
      <c r="AM814" s="101">
        <f>AE814</f>
        <v>2775039.3508333336</v>
      </c>
      <c r="AN814" s="102"/>
      <c r="AO814" s="264">
        <f t="shared" si="713"/>
        <v>2775039.3508333336</v>
      </c>
      <c r="AP814" s="240"/>
      <c r="AQ814" s="87">
        <f t="shared" si="701"/>
        <v>2763174.26</v>
      </c>
      <c r="AR814" s="102"/>
      <c r="AS814" s="102"/>
      <c r="AT814" s="102"/>
      <c r="AU814" s="102"/>
      <c r="AV814" s="260">
        <f t="shared" si="714"/>
        <v>0</v>
      </c>
      <c r="AW814" s="102">
        <f>AQ814</f>
        <v>2763174.26</v>
      </c>
      <c r="AX814" s="102"/>
      <c r="AY814" s="101">
        <f t="shared" si="715"/>
        <v>2763174.26</v>
      </c>
      <c r="AZ814" s="516"/>
      <c r="BA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row>
    <row r="815" spans="1:87" s="11" customFormat="1" ht="12" customHeight="1">
      <c r="A815" s="168">
        <v>19000013</v>
      </c>
      <c r="B815" s="111" t="str">
        <f t="shared" si="689"/>
        <v>19000013</v>
      </c>
      <c r="C815" s="96" t="s">
        <v>276</v>
      </c>
      <c r="D815" s="115" t="str">
        <f t="shared" si="690"/>
        <v>Non-Op</v>
      </c>
      <c r="E815" s="115"/>
      <c r="F815" s="96"/>
      <c r="G815" s="115"/>
      <c r="H815" s="184" t="str">
        <f t="shared" si="704"/>
        <v/>
      </c>
      <c r="I815" s="184" t="str">
        <f t="shared" si="709"/>
        <v/>
      </c>
      <c r="J815" s="184" t="str">
        <f t="shared" si="710"/>
        <v/>
      </c>
      <c r="K815" s="184" t="str">
        <f t="shared" si="711"/>
        <v>Non-Op</v>
      </c>
      <c r="L815" s="184" t="str">
        <f t="shared" si="695"/>
        <v>NO</v>
      </c>
      <c r="M815" s="184" t="str">
        <f t="shared" si="696"/>
        <v>NO</v>
      </c>
      <c r="N815" s="184" t="str">
        <f t="shared" si="697"/>
        <v/>
      </c>
      <c r="O815"/>
      <c r="P815" s="97">
        <v>1452331.36</v>
      </c>
      <c r="Q815" s="97">
        <v>1443646.64</v>
      </c>
      <c r="R815" s="97">
        <v>1431113.96</v>
      </c>
      <c r="S815" s="97">
        <v>1418538.62</v>
      </c>
      <c r="T815" s="97">
        <v>1423609.8</v>
      </c>
      <c r="U815" s="97">
        <v>1407062.08</v>
      </c>
      <c r="V815" s="97">
        <v>1398644.5</v>
      </c>
      <c r="W815" s="97">
        <v>1382282.43</v>
      </c>
      <c r="X815" s="97">
        <v>1369883</v>
      </c>
      <c r="Y815" s="97">
        <v>1363297.88</v>
      </c>
      <c r="Z815" s="97">
        <v>1351001.33</v>
      </c>
      <c r="AA815" s="97">
        <v>1338896.8</v>
      </c>
      <c r="AB815" s="97">
        <v>1327830</v>
      </c>
      <c r="AC815" s="97"/>
      <c r="AD815" s="97"/>
      <c r="AE815" s="97">
        <f t="shared" si="700"/>
        <v>1393171.4766666668</v>
      </c>
      <c r="AF815" s="105"/>
      <c r="AG815" s="104"/>
      <c r="AH815" s="102"/>
      <c r="AI815" s="102"/>
      <c r="AJ815" s="102"/>
      <c r="AK815" s="103">
        <f>AE815</f>
        <v>1393171.4766666668</v>
      </c>
      <c r="AL815" s="102">
        <f t="shared" si="712"/>
        <v>1393171.4766666668</v>
      </c>
      <c r="AM815" s="101"/>
      <c r="AN815" s="102"/>
      <c r="AO815" s="264">
        <f t="shared" si="713"/>
        <v>0</v>
      </c>
      <c r="AP815" s="240"/>
      <c r="AQ815" s="87">
        <f t="shared" si="701"/>
        <v>1327830</v>
      </c>
      <c r="AR815" s="102"/>
      <c r="AS815" s="102"/>
      <c r="AT815" s="102"/>
      <c r="AU815" s="102">
        <f>AQ815</f>
        <v>1327830</v>
      </c>
      <c r="AV815" s="260">
        <f t="shared" si="714"/>
        <v>1327830</v>
      </c>
      <c r="AW815" s="102"/>
      <c r="AX815" s="102"/>
      <c r="AY815" s="101">
        <f t="shared" si="715"/>
        <v>0</v>
      </c>
      <c r="AZ815" s="516" t="s">
        <v>1698</v>
      </c>
      <c r="BA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row>
    <row r="816" spans="1:87" s="11" customFormat="1" ht="12" customHeight="1">
      <c r="A816" s="168">
        <v>19000032</v>
      </c>
      <c r="B816" s="111" t="str">
        <f t="shared" si="689"/>
        <v>19000032</v>
      </c>
      <c r="C816" s="96" t="s">
        <v>623</v>
      </c>
      <c r="D816" s="115" t="str">
        <f t="shared" si="690"/>
        <v>Non-Op</v>
      </c>
      <c r="E816" s="115"/>
      <c r="F816" s="96"/>
      <c r="G816" s="115"/>
      <c r="H816" s="184" t="str">
        <f t="shared" si="704"/>
        <v/>
      </c>
      <c r="I816" s="184" t="str">
        <f t="shared" si="709"/>
        <v/>
      </c>
      <c r="J816" s="184" t="str">
        <f t="shared" si="710"/>
        <v/>
      </c>
      <c r="K816" s="184" t="str">
        <f t="shared" si="711"/>
        <v>Non-Op</v>
      </c>
      <c r="L816" s="184" t="str">
        <f t="shared" si="695"/>
        <v>NO</v>
      </c>
      <c r="M816" s="184" t="str">
        <f t="shared" si="696"/>
        <v>NO</v>
      </c>
      <c r="N816" s="184" t="str">
        <f t="shared" si="697"/>
        <v/>
      </c>
      <c r="O816"/>
      <c r="P816" s="97">
        <v>5642339.1600000001</v>
      </c>
      <c r="Q816" s="97">
        <v>5559974.04</v>
      </c>
      <c r="R816" s="97">
        <v>6366084.6500000004</v>
      </c>
      <c r="S816" s="97">
        <v>5580955.4699999997</v>
      </c>
      <c r="T816" s="97">
        <v>6094299.0999999996</v>
      </c>
      <c r="U816" s="97">
        <v>4618524.1399999997</v>
      </c>
      <c r="V816" s="97">
        <v>3776495.09</v>
      </c>
      <c r="W816" s="97">
        <v>3675012.25</v>
      </c>
      <c r="X816" s="97">
        <v>3768685.05</v>
      </c>
      <c r="Y816" s="97">
        <v>2990312.1</v>
      </c>
      <c r="Z816" s="97">
        <v>5663771.2599999998</v>
      </c>
      <c r="AA816" s="97">
        <v>7763161.8300000001</v>
      </c>
      <c r="AB816" s="97">
        <v>5009987.16</v>
      </c>
      <c r="AC816" s="97"/>
      <c r="AD816" s="97"/>
      <c r="AE816" s="97">
        <f t="shared" si="700"/>
        <v>5098619.8449999988</v>
      </c>
      <c r="AF816" s="105"/>
      <c r="AG816" s="104"/>
      <c r="AH816" s="102"/>
      <c r="AI816" s="102"/>
      <c r="AJ816" s="102"/>
      <c r="AK816" s="103">
        <f>AE816</f>
        <v>5098619.8449999988</v>
      </c>
      <c r="AL816" s="102">
        <f t="shared" si="712"/>
        <v>5098619.8449999988</v>
      </c>
      <c r="AM816" s="101"/>
      <c r="AN816" s="102"/>
      <c r="AO816" s="264">
        <f t="shared" si="713"/>
        <v>0</v>
      </c>
      <c r="AP816" s="240"/>
      <c r="AQ816" s="87">
        <f t="shared" si="701"/>
        <v>5009987.16</v>
      </c>
      <c r="AR816" s="102"/>
      <c r="AS816" s="102"/>
      <c r="AT816" s="102"/>
      <c r="AU816" s="102">
        <f>AQ816</f>
        <v>5009987.16</v>
      </c>
      <c r="AV816" s="260">
        <f t="shared" si="714"/>
        <v>5009987.16</v>
      </c>
      <c r="AW816" s="102"/>
      <c r="AX816" s="102"/>
      <c r="AY816" s="101">
        <f t="shared" si="715"/>
        <v>0</v>
      </c>
      <c r="AZ816" s="516" t="s">
        <v>1695</v>
      </c>
      <c r="BA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row>
    <row r="817" spans="1:87" s="11" customFormat="1" ht="12" customHeight="1">
      <c r="A817" s="168">
        <v>19000042</v>
      </c>
      <c r="B817" s="111" t="str">
        <f t="shared" si="689"/>
        <v>19000042</v>
      </c>
      <c r="C817" s="96" t="s">
        <v>634</v>
      </c>
      <c r="D817" s="115" t="str">
        <f t="shared" si="690"/>
        <v>Non-Op</v>
      </c>
      <c r="E817" s="115"/>
      <c r="F817" s="96"/>
      <c r="G817" s="115"/>
      <c r="H817" s="184" t="str">
        <f t="shared" si="704"/>
        <v/>
      </c>
      <c r="I817" s="184" t="str">
        <f t="shared" si="709"/>
        <v/>
      </c>
      <c r="J817" s="184" t="str">
        <f t="shared" si="710"/>
        <v/>
      </c>
      <c r="K817" s="184" t="str">
        <f t="shared" si="711"/>
        <v>Non-Op</v>
      </c>
      <c r="L817" s="184" t="str">
        <f t="shared" si="695"/>
        <v>NO</v>
      </c>
      <c r="M817" s="184" t="str">
        <f t="shared" si="696"/>
        <v>NO</v>
      </c>
      <c r="N817" s="184" t="str">
        <f t="shared" si="697"/>
        <v/>
      </c>
      <c r="O817"/>
      <c r="P817" s="97">
        <v>2136966.65</v>
      </c>
      <c r="Q817" s="97">
        <v>2233685.4</v>
      </c>
      <c r="R817" s="97">
        <v>2273421.23</v>
      </c>
      <c r="S817" s="97">
        <v>2035072</v>
      </c>
      <c r="T817" s="97">
        <v>2273566.8199999998</v>
      </c>
      <c r="U817" s="97">
        <v>1835344.29</v>
      </c>
      <c r="V817" s="97">
        <v>1737445.1</v>
      </c>
      <c r="W817" s="97">
        <v>1533946.26</v>
      </c>
      <c r="X817" s="97">
        <v>1424190.34</v>
      </c>
      <c r="Y817" s="97">
        <v>1253835.8700000001</v>
      </c>
      <c r="Z817" s="97">
        <v>1055202.83</v>
      </c>
      <c r="AA817" s="97">
        <v>1104828.3</v>
      </c>
      <c r="AB817" s="97">
        <v>1389088.81</v>
      </c>
      <c r="AC817" s="97"/>
      <c r="AD817" s="97"/>
      <c r="AE817" s="97">
        <f t="shared" si="700"/>
        <v>1710297.1808333334</v>
      </c>
      <c r="AF817" s="105"/>
      <c r="AG817" s="104"/>
      <c r="AH817" s="102"/>
      <c r="AI817" s="102"/>
      <c r="AJ817" s="102"/>
      <c r="AK817" s="103">
        <f>AE817</f>
        <v>1710297.1808333334</v>
      </c>
      <c r="AL817" s="102">
        <f t="shared" si="712"/>
        <v>1710297.1808333334</v>
      </c>
      <c r="AM817" s="101"/>
      <c r="AN817" s="102"/>
      <c r="AO817" s="264">
        <f t="shared" si="713"/>
        <v>0</v>
      </c>
      <c r="AP817" s="240"/>
      <c r="AQ817" s="87">
        <f t="shared" si="701"/>
        <v>1389088.81</v>
      </c>
      <c r="AR817" s="102"/>
      <c r="AS817" s="102"/>
      <c r="AT817" s="102"/>
      <c r="AU817" s="102">
        <f>AQ817</f>
        <v>1389088.81</v>
      </c>
      <c r="AV817" s="260">
        <f t="shared" si="714"/>
        <v>1389088.81</v>
      </c>
      <c r="AW817" s="102"/>
      <c r="AX817" s="102"/>
      <c r="AY817" s="101">
        <f t="shared" si="715"/>
        <v>0</v>
      </c>
      <c r="AZ817" s="516" t="s">
        <v>1695</v>
      </c>
      <c r="BA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row>
    <row r="818" spans="1:87" s="11" customFormat="1" ht="12" customHeight="1">
      <c r="A818" s="168">
        <v>19000043</v>
      </c>
      <c r="B818" s="111" t="str">
        <f t="shared" si="689"/>
        <v>19000043</v>
      </c>
      <c r="C818" s="96" t="s">
        <v>1</v>
      </c>
      <c r="D818" s="115" t="str">
        <f t="shared" si="690"/>
        <v>AIC</v>
      </c>
      <c r="E818" s="115"/>
      <c r="F818" s="96"/>
      <c r="G818" s="115"/>
      <c r="H818" s="184" t="str">
        <f t="shared" si="704"/>
        <v>AIC</v>
      </c>
      <c r="I818" s="184" t="str">
        <f t="shared" si="709"/>
        <v/>
      </c>
      <c r="J818" s="184" t="str">
        <f t="shared" si="710"/>
        <v/>
      </c>
      <c r="K818" s="184" t="str">
        <f t="shared" si="711"/>
        <v/>
      </c>
      <c r="L818" s="184" t="str">
        <f t="shared" si="695"/>
        <v>NO</v>
      </c>
      <c r="M818" s="184" t="str">
        <f t="shared" si="696"/>
        <v>NO</v>
      </c>
      <c r="N818" s="184" t="str">
        <f t="shared" si="697"/>
        <v/>
      </c>
      <c r="O818"/>
      <c r="P818" s="97">
        <v>7174855.9400000004</v>
      </c>
      <c r="Q818" s="97">
        <v>7154258.2999999998</v>
      </c>
      <c r="R818" s="97">
        <v>7133660.6600000001</v>
      </c>
      <c r="S818" s="97">
        <v>7113063.0199999996</v>
      </c>
      <c r="T818" s="97">
        <v>7092465.3799999999</v>
      </c>
      <c r="U818" s="97">
        <v>7071867.7400000002</v>
      </c>
      <c r="V818" s="97">
        <v>7051270.0999999996</v>
      </c>
      <c r="W818" s="97">
        <v>7030672.46</v>
      </c>
      <c r="X818" s="97">
        <v>7010074.8200000003</v>
      </c>
      <c r="Y818" s="97">
        <v>6989477.1799999997</v>
      </c>
      <c r="Z818" s="97">
        <v>6968879.54</v>
      </c>
      <c r="AA818" s="97">
        <v>6948281.9000000004</v>
      </c>
      <c r="AB818" s="97">
        <v>6927684.2599999998</v>
      </c>
      <c r="AC818" s="97"/>
      <c r="AD818" s="97"/>
      <c r="AE818" s="97">
        <f t="shared" si="700"/>
        <v>7051270.1000000006</v>
      </c>
      <c r="AF818" s="105"/>
      <c r="AG818" s="104"/>
      <c r="AH818" s="102">
        <f>AE818</f>
        <v>7051270.1000000006</v>
      </c>
      <c r="AI818" s="102"/>
      <c r="AJ818" s="102"/>
      <c r="AK818" s="103"/>
      <c r="AL818" s="102">
        <f t="shared" si="712"/>
        <v>0</v>
      </c>
      <c r="AM818" s="101"/>
      <c r="AN818" s="102"/>
      <c r="AO818" s="264">
        <f t="shared" si="713"/>
        <v>0</v>
      </c>
      <c r="AP818" s="240"/>
      <c r="AQ818" s="87">
        <f t="shared" si="701"/>
        <v>6927684.2599999998</v>
      </c>
      <c r="AR818" s="102">
        <f>AQ818</f>
        <v>6927684.2599999998</v>
      </c>
      <c r="AS818" s="102"/>
      <c r="AT818" s="102"/>
      <c r="AU818" s="102"/>
      <c r="AV818" s="260">
        <f t="shared" si="714"/>
        <v>0</v>
      </c>
      <c r="AW818" s="102"/>
      <c r="AX818" s="102"/>
      <c r="AY818" s="101">
        <f t="shared" si="715"/>
        <v>0</v>
      </c>
      <c r="AZ818" s="516"/>
      <c r="BA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row>
    <row r="819" spans="1:87" s="11" customFormat="1" ht="12" customHeight="1">
      <c r="A819" s="174">
        <v>19000052</v>
      </c>
      <c r="B819" s="204" t="str">
        <f t="shared" si="689"/>
        <v>19000052</v>
      </c>
      <c r="C819" s="96" t="s">
        <v>310</v>
      </c>
      <c r="D819" s="115" t="str">
        <f t="shared" si="690"/>
        <v>Non-Op</v>
      </c>
      <c r="E819" s="574" t="s">
        <v>1709</v>
      </c>
      <c r="F819" s="96"/>
      <c r="G819" s="115"/>
      <c r="H819" s="184" t="str">
        <f t="shared" si="704"/>
        <v/>
      </c>
      <c r="I819" s="184" t="str">
        <f t="shared" si="709"/>
        <v/>
      </c>
      <c r="J819" s="184" t="str">
        <f t="shared" si="710"/>
        <v/>
      </c>
      <c r="K819" s="184" t="str">
        <f t="shared" si="711"/>
        <v>Non-Op</v>
      </c>
      <c r="L819" s="184" t="str">
        <f t="shared" si="695"/>
        <v>NO</v>
      </c>
      <c r="M819" s="184" t="str">
        <f t="shared" si="696"/>
        <v>NO</v>
      </c>
      <c r="N819" s="184" t="str">
        <f t="shared" si="697"/>
        <v/>
      </c>
      <c r="O819" s="4"/>
      <c r="P819" s="97">
        <v>0</v>
      </c>
      <c r="Q819" s="97">
        <v>0</v>
      </c>
      <c r="R819" s="97">
        <v>0</v>
      </c>
      <c r="S819" s="97">
        <v>0</v>
      </c>
      <c r="T819" s="97">
        <v>0</v>
      </c>
      <c r="U819" s="97">
        <v>0</v>
      </c>
      <c r="V819" s="97">
        <v>0</v>
      </c>
      <c r="W819" s="97">
        <v>0</v>
      </c>
      <c r="X819" s="97">
        <v>0</v>
      </c>
      <c r="Y819" s="97">
        <v>0</v>
      </c>
      <c r="Z819" s="97">
        <v>2735577.85</v>
      </c>
      <c r="AA819" s="97">
        <v>4574167.63</v>
      </c>
      <c r="AB819" s="97">
        <v>0</v>
      </c>
      <c r="AC819" s="97"/>
      <c r="AD819" s="97"/>
      <c r="AE819" s="97">
        <f t="shared" si="700"/>
        <v>609145.45666666667</v>
      </c>
      <c r="AF819" s="105"/>
      <c r="AG819" s="104"/>
      <c r="AH819" s="102"/>
      <c r="AI819" s="102"/>
      <c r="AJ819" s="102"/>
      <c r="AK819" s="103">
        <f>AE819</f>
        <v>609145.45666666667</v>
      </c>
      <c r="AL819" s="102">
        <f t="shared" si="712"/>
        <v>609145.45666666667</v>
      </c>
      <c r="AM819" s="101"/>
      <c r="AN819" s="102"/>
      <c r="AO819" s="264">
        <f t="shared" si="713"/>
        <v>0</v>
      </c>
      <c r="AP819" s="102"/>
      <c r="AQ819" s="87">
        <f t="shared" si="701"/>
        <v>0</v>
      </c>
      <c r="AR819" s="102"/>
      <c r="AS819" s="102"/>
      <c r="AT819" s="102"/>
      <c r="AU819" s="102">
        <f>AQ819</f>
        <v>0</v>
      </c>
      <c r="AV819" s="260">
        <f t="shared" si="714"/>
        <v>0</v>
      </c>
      <c r="AW819" s="102"/>
      <c r="AX819" s="102"/>
      <c r="AY819" s="101">
        <f t="shared" si="715"/>
        <v>0</v>
      </c>
      <c r="AZ819" s="516" t="s">
        <v>1695</v>
      </c>
      <c r="BA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row>
    <row r="820" spans="1:87" s="11" customFormat="1" ht="12" customHeight="1">
      <c r="A820" s="168">
        <v>19000081</v>
      </c>
      <c r="B820" s="111" t="str">
        <f t="shared" si="689"/>
        <v>19000081</v>
      </c>
      <c r="C820" s="96" t="s">
        <v>607</v>
      </c>
      <c r="D820" s="115" t="str">
        <f t="shared" si="690"/>
        <v>Non-Op</v>
      </c>
      <c r="E820" s="115"/>
      <c r="F820" s="96"/>
      <c r="G820" s="115"/>
      <c r="H820" s="184" t="str">
        <f t="shared" si="704"/>
        <v/>
      </c>
      <c r="I820" s="184" t="str">
        <f t="shared" si="709"/>
        <v/>
      </c>
      <c r="J820" s="184" t="str">
        <f t="shared" si="710"/>
        <v/>
      </c>
      <c r="K820" s="184" t="str">
        <f t="shared" si="711"/>
        <v>Non-Op</v>
      </c>
      <c r="L820" s="184" t="str">
        <f t="shared" si="695"/>
        <v>NO</v>
      </c>
      <c r="M820" s="184" t="str">
        <f t="shared" si="696"/>
        <v>NO</v>
      </c>
      <c r="N820" s="184" t="str">
        <f t="shared" si="697"/>
        <v/>
      </c>
      <c r="O820"/>
      <c r="P820" s="97">
        <v>7978078.1699999999</v>
      </c>
      <c r="Q820" s="97">
        <v>9202039.5500000007</v>
      </c>
      <c r="R820" s="97">
        <v>9793609.2200000007</v>
      </c>
      <c r="S820" s="97">
        <v>8596856.1799999997</v>
      </c>
      <c r="T820" s="97">
        <v>8594555.2899999991</v>
      </c>
      <c r="U820" s="97">
        <v>6839006.2000000002</v>
      </c>
      <c r="V820" s="97">
        <v>6676466.96</v>
      </c>
      <c r="W820" s="97">
        <v>6319493.04</v>
      </c>
      <c r="X820" s="97">
        <v>4871495.5999999996</v>
      </c>
      <c r="Y820" s="97">
        <v>3426883.59</v>
      </c>
      <c r="Z820" s="97">
        <v>7659888.9199999999</v>
      </c>
      <c r="AA820" s="97">
        <v>8710864.2200000007</v>
      </c>
      <c r="AB820" s="97">
        <v>4788944.13</v>
      </c>
      <c r="AC820" s="97"/>
      <c r="AD820" s="97"/>
      <c r="AE820" s="97">
        <f t="shared" si="700"/>
        <v>7256222.493333335</v>
      </c>
      <c r="AF820" s="105"/>
      <c r="AG820" s="104"/>
      <c r="AH820" s="102"/>
      <c r="AI820" s="102"/>
      <c r="AJ820" s="102"/>
      <c r="AK820" s="103">
        <f>AE820</f>
        <v>7256222.493333335</v>
      </c>
      <c r="AL820" s="102">
        <f t="shared" si="712"/>
        <v>7256222.493333335</v>
      </c>
      <c r="AM820" s="101"/>
      <c r="AN820" s="102"/>
      <c r="AO820" s="264">
        <f t="shared" si="713"/>
        <v>0</v>
      </c>
      <c r="AP820" s="240"/>
      <c r="AQ820" s="87">
        <f t="shared" si="701"/>
        <v>4788944.13</v>
      </c>
      <c r="AR820" s="102"/>
      <c r="AS820" s="102"/>
      <c r="AT820" s="102"/>
      <c r="AU820" s="102">
        <f>AQ820</f>
        <v>4788944.13</v>
      </c>
      <c r="AV820" s="260">
        <f t="shared" si="714"/>
        <v>4788944.13</v>
      </c>
      <c r="AW820" s="102"/>
      <c r="AX820" s="102"/>
      <c r="AY820" s="101">
        <f t="shared" si="715"/>
        <v>0</v>
      </c>
      <c r="AZ820" s="516" t="s">
        <v>1695</v>
      </c>
      <c r="BA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row>
    <row r="821" spans="1:87" s="11" customFormat="1" ht="12" customHeight="1">
      <c r="A821" s="168">
        <v>19000091</v>
      </c>
      <c r="B821" s="111" t="str">
        <f t="shared" si="689"/>
        <v>19000091</v>
      </c>
      <c r="C821" s="96" t="s">
        <v>254</v>
      </c>
      <c r="D821" s="115" t="str">
        <f t="shared" si="690"/>
        <v>Non-Op</v>
      </c>
      <c r="E821" s="115"/>
      <c r="F821" s="96"/>
      <c r="G821" s="115"/>
      <c r="H821" s="184" t="str">
        <f t="shared" si="704"/>
        <v/>
      </c>
      <c r="I821" s="184" t="str">
        <f t="shared" si="709"/>
        <v/>
      </c>
      <c r="J821" s="184" t="str">
        <f t="shared" si="710"/>
        <v/>
      </c>
      <c r="K821" s="184" t="str">
        <f t="shared" si="711"/>
        <v>Non-Op</v>
      </c>
      <c r="L821" s="184" t="str">
        <f t="shared" si="695"/>
        <v>NO</v>
      </c>
      <c r="M821" s="184" t="str">
        <f t="shared" si="696"/>
        <v>NO</v>
      </c>
      <c r="N821" s="184" t="str">
        <f t="shared" si="697"/>
        <v/>
      </c>
      <c r="O821"/>
      <c r="P821" s="97">
        <v>2322388.91</v>
      </c>
      <c r="Q821" s="97">
        <v>2103592.9500000002</v>
      </c>
      <c r="R821" s="97">
        <v>1894906.3</v>
      </c>
      <c r="S821" s="97">
        <v>1443899.32</v>
      </c>
      <c r="T821" s="97">
        <v>1451769</v>
      </c>
      <c r="U821" s="97">
        <v>1515962.27</v>
      </c>
      <c r="V821" s="97">
        <v>1438294.26</v>
      </c>
      <c r="W821" s="97">
        <v>1438765.74</v>
      </c>
      <c r="X821" s="97">
        <v>1387087.84</v>
      </c>
      <c r="Y821" s="97">
        <v>1179472.76</v>
      </c>
      <c r="Z821" s="97">
        <v>737440.39</v>
      </c>
      <c r="AA821" s="97">
        <v>768677.45</v>
      </c>
      <c r="AB821" s="97">
        <v>940702.65</v>
      </c>
      <c r="AC821" s="97"/>
      <c r="AD821" s="97"/>
      <c r="AE821" s="97">
        <f t="shared" si="700"/>
        <v>1415951.1716666666</v>
      </c>
      <c r="AF821" s="105"/>
      <c r="AG821" s="104"/>
      <c r="AH821" s="102"/>
      <c r="AI821" s="102"/>
      <c r="AJ821" s="102"/>
      <c r="AK821" s="103">
        <f>AE821</f>
        <v>1415951.1716666666</v>
      </c>
      <c r="AL821" s="102">
        <f t="shared" si="712"/>
        <v>1415951.1716666666</v>
      </c>
      <c r="AM821" s="101"/>
      <c r="AN821" s="102"/>
      <c r="AO821" s="264">
        <f t="shared" si="713"/>
        <v>0</v>
      </c>
      <c r="AP821" s="240"/>
      <c r="AQ821" s="87">
        <f t="shared" si="701"/>
        <v>940702.65</v>
      </c>
      <c r="AR821" s="102"/>
      <c r="AS821" s="102"/>
      <c r="AT821" s="102"/>
      <c r="AU821" s="102">
        <f>AQ821</f>
        <v>940702.65</v>
      </c>
      <c r="AV821" s="260">
        <f t="shared" si="714"/>
        <v>940702.65</v>
      </c>
      <c r="AW821" s="102"/>
      <c r="AX821" s="102"/>
      <c r="AY821" s="101">
        <f t="shared" si="715"/>
        <v>0</v>
      </c>
      <c r="AZ821" s="516" t="s">
        <v>1695</v>
      </c>
      <c r="BA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row>
    <row r="822" spans="1:87" s="11" customFormat="1" ht="12" customHeight="1">
      <c r="A822" s="168">
        <v>19000093</v>
      </c>
      <c r="B822" s="111" t="str">
        <f t="shared" si="689"/>
        <v>19000093</v>
      </c>
      <c r="C822" s="96" t="s">
        <v>1170</v>
      </c>
      <c r="D822" s="115" t="str">
        <f t="shared" si="690"/>
        <v>W/C</v>
      </c>
      <c r="E822" s="115"/>
      <c r="F822" s="96"/>
      <c r="G822" s="115"/>
      <c r="H822" s="184" t="str">
        <f t="shared" ref="H822:H854" si="716">IF(VALUE(AH822),H$7,IF(ISBLANK(AH822),"",H$7))</f>
        <v/>
      </c>
      <c r="I822" s="184" t="str">
        <f t="shared" si="709"/>
        <v/>
      </c>
      <c r="J822" s="184" t="str">
        <f t="shared" si="710"/>
        <v/>
      </c>
      <c r="K822" s="184" t="str">
        <f t="shared" si="711"/>
        <v/>
      </c>
      <c r="L822" s="184" t="str">
        <f t="shared" si="695"/>
        <v>W/C</v>
      </c>
      <c r="M822" s="184" t="str">
        <f t="shared" si="696"/>
        <v>NO</v>
      </c>
      <c r="N822" s="184" t="str">
        <f t="shared" si="697"/>
        <v>W/C</v>
      </c>
      <c r="O822"/>
      <c r="P822" s="97">
        <v>4607007.9400000004</v>
      </c>
      <c r="Q822" s="97">
        <v>4763038.4400000004</v>
      </c>
      <c r="R822" s="97">
        <v>4910322.3600000003</v>
      </c>
      <c r="S822" s="97">
        <v>5037514.12</v>
      </c>
      <c r="T822" s="97">
        <v>5030283.42</v>
      </c>
      <c r="U822" s="97">
        <v>5034364.03</v>
      </c>
      <c r="V822" s="97">
        <v>5027835.24</v>
      </c>
      <c r="W822" s="97">
        <v>4846282.41</v>
      </c>
      <c r="X822" s="97">
        <v>4624735.66</v>
      </c>
      <c r="Y822" s="97">
        <v>4658725.25</v>
      </c>
      <c r="Z822" s="97">
        <v>4719327.84</v>
      </c>
      <c r="AA822" s="97">
        <v>4776418.5199999996</v>
      </c>
      <c r="AB822" s="97">
        <v>4652378.82</v>
      </c>
      <c r="AC822" s="97"/>
      <c r="AD822" s="97"/>
      <c r="AE822" s="97">
        <f t="shared" si="700"/>
        <v>4838211.7225000011</v>
      </c>
      <c r="AF822" s="105"/>
      <c r="AG822" s="104"/>
      <c r="AH822" s="102"/>
      <c r="AI822" s="102"/>
      <c r="AJ822" s="102"/>
      <c r="AK822" s="103"/>
      <c r="AL822" s="102">
        <f t="shared" si="712"/>
        <v>0</v>
      </c>
      <c r="AM822" s="101">
        <f>AE822</f>
        <v>4838211.7225000011</v>
      </c>
      <c r="AN822" s="102"/>
      <c r="AO822" s="264">
        <f t="shared" si="713"/>
        <v>4838211.7225000011</v>
      </c>
      <c r="AP822" s="240"/>
      <c r="AQ822" s="87">
        <f t="shared" si="701"/>
        <v>4652378.82</v>
      </c>
      <c r="AR822" s="102"/>
      <c r="AS822" s="102"/>
      <c r="AT822" s="102"/>
      <c r="AU822" s="102"/>
      <c r="AV822" s="260">
        <f t="shared" si="714"/>
        <v>0</v>
      </c>
      <c r="AW822" s="102">
        <f>AQ822</f>
        <v>4652378.82</v>
      </c>
      <c r="AX822" s="102"/>
      <c r="AY822" s="101">
        <f t="shared" si="715"/>
        <v>4652378.82</v>
      </c>
      <c r="AZ822" s="516"/>
      <c r="BA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row>
    <row r="823" spans="1:87" s="11" customFormat="1" ht="12" customHeight="1">
      <c r="A823" s="168">
        <v>19000103</v>
      </c>
      <c r="B823" s="111" t="str">
        <f t="shared" si="689"/>
        <v>19000103</v>
      </c>
      <c r="C823" s="96" t="s">
        <v>843</v>
      </c>
      <c r="D823" s="115" t="str">
        <f t="shared" si="690"/>
        <v>W/C</v>
      </c>
      <c r="E823" s="115"/>
      <c r="F823" s="96"/>
      <c r="G823" s="115"/>
      <c r="H823" s="184" t="str">
        <f t="shared" si="716"/>
        <v/>
      </c>
      <c r="I823" s="184" t="str">
        <f t="shared" si="709"/>
        <v/>
      </c>
      <c r="J823" s="184" t="str">
        <f t="shared" si="710"/>
        <v/>
      </c>
      <c r="K823" s="184" t="str">
        <f t="shared" si="711"/>
        <v/>
      </c>
      <c r="L823" s="184" t="str">
        <f t="shared" si="695"/>
        <v>W/C</v>
      </c>
      <c r="M823" s="184" t="str">
        <f t="shared" si="696"/>
        <v>NO</v>
      </c>
      <c r="N823" s="184" t="str">
        <f t="shared" si="697"/>
        <v>W/C</v>
      </c>
      <c r="O823"/>
      <c r="P823" s="97">
        <v>933622.53</v>
      </c>
      <c r="Q823" s="97">
        <v>945182.85</v>
      </c>
      <c r="R823" s="97">
        <v>953444.62</v>
      </c>
      <c r="S823" s="97">
        <v>912974.29</v>
      </c>
      <c r="T823" s="97">
        <v>1087288.51</v>
      </c>
      <c r="U823" s="97">
        <v>1031234.94</v>
      </c>
      <c r="V823" s="97">
        <v>1032551.23</v>
      </c>
      <c r="W823" s="97">
        <v>1022737.01</v>
      </c>
      <c r="X823" s="97">
        <v>1030058.06</v>
      </c>
      <c r="Y823" s="97">
        <v>1027370.24</v>
      </c>
      <c r="Z823" s="97">
        <v>1043667.71</v>
      </c>
      <c r="AA823" s="97">
        <v>1066373.54</v>
      </c>
      <c r="AB823" s="97">
        <v>1073773.52</v>
      </c>
      <c r="AC823" s="97"/>
      <c r="AD823" s="97"/>
      <c r="AE823" s="97">
        <f t="shared" si="700"/>
        <v>1013048.4187500001</v>
      </c>
      <c r="AF823" s="105"/>
      <c r="AG823" s="104"/>
      <c r="AH823" s="102"/>
      <c r="AI823" s="102"/>
      <c r="AJ823" s="102"/>
      <c r="AK823" s="103"/>
      <c r="AL823" s="102">
        <f t="shared" si="712"/>
        <v>0</v>
      </c>
      <c r="AM823" s="101">
        <f>AE823</f>
        <v>1013048.4187500001</v>
      </c>
      <c r="AN823" s="102"/>
      <c r="AO823" s="264">
        <f t="shared" si="713"/>
        <v>1013048.4187500001</v>
      </c>
      <c r="AP823" s="240"/>
      <c r="AQ823" s="87">
        <f t="shared" si="701"/>
        <v>1073773.52</v>
      </c>
      <c r="AR823" s="102"/>
      <c r="AS823" s="102"/>
      <c r="AT823" s="102"/>
      <c r="AU823" s="102"/>
      <c r="AV823" s="260">
        <f t="shared" si="714"/>
        <v>0</v>
      </c>
      <c r="AW823" s="102">
        <f t="shared" ref="AW823:AW824" si="717">AQ823</f>
        <v>1073773.52</v>
      </c>
      <c r="AX823" s="102"/>
      <c r="AY823" s="101">
        <f t="shared" si="715"/>
        <v>1073773.52</v>
      </c>
      <c r="AZ823" s="516"/>
      <c r="BA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row>
    <row r="824" spans="1:87" s="11" customFormat="1" ht="12" customHeight="1">
      <c r="A824" s="168">
        <v>19000111</v>
      </c>
      <c r="B824" s="111" t="str">
        <f t="shared" si="689"/>
        <v>19000111</v>
      </c>
      <c r="C824" s="96" t="s">
        <v>1171</v>
      </c>
      <c r="D824" s="115" t="str">
        <f t="shared" si="690"/>
        <v>W/C</v>
      </c>
      <c r="E824" s="115"/>
      <c r="F824" s="96"/>
      <c r="G824" s="115"/>
      <c r="H824" s="184" t="str">
        <f t="shared" si="716"/>
        <v/>
      </c>
      <c r="I824" s="184" t="str">
        <f t="shared" si="709"/>
        <v/>
      </c>
      <c r="J824" s="184" t="str">
        <f t="shared" si="710"/>
        <v/>
      </c>
      <c r="K824" s="184" t="str">
        <f t="shared" si="711"/>
        <v/>
      </c>
      <c r="L824" s="184" t="str">
        <f t="shared" si="695"/>
        <v>W/C</v>
      </c>
      <c r="M824" s="184" t="str">
        <f t="shared" si="696"/>
        <v>NO</v>
      </c>
      <c r="N824" s="184" t="str">
        <f t="shared" si="697"/>
        <v>W/C</v>
      </c>
      <c r="O824"/>
      <c r="P824" s="97">
        <v>830042.6</v>
      </c>
      <c r="Q824" s="97">
        <v>816624.53</v>
      </c>
      <c r="R824" s="97">
        <v>803309.69</v>
      </c>
      <c r="S824" s="97">
        <v>789944.18</v>
      </c>
      <c r="T824" s="97">
        <v>776625.07</v>
      </c>
      <c r="U824" s="97">
        <v>763259.56</v>
      </c>
      <c r="V824" s="97">
        <v>749894.05</v>
      </c>
      <c r="W824" s="97">
        <v>743889.62</v>
      </c>
      <c r="X824" s="97">
        <v>745362.13</v>
      </c>
      <c r="Y824" s="97">
        <v>732539.34</v>
      </c>
      <c r="Z824" s="97">
        <v>719173.83</v>
      </c>
      <c r="AA824" s="97">
        <v>709534.42</v>
      </c>
      <c r="AB824" s="97">
        <v>696327.13</v>
      </c>
      <c r="AC824" s="97"/>
      <c r="AD824" s="97"/>
      <c r="AE824" s="97">
        <f t="shared" si="700"/>
        <v>759445.10708333331</v>
      </c>
      <c r="AF824" s="105"/>
      <c r="AG824" s="104"/>
      <c r="AH824" s="102"/>
      <c r="AI824" s="102"/>
      <c r="AJ824" s="102"/>
      <c r="AK824" s="103"/>
      <c r="AL824" s="102">
        <f t="shared" si="712"/>
        <v>0</v>
      </c>
      <c r="AM824" s="101">
        <f>AE824</f>
        <v>759445.10708333331</v>
      </c>
      <c r="AN824" s="102"/>
      <c r="AO824" s="264">
        <f t="shared" si="713"/>
        <v>759445.10708333331</v>
      </c>
      <c r="AP824" s="240"/>
      <c r="AQ824" s="87">
        <f t="shared" si="701"/>
        <v>696327.13</v>
      </c>
      <c r="AR824" s="102"/>
      <c r="AS824" s="102"/>
      <c r="AT824" s="102"/>
      <c r="AU824" s="102"/>
      <c r="AV824" s="260">
        <f t="shared" si="714"/>
        <v>0</v>
      </c>
      <c r="AW824" s="102">
        <f t="shared" si="717"/>
        <v>696327.13</v>
      </c>
      <c r="AX824" s="102"/>
      <c r="AY824" s="101">
        <f t="shared" si="715"/>
        <v>696327.13</v>
      </c>
      <c r="AZ824" s="516"/>
      <c r="BA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row>
    <row r="825" spans="1:87" s="11" customFormat="1" ht="12" customHeight="1">
      <c r="A825" s="168">
        <v>19000112</v>
      </c>
      <c r="B825" s="111" t="str">
        <f t="shared" si="689"/>
        <v>19000112</v>
      </c>
      <c r="C825" s="96" t="s">
        <v>696</v>
      </c>
      <c r="D825" s="115" t="str">
        <f t="shared" si="690"/>
        <v>GRB</v>
      </c>
      <c r="E825" s="115"/>
      <c r="F825" s="96"/>
      <c r="G825" s="115"/>
      <c r="H825" s="184" t="str">
        <f t="shared" si="716"/>
        <v/>
      </c>
      <c r="I825" s="184" t="str">
        <f t="shared" si="709"/>
        <v/>
      </c>
      <c r="J825" s="184" t="str">
        <f t="shared" si="710"/>
        <v>GRB</v>
      </c>
      <c r="K825" s="184" t="str">
        <f t="shared" si="711"/>
        <v/>
      </c>
      <c r="L825" s="184" t="str">
        <f t="shared" si="695"/>
        <v>NO</v>
      </c>
      <c r="M825" s="184" t="str">
        <f t="shared" si="696"/>
        <v>NO</v>
      </c>
      <c r="N825" s="184" t="str">
        <f t="shared" si="697"/>
        <v/>
      </c>
      <c r="O825"/>
      <c r="P825" s="97">
        <v>9445.99</v>
      </c>
      <c r="Q825" s="97">
        <v>8816.26</v>
      </c>
      <c r="R825" s="97">
        <v>8186.54</v>
      </c>
      <c r="S825" s="97">
        <v>7556.81</v>
      </c>
      <c r="T825" s="97">
        <v>6927.08</v>
      </c>
      <c r="U825" s="97">
        <v>6297.35</v>
      </c>
      <c r="V825" s="97">
        <v>-1862282.37</v>
      </c>
      <c r="W825" s="97">
        <v>16587.900000000001</v>
      </c>
      <c r="X825" s="97">
        <v>4408.17</v>
      </c>
      <c r="Y825" s="97">
        <v>3778.48</v>
      </c>
      <c r="Z825" s="97">
        <v>3778.48</v>
      </c>
      <c r="AA825" s="97">
        <v>3778.48</v>
      </c>
      <c r="AB825" s="97">
        <v>3778.39</v>
      </c>
      <c r="AC825" s="97"/>
      <c r="AD825" s="97"/>
      <c r="AE825" s="97">
        <f t="shared" si="700"/>
        <v>-148796.21916666671</v>
      </c>
      <c r="AF825" s="105"/>
      <c r="AG825" s="104" t="s">
        <v>688</v>
      </c>
      <c r="AH825" s="102"/>
      <c r="AI825" s="102"/>
      <c r="AJ825" s="102">
        <f>AE825</f>
        <v>-148796.21916666671</v>
      </c>
      <c r="AK825" s="103"/>
      <c r="AL825" s="102">
        <f t="shared" si="712"/>
        <v>-148796.21916666671</v>
      </c>
      <c r="AM825" s="101"/>
      <c r="AN825" s="102"/>
      <c r="AO825" s="264">
        <f t="shared" si="713"/>
        <v>0</v>
      </c>
      <c r="AP825" s="240"/>
      <c r="AQ825" s="87">
        <f t="shared" si="701"/>
        <v>3778.39</v>
      </c>
      <c r="AR825" s="102"/>
      <c r="AS825" s="102"/>
      <c r="AT825" s="102">
        <f>AQ825</f>
        <v>3778.39</v>
      </c>
      <c r="AU825" s="102"/>
      <c r="AV825" s="260">
        <f t="shared" si="714"/>
        <v>3778.39</v>
      </c>
      <c r="AW825" s="102"/>
      <c r="AX825" s="102"/>
      <c r="AY825" s="101">
        <f t="shared" si="715"/>
        <v>0</v>
      </c>
      <c r="AZ825" s="516"/>
      <c r="BA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row>
    <row r="826" spans="1:87" s="11" customFormat="1" ht="12" customHeight="1">
      <c r="A826" s="364" t="s">
        <v>1568</v>
      </c>
      <c r="B826" s="365"/>
      <c r="C826" s="392" t="s">
        <v>1555</v>
      </c>
      <c r="D826" s="353" t="str">
        <f t="shared" si="690"/>
        <v>CRB</v>
      </c>
      <c r="E826" s="353"/>
      <c r="F826" s="367">
        <v>43221</v>
      </c>
      <c r="G826" s="353"/>
      <c r="H826" s="354" t="str">
        <f t="shared" si="716"/>
        <v/>
      </c>
      <c r="I826" s="354" t="str">
        <f t="shared" si="709"/>
        <v>ERB</v>
      </c>
      <c r="J826" s="354" t="str">
        <f t="shared" si="710"/>
        <v>GRB</v>
      </c>
      <c r="K826" s="354" t="str">
        <f t="shared" si="711"/>
        <v/>
      </c>
      <c r="L826" s="354" t="str">
        <f t="shared" si="695"/>
        <v>NO</v>
      </c>
      <c r="M826" s="354" t="str">
        <f t="shared" si="696"/>
        <v>NO</v>
      </c>
      <c r="N826" s="354" t="str">
        <f t="shared" si="697"/>
        <v/>
      </c>
      <c r="O826"/>
      <c r="P826" s="355"/>
      <c r="Q826" s="355"/>
      <c r="R826" s="355"/>
      <c r="S826" s="355"/>
      <c r="T826" s="355"/>
      <c r="U826" s="355">
        <v>30412.14</v>
      </c>
      <c r="V826" s="355">
        <v>11826.94</v>
      </c>
      <c r="W826" s="355">
        <v>128406.74</v>
      </c>
      <c r="X826" s="355">
        <v>15206.07</v>
      </c>
      <c r="Y826" s="355">
        <v>253434.38</v>
      </c>
      <c r="Z826" s="355">
        <v>217953.55</v>
      </c>
      <c r="AA826" s="355">
        <v>216263.99</v>
      </c>
      <c r="AB826" s="355">
        <v>214574.43</v>
      </c>
      <c r="AC826" s="355"/>
      <c r="AD826" s="355"/>
      <c r="AE826" s="355">
        <f t="shared" si="700"/>
        <v>81732.585416666669</v>
      </c>
      <c r="AF826" s="465" t="s">
        <v>211</v>
      </c>
      <c r="AG826" s="406" t="s">
        <v>1578</v>
      </c>
      <c r="AH826" s="357"/>
      <c r="AI826" s="357">
        <f>AE826*$C$1408</f>
        <v>54098.798287291669</v>
      </c>
      <c r="AJ826" s="357">
        <f>AE826*$C$1409</f>
        <v>27633.787129375003</v>
      </c>
      <c r="AK826" s="358"/>
      <c r="AL826" s="357">
        <f>SUM(AI826:AK826)</f>
        <v>81732.585416666669</v>
      </c>
      <c r="AM826" s="359"/>
      <c r="AN826" s="357"/>
      <c r="AO826" s="360">
        <f t="shared" si="713"/>
        <v>0</v>
      </c>
      <c r="AP826" s="357"/>
      <c r="AQ826" s="361">
        <f t="shared" si="701"/>
        <v>214574.43</v>
      </c>
      <c r="AR826" s="357"/>
      <c r="AS826" s="357">
        <f>AQ826*$C$1408</f>
        <v>142026.815217</v>
      </c>
      <c r="AT826" s="357">
        <f>AQ826*$C$1409</f>
        <v>72547.614782999997</v>
      </c>
      <c r="AU826" s="357"/>
      <c r="AV826" s="362">
        <f t="shared" si="714"/>
        <v>214574.43</v>
      </c>
      <c r="AW826" s="357"/>
      <c r="AX826" s="357"/>
      <c r="AY826" s="359">
        <f t="shared" si="715"/>
        <v>0</v>
      </c>
      <c r="AZ826" s="516"/>
      <c r="BA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row>
    <row r="827" spans="1:87" s="11" customFormat="1" ht="12" customHeight="1">
      <c r="A827" s="168">
        <v>19000122</v>
      </c>
      <c r="B827" s="111" t="str">
        <f t="shared" si="689"/>
        <v>19000122</v>
      </c>
      <c r="C827" s="96" t="s">
        <v>734</v>
      </c>
      <c r="D827" s="115" t="str">
        <f t="shared" si="690"/>
        <v>W/C</v>
      </c>
      <c r="E827" s="115"/>
      <c r="F827" s="96"/>
      <c r="G827" s="115"/>
      <c r="H827" s="184" t="str">
        <f t="shared" si="716"/>
        <v/>
      </c>
      <c r="I827" s="184" t="str">
        <f t="shared" si="709"/>
        <v/>
      </c>
      <c r="J827" s="184" t="str">
        <f t="shared" si="710"/>
        <v/>
      </c>
      <c r="K827" s="184" t="str">
        <f t="shared" si="711"/>
        <v/>
      </c>
      <c r="L827" s="184" t="str">
        <f t="shared" si="695"/>
        <v>W/C</v>
      </c>
      <c r="M827" s="184" t="str">
        <f t="shared" si="696"/>
        <v>NO</v>
      </c>
      <c r="N827" s="184" t="str">
        <f t="shared" si="697"/>
        <v>W/C</v>
      </c>
      <c r="O827"/>
      <c r="P827" s="97">
        <v>-120144.27</v>
      </c>
      <c r="Q827" s="97">
        <v>-118108.91</v>
      </c>
      <c r="R827" s="97">
        <v>-116073.55</v>
      </c>
      <c r="S827" s="97">
        <v>-114038.18</v>
      </c>
      <c r="T827" s="97">
        <v>-112002.82</v>
      </c>
      <c r="U827" s="97">
        <v>-109967.46</v>
      </c>
      <c r="V827" s="97">
        <v>-107932.1</v>
      </c>
      <c r="W827" s="97">
        <v>-105896.74</v>
      </c>
      <c r="X827" s="97">
        <v>-103861.37</v>
      </c>
      <c r="Y827" s="97">
        <v>-101826.01</v>
      </c>
      <c r="Z827" s="97">
        <v>-99790.65</v>
      </c>
      <c r="AA827" s="97">
        <v>-97755.29</v>
      </c>
      <c r="AB827" s="97">
        <v>-95962.82</v>
      </c>
      <c r="AC827" s="97"/>
      <c r="AD827" s="97"/>
      <c r="AE827" s="97">
        <f t="shared" si="700"/>
        <v>-107942.21875</v>
      </c>
      <c r="AF827" s="105"/>
      <c r="AG827" s="104"/>
      <c r="AH827" s="102"/>
      <c r="AI827" s="102"/>
      <c r="AJ827" s="102"/>
      <c r="AK827" s="103"/>
      <c r="AL827" s="102">
        <f t="shared" si="712"/>
        <v>0</v>
      </c>
      <c r="AM827" s="101">
        <f>AE827</f>
        <v>-107942.21875</v>
      </c>
      <c r="AN827" s="102"/>
      <c r="AO827" s="264">
        <f t="shared" si="713"/>
        <v>-107942.21875</v>
      </c>
      <c r="AP827" s="240"/>
      <c r="AQ827" s="87">
        <f t="shared" si="701"/>
        <v>-95962.82</v>
      </c>
      <c r="AR827" s="102"/>
      <c r="AS827" s="102"/>
      <c r="AT827" s="102"/>
      <c r="AU827" s="102"/>
      <c r="AV827" s="260">
        <f t="shared" si="714"/>
        <v>0</v>
      </c>
      <c r="AW827" s="102">
        <f>AQ827</f>
        <v>-95962.82</v>
      </c>
      <c r="AX827" s="102"/>
      <c r="AY827" s="101">
        <f t="shared" si="715"/>
        <v>-95962.82</v>
      </c>
      <c r="AZ827" s="516"/>
      <c r="BA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row>
    <row r="828" spans="1:87" s="11" customFormat="1" ht="12" customHeight="1">
      <c r="A828" s="364">
        <v>19000132</v>
      </c>
      <c r="B828" s="365" t="str">
        <f t="shared" si="689"/>
        <v>19000132</v>
      </c>
      <c r="C828" s="352" t="s">
        <v>1453</v>
      </c>
      <c r="D828" s="353" t="str">
        <f t="shared" si="690"/>
        <v>Non-Op</v>
      </c>
      <c r="E828" s="353"/>
      <c r="F828" s="367">
        <v>43070</v>
      </c>
      <c r="G828" s="353"/>
      <c r="H828" s="354" t="str">
        <f t="shared" si="716"/>
        <v/>
      </c>
      <c r="I828" s="354" t="str">
        <f t="shared" si="709"/>
        <v/>
      </c>
      <c r="J828" s="354" t="str">
        <f t="shared" si="710"/>
        <v/>
      </c>
      <c r="K828" s="354" t="str">
        <f t="shared" si="711"/>
        <v>Non-Op</v>
      </c>
      <c r="L828" s="354" t="str">
        <f t="shared" si="695"/>
        <v>NO</v>
      </c>
      <c r="M828" s="354" t="str">
        <f t="shared" si="696"/>
        <v>NO</v>
      </c>
      <c r="N828" s="354" t="str">
        <f t="shared" si="697"/>
        <v/>
      </c>
      <c r="O828"/>
      <c r="P828" s="355">
        <v>350919645.93000001</v>
      </c>
      <c r="Q828" s="355">
        <v>350919645.93000001</v>
      </c>
      <c r="R828" s="355">
        <v>350919645.93000001</v>
      </c>
      <c r="S828" s="355">
        <v>348655919.51999998</v>
      </c>
      <c r="T828" s="355">
        <v>347888377.29000002</v>
      </c>
      <c r="U828" s="355">
        <v>347096269.11000001</v>
      </c>
      <c r="V828" s="355">
        <v>346306130.41000003</v>
      </c>
      <c r="W828" s="355">
        <v>345539040.33999997</v>
      </c>
      <c r="X828" s="355">
        <v>344759182.94</v>
      </c>
      <c r="Y828" s="355">
        <v>297229772.77999997</v>
      </c>
      <c r="Z828" s="355">
        <v>296428791.99000001</v>
      </c>
      <c r="AA828" s="355">
        <v>295688522.87</v>
      </c>
      <c r="AB828" s="355">
        <v>341225135.17000002</v>
      </c>
      <c r="AC828" s="355"/>
      <c r="AD828" s="355"/>
      <c r="AE828" s="355">
        <f t="shared" si="700"/>
        <v>334791974.13833332</v>
      </c>
      <c r="AF828" s="406"/>
      <c r="AG828" s="356"/>
      <c r="AH828" s="357"/>
      <c r="AI828" s="357"/>
      <c r="AJ828" s="357"/>
      <c r="AK828" s="358">
        <f>AE828</f>
        <v>334791974.13833332</v>
      </c>
      <c r="AL828" s="357">
        <f t="shared" si="712"/>
        <v>334791974.13833332</v>
      </c>
      <c r="AM828" s="359"/>
      <c r="AN828" s="357"/>
      <c r="AO828" s="360">
        <f t="shared" si="713"/>
        <v>0</v>
      </c>
      <c r="AP828" s="357"/>
      <c r="AQ828" s="361">
        <f t="shared" si="701"/>
        <v>341225135.17000002</v>
      </c>
      <c r="AR828" s="357"/>
      <c r="AS828" s="357"/>
      <c r="AT828" s="357"/>
      <c r="AU828" s="357">
        <f>AQ828</f>
        <v>341225135.17000002</v>
      </c>
      <c r="AV828" s="362">
        <f t="shared" si="714"/>
        <v>341225135.17000002</v>
      </c>
      <c r="AW828" s="357"/>
      <c r="AX828" s="357"/>
      <c r="AY828" s="359">
        <f t="shared" si="715"/>
        <v>0</v>
      </c>
      <c r="AZ828" s="516" t="s">
        <v>1696</v>
      </c>
      <c r="BA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row>
    <row r="829" spans="1:87" s="11" customFormat="1" ht="12" customHeight="1">
      <c r="A829" s="168">
        <v>19000133</v>
      </c>
      <c r="B829" s="111" t="str">
        <f t="shared" si="689"/>
        <v>19000133</v>
      </c>
      <c r="C829" s="96" t="s">
        <v>1172</v>
      </c>
      <c r="D829" s="115" t="str">
        <f t="shared" si="690"/>
        <v xml:space="preserve"> Non-Op</v>
      </c>
      <c r="E829" s="115"/>
      <c r="F829" s="96"/>
      <c r="G829" s="115"/>
      <c r="H829" s="184" t="str">
        <f t="shared" si="716"/>
        <v/>
      </c>
      <c r="I829" s="184" t="str">
        <f t="shared" ref="I829:I861" si="718">IF(VALUE(AI829),I$7,IF(ISBLANK(AI829),"",I$7))</f>
        <v/>
      </c>
      <c r="J829" s="184" t="s">
        <v>125</v>
      </c>
      <c r="K829" s="184" t="str">
        <f t="shared" ref="K829:K861" si="719">IF(VALUE(AK829),K$7,IF(ISBLANK(AK829),"",K$7))</f>
        <v>Non-Op</v>
      </c>
      <c r="L829" s="184" t="str">
        <f t="shared" si="695"/>
        <v>NO</v>
      </c>
      <c r="M829" s="184" t="str">
        <f t="shared" si="696"/>
        <v>NO</v>
      </c>
      <c r="N829" s="184" t="str">
        <f t="shared" si="697"/>
        <v/>
      </c>
      <c r="O829" s="4"/>
      <c r="P829" s="97">
        <v>9385828.8499999996</v>
      </c>
      <c r="Q829" s="97">
        <v>9440918.5600000005</v>
      </c>
      <c r="R829" s="97">
        <v>9469895.4600000009</v>
      </c>
      <c r="S829" s="97">
        <v>9524993.2599999998</v>
      </c>
      <c r="T829" s="97">
        <v>9575088.7300000004</v>
      </c>
      <c r="U829" s="97">
        <v>9630080.4800000004</v>
      </c>
      <c r="V829" s="97">
        <v>9685072.25</v>
      </c>
      <c r="W829" s="97">
        <v>9740064.0199999996</v>
      </c>
      <c r="X829" s="97">
        <v>9794845.2300000004</v>
      </c>
      <c r="Y829" s="97">
        <v>9846971.5899999999</v>
      </c>
      <c r="Z829" s="97">
        <v>9899426</v>
      </c>
      <c r="AA829" s="97">
        <v>9940390.2300000004</v>
      </c>
      <c r="AB829" s="97">
        <v>9254222.1799999997</v>
      </c>
      <c r="AC829" s="97"/>
      <c r="AD829" s="97"/>
      <c r="AE829" s="97">
        <f t="shared" si="700"/>
        <v>9655647.6104166675</v>
      </c>
      <c r="AF829" s="105"/>
      <c r="AG829" s="104"/>
      <c r="AH829" s="102"/>
      <c r="AI829" s="102"/>
      <c r="AJ829" s="102" t="s">
        <v>125</v>
      </c>
      <c r="AK829" s="103">
        <f>AE829</f>
        <v>9655647.6104166675</v>
      </c>
      <c r="AL829" s="102">
        <f t="shared" si="712"/>
        <v>9655647.6104166675</v>
      </c>
      <c r="AM829" s="101"/>
      <c r="AN829" s="102"/>
      <c r="AO829" s="264">
        <f t="shared" si="713"/>
        <v>0</v>
      </c>
      <c r="AP829" s="102"/>
      <c r="AQ829" s="87">
        <f t="shared" si="701"/>
        <v>9254222.1799999997</v>
      </c>
      <c r="AR829" s="102"/>
      <c r="AS829" s="102"/>
      <c r="AT829" s="102" t="s">
        <v>125</v>
      </c>
      <c r="AU829" s="102">
        <f>AQ829</f>
        <v>9254222.1799999997</v>
      </c>
      <c r="AV829" s="260">
        <f t="shared" si="714"/>
        <v>9254222.1799999997</v>
      </c>
      <c r="AW829" s="102"/>
      <c r="AX829" s="102"/>
      <c r="AY829" s="101">
        <f t="shared" si="715"/>
        <v>0</v>
      </c>
      <c r="AZ829" s="516" t="s">
        <v>1698</v>
      </c>
      <c r="BA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row>
    <row r="830" spans="1:87" s="11" customFormat="1" ht="12" customHeight="1">
      <c r="A830" s="364">
        <v>19000142</v>
      </c>
      <c r="B830" s="365" t="str">
        <f t="shared" si="689"/>
        <v>19000142</v>
      </c>
      <c r="C830" s="352" t="s">
        <v>1504</v>
      </c>
      <c r="D830" s="353" t="str">
        <f t="shared" si="690"/>
        <v xml:space="preserve"> W/C</v>
      </c>
      <c r="E830" s="353"/>
      <c r="F830" s="367">
        <v>43160</v>
      </c>
      <c r="G830" s="353"/>
      <c r="H830" s="354" t="str">
        <f t="shared" si="716"/>
        <v/>
      </c>
      <c r="I830" s="354" t="str">
        <f t="shared" si="718"/>
        <v/>
      </c>
      <c r="J830" s="354" t="s">
        <v>125</v>
      </c>
      <c r="K830" s="354" t="str">
        <f t="shared" si="719"/>
        <v/>
      </c>
      <c r="L830" s="354" t="str">
        <f t="shared" ref="L830" si="720">IF(VALUE(AM830),"W/C",IF(ISBLANK(AM830),"NO","W/C"))</f>
        <v>W/C</v>
      </c>
      <c r="M830" s="354" t="str">
        <f t="shared" ref="M830" si="721">IF(VALUE(AN830),"W/C",IF(ISBLANK(AN830),"NO","W/C"))</f>
        <v>NO</v>
      </c>
      <c r="N830" s="354" t="str">
        <f t="shared" ref="N830" si="722">IF(OR(CONCATENATE(L830,M830)="NOW/C",CONCATENATE(L830,M830)="W/CNO"),"W/C","")</f>
        <v>W/C</v>
      </c>
      <c r="O830"/>
      <c r="P830" s="355">
        <v>0</v>
      </c>
      <c r="Q830" s="355">
        <v>0</v>
      </c>
      <c r="R830" s="355">
        <v>0</v>
      </c>
      <c r="S830" s="355">
        <v>1779785.07</v>
      </c>
      <c r="T830" s="355">
        <v>2210025.5099999998</v>
      </c>
      <c r="U830" s="355">
        <v>2210025.5099999998</v>
      </c>
      <c r="V830" s="355">
        <v>2210025.5099999998</v>
      </c>
      <c r="W830" s="355">
        <v>2210025.5099999998</v>
      </c>
      <c r="X830" s="355">
        <v>2210025.5099999998</v>
      </c>
      <c r="Y830" s="355">
        <v>2210025.5099999998</v>
      </c>
      <c r="Z830" s="355">
        <v>2210025.5099999998</v>
      </c>
      <c r="AA830" s="355">
        <v>2210025.5099999998</v>
      </c>
      <c r="AB830" s="355">
        <v>2210025.5099999998</v>
      </c>
      <c r="AC830" s="355"/>
      <c r="AD830" s="355"/>
      <c r="AE830" s="355">
        <f t="shared" si="700"/>
        <v>1713750.1587499997</v>
      </c>
      <c r="AF830" s="406"/>
      <c r="AG830" s="356"/>
      <c r="AH830" s="357"/>
      <c r="AI830" s="357"/>
      <c r="AJ830" s="357"/>
      <c r="AK830" s="358"/>
      <c r="AL830" s="357"/>
      <c r="AM830" s="359">
        <f>AE830</f>
        <v>1713750.1587499997</v>
      </c>
      <c r="AN830" s="357"/>
      <c r="AO830" s="360">
        <f t="shared" si="713"/>
        <v>1713750.1587499997</v>
      </c>
      <c r="AP830" s="357"/>
      <c r="AQ830" s="361">
        <f t="shared" si="701"/>
        <v>2210025.5099999998</v>
      </c>
      <c r="AR830" s="357"/>
      <c r="AS830" s="357"/>
      <c r="AT830" s="357"/>
      <c r="AU830" s="357"/>
      <c r="AV830" s="362"/>
      <c r="AW830" s="357">
        <f>AQ830</f>
        <v>2210025.5099999998</v>
      </c>
      <c r="AX830" s="357"/>
      <c r="AY830" s="359">
        <f t="shared" si="715"/>
        <v>2210025.5099999998</v>
      </c>
      <c r="AZ830" s="516"/>
      <c r="BA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row>
    <row r="831" spans="1:87" s="11" customFormat="1" ht="12" customHeight="1">
      <c r="A831" s="170">
        <v>19000151</v>
      </c>
      <c r="B831" s="202" t="str">
        <f t="shared" si="689"/>
        <v>19000151</v>
      </c>
      <c r="C831" s="96" t="s">
        <v>500</v>
      </c>
      <c r="D831" s="115" t="str">
        <f t="shared" si="690"/>
        <v>ERB</v>
      </c>
      <c r="E831" s="115"/>
      <c r="F831" s="96"/>
      <c r="G831" s="115"/>
      <c r="H831" s="184" t="str">
        <f t="shared" si="716"/>
        <v/>
      </c>
      <c r="I831" s="184" t="str">
        <f t="shared" si="718"/>
        <v>ERB</v>
      </c>
      <c r="J831" s="184" t="str">
        <f>IF(VALUE(AJ831),J$7,IF(ISBLANK(AJ831),"",J$7))</f>
        <v/>
      </c>
      <c r="K831" s="184" t="str">
        <f t="shared" si="719"/>
        <v/>
      </c>
      <c r="L831" s="184" t="str">
        <f t="shared" si="695"/>
        <v>NO</v>
      </c>
      <c r="M831" s="184" t="str">
        <f t="shared" si="696"/>
        <v>NO</v>
      </c>
      <c r="N831" s="184" t="str">
        <f t="shared" si="697"/>
        <v/>
      </c>
      <c r="O831"/>
      <c r="P831" s="97">
        <v>114382.82</v>
      </c>
      <c r="Q831" s="97">
        <v>107519.85</v>
      </c>
      <c r="R831" s="97">
        <v>100656.88</v>
      </c>
      <c r="S831" s="97">
        <v>93793.91</v>
      </c>
      <c r="T831" s="97">
        <v>86930.94</v>
      </c>
      <c r="U831" s="97">
        <v>80067.97</v>
      </c>
      <c r="V831" s="97">
        <v>73205</v>
      </c>
      <c r="W831" s="97">
        <v>66342.03</v>
      </c>
      <c r="X831" s="97">
        <v>59479.06</v>
      </c>
      <c r="Y831" s="97">
        <v>52616.09</v>
      </c>
      <c r="Z831" s="97">
        <v>45753.08</v>
      </c>
      <c r="AA831" s="97">
        <v>45753.08</v>
      </c>
      <c r="AB831" s="97">
        <v>45753.08</v>
      </c>
      <c r="AC831" s="97"/>
      <c r="AD831" s="97"/>
      <c r="AE831" s="97">
        <f t="shared" si="700"/>
        <v>74348.820000000007</v>
      </c>
      <c r="AF831" s="105" t="s">
        <v>83</v>
      </c>
      <c r="AG831" s="104"/>
      <c r="AH831" s="102"/>
      <c r="AI831" s="102">
        <f>AE831</f>
        <v>74348.820000000007</v>
      </c>
      <c r="AJ831" s="102"/>
      <c r="AK831" s="103"/>
      <c r="AL831" s="102">
        <f t="shared" si="712"/>
        <v>74348.820000000007</v>
      </c>
      <c r="AM831" s="101"/>
      <c r="AN831" s="102"/>
      <c r="AO831" s="264">
        <f t="shared" si="713"/>
        <v>0</v>
      </c>
      <c r="AP831" s="240"/>
      <c r="AQ831" s="87">
        <f t="shared" si="701"/>
        <v>45753.08</v>
      </c>
      <c r="AR831" s="102"/>
      <c r="AS831" s="102">
        <f>AQ831</f>
        <v>45753.08</v>
      </c>
      <c r="AT831" s="102"/>
      <c r="AU831" s="102"/>
      <c r="AV831" s="260">
        <f t="shared" si="714"/>
        <v>45753.08</v>
      </c>
      <c r="AW831" s="102"/>
      <c r="AX831" s="102"/>
      <c r="AY831" s="101">
        <f t="shared" si="715"/>
        <v>0</v>
      </c>
      <c r="AZ831" s="516"/>
      <c r="BA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row>
    <row r="832" spans="1:87" s="11" customFormat="1" ht="12" customHeight="1">
      <c r="A832" s="168">
        <v>19000181</v>
      </c>
      <c r="B832" s="111" t="str">
        <f t="shared" si="689"/>
        <v>19000181</v>
      </c>
      <c r="C832" s="96" t="s">
        <v>1173</v>
      </c>
      <c r="D832" s="115" t="str">
        <f t="shared" si="690"/>
        <v xml:space="preserve"> W/C</v>
      </c>
      <c r="E832" s="115"/>
      <c r="F832" s="198"/>
      <c r="G832" s="115"/>
      <c r="H832" s="184" t="str">
        <f t="shared" si="716"/>
        <v/>
      </c>
      <c r="I832" s="184" t="str">
        <f t="shared" si="718"/>
        <v/>
      </c>
      <c r="J832" s="184" t="s">
        <v>125</v>
      </c>
      <c r="K832" s="184" t="str">
        <f t="shared" si="719"/>
        <v/>
      </c>
      <c r="L832" s="184" t="str">
        <f t="shared" si="695"/>
        <v>W/C</v>
      </c>
      <c r="M832" s="184" t="str">
        <f t="shared" si="696"/>
        <v>NO</v>
      </c>
      <c r="N832" s="184" t="str">
        <f t="shared" si="697"/>
        <v>W/C</v>
      </c>
      <c r="O832"/>
      <c r="P832" s="97">
        <v>-2040031.54</v>
      </c>
      <c r="Q832" s="97">
        <v>-2039209.39</v>
      </c>
      <c r="R832" s="97">
        <v>-1981772.42</v>
      </c>
      <c r="S832" s="97">
        <v>-1935276.06</v>
      </c>
      <c r="T832" s="97">
        <v>-1903574.34</v>
      </c>
      <c r="U832" s="97">
        <v>-1875422.41</v>
      </c>
      <c r="V832" s="97">
        <v>-1854708.84</v>
      </c>
      <c r="W832" s="97">
        <v>-1830901.2</v>
      </c>
      <c r="X832" s="97">
        <v>-1834725.7</v>
      </c>
      <c r="Y832" s="97">
        <v>-1692322.31</v>
      </c>
      <c r="Z832" s="97">
        <v>-1566097.55</v>
      </c>
      <c r="AA832" s="97">
        <v>-1547367.31</v>
      </c>
      <c r="AB832" s="97">
        <v>-1416924.15</v>
      </c>
      <c r="AC832" s="97"/>
      <c r="AD832" s="97"/>
      <c r="AE832" s="97">
        <f t="shared" si="700"/>
        <v>-1815821.2812499998</v>
      </c>
      <c r="AF832" s="105"/>
      <c r="AG832" s="104"/>
      <c r="AH832" s="102"/>
      <c r="AI832" s="102"/>
      <c r="AJ832" s="102"/>
      <c r="AK832" s="103"/>
      <c r="AL832" s="102">
        <f t="shared" si="712"/>
        <v>0</v>
      </c>
      <c r="AM832" s="101">
        <f>AE832</f>
        <v>-1815821.2812499998</v>
      </c>
      <c r="AN832" s="102"/>
      <c r="AO832" s="264">
        <f t="shared" si="713"/>
        <v>-1815821.2812499998</v>
      </c>
      <c r="AP832" s="240"/>
      <c r="AQ832" s="87">
        <f t="shared" si="701"/>
        <v>-1416924.15</v>
      </c>
      <c r="AR832" s="102"/>
      <c r="AS832" s="102"/>
      <c r="AT832" s="102"/>
      <c r="AU832" s="102"/>
      <c r="AV832" s="260">
        <f t="shared" si="714"/>
        <v>0</v>
      </c>
      <c r="AW832" s="102">
        <f>AQ832</f>
        <v>-1416924.15</v>
      </c>
      <c r="AX832" s="102"/>
      <c r="AY832" s="101">
        <f t="shared" si="715"/>
        <v>-1416924.15</v>
      </c>
      <c r="AZ832" s="516"/>
      <c r="BA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row>
    <row r="833" spans="1:87" s="11" customFormat="1" ht="12" customHeight="1">
      <c r="A833" s="168">
        <v>19000193</v>
      </c>
      <c r="B833" s="111" t="str">
        <f t="shared" si="689"/>
        <v>19000193</v>
      </c>
      <c r="C833" s="96" t="s">
        <v>566</v>
      </c>
      <c r="D833" s="115" t="str">
        <f t="shared" si="690"/>
        <v xml:space="preserve"> Non-Op</v>
      </c>
      <c r="E833" s="115"/>
      <c r="F833" s="96"/>
      <c r="G833" s="115"/>
      <c r="H833" s="184" t="str">
        <f t="shared" si="716"/>
        <v/>
      </c>
      <c r="I833" s="184" t="str">
        <f t="shared" si="718"/>
        <v/>
      </c>
      <c r="J833" s="184" t="s">
        <v>125</v>
      </c>
      <c r="K833" s="184" t="str">
        <f t="shared" si="719"/>
        <v>Non-Op</v>
      </c>
      <c r="L833" s="184" t="str">
        <f t="shared" si="695"/>
        <v>NO</v>
      </c>
      <c r="M833" s="184" t="str">
        <f t="shared" si="696"/>
        <v>NO</v>
      </c>
      <c r="N833" s="184" t="str">
        <f t="shared" si="697"/>
        <v/>
      </c>
      <c r="O833"/>
      <c r="P833" s="97">
        <v>0.13</v>
      </c>
      <c r="Q833" s="97">
        <v>0.13</v>
      </c>
      <c r="R833" s="97">
        <v>0.13</v>
      </c>
      <c r="S833" s="97">
        <v>0.13</v>
      </c>
      <c r="T833" s="97">
        <v>0.13</v>
      </c>
      <c r="U833" s="97">
        <v>0.13</v>
      </c>
      <c r="V833" s="97">
        <v>0.13</v>
      </c>
      <c r="W833" s="97">
        <v>0.13</v>
      </c>
      <c r="X833" s="97">
        <v>0.13</v>
      </c>
      <c r="Y833" s="97">
        <v>0.13</v>
      </c>
      <c r="Z833" s="97">
        <v>0.13</v>
      </c>
      <c r="AA833" s="97">
        <v>0.13</v>
      </c>
      <c r="AB833" s="97">
        <v>0</v>
      </c>
      <c r="AC833" s="97"/>
      <c r="AD833" s="97"/>
      <c r="AE833" s="97">
        <f t="shared" si="700"/>
        <v>0.12458333333333331</v>
      </c>
      <c r="AF833" s="146"/>
      <c r="AG833" s="108"/>
      <c r="AH833" s="102"/>
      <c r="AI833" s="102"/>
      <c r="AJ833" s="102" t="s">
        <v>125</v>
      </c>
      <c r="AK833" s="103">
        <f>AE833</f>
        <v>0.12458333333333331</v>
      </c>
      <c r="AL833" s="102">
        <f t="shared" si="712"/>
        <v>0.12458333333333331</v>
      </c>
      <c r="AM833" s="101"/>
      <c r="AN833" s="102"/>
      <c r="AO833" s="264">
        <f t="shared" si="713"/>
        <v>0</v>
      </c>
      <c r="AP833" s="240"/>
      <c r="AQ833" s="87">
        <f t="shared" si="701"/>
        <v>0</v>
      </c>
      <c r="AR833" s="102"/>
      <c r="AS833" s="102"/>
      <c r="AT833" s="102" t="s">
        <v>125</v>
      </c>
      <c r="AU833" s="102">
        <f>AQ833</f>
        <v>0</v>
      </c>
      <c r="AV833" s="260">
        <f t="shared" si="714"/>
        <v>0</v>
      </c>
      <c r="AW833" s="102"/>
      <c r="AX833" s="102"/>
      <c r="AY833" s="101">
        <f t="shared" si="715"/>
        <v>0</v>
      </c>
      <c r="AZ833" s="516" t="s">
        <v>1684</v>
      </c>
      <c r="BA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row>
    <row r="834" spans="1:87" s="11" customFormat="1" ht="12" customHeight="1">
      <c r="A834" s="168">
        <v>19000251</v>
      </c>
      <c r="B834" s="111" t="str">
        <f t="shared" si="689"/>
        <v>19000251</v>
      </c>
      <c r="C834" s="96" t="s">
        <v>778</v>
      </c>
      <c r="D834" s="115" t="str">
        <f t="shared" si="690"/>
        <v>W/C</v>
      </c>
      <c r="E834" s="115"/>
      <c r="F834" s="96"/>
      <c r="G834" s="115"/>
      <c r="H834" s="184" t="str">
        <f t="shared" si="716"/>
        <v/>
      </c>
      <c r="I834" s="184" t="str">
        <f t="shared" si="718"/>
        <v/>
      </c>
      <c r="J834" s="184" t="str">
        <f>IF(VALUE(AJ834),J$7,IF(ISBLANK(AJ834),"",J$7))</f>
        <v/>
      </c>
      <c r="K834" s="184" t="str">
        <f t="shared" si="719"/>
        <v/>
      </c>
      <c r="L834" s="184" t="str">
        <f t="shared" si="695"/>
        <v>W/C</v>
      </c>
      <c r="M834" s="184" t="str">
        <f t="shared" si="696"/>
        <v>NO</v>
      </c>
      <c r="N834" s="184" t="str">
        <f t="shared" si="697"/>
        <v>W/C</v>
      </c>
      <c r="O834"/>
      <c r="P834" s="97">
        <v>1961.44</v>
      </c>
      <c r="Q834" s="97">
        <v>1814.35</v>
      </c>
      <c r="R834" s="97">
        <v>1667.25</v>
      </c>
      <c r="S834" s="97">
        <v>1520.16</v>
      </c>
      <c r="T834" s="97">
        <v>1373.06</v>
      </c>
      <c r="U834" s="97">
        <v>1225.68</v>
      </c>
      <c r="V834" s="97">
        <v>1198.53</v>
      </c>
      <c r="W834" s="97">
        <v>1171.3800000000001</v>
      </c>
      <c r="X834" s="97">
        <v>1144.22</v>
      </c>
      <c r="Y834" s="97">
        <v>1117.07</v>
      </c>
      <c r="Z834" s="97">
        <v>1089.92</v>
      </c>
      <c r="AA834" s="97">
        <v>1062.77</v>
      </c>
      <c r="AB834" s="97">
        <v>1035.6199999999999</v>
      </c>
      <c r="AC834" s="97"/>
      <c r="AD834" s="97"/>
      <c r="AE834" s="97">
        <f t="shared" si="700"/>
        <v>1323.5766666666666</v>
      </c>
      <c r="AF834" s="146"/>
      <c r="AG834" s="108"/>
      <c r="AH834" s="102"/>
      <c r="AI834" s="102"/>
      <c r="AJ834" s="102"/>
      <c r="AK834" s="103"/>
      <c r="AL834" s="102">
        <f t="shared" si="712"/>
        <v>0</v>
      </c>
      <c r="AM834" s="101">
        <f>AE834</f>
        <v>1323.5766666666666</v>
      </c>
      <c r="AN834" s="102"/>
      <c r="AO834" s="264">
        <f t="shared" si="713"/>
        <v>1323.5766666666666</v>
      </c>
      <c r="AP834" s="240"/>
      <c r="AQ834" s="87">
        <f t="shared" si="701"/>
        <v>1035.6199999999999</v>
      </c>
      <c r="AR834" s="102"/>
      <c r="AS834" s="102"/>
      <c r="AT834" s="102"/>
      <c r="AU834" s="102"/>
      <c r="AV834" s="260">
        <f t="shared" si="714"/>
        <v>0</v>
      </c>
      <c r="AW834" s="102">
        <f>AQ834</f>
        <v>1035.6199999999999</v>
      </c>
      <c r="AX834" s="102"/>
      <c r="AY834" s="101">
        <f t="shared" si="715"/>
        <v>1035.6199999999999</v>
      </c>
      <c r="AZ834" s="516"/>
      <c r="BA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row>
    <row r="835" spans="1:87" s="11" customFormat="1" ht="12" customHeight="1">
      <c r="A835" s="539" t="s">
        <v>1623</v>
      </c>
      <c r="B835" s="540"/>
      <c r="C835" s="552" t="s">
        <v>1619</v>
      </c>
      <c r="D835" s="525" t="str">
        <f t="shared" si="690"/>
        <v xml:space="preserve"> Non-Op</v>
      </c>
      <c r="E835" s="525"/>
      <c r="F835" s="541">
        <v>43313</v>
      </c>
      <c r="G835" s="525"/>
      <c r="H835" s="527" t="str">
        <f t="shared" si="716"/>
        <v/>
      </c>
      <c r="I835" s="527" t="str">
        <f t="shared" si="718"/>
        <v/>
      </c>
      <c r="J835" s="527" t="s">
        <v>125</v>
      </c>
      <c r="K835" s="527" t="str">
        <f t="shared" si="719"/>
        <v>Non-Op</v>
      </c>
      <c r="L835" s="527" t="str">
        <f t="shared" ref="L835" si="723">IF(VALUE(AM835),"W/C",IF(ISBLANK(AM835),"NO","W/C"))</f>
        <v>NO</v>
      </c>
      <c r="M835" s="527" t="str">
        <f t="shared" ref="M835" si="724">IF(VALUE(AN835),"W/C",IF(ISBLANK(AN835),"NO","W/C"))</f>
        <v>NO</v>
      </c>
      <c r="N835" s="527" t="str">
        <f t="shared" ref="N835" si="725">IF(OR(CONCATENATE(L835,M835)="NOW/C",CONCATENATE(L835,M835)="W/CNO"),"W/C","")</f>
        <v/>
      </c>
      <c r="O835" s="528"/>
      <c r="P835" s="529"/>
      <c r="Q835" s="529"/>
      <c r="R835" s="529"/>
      <c r="S835" s="529"/>
      <c r="T835" s="529"/>
      <c r="U835" s="529"/>
      <c r="V835" s="529"/>
      <c r="W835" s="529"/>
      <c r="X835" s="529">
        <v>31500</v>
      </c>
      <c r="Y835" s="529">
        <v>31500</v>
      </c>
      <c r="Z835" s="529">
        <v>31500</v>
      </c>
      <c r="AA835" s="529">
        <v>31500</v>
      </c>
      <c r="AB835" s="529">
        <v>31500</v>
      </c>
      <c r="AC835" s="529"/>
      <c r="AD835" s="529"/>
      <c r="AE835" s="529">
        <f t="shared" si="700"/>
        <v>11812.5</v>
      </c>
      <c r="AF835" s="549"/>
      <c r="AG835" s="550"/>
      <c r="AH835" s="532"/>
      <c r="AI835" s="532"/>
      <c r="AJ835" s="532"/>
      <c r="AK835" s="533">
        <f>AE835</f>
        <v>11812.5</v>
      </c>
      <c r="AL835" s="532">
        <f t="shared" ref="AL835" si="726">SUM(AI835:AK835)</f>
        <v>11812.5</v>
      </c>
      <c r="AM835" s="534"/>
      <c r="AN835" s="532"/>
      <c r="AO835" s="535">
        <f t="shared" si="713"/>
        <v>0</v>
      </c>
      <c r="AP835" s="532"/>
      <c r="AQ835" s="536">
        <f t="shared" si="701"/>
        <v>31500</v>
      </c>
      <c r="AR835" s="532"/>
      <c r="AS835" s="532"/>
      <c r="AT835" s="532"/>
      <c r="AU835" s="532">
        <f>AQ835</f>
        <v>31500</v>
      </c>
      <c r="AV835" s="537">
        <f t="shared" ref="AV835" si="727">SUM(AS835:AU835)</f>
        <v>31500</v>
      </c>
      <c r="AW835" s="532"/>
      <c r="AX835" s="532"/>
      <c r="AY835" s="534">
        <f t="shared" ref="AY835" si="728">AW835+AX835</f>
        <v>0</v>
      </c>
      <c r="AZ835" s="538" t="s">
        <v>1684</v>
      </c>
      <c r="BA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row>
    <row r="836" spans="1:87" s="11" customFormat="1" ht="12" customHeight="1">
      <c r="A836" s="539" t="s">
        <v>1678</v>
      </c>
      <c r="B836" s="540"/>
      <c r="C836" s="552" t="s">
        <v>1668</v>
      </c>
      <c r="D836" s="525" t="str">
        <f t="shared" si="690"/>
        <v xml:space="preserve"> Non-Op</v>
      </c>
      <c r="E836" s="525"/>
      <c r="F836" s="541">
        <v>43435</v>
      </c>
      <c r="G836" s="525"/>
      <c r="H836" s="527" t="str">
        <f t="shared" ref="H836" si="729">IF(VALUE(AH836),H$7,IF(ISBLANK(AH836),"",H$7))</f>
        <v/>
      </c>
      <c r="I836" s="527" t="str">
        <f t="shared" ref="I836" si="730">IF(VALUE(AI836),I$7,IF(ISBLANK(AI836),"",I$7))</f>
        <v/>
      </c>
      <c r="J836" s="527" t="s">
        <v>125</v>
      </c>
      <c r="K836" s="527" t="str">
        <f t="shared" ref="K836" si="731">IF(VALUE(AK836),K$7,IF(ISBLANK(AK836),"",K$7))</f>
        <v>Non-Op</v>
      </c>
      <c r="L836" s="527" t="str">
        <f t="shared" ref="L836" si="732">IF(VALUE(AM836),"W/C",IF(ISBLANK(AM836),"NO","W/C"))</f>
        <v>NO</v>
      </c>
      <c r="M836" s="527" t="str">
        <f t="shared" ref="M836" si="733">IF(VALUE(AN836),"W/C",IF(ISBLANK(AN836),"NO","W/C"))</f>
        <v>NO</v>
      </c>
      <c r="N836" s="527" t="str">
        <f t="shared" ref="N836" si="734">IF(OR(CONCATENATE(L836,M836)="NOW/C",CONCATENATE(L836,M836)="W/CNO"),"W/C","")</f>
        <v/>
      </c>
      <c r="O836" s="528"/>
      <c r="P836" s="529"/>
      <c r="Q836" s="529"/>
      <c r="R836" s="529"/>
      <c r="S836" s="529"/>
      <c r="T836" s="529"/>
      <c r="U836" s="529"/>
      <c r="V836" s="529"/>
      <c r="W836" s="529"/>
      <c r="X836" s="529"/>
      <c r="Y836" s="529"/>
      <c r="Z836" s="529"/>
      <c r="AA836" s="529"/>
      <c r="AB836" s="529">
        <v>-2727087.72</v>
      </c>
      <c r="AC836" s="529"/>
      <c r="AD836" s="529"/>
      <c r="AE836" s="529">
        <f t="shared" ref="AE836" si="735">(P836+AB836+SUM(Q836:AA836)*2)/24</f>
        <v>-113628.65500000001</v>
      </c>
      <c r="AF836" s="549"/>
      <c r="AG836" s="550"/>
      <c r="AH836" s="532"/>
      <c r="AI836" s="532"/>
      <c r="AJ836" s="532"/>
      <c r="AK836" s="533">
        <f>AE836</f>
        <v>-113628.65500000001</v>
      </c>
      <c r="AL836" s="532">
        <f t="shared" ref="AL836" si="736">SUM(AI836:AK836)</f>
        <v>-113628.65500000001</v>
      </c>
      <c r="AM836" s="534"/>
      <c r="AN836" s="532"/>
      <c r="AO836" s="535">
        <f t="shared" ref="AO836" si="737">AM836+AN836</f>
        <v>0</v>
      </c>
      <c r="AP836" s="532"/>
      <c r="AQ836" s="536">
        <f t="shared" ref="AQ836" si="738">AB836</f>
        <v>-2727087.72</v>
      </c>
      <c r="AR836" s="532"/>
      <c r="AS836" s="532"/>
      <c r="AT836" s="532"/>
      <c r="AU836" s="532">
        <f>AQ836</f>
        <v>-2727087.72</v>
      </c>
      <c r="AV836" s="537">
        <f t="shared" ref="AV836" si="739">SUM(AS836:AU836)</f>
        <v>-2727087.72</v>
      </c>
      <c r="AW836" s="532"/>
      <c r="AX836" s="532"/>
      <c r="AY836" s="534">
        <f t="shared" ref="AY836" si="740">AW836+AX836</f>
        <v>0</v>
      </c>
      <c r="AZ836" s="538" t="s">
        <v>1702</v>
      </c>
      <c r="BA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row>
    <row r="837" spans="1:87" s="11" customFormat="1" ht="12" customHeight="1">
      <c r="A837" s="168">
        <v>19000283</v>
      </c>
      <c r="B837" s="111" t="str">
        <f t="shared" ref="B837:B902" si="741">TEXT(A837,"##")</f>
        <v>19000283</v>
      </c>
      <c r="C837" s="96" t="s">
        <v>1174</v>
      </c>
      <c r="D837" s="115" t="str">
        <f t="shared" ref="D837:D902" si="742">IF(CONCATENATE(H837,I837,J837,K837,N837)= "ERBGRB","CRB",CONCATENATE(H837,I837,J837,K837,N837))</f>
        <v xml:space="preserve"> Non-Op</v>
      </c>
      <c r="E837" s="115"/>
      <c r="F837" s="96"/>
      <c r="G837" s="115"/>
      <c r="H837" s="184" t="str">
        <f t="shared" si="716"/>
        <v/>
      </c>
      <c r="I837" s="184" t="str">
        <f t="shared" si="718"/>
        <v/>
      </c>
      <c r="J837" s="184" t="s">
        <v>125</v>
      </c>
      <c r="K837" s="184" t="str">
        <f t="shared" si="719"/>
        <v>Non-Op</v>
      </c>
      <c r="L837" s="184" t="str">
        <f t="shared" si="695"/>
        <v>NO</v>
      </c>
      <c r="M837" s="184" t="str">
        <f t="shared" si="696"/>
        <v>NO</v>
      </c>
      <c r="N837" s="184" t="str">
        <f t="shared" si="697"/>
        <v/>
      </c>
      <c r="O837"/>
      <c r="P837" s="97">
        <v>6630260.9100000001</v>
      </c>
      <c r="Q837" s="97">
        <v>6745365.2699999996</v>
      </c>
      <c r="R837" s="97">
        <v>7064661.8700000001</v>
      </c>
      <c r="S837" s="97">
        <v>4555122.55</v>
      </c>
      <c r="T837" s="97">
        <v>4737128.5</v>
      </c>
      <c r="U837" s="97">
        <v>4919134.45</v>
      </c>
      <c r="V837" s="97">
        <v>5063508.21</v>
      </c>
      <c r="W837" s="97">
        <v>5243299.29</v>
      </c>
      <c r="X837" s="97">
        <v>5423090.3700000001</v>
      </c>
      <c r="Y837" s="97">
        <v>5604368.7400000002</v>
      </c>
      <c r="Z837" s="97">
        <v>5784226.3899999997</v>
      </c>
      <c r="AA837" s="97">
        <v>5964084.04</v>
      </c>
      <c r="AB837" s="97">
        <v>7824685.75</v>
      </c>
      <c r="AC837" s="97"/>
      <c r="AD837" s="97"/>
      <c r="AE837" s="97">
        <f t="shared" si="700"/>
        <v>5694288.5841666674</v>
      </c>
      <c r="AF837" s="105"/>
      <c r="AG837" s="104"/>
      <c r="AH837" s="102"/>
      <c r="AI837" s="102"/>
      <c r="AJ837" s="102" t="s">
        <v>125</v>
      </c>
      <c r="AK837" s="103">
        <f>AE837</f>
        <v>5694288.5841666674</v>
      </c>
      <c r="AL837" s="102">
        <f t="shared" si="712"/>
        <v>5694288.5841666674</v>
      </c>
      <c r="AM837" s="101"/>
      <c r="AN837" s="102"/>
      <c r="AO837" s="264">
        <f t="shared" si="713"/>
        <v>0</v>
      </c>
      <c r="AP837" s="240"/>
      <c r="AQ837" s="87">
        <f t="shared" si="701"/>
        <v>7824685.75</v>
      </c>
      <c r="AR837" s="102"/>
      <c r="AS837" s="102"/>
      <c r="AT837" s="102" t="s">
        <v>125</v>
      </c>
      <c r="AU837" s="102">
        <f>AQ837</f>
        <v>7824685.75</v>
      </c>
      <c r="AV837" s="260">
        <f t="shared" si="714"/>
        <v>7824685.75</v>
      </c>
      <c r="AW837" s="102"/>
      <c r="AX837" s="102"/>
      <c r="AY837" s="101">
        <f t="shared" si="715"/>
        <v>0</v>
      </c>
      <c r="AZ837" s="516" t="s">
        <v>1698</v>
      </c>
      <c r="BA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row>
    <row r="838" spans="1:87" s="11" customFormat="1" ht="12" customHeight="1">
      <c r="A838" s="168">
        <v>19000361</v>
      </c>
      <c r="B838" s="111" t="str">
        <f t="shared" si="741"/>
        <v>19000361</v>
      </c>
      <c r="C838" s="96" t="s">
        <v>396</v>
      </c>
      <c r="D838" s="115" t="str">
        <f t="shared" si="742"/>
        <v>W/C</v>
      </c>
      <c r="E838" s="115"/>
      <c r="F838" s="96"/>
      <c r="G838" s="115"/>
      <c r="H838" s="184" t="str">
        <f t="shared" si="716"/>
        <v/>
      </c>
      <c r="I838" s="184" t="str">
        <f t="shared" si="718"/>
        <v/>
      </c>
      <c r="J838" s="184" t="str">
        <f t="shared" ref="J838:J883" si="743">IF(VALUE(AJ838),J$7,IF(ISBLANK(AJ838),"",J$7))</f>
        <v/>
      </c>
      <c r="K838" s="184" t="str">
        <f t="shared" si="719"/>
        <v/>
      </c>
      <c r="L838" s="184" t="str">
        <f t="shared" si="695"/>
        <v>W/C</v>
      </c>
      <c r="M838" s="184" t="str">
        <f t="shared" si="696"/>
        <v>NO</v>
      </c>
      <c r="N838" s="184" t="str">
        <f t="shared" si="697"/>
        <v>W/C</v>
      </c>
      <c r="O838"/>
      <c r="P838" s="97">
        <v>159437</v>
      </c>
      <c r="Q838" s="97">
        <v>159437</v>
      </c>
      <c r="R838" s="97">
        <v>159437</v>
      </c>
      <c r="S838" s="97">
        <v>159437</v>
      </c>
      <c r="T838" s="97">
        <v>159437</v>
      </c>
      <c r="U838" s="97">
        <v>159437</v>
      </c>
      <c r="V838" s="97">
        <v>159437</v>
      </c>
      <c r="W838" s="97">
        <v>159437</v>
      </c>
      <c r="X838" s="97">
        <v>159437</v>
      </c>
      <c r="Y838" s="97">
        <v>159437</v>
      </c>
      <c r="Z838" s="97">
        <v>159437</v>
      </c>
      <c r="AA838" s="97">
        <v>159437</v>
      </c>
      <c r="AB838" s="97">
        <v>159437</v>
      </c>
      <c r="AC838" s="97"/>
      <c r="AD838" s="97"/>
      <c r="AE838" s="97">
        <f t="shared" si="700"/>
        <v>159437</v>
      </c>
      <c r="AF838" s="105"/>
      <c r="AG838" s="104"/>
      <c r="AH838" s="102"/>
      <c r="AI838" s="102"/>
      <c r="AJ838" s="102"/>
      <c r="AK838" s="103"/>
      <c r="AL838" s="102">
        <f t="shared" si="712"/>
        <v>0</v>
      </c>
      <c r="AM838" s="101">
        <f>AE838</f>
        <v>159437</v>
      </c>
      <c r="AN838" s="102"/>
      <c r="AO838" s="264">
        <f t="shared" si="713"/>
        <v>159437</v>
      </c>
      <c r="AP838" s="240"/>
      <c r="AQ838" s="87">
        <f t="shared" si="701"/>
        <v>159437</v>
      </c>
      <c r="AR838" s="102"/>
      <c r="AS838" s="102"/>
      <c r="AT838" s="102"/>
      <c r="AU838" s="102"/>
      <c r="AV838" s="260">
        <f t="shared" si="714"/>
        <v>0</v>
      </c>
      <c r="AW838" s="102">
        <f>AQ838</f>
        <v>159437</v>
      </c>
      <c r="AX838" s="102"/>
      <c r="AY838" s="101">
        <f t="shared" si="715"/>
        <v>159437</v>
      </c>
      <c r="AZ838" s="516"/>
      <c r="BA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row>
    <row r="839" spans="1:87" s="11" customFormat="1" ht="12" customHeight="1">
      <c r="A839" s="168">
        <v>19000371</v>
      </c>
      <c r="B839" s="111" t="str">
        <f t="shared" si="741"/>
        <v>19000371</v>
      </c>
      <c r="C839" s="96" t="s">
        <v>397</v>
      </c>
      <c r="D839" s="115" t="str">
        <f t="shared" si="742"/>
        <v>W/C</v>
      </c>
      <c r="E839" s="115"/>
      <c r="F839" s="96"/>
      <c r="G839" s="115"/>
      <c r="H839" s="184" t="str">
        <f t="shared" si="716"/>
        <v/>
      </c>
      <c r="I839" s="184" t="str">
        <f t="shared" si="718"/>
        <v/>
      </c>
      <c r="J839" s="184" t="str">
        <f t="shared" si="743"/>
        <v/>
      </c>
      <c r="K839" s="184" t="str">
        <f t="shared" si="719"/>
        <v/>
      </c>
      <c r="L839" s="184" t="str">
        <f t="shared" si="695"/>
        <v>W/C</v>
      </c>
      <c r="M839" s="184" t="str">
        <f t="shared" si="696"/>
        <v>NO</v>
      </c>
      <c r="N839" s="184" t="str">
        <f t="shared" si="697"/>
        <v>W/C</v>
      </c>
      <c r="O839"/>
      <c r="P839" s="97">
        <v>12834.94</v>
      </c>
      <c r="Q839" s="97">
        <v>13103.31</v>
      </c>
      <c r="R839" s="97">
        <v>11769.04</v>
      </c>
      <c r="S839" s="97">
        <v>12723.64</v>
      </c>
      <c r="T839" s="97">
        <v>11702.32</v>
      </c>
      <c r="U839" s="97">
        <v>9856.25</v>
      </c>
      <c r="V839" s="97">
        <v>10921.65</v>
      </c>
      <c r="W839" s="97">
        <v>44590.8</v>
      </c>
      <c r="X839" s="97">
        <v>12666.73</v>
      </c>
      <c r="Y839" s="97">
        <v>16606.38</v>
      </c>
      <c r="Z839" s="97">
        <v>20010.36</v>
      </c>
      <c r="AA839" s="97">
        <v>20188.919999999998</v>
      </c>
      <c r="AB839" s="97">
        <v>17311.740000000002</v>
      </c>
      <c r="AC839" s="97"/>
      <c r="AD839" s="97"/>
      <c r="AE839" s="97">
        <f t="shared" si="700"/>
        <v>16601.061666666665</v>
      </c>
      <c r="AF839" s="105"/>
      <c r="AG839" s="104"/>
      <c r="AH839" s="102"/>
      <c r="AI839" s="102"/>
      <c r="AJ839" s="102"/>
      <c r="AK839" s="103"/>
      <c r="AL839" s="102">
        <f t="shared" si="712"/>
        <v>0</v>
      </c>
      <c r="AM839" s="101">
        <f>AE839</f>
        <v>16601.061666666665</v>
      </c>
      <c r="AN839" s="102"/>
      <c r="AO839" s="264">
        <f t="shared" si="713"/>
        <v>16601.061666666665</v>
      </c>
      <c r="AP839" s="240"/>
      <c r="AQ839" s="87">
        <f t="shared" si="701"/>
        <v>17311.740000000002</v>
      </c>
      <c r="AR839" s="102"/>
      <c r="AS839" s="102"/>
      <c r="AT839" s="102"/>
      <c r="AU839" s="102"/>
      <c r="AV839" s="260">
        <f t="shared" si="714"/>
        <v>0</v>
      </c>
      <c r="AW839" s="102">
        <f>AQ839</f>
        <v>17311.740000000002</v>
      </c>
      <c r="AX839" s="102"/>
      <c r="AY839" s="101">
        <f t="shared" si="715"/>
        <v>17311.740000000002</v>
      </c>
      <c r="AZ839" s="516"/>
      <c r="BA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row>
    <row r="840" spans="1:87" s="11" customFormat="1" ht="12" customHeight="1">
      <c r="A840" s="168">
        <v>19000403</v>
      </c>
      <c r="B840" s="111" t="str">
        <f t="shared" si="741"/>
        <v>19000403</v>
      </c>
      <c r="C840" s="96" t="s">
        <v>610</v>
      </c>
      <c r="D840" s="115" t="str">
        <f t="shared" si="742"/>
        <v>AIC</v>
      </c>
      <c r="E840" s="115"/>
      <c r="F840" s="96"/>
      <c r="G840" s="115"/>
      <c r="H840" s="184" t="str">
        <f t="shared" si="716"/>
        <v>AIC</v>
      </c>
      <c r="I840" s="184" t="str">
        <f t="shared" si="718"/>
        <v/>
      </c>
      <c r="J840" s="184" t="str">
        <f t="shared" si="743"/>
        <v/>
      </c>
      <c r="K840" s="184" t="str">
        <f t="shared" si="719"/>
        <v/>
      </c>
      <c r="L840" s="184" t="str">
        <f t="shared" si="695"/>
        <v>NO</v>
      </c>
      <c r="M840" s="184" t="str">
        <f t="shared" si="696"/>
        <v>NO</v>
      </c>
      <c r="N840" s="184" t="str">
        <f t="shared" si="697"/>
        <v/>
      </c>
      <c r="O840"/>
      <c r="P840" s="97">
        <v>139985.9</v>
      </c>
      <c r="Q840" s="97">
        <v>139612.73000000001</v>
      </c>
      <c r="R840" s="97">
        <v>139239.56</v>
      </c>
      <c r="S840" s="97">
        <v>138866.39000000001</v>
      </c>
      <c r="T840" s="97">
        <v>138493.22</v>
      </c>
      <c r="U840" s="97">
        <v>138120.04999999999</v>
      </c>
      <c r="V840" s="97">
        <v>137746.88</v>
      </c>
      <c r="W840" s="97">
        <v>137373.71</v>
      </c>
      <c r="X840" s="97">
        <v>137000.54</v>
      </c>
      <c r="Y840" s="97">
        <v>136627.37</v>
      </c>
      <c r="Z840" s="97">
        <v>136254.20000000001</v>
      </c>
      <c r="AA840" s="97">
        <v>135881.03</v>
      </c>
      <c r="AB840" s="97">
        <v>135507.85999999999</v>
      </c>
      <c r="AC840" s="97"/>
      <c r="AD840" s="97"/>
      <c r="AE840" s="97">
        <f t="shared" si="700"/>
        <v>137746.87999999998</v>
      </c>
      <c r="AF840" s="105"/>
      <c r="AG840" s="104"/>
      <c r="AH840" s="102">
        <f>AE840</f>
        <v>137746.87999999998</v>
      </c>
      <c r="AI840" s="102"/>
      <c r="AJ840" s="102"/>
      <c r="AK840" s="103"/>
      <c r="AL840" s="102">
        <f t="shared" si="712"/>
        <v>0</v>
      </c>
      <c r="AM840" s="101"/>
      <c r="AN840" s="102"/>
      <c r="AO840" s="264">
        <f t="shared" si="713"/>
        <v>0</v>
      </c>
      <c r="AP840" s="240"/>
      <c r="AQ840" s="87">
        <f t="shared" si="701"/>
        <v>135507.85999999999</v>
      </c>
      <c r="AR840" s="102">
        <f>AQ840</f>
        <v>135507.85999999999</v>
      </c>
      <c r="AS840" s="102"/>
      <c r="AT840" s="102"/>
      <c r="AU840" s="102"/>
      <c r="AV840" s="260">
        <f t="shared" si="714"/>
        <v>0</v>
      </c>
      <c r="AW840" s="102"/>
      <c r="AX840" s="102"/>
      <c r="AY840" s="101">
        <f t="shared" si="715"/>
        <v>0</v>
      </c>
      <c r="AZ840" s="516"/>
      <c r="BA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row>
    <row r="841" spans="1:87" s="11" customFormat="1" ht="12" customHeight="1">
      <c r="A841" s="168">
        <v>19000441</v>
      </c>
      <c r="B841" s="111" t="str">
        <f t="shared" si="741"/>
        <v>19000441</v>
      </c>
      <c r="C841" s="96" t="s">
        <v>1509</v>
      </c>
      <c r="D841" s="115" t="str">
        <f t="shared" si="742"/>
        <v>ERB</v>
      </c>
      <c r="E841" s="115"/>
      <c r="F841" s="96"/>
      <c r="G841" s="115"/>
      <c r="H841" s="184" t="str">
        <f t="shared" si="716"/>
        <v/>
      </c>
      <c r="I841" s="184" t="str">
        <f t="shared" si="718"/>
        <v>ERB</v>
      </c>
      <c r="J841" s="184" t="str">
        <f t="shared" si="743"/>
        <v/>
      </c>
      <c r="K841" s="184" t="str">
        <f t="shared" si="719"/>
        <v/>
      </c>
      <c r="L841" s="184" t="str">
        <f t="shared" si="695"/>
        <v>NO</v>
      </c>
      <c r="M841" s="184" t="str">
        <f t="shared" si="696"/>
        <v>NO</v>
      </c>
      <c r="N841" s="184" t="str">
        <f t="shared" si="697"/>
        <v/>
      </c>
      <c r="O841"/>
      <c r="P841" s="97">
        <v>11264226.609999999</v>
      </c>
      <c r="Q841" s="97">
        <v>11479124.529999999</v>
      </c>
      <c r="R841" s="97">
        <v>7566942.6699999999</v>
      </c>
      <c r="S841" s="97">
        <v>7772294.9500000002</v>
      </c>
      <c r="T841" s="97">
        <v>8199928.6600000001</v>
      </c>
      <c r="U841" s="97">
        <v>8627829.6999999993</v>
      </c>
      <c r="V841" s="97">
        <v>8976550.4499999993</v>
      </c>
      <c r="W841" s="97">
        <v>9362698.0299999993</v>
      </c>
      <c r="X841" s="97">
        <v>9648149.5600000005</v>
      </c>
      <c r="Y841" s="97">
        <v>9979739.9800000004</v>
      </c>
      <c r="Z841" s="97">
        <v>10009372.029999999</v>
      </c>
      <c r="AA841" s="97">
        <v>10615913.560000001</v>
      </c>
      <c r="AB841" s="97">
        <v>10862126.380000001</v>
      </c>
      <c r="AC841" s="97"/>
      <c r="AD841" s="97"/>
      <c r="AE841" s="97">
        <f t="shared" si="700"/>
        <v>9441810.0512500014</v>
      </c>
      <c r="AF841" s="105" t="s">
        <v>227</v>
      </c>
      <c r="AG841" s="104"/>
      <c r="AH841" s="102"/>
      <c r="AI841" s="102">
        <f>AE841</f>
        <v>9441810.0512500014</v>
      </c>
      <c r="AJ841" s="102"/>
      <c r="AK841" s="103"/>
      <c r="AL841" s="102">
        <f t="shared" si="712"/>
        <v>9441810.0512500014</v>
      </c>
      <c r="AM841" s="101"/>
      <c r="AN841" s="102"/>
      <c r="AO841" s="264">
        <f t="shared" si="713"/>
        <v>0</v>
      </c>
      <c r="AP841" s="240"/>
      <c r="AQ841" s="87">
        <f t="shared" si="701"/>
        <v>10862126.380000001</v>
      </c>
      <c r="AR841" s="102"/>
      <c r="AS841" s="102">
        <f>AQ841</f>
        <v>10862126.380000001</v>
      </c>
      <c r="AT841" s="102"/>
      <c r="AU841" s="102"/>
      <c r="AV841" s="260">
        <f t="shared" si="714"/>
        <v>10862126.380000001</v>
      </c>
      <c r="AW841" s="102"/>
      <c r="AX841" s="102"/>
      <c r="AY841" s="101">
        <f t="shared" si="715"/>
        <v>0</v>
      </c>
      <c r="AZ841" s="516"/>
      <c r="BA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row>
    <row r="842" spans="1:87" s="11" customFormat="1" ht="12" customHeight="1">
      <c r="A842" s="168">
        <v>19000443</v>
      </c>
      <c r="B842" s="111" t="str">
        <f t="shared" si="741"/>
        <v>19000443</v>
      </c>
      <c r="C842" s="131" t="s">
        <v>188</v>
      </c>
      <c r="D842" s="115" t="str">
        <f t="shared" si="742"/>
        <v>Non-Op</v>
      </c>
      <c r="E842" s="115"/>
      <c r="F842" s="131"/>
      <c r="G842" s="115"/>
      <c r="H842" s="184" t="str">
        <f t="shared" si="716"/>
        <v/>
      </c>
      <c r="I842" s="184" t="str">
        <f t="shared" si="718"/>
        <v/>
      </c>
      <c r="J842" s="184" t="str">
        <f t="shared" si="743"/>
        <v/>
      </c>
      <c r="K842" s="184" t="str">
        <f t="shared" si="719"/>
        <v>Non-Op</v>
      </c>
      <c r="L842" s="184" t="str">
        <f t="shared" si="695"/>
        <v>NO</v>
      </c>
      <c r="M842" s="184" t="str">
        <f t="shared" si="696"/>
        <v>NO</v>
      </c>
      <c r="N842" s="184" t="str">
        <f t="shared" si="697"/>
        <v/>
      </c>
      <c r="O842"/>
      <c r="P842" s="97">
        <v>37599375.450000003</v>
      </c>
      <c r="Q842" s="97">
        <v>37372820.450000003</v>
      </c>
      <c r="R842" s="97">
        <v>37146265.450000003</v>
      </c>
      <c r="S842" s="97">
        <v>36919710.450000003</v>
      </c>
      <c r="T842" s="97">
        <v>36693155.450000003</v>
      </c>
      <c r="U842" s="97">
        <v>36466600.450000003</v>
      </c>
      <c r="V842" s="97">
        <v>36240045.450000003</v>
      </c>
      <c r="W842" s="97">
        <v>36013490.450000003</v>
      </c>
      <c r="X842" s="97">
        <v>35786935.460000001</v>
      </c>
      <c r="Y842" s="97">
        <v>36335797</v>
      </c>
      <c r="Z842" s="97">
        <v>36102272.740000002</v>
      </c>
      <c r="AA842" s="97">
        <v>35868748.490000002</v>
      </c>
      <c r="AB842" s="97">
        <v>47283672.659999996</v>
      </c>
      <c r="AC842" s="97"/>
      <c r="AD842" s="97"/>
      <c r="AE842" s="97">
        <f t="shared" si="700"/>
        <v>36948947.157916665</v>
      </c>
      <c r="AF842" s="105"/>
      <c r="AG842" s="104"/>
      <c r="AH842" s="102"/>
      <c r="AI842" s="102"/>
      <c r="AJ842" s="102"/>
      <c r="AK842" s="103">
        <f>AE842</f>
        <v>36948947.157916665</v>
      </c>
      <c r="AL842" s="102">
        <f t="shared" si="712"/>
        <v>36948947.157916665</v>
      </c>
      <c r="AM842" s="101"/>
      <c r="AN842" s="102"/>
      <c r="AO842" s="264">
        <f t="shared" si="713"/>
        <v>0</v>
      </c>
      <c r="AP842" s="240"/>
      <c r="AQ842" s="87">
        <f t="shared" si="701"/>
        <v>47283672.659999996</v>
      </c>
      <c r="AR842" s="102"/>
      <c r="AS842" s="102"/>
      <c r="AT842" s="102"/>
      <c r="AU842" s="102">
        <f>AQ842</f>
        <v>47283672.659999996</v>
      </c>
      <c r="AV842" s="260">
        <f t="shared" si="714"/>
        <v>47283672.659999996</v>
      </c>
      <c r="AW842" s="102"/>
      <c r="AX842" s="102"/>
      <c r="AY842" s="101">
        <f t="shared" si="715"/>
        <v>0</v>
      </c>
      <c r="AZ842" s="516" t="s">
        <v>1698</v>
      </c>
      <c r="BA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row>
    <row r="843" spans="1:87" s="11" customFormat="1" ht="12" customHeight="1">
      <c r="A843" s="168">
        <v>19000453</v>
      </c>
      <c r="B843" s="111" t="str">
        <f t="shared" si="741"/>
        <v>19000453</v>
      </c>
      <c r="C843" s="131" t="s">
        <v>189</v>
      </c>
      <c r="D843" s="115" t="str">
        <f t="shared" si="742"/>
        <v>Non-Op</v>
      </c>
      <c r="E843" s="115"/>
      <c r="F843" s="131"/>
      <c r="G843" s="115"/>
      <c r="H843" s="184" t="str">
        <f t="shared" si="716"/>
        <v/>
      </c>
      <c r="I843" s="184" t="str">
        <f t="shared" si="718"/>
        <v/>
      </c>
      <c r="J843" s="184" t="str">
        <f t="shared" si="743"/>
        <v/>
      </c>
      <c r="K843" s="184" t="str">
        <f t="shared" si="719"/>
        <v>Non-Op</v>
      </c>
      <c r="L843" s="184" t="str">
        <f t="shared" ref="L843:L908" si="744">IF(VALUE(AM843),"W/C",IF(ISBLANK(AM843),"NO","W/C"))</f>
        <v>NO</v>
      </c>
      <c r="M843" s="184" t="str">
        <f t="shared" ref="M843:M908" si="745">IF(VALUE(AN843),"W/C",IF(ISBLANK(AN843),"NO","W/C"))</f>
        <v>NO</v>
      </c>
      <c r="N843" s="184" t="str">
        <f t="shared" ref="N843:N908" si="746">IF(OR(CONCATENATE(L843,M843)="NOW/C",CONCATENATE(L843,M843)="W/CNO"),"W/C","")</f>
        <v/>
      </c>
      <c r="O843" s="4"/>
      <c r="P843" s="97">
        <v>2639809.62</v>
      </c>
      <c r="Q843" s="97">
        <v>2605261.64</v>
      </c>
      <c r="R843" s="97">
        <v>2570713.67</v>
      </c>
      <c r="S843" s="97">
        <v>2536165.69</v>
      </c>
      <c r="T843" s="97">
        <v>2501617.7200000002</v>
      </c>
      <c r="U843" s="97">
        <v>2467069.7400000002</v>
      </c>
      <c r="V843" s="97">
        <v>2432521.77</v>
      </c>
      <c r="W843" s="97">
        <v>2397973.79</v>
      </c>
      <c r="X843" s="97">
        <v>2363425.81</v>
      </c>
      <c r="Y843" s="97">
        <v>2328877.84</v>
      </c>
      <c r="Z843" s="97">
        <v>2294329.86</v>
      </c>
      <c r="AA843" s="97">
        <v>2259781.89</v>
      </c>
      <c r="AB843" s="97">
        <v>2595572.41</v>
      </c>
      <c r="AC843" s="97"/>
      <c r="AD843" s="97"/>
      <c r="AE843" s="97">
        <f t="shared" si="700"/>
        <v>2447952.5362499999</v>
      </c>
      <c r="AF843" s="105"/>
      <c r="AG843" s="104"/>
      <c r="AH843" s="102"/>
      <c r="AI843" s="102"/>
      <c r="AJ843" s="102"/>
      <c r="AK843" s="103">
        <f>AE843</f>
        <v>2447952.5362499999</v>
      </c>
      <c r="AL843" s="102">
        <f t="shared" si="712"/>
        <v>2447952.5362499999</v>
      </c>
      <c r="AM843" s="101"/>
      <c r="AN843" s="102"/>
      <c r="AO843" s="264">
        <f t="shared" si="713"/>
        <v>0</v>
      </c>
      <c r="AP843" s="102"/>
      <c r="AQ843" s="87">
        <f t="shared" si="701"/>
        <v>2595572.41</v>
      </c>
      <c r="AR843" s="102"/>
      <c r="AS843" s="102"/>
      <c r="AT843" s="102"/>
      <c r="AU843" s="102">
        <f>AQ843</f>
        <v>2595572.41</v>
      </c>
      <c r="AV843" s="260">
        <f t="shared" si="714"/>
        <v>2595572.41</v>
      </c>
      <c r="AW843" s="102"/>
      <c r="AX843" s="102"/>
      <c r="AY843" s="101">
        <f t="shared" si="715"/>
        <v>0</v>
      </c>
      <c r="AZ843" s="516" t="s">
        <v>1698</v>
      </c>
      <c r="BA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row>
    <row r="844" spans="1:87" s="11" customFormat="1" ht="12" customHeight="1">
      <c r="A844" s="168">
        <v>19000463</v>
      </c>
      <c r="B844" s="111" t="str">
        <f t="shared" si="741"/>
        <v>19000463</v>
      </c>
      <c r="C844" s="131" t="s">
        <v>190</v>
      </c>
      <c r="D844" s="115" t="str">
        <f t="shared" si="742"/>
        <v>Non-Op</v>
      </c>
      <c r="E844" s="115"/>
      <c r="F844" s="131"/>
      <c r="G844" s="115"/>
      <c r="H844" s="184" t="str">
        <f t="shared" si="716"/>
        <v/>
      </c>
      <c r="I844" s="184" t="str">
        <f t="shared" si="718"/>
        <v/>
      </c>
      <c r="J844" s="184" t="str">
        <f t="shared" si="743"/>
        <v/>
      </c>
      <c r="K844" s="184" t="str">
        <f t="shared" si="719"/>
        <v>Non-Op</v>
      </c>
      <c r="L844" s="184" t="str">
        <f t="shared" si="744"/>
        <v>NO</v>
      </c>
      <c r="M844" s="184" t="str">
        <f t="shared" si="745"/>
        <v>NO</v>
      </c>
      <c r="N844" s="184" t="str">
        <f t="shared" si="746"/>
        <v/>
      </c>
      <c r="O844"/>
      <c r="P844" s="97">
        <v>-867299.93</v>
      </c>
      <c r="Q844" s="97">
        <v>-859827.43</v>
      </c>
      <c r="R844" s="97">
        <v>-852354.93</v>
      </c>
      <c r="S844" s="97">
        <v>-844882.43</v>
      </c>
      <c r="T844" s="97">
        <v>-837409.92</v>
      </c>
      <c r="U844" s="97">
        <v>-829937.42</v>
      </c>
      <c r="V844" s="97">
        <v>-822464.92</v>
      </c>
      <c r="W844" s="97">
        <v>-814992.42</v>
      </c>
      <c r="X844" s="97">
        <v>-807519.92</v>
      </c>
      <c r="Y844" s="97">
        <v>-784402.43</v>
      </c>
      <c r="Z844" s="97">
        <v>-777104.93</v>
      </c>
      <c r="AA844" s="97">
        <v>-769807.43</v>
      </c>
      <c r="AB844" s="97">
        <v>-663179.93000000005</v>
      </c>
      <c r="AC844" s="97"/>
      <c r="AD844" s="97"/>
      <c r="AE844" s="97">
        <f t="shared" si="700"/>
        <v>-813828.67583333328</v>
      </c>
      <c r="AF844" s="105"/>
      <c r="AG844" s="104"/>
      <c r="AH844" s="102"/>
      <c r="AI844" s="102"/>
      <c r="AJ844" s="102"/>
      <c r="AK844" s="103">
        <f>AE844</f>
        <v>-813828.67583333328</v>
      </c>
      <c r="AL844" s="102">
        <f t="shared" si="712"/>
        <v>-813828.67583333328</v>
      </c>
      <c r="AM844" s="101"/>
      <c r="AN844" s="102"/>
      <c r="AO844" s="264">
        <f t="shared" si="713"/>
        <v>0</v>
      </c>
      <c r="AP844" s="240"/>
      <c r="AQ844" s="87">
        <f t="shared" si="701"/>
        <v>-663179.93000000005</v>
      </c>
      <c r="AR844" s="102"/>
      <c r="AS844" s="102"/>
      <c r="AT844" s="102"/>
      <c r="AU844" s="102">
        <f>AQ844</f>
        <v>-663179.93000000005</v>
      </c>
      <c r="AV844" s="260">
        <f t="shared" si="714"/>
        <v>-663179.93000000005</v>
      </c>
      <c r="AW844" s="102"/>
      <c r="AX844" s="102"/>
      <c r="AY844" s="101">
        <f t="shared" si="715"/>
        <v>0</v>
      </c>
      <c r="AZ844" s="516" t="s">
        <v>1698</v>
      </c>
      <c r="BA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row>
    <row r="845" spans="1:87" s="11" customFormat="1" ht="12" customHeight="1">
      <c r="A845" s="168">
        <v>19000471</v>
      </c>
      <c r="B845" s="111" t="str">
        <f t="shared" si="741"/>
        <v>19000471</v>
      </c>
      <c r="C845" s="96" t="s">
        <v>293</v>
      </c>
      <c r="D845" s="115" t="str">
        <f t="shared" si="742"/>
        <v>W/C</v>
      </c>
      <c r="E845" s="115"/>
      <c r="F845" s="96"/>
      <c r="G845" s="115"/>
      <c r="H845" s="184" t="str">
        <f t="shared" si="716"/>
        <v/>
      </c>
      <c r="I845" s="184" t="str">
        <f t="shared" si="718"/>
        <v/>
      </c>
      <c r="J845" s="184" t="str">
        <f t="shared" si="743"/>
        <v/>
      </c>
      <c r="K845" s="184" t="str">
        <f t="shared" si="719"/>
        <v/>
      </c>
      <c r="L845" s="184" t="str">
        <f t="shared" si="744"/>
        <v>W/C</v>
      </c>
      <c r="M845" s="184" t="str">
        <f t="shared" si="745"/>
        <v>NO</v>
      </c>
      <c r="N845" s="184" t="str">
        <f t="shared" si="746"/>
        <v>W/C</v>
      </c>
      <c r="O845"/>
      <c r="P845" s="97">
        <v>4147857.24</v>
      </c>
      <c r="Q845" s="97">
        <v>4151898.13</v>
      </c>
      <c r="R845" s="97">
        <v>4175184.51</v>
      </c>
      <c r="S845" s="97">
        <v>4183448.43</v>
      </c>
      <c r="T845" s="97">
        <v>4195166.03</v>
      </c>
      <c r="U845" s="97">
        <v>4182606.96</v>
      </c>
      <c r="V845" s="97">
        <v>3777662.82</v>
      </c>
      <c r="W845" s="97">
        <v>3752507.08</v>
      </c>
      <c r="X845" s="97">
        <v>3735191.56</v>
      </c>
      <c r="Y845" s="97">
        <v>3709880.26</v>
      </c>
      <c r="Z845" s="97">
        <v>3676991.03</v>
      </c>
      <c r="AA845" s="97">
        <v>3662092.51</v>
      </c>
      <c r="AB845" s="97">
        <v>3637309.95</v>
      </c>
      <c r="AC845" s="97"/>
      <c r="AD845" s="97"/>
      <c r="AE845" s="97">
        <f t="shared" si="700"/>
        <v>3924601.0762499999</v>
      </c>
      <c r="AF845" s="105"/>
      <c r="AG845" s="104"/>
      <c r="AH845" s="102"/>
      <c r="AI845" s="102"/>
      <c r="AJ845" s="102"/>
      <c r="AK845" s="103"/>
      <c r="AL845" s="102">
        <f t="shared" si="712"/>
        <v>0</v>
      </c>
      <c r="AM845" s="101">
        <f>AE845</f>
        <v>3924601.0762499999</v>
      </c>
      <c r="AN845" s="102"/>
      <c r="AO845" s="264">
        <f t="shared" si="713"/>
        <v>3924601.0762499999</v>
      </c>
      <c r="AP845" s="240"/>
      <c r="AQ845" s="87">
        <f t="shared" si="701"/>
        <v>3637309.95</v>
      </c>
      <c r="AR845" s="102"/>
      <c r="AS845" s="102"/>
      <c r="AT845" s="102"/>
      <c r="AU845" s="102"/>
      <c r="AV845" s="260">
        <f t="shared" si="714"/>
        <v>0</v>
      </c>
      <c r="AW845" s="102">
        <f>AQ845</f>
        <v>3637309.95</v>
      </c>
      <c r="AX845" s="102"/>
      <c r="AY845" s="101">
        <f t="shared" si="715"/>
        <v>3637309.95</v>
      </c>
      <c r="AZ845" s="516"/>
      <c r="BA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row>
    <row r="846" spans="1:87" s="11" customFormat="1" ht="12" customHeight="1">
      <c r="A846" s="168">
        <v>19000473</v>
      </c>
      <c r="B846" s="111" t="str">
        <f t="shared" si="741"/>
        <v>19000473</v>
      </c>
      <c r="C846" s="96" t="s">
        <v>721</v>
      </c>
      <c r="D846" s="115" t="str">
        <f t="shared" si="742"/>
        <v>W/C</v>
      </c>
      <c r="E846" s="115"/>
      <c r="F846" s="96"/>
      <c r="G846" s="115"/>
      <c r="H846" s="184" t="str">
        <f t="shared" si="716"/>
        <v/>
      </c>
      <c r="I846" s="184" t="str">
        <f t="shared" si="718"/>
        <v/>
      </c>
      <c r="J846" s="184" t="str">
        <f t="shared" si="743"/>
        <v/>
      </c>
      <c r="K846" s="184" t="str">
        <f t="shared" si="719"/>
        <v/>
      </c>
      <c r="L846" s="184" t="str">
        <f t="shared" si="744"/>
        <v>W/C</v>
      </c>
      <c r="M846" s="184" t="str">
        <f t="shared" si="745"/>
        <v>NO</v>
      </c>
      <c r="N846" s="184" t="str">
        <f t="shared" si="746"/>
        <v>W/C</v>
      </c>
      <c r="O846"/>
      <c r="P846" s="97">
        <v>2562568</v>
      </c>
      <c r="Q846" s="97">
        <v>2562568</v>
      </c>
      <c r="R846" s="97">
        <v>2562568</v>
      </c>
      <c r="S846" s="97">
        <v>1921926</v>
      </c>
      <c r="T846" s="97">
        <v>1708379</v>
      </c>
      <c r="U846" s="97">
        <v>1494832</v>
      </c>
      <c r="V846" s="97">
        <v>1281285</v>
      </c>
      <c r="W846" s="97">
        <v>1067736.67</v>
      </c>
      <c r="X846" s="97">
        <v>854189.33</v>
      </c>
      <c r="Y846" s="97">
        <v>640641.99</v>
      </c>
      <c r="Z846" s="97">
        <v>427094.99</v>
      </c>
      <c r="AA846" s="97">
        <v>213547.99</v>
      </c>
      <c r="AB846" s="97">
        <v>0</v>
      </c>
      <c r="AC846" s="97"/>
      <c r="AD846" s="97"/>
      <c r="AE846" s="97">
        <f t="shared" si="700"/>
        <v>1334671.0808333333</v>
      </c>
      <c r="AF846" s="105"/>
      <c r="AG846" s="104"/>
      <c r="AH846" s="102"/>
      <c r="AI846" s="102"/>
      <c r="AJ846" s="102"/>
      <c r="AK846" s="103"/>
      <c r="AL846" s="102">
        <f t="shared" si="712"/>
        <v>0</v>
      </c>
      <c r="AM846" s="101">
        <f>AE846</f>
        <v>1334671.0808333333</v>
      </c>
      <c r="AN846" s="102"/>
      <c r="AO846" s="264">
        <f t="shared" si="713"/>
        <v>1334671.0808333333</v>
      </c>
      <c r="AP846" s="240"/>
      <c r="AQ846" s="87">
        <f t="shared" si="701"/>
        <v>0</v>
      </c>
      <c r="AR846" s="102"/>
      <c r="AS846" s="102"/>
      <c r="AT846" s="102"/>
      <c r="AU846" s="102"/>
      <c r="AV846" s="260">
        <f t="shared" si="714"/>
        <v>0</v>
      </c>
      <c r="AW846" s="102">
        <f>AQ846</f>
        <v>0</v>
      </c>
      <c r="AX846" s="102"/>
      <c r="AY846" s="101">
        <f t="shared" si="715"/>
        <v>0</v>
      </c>
      <c r="AZ846" s="516"/>
      <c r="BA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row>
    <row r="847" spans="1:87" s="40" customFormat="1" ht="12" customHeight="1">
      <c r="A847" s="168">
        <v>19000491</v>
      </c>
      <c r="B847" s="111" t="str">
        <f t="shared" si="741"/>
        <v>19000491</v>
      </c>
      <c r="C847" s="96" t="s">
        <v>867</v>
      </c>
      <c r="D847" s="115" t="str">
        <f t="shared" si="742"/>
        <v>Non-Op</v>
      </c>
      <c r="E847" s="115"/>
      <c r="F847" s="96"/>
      <c r="G847" s="115"/>
      <c r="H847" s="184" t="str">
        <f t="shared" si="716"/>
        <v/>
      </c>
      <c r="I847" s="184" t="str">
        <f t="shared" si="718"/>
        <v/>
      </c>
      <c r="J847" s="184" t="str">
        <f t="shared" si="743"/>
        <v/>
      </c>
      <c r="K847" s="184" t="str">
        <f t="shared" si="719"/>
        <v>Non-Op</v>
      </c>
      <c r="L847" s="184" t="str">
        <f t="shared" si="744"/>
        <v>NO</v>
      </c>
      <c r="M847" s="184" t="str">
        <f t="shared" si="745"/>
        <v>NO</v>
      </c>
      <c r="N847" s="184" t="str">
        <f t="shared" si="746"/>
        <v/>
      </c>
      <c r="O847"/>
      <c r="P847" s="97">
        <v>1123288.53</v>
      </c>
      <c r="Q847" s="97">
        <v>1118446.77</v>
      </c>
      <c r="R847" s="97">
        <v>1113605.01</v>
      </c>
      <c r="S847" s="97">
        <v>1108763.25</v>
      </c>
      <c r="T847" s="97">
        <v>1103921.49</v>
      </c>
      <c r="U847" s="97">
        <v>1099079.73</v>
      </c>
      <c r="V847" s="97">
        <v>1094237.97</v>
      </c>
      <c r="W847" s="97">
        <v>1089396.21</v>
      </c>
      <c r="X847" s="97">
        <v>1084554.45</v>
      </c>
      <c r="Y847" s="97">
        <v>1079712.69</v>
      </c>
      <c r="Z847" s="97">
        <v>1074870.93</v>
      </c>
      <c r="AA847" s="97">
        <v>1070029.17</v>
      </c>
      <c r="AB847" s="97">
        <v>1065187.4099999999</v>
      </c>
      <c r="AC847" s="97"/>
      <c r="AD847" s="97"/>
      <c r="AE847" s="97">
        <f t="shared" si="700"/>
        <v>1094237.97</v>
      </c>
      <c r="AF847" s="143"/>
      <c r="AG847" s="132"/>
      <c r="AH847" s="134"/>
      <c r="AI847" s="102"/>
      <c r="AJ847" s="102"/>
      <c r="AK847" s="103">
        <f>AE847</f>
        <v>1094237.97</v>
      </c>
      <c r="AL847" s="102">
        <f t="shared" si="712"/>
        <v>1094237.97</v>
      </c>
      <c r="AM847" s="133"/>
      <c r="AN847" s="134"/>
      <c r="AO847" s="264">
        <f t="shared" si="713"/>
        <v>0</v>
      </c>
      <c r="AP847" s="240"/>
      <c r="AQ847" s="87">
        <f t="shared" si="701"/>
        <v>1065187.4099999999</v>
      </c>
      <c r="AR847" s="134"/>
      <c r="AS847" s="102"/>
      <c r="AT847" s="102"/>
      <c r="AU847" s="102">
        <f>AQ847</f>
        <v>1065187.4099999999</v>
      </c>
      <c r="AV847" s="260">
        <f t="shared" si="714"/>
        <v>1065187.4099999999</v>
      </c>
      <c r="AW847" s="134"/>
      <c r="AX847" s="134"/>
      <c r="AY847" s="101">
        <f t="shared" si="715"/>
        <v>0</v>
      </c>
      <c r="AZ847" s="516" t="s">
        <v>1699</v>
      </c>
      <c r="BA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row>
    <row r="848" spans="1:87" s="11" customFormat="1" ht="12" customHeight="1">
      <c r="A848" s="168">
        <v>19000551</v>
      </c>
      <c r="B848" s="111" t="str">
        <f t="shared" si="741"/>
        <v>19000551</v>
      </c>
      <c r="C848" s="96" t="s">
        <v>712</v>
      </c>
      <c r="D848" s="115" t="str">
        <f t="shared" si="742"/>
        <v>Non-Op</v>
      </c>
      <c r="E848" s="115"/>
      <c r="F848" s="96"/>
      <c r="G848" s="115"/>
      <c r="H848" s="184" t="str">
        <f t="shared" si="716"/>
        <v/>
      </c>
      <c r="I848" s="184" t="str">
        <f t="shared" si="718"/>
        <v/>
      </c>
      <c r="J848" s="184" t="str">
        <f t="shared" si="743"/>
        <v/>
      </c>
      <c r="K848" s="184" t="str">
        <f t="shared" si="719"/>
        <v>Non-Op</v>
      </c>
      <c r="L848" s="184" t="str">
        <f t="shared" si="744"/>
        <v>NO</v>
      </c>
      <c r="M848" s="184" t="str">
        <f t="shared" si="745"/>
        <v>NO</v>
      </c>
      <c r="N848" s="184" t="str">
        <f t="shared" si="746"/>
        <v/>
      </c>
      <c r="O848"/>
      <c r="P848" s="97">
        <v>0</v>
      </c>
      <c r="Q848" s="97">
        <v>0</v>
      </c>
      <c r="R848" s="97">
        <v>0</v>
      </c>
      <c r="S848" s="97">
        <v>0</v>
      </c>
      <c r="T848" s="97">
        <v>0</v>
      </c>
      <c r="U848" s="97">
        <v>0</v>
      </c>
      <c r="V848" s="97">
        <v>0</v>
      </c>
      <c r="W848" s="97">
        <v>0</v>
      </c>
      <c r="X848" s="97">
        <v>0</v>
      </c>
      <c r="Y848" s="97">
        <v>0</v>
      </c>
      <c r="Z848" s="97">
        <v>0</v>
      </c>
      <c r="AA848" s="97">
        <v>0</v>
      </c>
      <c r="AB848" s="97">
        <v>0</v>
      </c>
      <c r="AC848" s="97"/>
      <c r="AD848" s="97"/>
      <c r="AE848" s="97">
        <f t="shared" ref="AE848:AE897" si="747">(P848+AB848+SUM(Q848:AA848)*2)/24</f>
        <v>0</v>
      </c>
      <c r="AF848" s="146"/>
      <c r="AG848" s="108"/>
      <c r="AH848" s="102"/>
      <c r="AI848" s="102"/>
      <c r="AJ848" s="102"/>
      <c r="AK848" s="103">
        <f>AE848</f>
        <v>0</v>
      </c>
      <c r="AL848" s="102">
        <f t="shared" si="712"/>
        <v>0</v>
      </c>
      <c r="AM848" s="101"/>
      <c r="AN848" s="102"/>
      <c r="AO848" s="264">
        <f t="shared" si="713"/>
        <v>0</v>
      </c>
      <c r="AP848" s="240"/>
      <c r="AQ848" s="87">
        <f t="shared" ref="AQ848:AQ911" si="748">AB848</f>
        <v>0</v>
      </c>
      <c r="AR848" s="102"/>
      <c r="AS848" s="102"/>
      <c r="AT848" s="102"/>
      <c r="AU848" s="102">
        <f>AQ848</f>
        <v>0</v>
      </c>
      <c r="AV848" s="260">
        <f t="shared" si="714"/>
        <v>0</v>
      </c>
      <c r="AW848" s="102"/>
      <c r="AX848" s="102"/>
      <c r="AY848" s="101">
        <f t="shared" si="715"/>
        <v>0</v>
      </c>
      <c r="AZ848" s="516" t="s">
        <v>1687</v>
      </c>
      <c r="BA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row>
    <row r="849" spans="1:87" s="11" customFormat="1" ht="12" customHeight="1">
      <c r="A849" s="168">
        <v>19000552</v>
      </c>
      <c r="B849" s="111" t="str">
        <f t="shared" si="741"/>
        <v>19000552</v>
      </c>
      <c r="C849" s="96" t="s">
        <v>863</v>
      </c>
      <c r="D849" s="115" t="str">
        <f t="shared" si="742"/>
        <v>W/C</v>
      </c>
      <c r="E849" s="115"/>
      <c r="F849" s="96"/>
      <c r="G849" s="115"/>
      <c r="H849" s="184" t="str">
        <f t="shared" si="716"/>
        <v/>
      </c>
      <c r="I849" s="184" t="str">
        <f t="shared" si="718"/>
        <v/>
      </c>
      <c r="J849" s="184" t="str">
        <f t="shared" si="743"/>
        <v/>
      </c>
      <c r="K849" s="184" t="str">
        <f t="shared" si="719"/>
        <v/>
      </c>
      <c r="L849" s="184" t="str">
        <f t="shared" si="744"/>
        <v>W/C</v>
      </c>
      <c r="M849" s="184" t="str">
        <f t="shared" si="745"/>
        <v>NO</v>
      </c>
      <c r="N849" s="184" t="str">
        <f t="shared" si="746"/>
        <v>W/C</v>
      </c>
      <c r="O849"/>
      <c r="P849" s="97">
        <v>363905.6</v>
      </c>
      <c r="Q849" s="97">
        <v>386147.48</v>
      </c>
      <c r="R849" s="97">
        <v>393666.3</v>
      </c>
      <c r="S849" s="97">
        <v>404537.83</v>
      </c>
      <c r="T849" s="97">
        <v>411178.03</v>
      </c>
      <c r="U849" s="97">
        <v>403943.01</v>
      </c>
      <c r="V849" s="97">
        <v>395956.46</v>
      </c>
      <c r="W849" s="97">
        <v>357665.95</v>
      </c>
      <c r="X849" s="97">
        <v>328289.75</v>
      </c>
      <c r="Y849" s="97">
        <v>250398.01</v>
      </c>
      <c r="Z849" s="97">
        <v>273306.76</v>
      </c>
      <c r="AA849" s="97">
        <v>270541.05</v>
      </c>
      <c r="AB849" s="97">
        <v>271405.05</v>
      </c>
      <c r="AC849" s="97"/>
      <c r="AD849" s="97"/>
      <c r="AE849" s="97">
        <f t="shared" si="747"/>
        <v>349440.49625000003</v>
      </c>
      <c r="AF849" s="105"/>
      <c r="AG849" s="104"/>
      <c r="AH849" s="102"/>
      <c r="AI849" s="102"/>
      <c r="AJ849" s="102"/>
      <c r="AK849" s="103"/>
      <c r="AL849" s="102">
        <f t="shared" si="712"/>
        <v>0</v>
      </c>
      <c r="AM849" s="101">
        <f>AE849</f>
        <v>349440.49625000003</v>
      </c>
      <c r="AN849" s="102"/>
      <c r="AO849" s="264">
        <f t="shared" si="713"/>
        <v>349440.49625000003</v>
      </c>
      <c r="AP849" s="240"/>
      <c r="AQ849" s="87">
        <f t="shared" si="748"/>
        <v>271405.05</v>
      </c>
      <c r="AR849" s="102"/>
      <c r="AS849" s="102"/>
      <c r="AT849" s="102"/>
      <c r="AU849" s="102"/>
      <c r="AV849" s="260">
        <f t="shared" si="714"/>
        <v>0</v>
      </c>
      <c r="AW849" s="102">
        <f>AQ849</f>
        <v>271405.05</v>
      </c>
      <c r="AX849" s="102"/>
      <c r="AY849" s="101">
        <f t="shared" si="715"/>
        <v>271405.05</v>
      </c>
      <c r="AZ849" s="516"/>
      <c r="BA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row>
    <row r="850" spans="1:87" s="11" customFormat="1" ht="12" customHeight="1">
      <c r="A850" s="172">
        <v>19000553</v>
      </c>
      <c r="B850" s="110" t="str">
        <f t="shared" si="741"/>
        <v>19000553</v>
      </c>
      <c r="C850" s="110" t="s">
        <v>55</v>
      </c>
      <c r="D850" s="115" t="str">
        <f t="shared" si="742"/>
        <v>CRB</v>
      </c>
      <c r="E850" s="115"/>
      <c r="F850" s="110"/>
      <c r="G850" s="115"/>
      <c r="H850" s="184" t="str">
        <f t="shared" si="716"/>
        <v/>
      </c>
      <c r="I850" s="184" t="str">
        <f t="shared" si="718"/>
        <v>ERB</v>
      </c>
      <c r="J850" s="184" t="str">
        <f t="shared" si="743"/>
        <v>GRB</v>
      </c>
      <c r="K850" s="184" t="str">
        <f t="shared" si="719"/>
        <v/>
      </c>
      <c r="L850" s="184" t="str">
        <f t="shared" si="744"/>
        <v>NO</v>
      </c>
      <c r="M850" s="184" t="str">
        <f t="shared" si="745"/>
        <v>NO</v>
      </c>
      <c r="N850" s="184" t="str">
        <f t="shared" si="746"/>
        <v/>
      </c>
      <c r="O850"/>
      <c r="P850" s="97">
        <v>49647.08</v>
      </c>
      <c r="Q850" s="97">
        <v>45391.61</v>
      </c>
      <c r="R850" s="97">
        <v>41136.160000000003</v>
      </c>
      <c r="S850" s="97">
        <v>36880.699999999997</v>
      </c>
      <c r="T850" s="97">
        <v>32625.23</v>
      </c>
      <c r="U850" s="97">
        <v>28369.77</v>
      </c>
      <c r="V850" s="97">
        <v>24114.31</v>
      </c>
      <c r="W850" s="97">
        <v>19858.87</v>
      </c>
      <c r="X850" s="97">
        <v>19858.87</v>
      </c>
      <c r="Y850" s="97">
        <v>19858.87</v>
      </c>
      <c r="Z850" s="97">
        <v>19858.87</v>
      </c>
      <c r="AA850" s="97">
        <v>19858.87</v>
      </c>
      <c r="AB850" s="97">
        <v>19858.87</v>
      </c>
      <c r="AC850" s="97"/>
      <c r="AD850" s="97"/>
      <c r="AE850" s="97">
        <f t="shared" si="747"/>
        <v>28547.092083333333</v>
      </c>
      <c r="AF850" s="466" t="s">
        <v>211</v>
      </c>
      <c r="AG850" s="105" t="s">
        <v>1578</v>
      </c>
      <c r="AH850" s="102"/>
      <c r="AI850" s="102">
        <f>AE850*C1408</f>
        <v>18895.320249958335</v>
      </c>
      <c r="AJ850" s="102">
        <f>AE850*C1409</f>
        <v>9651.7718333749999</v>
      </c>
      <c r="AK850" s="103"/>
      <c r="AL850" s="102">
        <f t="shared" si="712"/>
        <v>28547.092083333337</v>
      </c>
      <c r="AM850" s="101"/>
      <c r="AN850" s="102"/>
      <c r="AO850" s="264">
        <f t="shared" si="713"/>
        <v>0</v>
      </c>
      <c r="AP850" s="240"/>
      <c r="AQ850" s="87">
        <f t="shared" si="748"/>
        <v>19858.87</v>
      </c>
      <c r="AR850" s="102"/>
      <c r="AS850" s="102">
        <f>AQ850*C1408</f>
        <v>13144.586053000001</v>
      </c>
      <c r="AT850" s="102">
        <f>AQ850*C1409</f>
        <v>6714.2839469999999</v>
      </c>
      <c r="AU850" s="102"/>
      <c r="AV850" s="260">
        <f t="shared" si="714"/>
        <v>19858.870000000003</v>
      </c>
      <c r="AW850" s="102"/>
      <c r="AX850" s="102"/>
      <c r="AY850" s="101">
        <f t="shared" si="715"/>
        <v>0</v>
      </c>
      <c r="AZ850" s="516"/>
      <c r="BA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row>
    <row r="851" spans="1:87" s="11" customFormat="1" ht="12" customHeight="1">
      <c r="A851" s="168">
        <v>19000562</v>
      </c>
      <c r="B851" s="111" t="str">
        <f t="shared" si="741"/>
        <v>19000562</v>
      </c>
      <c r="C851" s="96" t="s">
        <v>277</v>
      </c>
      <c r="D851" s="115" t="str">
        <f t="shared" si="742"/>
        <v>W/C</v>
      </c>
      <c r="E851" s="115"/>
      <c r="F851" s="96"/>
      <c r="G851" s="115"/>
      <c r="H851" s="184" t="str">
        <f t="shared" si="716"/>
        <v/>
      </c>
      <c r="I851" s="184" t="str">
        <f t="shared" si="718"/>
        <v/>
      </c>
      <c r="J851" s="184" t="str">
        <f t="shared" si="743"/>
        <v/>
      </c>
      <c r="K851" s="184" t="str">
        <f t="shared" si="719"/>
        <v/>
      </c>
      <c r="L851" s="184" t="str">
        <f t="shared" si="744"/>
        <v>W/C</v>
      </c>
      <c r="M851" s="184" t="str">
        <f t="shared" si="745"/>
        <v>NO</v>
      </c>
      <c r="N851" s="184" t="str">
        <f t="shared" si="746"/>
        <v>W/C</v>
      </c>
      <c r="O851"/>
      <c r="P851" s="97">
        <v>1286866.46</v>
      </c>
      <c r="Q851" s="97">
        <v>1274155.44</v>
      </c>
      <c r="R851" s="97">
        <v>1261444.42</v>
      </c>
      <c r="S851" s="97">
        <v>1248733.3999999999</v>
      </c>
      <c r="T851" s="97">
        <v>1236022.3799999999</v>
      </c>
      <c r="U851" s="97">
        <v>1223311.3600000001</v>
      </c>
      <c r="V851" s="97">
        <v>1236340.67</v>
      </c>
      <c r="W851" s="97">
        <v>1227919.69</v>
      </c>
      <c r="X851" s="97">
        <v>1219498.71</v>
      </c>
      <c r="Y851" s="97">
        <v>1296878.47</v>
      </c>
      <c r="Z851" s="97">
        <v>1288457.49</v>
      </c>
      <c r="AA851" s="97">
        <v>1280036.51</v>
      </c>
      <c r="AB851" s="97">
        <v>1271615.42</v>
      </c>
      <c r="AC851" s="97"/>
      <c r="AD851" s="97"/>
      <c r="AE851" s="97">
        <f t="shared" si="747"/>
        <v>1256003.29</v>
      </c>
      <c r="AF851" s="105"/>
      <c r="AG851" s="104"/>
      <c r="AH851" s="102"/>
      <c r="AI851" s="102"/>
      <c r="AJ851" s="102"/>
      <c r="AK851" s="103"/>
      <c r="AL851" s="102">
        <f t="shared" si="712"/>
        <v>0</v>
      </c>
      <c r="AM851" s="101">
        <f>AE851</f>
        <v>1256003.29</v>
      </c>
      <c r="AN851" s="102"/>
      <c r="AO851" s="264">
        <f t="shared" si="713"/>
        <v>1256003.29</v>
      </c>
      <c r="AP851" s="240"/>
      <c r="AQ851" s="87">
        <f t="shared" si="748"/>
        <v>1271615.42</v>
      </c>
      <c r="AR851" s="102"/>
      <c r="AS851" s="102"/>
      <c r="AT851" s="102"/>
      <c r="AU851" s="102"/>
      <c r="AV851" s="260">
        <f t="shared" si="714"/>
        <v>0</v>
      </c>
      <c r="AW851" s="102">
        <f>AQ851</f>
        <v>1271615.42</v>
      </c>
      <c r="AX851" s="102"/>
      <c r="AY851" s="101">
        <f t="shared" si="715"/>
        <v>1271615.42</v>
      </c>
      <c r="AZ851" s="516"/>
      <c r="BA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row>
    <row r="852" spans="1:87" s="11" customFormat="1" ht="12" customHeight="1">
      <c r="A852" s="172">
        <v>19000563</v>
      </c>
      <c r="B852" s="110" t="str">
        <f t="shared" si="741"/>
        <v>19000563</v>
      </c>
      <c r="C852" s="110" t="s">
        <v>724</v>
      </c>
      <c r="D852" s="115" t="str">
        <f t="shared" si="742"/>
        <v>W/C</v>
      </c>
      <c r="E852" s="115"/>
      <c r="F852" s="96"/>
      <c r="G852" s="115"/>
      <c r="H852" s="184" t="str">
        <f t="shared" si="716"/>
        <v/>
      </c>
      <c r="I852" s="184" t="str">
        <f t="shared" si="718"/>
        <v/>
      </c>
      <c r="J852" s="184" t="str">
        <f t="shared" si="743"/>
        <v/>
      </c>
      <c r="K852" s="184" t="str">
        <f t="shared" si="719"/>
        <v/>
      </c>
      <c r="L852" s="184" t="str">
        <f t="shared" ref="L852" si="749">IF(VALUE(AM852),"W/C",IF(ISBLANK(AM852),"NO","W/C"))</f>
        <v>W/C</v>
      </c>
      <c r="M852" s="184" t="str">
        <f t="shared" ref="M852" si="750">IF(VALUE(AN852),"W/C",IF(ISBLANK(AN852),"NO","W/C"))</f>
        <v>NO</v>
      </c>
      <c r="N852" s="184" t="str">
        <f t="shared" ref="N852" si="751">IF(OR(CONCATENATE(L852,M852)="NOW/C",CONCATENATE(L852,M852)="W/CNO"),"W/C","")</f>
        <v>W/C</v>
      </c>
      <c r="O852" s="4"/>
      <c r="P852" s="97">
        <v>0</v>
      </c>
      <c r="Q852" s="97">
        <v>0</v>
      </c>
      <c r="R852" s="97">
        <v>0</v>
      </c>
      <c r="S852" s="97">
        <v>0</v>
      </c>
      <c r="T852" s="97">
        <v>0</v>
      </c>
      <c r="U852" s="97">
        <v>0</v>
      </c>
      <c r="V852" s="97">
        <v>0</v>
      </c>
      <c r="W852" s="97">
        <v>0</v>
      </c>
      <c r="X852" s="97">
        <v>0</v>
      </c>
      <c r="Y852" s="97">
        <v>0</v>
      </c>
      <c r="Z852" s="97">
        <v>0</v>
      </c>
      <c r="AA852" s="97">
        <v>373.79</v>
      </c>
      <c r="AB852" s="97">
        <v>-19242.21</v>
      </c>
      <c r="AC852" s="97"/>
      <c r="AD852" s="97"/>
      <c r="AE852" s="97">
        <f t="shared" si="747"/>
        <v>-770.60958333333326</v>
      </c>
      <c r="AF852" s="466"/>
      <c r="AG852" s="105"/>
      <c r="AH852" s="102"/>
      <c r="AI852" s="102"/>
      <c r="AJ852" s="102"/>
      <c r="AK852" s="103"/>
      <c r="AL852" s="102">
        <f t="shared" si="712"/>
        <v>0</v>
      </c>
      <c r="AM852" s="101">
        <f>AE852</f>
        <v>-770.60958333333326</v>
      </c>
      <c r="AN852" s="102"/>
      <c r="AO852" s="264">
        <f t="shared" si="713"/>
        <v>-770.60958333333326</v>
      </c>
      <c r="AP852" s="240"/>
      <c r="AQ852" s="87">
        <f t="shared" si="748"/>
        <v>-19242.21</v>
      </c>
      <c r="AR852" s="102"/>
      <c r="AS852" s="102"/>
      <c r="AT852" s="102"/>
      <c r="AU852" s="102"/>
      <c r="AV852" s="260">
        <f t="shared" si="714"/>
        <v>0</v>
      </c>
      <c r="AW852" s="102">
        <f>AQ852</f>
        <v>-19242.21</v>
      </c>
      <c r="AX852" s="102"/>
      <c r="AY852" s="101">
        <f t="shared" si="715"/>
        <v>-19242.21</v>
      </c>
      <c r="AZ852" s="516"/>
      <c r="BA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row>
    <row r="853" spans="1:87" s="11" customFormat="1" ht="12" customHeight="1">
      <c r="A853" s="168">
        <v>19000572</v>
      </c>
      <c r="B853" s="111" t="str">
        <f t="shared" si="741"/>
        <v>19000572</v>
      </c>
      <c r="C853" s="96" t="s">
        <v>278</v>
      </c>
      <c r="D853" s="115" t="str">
        <f t="shared" si="742"/>
        <v>W/C</v>
      </c>
      <c r="E853" s="115"/>
      <c r="F853" s="96"/>
      <c r="G853" s="115"/>
      <c r="H853" s="184" t="str">
        <f t="shared" si="716"/>
        <v/>
      </c>
      <c r="I853" s="184" t="str">
        <f t="shared" si="718"/>
        <v/>
      </c>
      <c r="J853" s="184" t="str">
        <f t="shared" si="743"/>
        <v/>
      </c>
      <c r="K853" s="184" t="str">
        <f t="shared" si="719"/>
        <v/>
      </c>
      <c r="L853" s="184" t="str">
        <f t="shared" si="744"/>
        <v>W/C</v>
      </c>
      <c r="M853" s="184" t="str">
        <f t="shared" si="745"/>
        <v>NO</v>
      </c>
      <c r="N853" s="184" t="str">
        <f t="shared" si="746"/>
        <v>W/C</v>
      </c>
      <c r="O853"/>
      <c r="P853" s="97">
        <v>268860.56</v>
      </c>
      <c r="Q853" s="97">
        <v>262955.2</v>
      </c>
      <c r="R853" s="97">
        <v>257049.84</v>
      </c>
      <c r="S853" s="97">
        <v>251144.49</v>
      </c>
      <c r="T853" s="97">
        <v>245239.13</v>
      </c>
      <c r="U853" s="97">
        <v>239333.77</v>
      </c>
      <c r="V853" s="97">
        <v>233428.41</v>
      </c>
      <c r="W853" s="97">
        <v>227523.06</v>
      </c>
      <c r="X853" s="97">
        <v>254151.55</v>
      </c>
      <c r="Y853" s="97">
        <v>333647.68</v>
      </c>
      <c r="Z853" s="97">
        <v>331808.96999999997</v>
      </c>
      <c r="AA853" s="97">
        <v>329970.26</v>
      </c>
      <c r="AB853" s="97">
        <v>328131.87</v>
      </c>
      <c r="AC853" s="97"/>
      <c r="AD853" s="97"/>
      <c r="AE853" s="97">
        <f t="shared" si="747"/>
        <v>272062.38124999992</v>
      </c>
      <c r="AF853" s="105"/>
      <c r="AG853" s="104"/>
      <c r="AH853" s="102"/>
      <c r="AI853" s="102"/>
      <c r="AJ853" s="102"/>
      <c r="AK853" s="103"/>
      <c r="AL853" s="102">
        <f t="shared" si="712"/>
        <v>0</v>
      </c>
      <c r="AM853" s="101">
        <f>AE853</f>
        <v>272062.38124999992</v>
      </c>
      <c r="AN853" s="102"/>
      <c r="AO853" s="264">
        <f t="shared" si="713"/>
        <v>272062.38124999992</v>
      </c>
      <c r="AP853" s="240"/>
      <c r="AQ853" s="87">
        <f t="shared" si="748"/>
        <v>328131.87</v>
      </c>
      <c r="AR853" s="102"/>
      <c r="AS853" s="102"/>
      <c r="AT853" s="102"/>
      <c r="AU853" s="102"/>
      <c r="AV853" s="260">
        <f t="shared" si="714"/>
        <v>0</v>
      </c>
      <c r="AW853" s="102">
        <f>AQ853</f>
        <v>328131.87</v>
      </c>
      <c r="AX853" s="102"/>
      <c r="AY853" s="101">
        <f t="shared" si="715"/>
        <v>328131.87</v>
      </c>
      <c r="AZ853" s="516"/>
      <c r="BA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row>
    <row r="854" spans="1:87" s="11" customFormat="1" ht="12" customHeight="1">
      <c r="A854" s="168">
        <v>19000573</v>
      </c>
      <c r="B854" s="111" t="str">
        <f t="shared" si="741"/>
        <v>19000573</v>
      </c>
      <c r="C854" s="96" t="s">
        <v>748</v>
      </c>
      <c r="D854" s="115" t="str">
        <f t="shared" si="742"/>
        <v>CRB</v>
      </c>
      <c r="E854" s="115"/>
      <c r="F854" s="96"/>
      <c r="G854" s="115"/>
      <c r="H854" s="184" t="str">
        <f t="shared" si="716"/>
        <v/>
      </c>
      <c r="I854" s="184" t="str">
        <f t="shared" si="718"/>
        <v>ERB</v>
      </c>
      <c r="J854" s="184" t="str">
        <f t="shared" si="743"/>
        <v>GRB</v>
      </c>
      <c r="K854" s="184" t="str">
        <f t="shared" si="719"/>
        <v/>
      </c>
      <c r="L854" s="184" t="str">
        <f t="shared" si="744"/>
        <v>NO</v>
      </c>
      <c r="M854" s="184" t="str">
        <f t="shared" si="745"/>
        <v>NO</v>
      </c>
      <c r="N854" s="184" t="str">
        <f t="shared" si="746"/>
        <v/>
      </c>
      <c r="O854"/>
      <c r="P854" s="97">
        <v>168726.39</v>
      </c>
      <c r="Q854" s="97">
        <v>166316.01999999999</v>
      </c>
      <c r="R854" s="97">
        <v>163905.64000000001</v>
      </c>
      <c r="S854" s="97">
        <v>161495.26999999999</v>
      </c>
      <c r="T854" s="97">
        <v>159084.89000000001</v>
      </c>
      <c r="U854" s="97">
        <v>156674.51</v>
      </c>
      <c r="V854" s="97">
        <v>154264.13</v>
      </c>
      <c r="W854" s="97">
        <v>151853.76000000001</v>
      </c>
      <c r="X854" s="97">
        <v>149443.39000000001</v>
      </c>
      <c r="Y854" s="97">
        <v>147033.01</v>
      </c>
      <c r="Z854" s="97">
        <v>144622.64000000001</v>
      </c>
      <c r="AA854" s="97">
        <v>142212.25</v>
      </c>
      <c r="AB854" s="97">
        <v>139801.88</v>
      </c>
      <c r="AC854" s="97"/>
      <c r="AD854" s="97"/>
      <c r="AE854" s="97">
        <f t="shared" si="747"/>
        <v>154264.13708333336</v>
      </c>
      <c r="AF854" s="105" t="s">
        <v>272</v>
      </c>
      <c r="AG854" s="105" t="s">
        <v>1578</v>
      </c>
      <c r="AH854" s="102"/>
      <c r="AI854" s="102">
        <f>AE854*C1408</f>
        <v>102107.43233545836</v>
      </c>
      <c r="AJ854" s="102">
        <f>AE854*C1409</f>
        <v>52156.70474787501</v>
      </c>
      <c r="AK854" s="103"/>
      <c r="AL854" s="102">
        <f t="shared" si="712"/>
        <v>154264.13708333336</v>
      </c>
      <c r="AM854" s="101"/>
      <c r="AN854" s="102"/>
      <c r="AO854" s="264">
        <f t="shared" si="713"/>
        <v>0</v>
      </c>
      <c r="AP854" s="240"/>
      <c r="AQ854" s="87">
        <f t="shared" si="748"/>
        <v>139801.88</v>
      </c>
      <c r="AR854" s="102"/>
      <c r="AS854" s="102">
        <f>AQ854*C1408</f>
        <v>92534.864372000011</v>
      </c>
      <c r="AT854" s="102">
        <f>AQ854*C1409</f>
        <v>47267.015628000001</v>
      </c>
      <c r="AU854" s="102"/>
      <c r="AV854" s="260">
        <f t="shared" si="714"/>
        <v>139801.88</v>
      </c>
      <c r="AW854" s="102"/>
      <c r="AX854" s="102"/>
      <c r="AY854" s="101">
        <f t="shared" si="715"/>
        <v>0</v>
      </c>
      <c r="AZ854" s="516"/>
      <c r="BA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row>
    <row r="855" spans="1:87" s="11" customFormat="1" ht="12" customHeight="1">
      <c r="A855" s="172">
        <v>19000581</v>
      </c>
      <c r="B855" s="110" t="str">
        <f t="shared" si="741"/>
        <v>19000581</v>
      </c>
      <c r="C855" s="110" t="s">
        <v>87</v>
      </c>
      <c r="D855" s="115" t="str">
        <f t="shared" si="742"/>
        <v>Non-Op</v>
      </c>
      <c r="E855" s="115"/>
      <c r="F855" s="110"/>
      <c r="G855" s="115"/>
      <c r="H855" s="184" t="str">
        <f t="shared" ref="H855:H883" si="752">IF(VALUE(AH855),H$7,IF(ISBLANK(AH855),"",H$7))</f>
        <v/>
      </c>
      <c r="I855" s="184" t="str">
        <f t="shared" si="718"/>
        <v/>
      </c>
      <c r="J855" s="184" t="str">
        <f t="shared" si="743"/>
        <v/>
      </c>
      <c r="K855" s="184" t="str">
        <f t="shared" si="719"/>
        <v>Non-Op</v>
      </c>
      <c r="L855" s="184" t="str">
        <f t="shared" si="744"/>
        <v>NO</v>
      </c>
      <c r="M855" s="184" t="str">
        <f t="shared" si="745"/>
        <v>NO</v>
      </c>
      <c r="N855" s="184" t="str">
        <f t="shared" si="746"/>
        <v/>
      </c>
      <c r="O855"/>
      <c r="P855" s="97">
        <v>1350606.75</v>
      </c>
      <c r="Q855" s="97">
        <v>1335124.0900000001</v>
      </c>
      <c r="R855" s="97">
        <v>1319641.43</v>
      </c>
      <c r="S855" s="97">
        <v>1304158.77</v>
      </c>
      <c r="T855" s="97">
        <v>1288676.1000000001</v>
      </c>
      <c r="U855" s="97">
        <v>1273193.44</v>
      </c>
      <c r="V855" s="97">
        <v>1257710.78</v>
      </c>
      <c r="W855" s="97">
        <v>1242228.1200000001</v>
      </c>
      <c r="X855" s="97">
        <v>1226745.46</v>
      </c>
      <c r="Y855" s="97">
        <v>1211262.8</v>
      </c>
      <c r="Z855" s="97">
        <v>1195780.1299999999</v>
      </c>
      <c r="AA855" s="97">
        <v>1180297.47</v>
      </c>
      <c r="AB855" s="97">
        <v>1164814.81</v>
      </c>
      <c r="AC855" s="97"/>
      <c r="AD855" s="97"/>
      <c r="AE855" s="97">
        <f t="shared" si="747"/>
        <v>1257710.7808333335</v>
      </c>
      <c r="AF855" s="105"/>
      <c r="AG855" s="104"/>
      <c r="AH855" s="102"/>
      <c r="AI855" s="102"/>
      <c r="AJ855" s="102"/>
      <c r="AK855" s="103">
        <f>AE855</f>
        <v>1257710.7808333335</v>
      </c>
      <c r="AL855" s="102">
        <f t="shared" si="712"/>
        <v>1257710.7808333335</v>
      </c>
      <c r="AM855" s="101"/>
      <c r="AN855" s="102"/>
      <c r="AO855" s="264">
        <f t="shared" si="713"/>
        <v>0</v>
      </c>
      <c r="AP855" s="240"/>
      <c r="AQ855" s="87">
        <f t="shared" si="748"/>
        <v>1164814.81</v>
      </c>
      <c r="AR855" s="102"/>
      <c r="AS855" s="102"/>
      <c r="AT855" s="102"/>
      <c r="AU855" s="102">
        <f>AQ855</f>
        <v>1164814.81</v>
      </c>
      <c r="AV855" s="260">
        <f t="shared" si="714"/>
        <v>1164814.81</v>
      </c>
      <c r="AW855" s="102"/>
      <c r="AX855" s="102"/>
      <c r="AY855" s="101">
        <f t="shared" si="715"/>
        <v>0</v>
      </c>
      <c r="AZ855" s="516" t="s">
        <v>1699</v>
      </c>
      <c r="BA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row>
    <row r="856" spans="1:87" s="11" customFormat="1" ht="12" customHeight="1">
      <c r="A856" s="168">
        <v>19000592</v>
      </c>
      <c r="B856" s="111" t="str">
        <f t="shared" si="741"/>
        <v>19000592</v>
      </c>
      <c r="C856" s="96" t="s">
        <v>212</v>
      </c>
      <c r="D856" s="115" t="str">
        <f t="shared" si="742"/>
        <v>GRB</v>
      </c>
      <c r="E856" s="115"/>
      <c r="F856" s="96"/>
      <c r="G856" s="115"/>
      <c r="H856" s="184" t="str">
        <f t="shared" si="752"/>
        <v/>
      </c>
      <c r="I856" s="184" t="str">
        <f t="shared" si="718"/>
        <v/>
      </c>
      <c r="J856" s="184" t="str">
        <f t="shared" si="743"/>
        <v>GRB</v>
      </c>
      <c r="K856" s="184" t="str">
        <f t="shared" si="719"/>
        <v/>
      </c>
      <c r="L856" s="184" t="str">
        <f t="shared" si="744"/>
        <v>NO</v>
      </c>
      <c r="M856" s="184" t="str">
        <f t="shared" si="745"/>
        <v>NO</v>
      </c>
      <c r="N856" s="184" t="str">
        <f t="shared" si="746"/>
        <v/>
      </c>
      <c r="O856"/>
      <c r="P856" s="97">
        <v>196273.15</v>
      </c>
      <c r="Q856" s="97">
        <v>-394403.01</v>
      </c>
      <c r="R856" s="97">
        <v>125420.16</v>
      </c>
      <c r="S856" s="97">
        <v>128519.55</v>
      </c>
      <c r="T856" s="97">
        <v>131619.35999999999</v>
      </c>
      <c r="U856" s="97">
        <v>134719.38</v>
      </c>
      <c r="V856" s="97">
        <v>137819.60999999999</v>
      </c>
      <c r="W856" s="97">
        <v>140919.84</v>
      </c>
      <c r="X856" s="97">
        <v>144020.49</v>
      </c>
      <c r="Y856" s="97">
        <v>147121.14000000001</v>
      </c>
      <c r="Z856" s="97">
        <v>147708.51</v>
      </c>
      <c r="AA856" s="97">
        <v>153323.28</v>
      </c>
      <c r="AB856" s="97">
        <v>120415.86</v>
      </c>
      <c r="AC856" s="97"/>
      <c r="AD856" s="97"/>
      <c r="AE856" s="97">
        <f t="shared" si="747"/>
        <v>96261.067916666667</v>
      </c>
      <c r="AF856" s="466" t="s">
        <v>125</v>
      </c>
      <c r="AG856" s="105" t="s">
        <v>688</v>
      </c>
      <c r="AH856" s="102"/>
      <c r="AI856" s="102"/>
      <c r="AJ856" s="102">
        <f>AE856</f>
        <v>96261.067916666667</v>
      </c>
      <c r="AK856" s="103"/>
      <c r="AL856" s="102">
        <f t="shared" si="712"/>
        <v>96261.067916666667</v>
      </c>
      <c r="AM856" s="101"/>
      <c r="AN856" s="102"/>
      <c r="AO856" s="264">
        <f t="shared" si="713"/>
        <v>0</v>
      </c>
      <c r="AP856" s="240"/>
      <c r="AQ856" s="87">
        <f t="shared" si="748"/>
        <v>120415.86</v>
      </c>
      <c r="AR856" s="102"/>
      <c r="AS856" s="102"/>
      <c r="AT856" s="102">
        <f>AQ856</f>
        <v>120415.86</v>
      </c>
      <c r="AU856" s="102"/>
      <c r="AV856" s="260">
        <f t="shared" si="714"/>
        <v>120415.86</v>
      </c>
      <c r="AW856" s="102"/>
      <c r="AX856" s="102"/>
      <c r="AY856" s="101">
        <f t="shared" si="715"/>
        <v>0</v>
      </c>
      <c r="AZ856" s="516"/>
      <c r="BA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row>
    <row r="857" spans="1:87" s="11" customFormat="1" ht="12" customHeight="1">
      <c r="A857" s="168">
        <v>19000601</v>
      </c>
      <c r="B857" s="111" t="str">
        <f t="shared" si="741"/>
        <v>19000601</v>
      </c>
      <c r="C857" s="96" t="s">
        <v>713</v>
      </c>
      <c r="D857" s="115" t="str">
        <f t="shared" si="742"/>
        <v>Non-Op</v>
      </c>
      <c r="E857" s="115"/>
      <c r="F857" s="96"/>
      <c r="G857" s="115"/>
      <c r="H857" s="184" t="str">
        <f t="shared" si="752"/>
        <v/>
      </c>
      <c r="I857" s="184" t="str">
        <f t="shared" si="718"/>
        <v/>
      </c>
      <c r="J857" s="184" t="str">
        <f t="shared" si="743"/>
        <v/>
      </c>
      <c r="K857" s="184" t="str">
        <f t="shared" si="719"/>
        <v>Non-Op</v>
      </c>
      <c r="L857" s="184" t="str">
        <f t="shared" si="744"/>
        <v>NO</v>
      </c>
      <c r="M857" s="184" t="str">
        <f t="shared" si="745"/>
        <v>NO</v>
      </c>
      <c r="N857" s="184" t="str">
        <f t="shared" si="746"/>
        <v/>
      </c>
      <c r="O857"/>
      <c r="P857" s="97">
        <v>187617117</v>
      </c>
      <c r="Q857" s="97">
        <v>173761861</v>
      </c>
      <c r="R857" s="97">
        <v>165188650</v>
      </c>
      <c r="S857" s="97">
        <v>153184276.33000001</v>
      </c>
      <c r="T857" s="97">
        <v>146091246.5</v>
      </c>
      <c r="U857" s="97">
        <v>146873091.53999999</v>
      </c>
      <c r="V857" s="97">
        <v>147184483.34</v>
      </c>
      <c r="W857" s="97">
        <v>143907356.63999999</v>
      </c>
      <c r="X857" s="97">
        <v>144751798.88</v>
      </c>
      <c r="Y857" s="97">
        <v>143577196.86000001</v>
      </c>
      <c r="Z857" s="97">
        <v>140964059.86000001</v>
      </c>
      <c r="AA857" s="97">
        <v>130492946.86</v>
      </c>
      <c r="AB857" s="97">
        <v>121616100.86</v>
      </c>
      <c r="AC857" s="97"/>
      <c r="AD857" s="97"/>
      <c r="AE857" s="97">
        <f t="shared" si="747"/>
        <v>149216131.39500001</v>
      </c>
      <c r="AF857" s="467"/>
      <c r="AG857" s="108"/>
      <c r="AH857" s="102"/>
      <c r="AI857" s="102"/>
      <c r="AJ857" s="102"/>
      <c r="AK857" s="103">
        <f>AE857</f>
        <v>149216131.39500001</v>
      </c>
      <c r="AL857" s="102">
        <f t="shared" si="712"/>
        <v>149216131.39500001</v>
      </c>
      <c r="AM857" s="101"/>
      <c r="AN857" s="102"/>
      <c r="AO857" s="264">
        <f t="shared" si="713"/>
        <v>0</v>
      </c>
      <c r="AP857" s="240"/>
      <c r="AQ857" s="87">
        <f t="shared" si="748"/>
        <v>121616100.86</v>
      </c>
      <c r="AR857" s="102"/>
      <c r="AS857" s="102"/>
      <c r="AT857" s="102"/>
      <c r="AU857" s="102">
        <f>AQ857</f>
        <v>121616100.86</v>
      </c>
      <c r="AV857" s="260">
        <f t="shared" si="714"/>
        <v>121616100.86</v>
      </c>
      <c r="AW857" s="102"/>
      <c r="AX857" s="102"/>
      <c r="AY857" s="101">
        <f t="shared" si="715"/>
        <v>0</v>
      </c>
      <c r="AZ857" s="516" t="s">
        <v>1687</v>
      </c>
      <c r="BA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row>
    <row r="858" spans="1:87" s="11" customFormat="1" ht="12" customHeight="1">
      <c r="A858" s="168">
        <v>19000621</v>
      </c>
      <c r="B858" s="111" t="str">
        <f t="shared" si="741"/>
        <v>19000621</v>
      </c>
      <c r="C858" s="96" t="s">
        <v>727</v>
      </c>
      <c r="D858" s="115" t="str">
        <f t="shared" si="742"/>
        <v>Non-Op</v>
      </c>
      <c r="E858" s="115"/>
      <c r="F858" s="96"/>
      <c r="G858" s="115"/>
      <c r="H858" s="184" t="str">
        <f t="shared" si="752"/>
        <v/>
      </c>
      <c r="I858" s="184" t="str">
        <f t="shared" si="718"/>
        <v/>
      </c>
      <c r="J858" s="184" t="str">
        <f t="shared" si="743"/>
        <v/>
      </c>
      <c r="K858" s="184" t="str">
        <f t="shared" si="719"/>
        <v>Non-Op</v>
      </c>
      <c r="L858" s="184" t="str">
        <f t="shared" si="744"/>
        <v>NO</v>
      </c>
      <c r="M858" s="184" t="str">
        <f t="shared" si="745"/>
        <v>NO</v>
      </c>
      <c r="N858" s="184" t="str">
        <f t="shared" si="746"/>
        <v/>
      </c>
      <c r="O858"/>
      <c r="P858" s="97">
        <v>30213579.850000001</v>
      </c>
      <c r="Q858" s="97">
        <v>26530537.059999999</v>
      </c>
      <c r="R858" s="97">
        <v>24251581.989999998</v>
      </c>
      <c r="S858" s="97">
        <v>21060546.100000001</v>
      </c>
      <c r="T858" s="97">
        <v>19175057.149999999</v>
      </c>
      <c r="U858" s="97">
        <v>19382889.539999999</v>
      </c>
      <c r="V858" s="97">
        <v>19465664.59</v>
      </c>
      <c r="W858" s="97">
        <v>18594529.66</v>
      </c>
      <c r="X858" s="97">
        <v>18819001.66</v>
      </c>
      <c r="Y858" s="97">
        <v>18870971.579999998</v>
      </c>
      <c r="Z858" s="97">
        <v>17812135.199999999</v>
      </c>
      <c r="AA858" s="97">
        <v>15028674.869999999</v>
      </c>
      <c r="AB858" s="97">
        <v>12669006.93</v>
      </c>
      <c r="AC858" s="97"/>
      <c r="AD858" s="97"/>
      <c r="AE858" s="97">
        <f t="shared" si="747"/>
        <v>20036073.56583333</v>
      </c>
      <c r="AF858" s="146"/>
      <c r="AG858" s="108"/>
      <c r="AH858" s="102"/>
      <c r="AI858" s="102"/>
      <c r="AJ858" s="102"/>
      <c r="AK858" s="103">
        <f>AE858</f>
        <v>20036073.56583333</v>
      </c>
      <c r="AL858" s="102">
        <f t="shared" si="712"/>
        <v>20036073.56583333</v>
      </c>
      <c r="AM858" s="101"/>
      <c r="AN858" s="102"/>
      <c r="AO858" s="264">
        <f t="shared" si="713"/>
        <v>0</v>
      </c>
      <c r="AP858" s="240"/>
      <c r="AQ858" s="87">
        <f t="shared" si="748"/>
        <v>12669006.93</v>
      </c>
      <c r="AR858" s="102"/>
      <c r="AS858" s="102"/>
      <c r="AT858" s="102"/>
      <c r="AU858" s="102">
        <f>AQ858</f>
        <v>12669006.93</v>
      </c>
      <c r="AV858" s="260">
        <f t="shared" si="714"/>
        <v>12669006.93</v>
      </c>
      <c r="AW858" s="102"/>
      <c r="AX858" s="102"/>
      <c r="AY858" s="101">
        <f t="shared" si="715"/>
        <v>0</v>
      </c>
      <c r="AZ858" s="516" t="s">
        <v>1687</v>
      </c>
      <c r="BA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row>
    <row r="859" spans="1:87" s="11" customFormat="1" ht="12" customHeight="1">
      <c r="A859" s="168">
        <v>19000641</v>
      </c>
      <c r="B859" s="111" t="str">
        <f t="shared" si="741"/>
        <v>19000641</v>
      </c>
      <c r="C859" s="96" t="s">
        <v>728</v>
      </c>
      <c r="D859" s="115" t="str">
        <f t="shared" si="742"/>
        <v>Non-Op</v>
      </c>
      <c r="E859" s="115"/>
      <c r="F859" s="96"/>
      <c r="G859" s="115"/>
      <c r="H859" s="184" t="str">
        <f t="shared" si="752"/>
        <v/>
      </c>
      <c r="I859" s="184" t="str">
        <f t="shared" si="718"/>
        <v/>
      </c>
      <c r="J859" s="184" t="str">
        <f t="shared" si="743"/>
        <v/>
      </c>
      <c r="K859" s="184" t="str">
        <f t="shared" si="719"/>
        <v>Non-Op</v>
      </c>
      <c r="L859" s="184" t="str">
        <f t="shared" si="744"/>
        <v>NO</v>
      </c>
      <c r="M859" s="184" t="str">
        <f t="shared" si="745"/>
        <v>NO</v>
      </c>
      <c r="N859" s="184" t="str">
        <f t="shared" si="746"/>
        <v/>
      </c>
      <c r="O859"/>
      <c r="P859" s="97">
        <v>418679.8</v>
      </c>
      <c r="Q859" s="97">
        <v>298055.12</v>
      </c>
      <c r="R859" s="97">
        <v>326187.99</v>
      </c>
      <c r="S859" s="97">
        <v>341050.1</v>
      </c>
      <c r="T859" s="97">
        <v>359451.36</v>
      </c>
      <c r="U859" s="97">
        <v>359193.15</v>
      </c>
      <c r="V859" s="97">
        <v>356420.5</v>
      </c>
      <c r="W859" s="97">
        <v>385173.13</v>
      </c>
      <c r="X859" s="97">
        <v>383106.5</v>
      </c>
      <c r="Y859" s="97">
        <v>381154.72</v>
      </c>
      <c r="Z859" s="97">
        <v>411504.32</v>
      </c>
      <c r="AA859" s="97">
        <v>411251.36</v>
      </c>
      <c r="AB859" s="97">
        <v>445565.49</v>
      </c>
      <c r="AC859" s="97"/>
      <c r="AD859" s="97"/>
      <c r="AE859" s="97">
        <f t="shared" si="747"/>
        <v>370389.24124999996</v>
      </c>
      <c r="AF859" s="146"/>
      <c r="AG859" s="108"/>
      <c r="AH859" s="102"/>
      <c r="AI859" s="102"/>
      <c r="AJ859" s="102"/>
      <c r="AK859" s="103">
        <f>AE859</f>
        <v>370389.24124999996</v>
      </c>
      <c r="AL859" s="102">
        <f t="shared" si="712"/>
        <v>370389.24124999996</v>
      </c>
      <c r="AM859" s="101"/>
      <c r="AN859" s="102"/>
      <c r="AO859" s="264">
        <f t="shared" si="713"/>
        <v>0</v>
      </c>
      <c r="AP859" s="240"/>
      <c r="AQ859" s="87">
        <f t="shared" si="748"/>
        <v>445565.49</v>
      </c>
      <c r="AR859" s="102"/>
      <c r="AS859" s="102"/>
      <c r="AT859" s="102"/>
      <c r="AU859" s="102">
        <f>AQ859</f>
        <v>445565.49</v>
      </c>
      <c r="AV859" s="260">
        <f t="shared" si="714"/>
        <v>445565.49</v>
      </c>
      <c r="AW859" s="102"/>
      <c r="AX859" s="102"/>
      <c r="AY859" s="101">
        <f t="shared" si="715"/>
        <v>0</v>
      </c>
      <c r="AZ859" s="516" t="s">
        <v>1692</v>
      </c>
      <c r="BA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row>
    <row r="860" spans="1:87" s="11" customFormat="1" ht="12" customHeight="1">
      <c r="A860" s="168">
        <v>19000671</v>
      </c>
      <c r="B860" s="111" t="str">
        <f t="shared" si="741"/>
        <v>19000671</v>
      </c>
      <c r="C860" s="96" t="s">
        <v>732</v>
      </c>
      <c r="D860" s="115" t="str">
        <f t="shared" si="742"/>
        <v>Non-Op</v>
      </c>
      <c r="E860" s="115"/>
      <c r="F860" s="96"/>
      <c r="G860" s="115"/>
      <c r="H860" s="184" t="str">
        <f t="shared" si="752"/>
        <v/>
      </c>
      <c r="I860" s="184" t="str">
        <f t="shared" si="718"/>
        <v/>
      </c>
      <c r="J860" s="184" t="str">
        <f t="shared" si="743"/>
        <v/>
      </c>
      <c r="K860" s="184" t="str">
        <f t="shared" si="719"/>
        <v>Non-Op</v>
      </c>
      <c r="L860" s="184" t="str">
        <f t="shared" si="744"/>
        <v>NO</v>
      </c>
      <c r="M860" s="184" t="str">
        <f t="shared" si="745"/>
        <v>NO</v>
      </c>
      <c r="N860" s="184" t="str">
        <f t="shared" si="746"/>
        <v/>
      </c>
      <c r="O860"/>
      <c r="P860" s="97">
        <v>19659322.870000001</v>
      </c>
      <c r="Q860" s="97">
        <v>19659322.870000001</v>
      </c>
      <c r="R860" s="97">
        <v>19659322.870000001</v>
      </c>
      <c r="S860" s="97">
        <v>19659322.870000001</v>
      </c>
      <c r="T860" s="97">
        <v>19659322.870000001</v>
      </c>
      <c r="U860" s="97">
        <v>19659322.870000001</v>
      </c>
      <c r="V860" s="97">
        <v>19659322.870000001</v>
      </c>
      <c r="W860" s="97">
        <v>19659322.870000001</v>
      </c>
      <c r="X860" s="97">
        <v>19659322.870000001</v>
      </c>
      <c r="Y860" s="97">
        <v>19659322.870000001</v>
      </c>
      <c r="Z860" s="97">
        <v>19659322.870000001</v>
      </c>
      <c r="AA860" s="97">
        <v>19659322.870000001</v>
      </c>
      <c r="AB860" s="97">
        <v>19659322.870000001</v>
      </c>
      <c r="AC860" s="97"/>
      <c r="AD860" s="97"/>
      <c r="AE860" s="97">
        <f t="shared" si="747"/>
        <v>19659322.870000001</v>
      </c>
      <c r="AF860" s="146"/>
      <c r="AG860" s="108"/>
      <c r="AH860" s="102"/>
      <c r="AI860" s="102"/>
      <c r="AJ860" s="102"/>
      <c r="AK860" s="103">
        <f>AE860</f>
        <v>19659322.870000001</v>
      </c>
      <c r="AL860" s="102">
        <f t="shared" si="712"/>
        <v>19659322.870000001</v>
      </c>
      <c r="AM860" s="101"/>
      <c r="AN860" s="102"/>
      <c r="AO860" s="264">
        <f t="shared" si="713"/>
        <v>0</v>
      </c>
      <c r="AP860" s="240"/>
      <c r="AQ860" s="87">
        <f t="shared" si="748"/>
        <v>19659322.870000001</v>
      </c>
      <c r="AR860" s="102"/>
      <c r="AS860" s="102"/>
      <c r="AT860" s="102"/>
      <c r="AU860" s="102">
        <f>AQ860</f>
        <v>19659322.870000001</v>
      </c>
      <c r="AV860" s="260">
        <f t="shared" si="714"/>
        <v>19659322.870000001</v>
      </c>
      <c r="AW860" s="102"/>
      <c r="AX860" s="102"/>
      <c r="AY860" s="101">
        <f t="shared" si="715"/>
        <v>0</v>
      </c>
      <c r="AZ860" s="516" t="s">
        <v>1687</v>
      </c>
      <c r="BA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row>
    <row r="861" spans="1:87" s="11" customFormat="1" ht="12" customHeight="1">
      <c r="A861" s="168">
        <v>19000691</v>
      </c>
      <c r="B861" s="111" t="str">
        <f t="shared" si="741"/>
        <v>19000691</v>
      </c>
      <c r="C861" s="96" t="s">
        <v>865</v>
      </c>
      <c r="D861" s="115" t="str">
        <f t="shared" si="742"/>
        <v>W/C</v>
      </c>
      <c r="E861" s="115"/>
      <c r="F861" s="96"/>
      <c r="G861" s="115"/>
      <c r="H861" s="184" t="str">
        <f t="shared" si="752"/>
        <v/>
      </c>
      <c r="I861" s="184" t="str">
        <f t="shared" si="718"/>
        <v/>
      </c>
      <c r="J861" s="184" t="str">
        <f t="shared" si="743"/>
        <v/>
      </c>
      <c r="K861" s="184" t="str">
        <f t="shared" si="719"/>
        <v/>
      </c>
      <c r="L861" s="184" t="str">
        <f t="shared" si="744"/>
        <v>W/C</v>
      </c>
      <c r="M861" s="184" t="str">
        <f t="shared" si="745"/>
        <v>NO</v>
      </c>
      <c r="N861" s="184" t="str">
        <f t="shared" si="746"/>
        <v>W/C</v>
      </c>
      <c r="O861"/>
      <c r="P861" s="97">
        <v>49000</v>
      </c>
      <c r="Q861" s="97">
        <v>49000</v>
      </c>
      <c r="R861" s="97">
        <v>49000</v>
      </c>
      <c r="S861" s="97">
        <v>114100</v>
      </c>
      <c r="T861" s="97">
        <v>114100</v>
      </c>
      <c r="U861" s="97">
        <v>114100</v>
      </c>
      <c r="V861" s="97">
        <v>135100</v>
      </c>
      <c r="W861" s="97">
        <v>135100</v>
      </c>
      <c r="X861" s="97">
        <v>135100</v>
      </c>
      <c r="Y861" s="97">
        <v>61600</v>
      </c>
      <c r="Z861" s="97">
        <v>61600</v>
      </c>
      <c r="AA861" s="97">
        <v>61600</v>
      </c>
      <c r="AB861" s="97">
        <v>82600</v>
      </c>
      <c r="AC861" s="97"/>
      <c r="AD861" s="97"/>
      <c r="AE861" s="97">
        <f t="shared" si="747"/>
        <v>91350</v>
      </c>
      <c r="AF861" s="105"/>
      <c r="AG861" s="104"/>
      <c r="AH861" s="102"/>
      <c r="AI861" s="102"/>
      <c r="AJ861" s="102"/>
      <c r="AK861" s="103"/>
      <c r="AL861" s="102">
        <f t="shared" si="712"/>
        <v>0</v>
      </c>
      <c r="AM861" s="101">
        <f>AE861</f>
        <v>91350</v>
      </c>
      <c r="AN861" s="102"/>
      <c r="AO861" s="264">
        <f t="shared" si="713"/>
        <v>91350</v>
      </c>
      <c r="AP861" s="240"/>
      <c r="AQ861" s="87">
        <f t="shared" si="748"/>
        <v>82600</v>
      </c>
      <c r="AR861" s="102"/>
      <c r="AS861" s="102"/>
      <c r="AT861" s="102"/>
      <c r="AU861" s="102"/>
      <c r="AV861" s="260">
        <f t="shared" si="714"/>
        <v>0</v>
      </c>
      <c r="AW861" s="102">
        <f>AQ861</f>
        <v>82600</v>
      </c>
      <c r="AX861" s="102"/>
      <c r="AY861" s="101">
        <f t="shared" si="715"/>
        <v>82600</v>
      </c>
      <c r="AZ861" s="516"/>
      <c r="BA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row>
    <row r="862" spans="1:87" s="11" customFormat="1" ht="12" customHeight="1">
      <c r="A862" s="168">
        <v>19000692</v>
      </c>
      <c r="B862" s="111" t="str">
        <f t="shared" si="741"/>
        <v>19000692</v>
      </c>
      <c r="C862" s="96" t="s">
        <v>864</v>
      </c>
      <c r="D862" s="115" t="str">
        <f t="shared" si="742"/>
        <v>W/C</v>
      </c>
      <c r="E862" s="115"/>
      <c r="F862" s="96"/>
      <c r="G862" s="115"/>
      <c r="H862" s="184" t="str">
        <f t="shared" si="752"/>
        <v/>
      </c>
      <c r="I862" s="184" t="str">
        <f t="shared" ref="I862:I883" si="753">IF(VALUE(AI862),I$7,IF(ISBLANK(AI862),"",I$7))</f>
        <v/>
      </c>
      <c r="J862" s="184" t="str">
        <f t="shared" si="743"/>
        <v/>
      </c>
      <c r="K862" s="184" t="str">
        <f t="shared" ref="K862:K897" si="754">IF(VALUE(AK862),K$7,IF(ISBLANK(AK862),"",K$7))</f>
        <v/>
      </c>
      <c r="L862" s="184" t="str">
        <f t="shared" si="744"/>
        <v>W/C</v>
      </c>
      <c r="M862" s="184" t="str">
        <f t="shared" si="745"/>
        <v>NO</v>
      </c>
      <c r="N862" s="184" t="str">
        <f t="shared" si="746"/>
        <v>W/C</v>
      </c>
      <c r="O862"/>
      <c r="P862" s="97">
        <v>752500</v>
      </c>
      <c r="Q862" s="97">
        <v>752500</v>
      </c>
      <c r="R862" s="97">
        <v>752500</v>
      </c>
      <c r="S862" s="97">
        <v>752500</v>
      </c>
      <c r="T862" s="97">
        <v>752500</v>
      </c>
      <c r="U862" s="97">
        <v>480738.48</v>
      </c>
      <c r="V862" s="97">
        <v>723100</v>
      </c>
      <c r="W862" s="97">
        <v>723100</v>
      </c>
      <c r="X862" s="97">
        <v>723100</v>
      </c>
      <c r="Y862" s="97">
        <v>308350</v>
      </c>
      <c r="Z862" s="97">
        <v>308350</v>
      </c>
      <c r="AA862" s="97">
        <v>308350</v>
      </c>
      <c r="AB862" s="97">
        <v>190750</v>
      </c>
      <c r="AC862" s="97"/>
      <c r="AD862" s="97"/>
      <c r="AE862" s="97">
        <f t="shared" si="747"/>
        <v>588059.45666666667</v>
      </c>
      <c r="AF862" s="105"/>
      <c r="AG862" s="104"/>
      <c r="AH862" s="102"/>
      <c r="AI862" s="102"/>
      <c r="AJ862" s="102"/>
      <c r="AK862" s="103"/>
      <c r="AL862" s="102">
        <f t="shared" si="712"/>
        <v>0</v>
      </c>
      <c r="AM862" s="101">
        <f>AE862</f>
        <v>588059.45666666667</v>
      </c>
      <c r="AN862" s="102"/>
      <c r="AO862" s="264">
        <f t="shared" si="713"/>
        <v>588059.45666666667</v>
      </c>
      <c r="AP862" s="240"/>
      <c r="AQ862" s="87">
        <f t="shared" si="748"/>
        <v>190750</v>
      </c>
      <c r="AR862" s="102"/>
      <c r="AS862" s="102"/>
      <c r="AT862" s="102"/>
      <c r="AU862" s="102"/>
      <c r="AV862" s="260">
        <f t="shared" si="714"/>
        <v>0</v>
      </c>
      <c r="AW862" s="102">
        <f>AQ862</f>
        <v>190750</v>
      </c>
      <c r="AX862" s="102"/>
      <c r="AY862" s="101">
        <f t="shared" si="715"/>
        <v>190750</v>
      </c>
      <c r="AZ862" s="516"/>
      <c r="BA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row>
    <row r="863" spans="1:87" s="11" customFormat="1" ht="12" customHeight="1">
      <c r="A863" s="168">
        <v>19000711</v>
      </c>
      <c r="B863" s="111" t="str">
        <f t="shared" si="741"/>
        <v>19000711</v>
      </c>
      <c r="C863" s="96" t="s">
        <v>692</v>
      </c>
      <c r="D863" s="115" t="str">
        <f t="shared" si="742"/>
        <v>ERB</v>
      </c>
      <c r="E863" s="115"/>
      <c r="F863" s="96"/>
      <c r="G863" s="115"/>
      <c r="H863" s="184" t="str">
        <f t="shared" si="752"/>
        <v/>
      </c>
      <c r="I863" s="184" t="str">
        <f t="shared" si="753"/>
        <v>ERB</v>
      </c>
      <c r="J863" s="184" t="str">
        <f t="shared" si="743"/>
        <v/>
      </c>
      <c r="K863" s="184" t="str">
        <f t="shared" si="754"/>
        <v/>
      </c>
      <c r="L863" s="184" t="str">
        <f t="shared" si="744"/>
        <v>NO</v>
      </c>
      <c r="M863" s="184" t="str">
        <f t="shared" si="745"/>
        <v>NO</v>
      </c>
      <c r="N863" s="184" t="str">
        <f t="shared" si="746"/>
        <v/>
      </c>
      <c r="O863"/>
      <c r="P863" s="97">
        <v>156807.69</v>
      </c>
      <c r="Q863" s="97">
        <v>147399.23000000001</v>
      </c>
      <c r="R863" s="97">
        <v>137990.76999999999</v>
      </c>
      <c r="S863" s="97">
        <v>128582.32</v>
      </c>
      <c r="T863" s="97">
        <v>119173.86</v>
      </c>
      <c r="U863" s="97">
        <v>109765.4</v>
      </c>
      <c r="V863" s="97">
        <v>100356.94</v>
      </c>
      <c r="W863" s="97">
        <v>90948.49</v>
      </c>
      <c r="X863" s="97">
        <v>81540.03</v>
      </c>
      <c r="Y863" s="97">
        <v>72131.570000000007</v>
      </c>
      <c r="Z863" s="97">
        <v>62723.02</v>
      </c>
      <c r="AA863" s="97">
        <v>62723.02</v>
      </c>
      <c r="AB863" s="97">
        <v>62723.02</v>
      </c>
      <c r="AC863" s="97"/>
      <c r="AD863" s="97"/>
      <c r="AE863" s="97">
        <f t="shared" si="747"/>
        <v>101925.00041666668</v>
      </c>
      <c r="AF863" s="105" t="s">
        <v>693</v>
      </c>
      <c r="AG863" s="104"/>
      <c r="AH863" s="102"/>
      <c r="AI863" s="102">
        <f>AE863</f>
        <v>101925.00041666668</v>
      </c>
      <c r="AJ863" s="102"/>
      <c r="AK863" s="103"/>
      <c r="AL863" s="102">
        <f t="shared" si="712"/>
        <v>101925.00041666668</v>
      </c>
      <c r="AM863" s="101"/>
      <c r="AN863" s="102"/>
      <c r="AO863" s="264">
        <f t="shared" si="713"/>
        <v>0</v>
      </c>
      <c r="AP863" s="240"/>
      <c r="AQ863" s="87">
        <f t="shared" si="748"/>
        <v>62723.02</v>
      </c>
      <c r="AR863" s="102"/>
      <c r="AS863" s="102">
        <f>AQ863</f>
        <v>62723.02</v>
      </c>
      <c r="AT863" s="102"/>
      <c r="AU863" s="102"/>
      <c r="AV863" s="260">
        <f t="shared" si="714"/>
        <v>62723.02</v>
      </c>
      <c r="AW863" s="102"/>
      <c r="AX863" s="102"/>
      <c r="AY863" s="101">
        <f t="shared" si="715"/>
        <v>0</v>
      </c>
      <c r="AZ863" s="516"/>
      <c r="BA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row>
    <row r="864" spans="1:87" s="11" customFormat="1" ht="12" customHeight="1">
      <c r="A864" s="168">
        <v>19000721</v>
      </c>
      <c r="B864" s="111" t="str">
        <f t="shared" si="741"/>
        <v>19000721</v>
      </c>
      <c r="C864" s="96" t="s">
        <v>735</v>
      </c>
      <c r="D864" s="115" t="str">
        <f t="shared" si="742"/>
        <v>W/C</v>
      </c>
      <c r="E864" s="115"/>
      <c r="F864" s="96"/>
      <c r="G864" s="115"/>
      <c r="H864" s="184" t="str">
        <f t="shared" si="752"/>
        <v/>
      </c>
      <c r="I864" s="184" t="str">
        <f t="shared" si="753"/>
        <v/>
      </c>
      <c r="J864" s="184" t="str">
        <f t="shared" si="743"/>
        <v/>
      </c>
      <c r="K864" s="184" t="str">
        <f t="shared" si="754"/>
        <v/>
      </c>
      <c r="L864" s="184" t="str">
        <f t="shared" si="744"/>
        <v>W/C</v>
      </c>
      <c r="M864" s="184" t="str">
        <f t="shared" si="745"/>
        <v>NO</v>
      </c>
      <c r="N864" s="184" t="str">
        <f t="shared" si="746"/>
        <v>W/C</v>
      </c>
      <c r="O864"/>
      <c r="P864" s="97">
        <v>10869.86</v>
      </c>
      <c r="Q864" s="97">
        <v>10869.86</v>
      </c>
      <c r="R864" s="97">
        <v>10869.86</v>
      </c>
      <c r="S864" s="97">
        <v>10869.86</v>
      </c>
      <c r="T864" s="97">
        <v>10869.86</v>
      </c>
      <c r="U864" s="97">
        <v>10869.86</v>
      </c>
      <c r="V864" s="97">
        <v>10869.86</v>
      </c>
      <c r="W864" s="97">
        <v>10869.86</v>
      </c>
      <c r="X864" s="97">
        <v>10869.86</v>
      </c>
      <c r="Y864" s="97">
        <v>10869.86</v>
      </c>
      <c r="Z864" s="97">
        <v>10869.86</v>
      </c>
      <c r="AA864" s="97">
        <v>10869.86</v>
      </c>
      <c r="AB864" s="97">
        <v>10869.86</v>
      </c>
      <c r="AC864" s="97"/>
      <c r="AD864" s="97"/>
      <c r="AE864" s="97">
        <f t="shared" si="747"/>
        <v>10869.86</v>
      </c>
      <c r="AF864" s="105"/>
      <c r="AG864" s="104"/>
      <c r="AH864" s="102"/>
      <c r="AI864" s="102"/>
      <c r="AJ864" s="102"/>
      <c r="AK864" s="103"/>
      <c r="AL864" s="102">
        <f t="shared" si="712"/>
        <v>0</v>
      </c>
      <c r="AM864" s="101">
        <f>AE864</f>
        <v>10869.86</v>
      </c>
      <c r="AN864" s="102"/>
      <c r="AO864" s="264">
        <f t="shared" si="713"/>
        <v>10869.86</v>
      </c>
      <c r="AP864" s="240"/>
      <c r="AQ864" s="87">
        <f t="shared" si="748"/>
        <v>10869.86</v>
      </c>
      <c r="AR864" s="102"/>
      <c r="AS864" s="102"/>
      <c r="AT864" s="102"/>
      <c r="AU864" s="102"/>
      <c r="AV864" s="260">
        <f t="shared" si="714"/>
        <v>0</v>
      </c>
      <c r="AW864" s="102">
        <f>AQ864</f>
        <v>10869.86</v>
      </c>
      <c r="AX864" s="102"/>
      <c r="AY864" s="101">
        <f t="shared" si="715"/>
        <v>10869.86</v>
      </c>
      <c r="AZ864" s="516"/>
      <c r="BA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row>
    <row r="865" spans="1:87" s="11" customFormat="1" ht="12" customHeight="1">
      <c r="A865" s="168">
        <v>19000731</v>
      </c>
      <c r="B865" s="111" t="str">
        <f t="shared" si="741"/>
        <v>19000731</v>
      </c>
      <c r="C865" s="96" t="s">
        <v>769</v>
      </c>
      <c r="D865" s="115" t="str">
        <f t="shared" si="742"/>
        <v>Non-Op</v>
      </c>
      <c r="E865" s="115"/>
      <c r="F865" s="96"/>
      <c r="G865" s="115"/>
      <c r="H865" s="184" t="str">
        <f t="shared" si="752"/>
        <v/>
      </c>
      <c r="I865" s="184" t="str">
        <f t="shared" si="753"/>
        <v/>
      </c>
      <c r="J865" s="184" t="str">
        <f t="shared" si="743"/>
        <v/>
      </c>
      <c r="K865" s="184" t="str">
        <f t="shared" si="754"/>
        <v>Non-Op</v>
      </c>
      <c r="L865" s="184" t="str">
        <f t="shared" si="744"/>
        <v>NO</v>
      </c>
      <c r="M865" s="184" t="str">
        <f t="shared" si="745"/>
        <v>NO</v>
      </c>
      <c r="N865" s="184" t="str">
        <f t="shared" si="746"/>
        <v/>
      </c>
      <c r="O865"/>
      <c r="P865" s="97">
        <v>0</v>
      </c>
      <c r="Q865" s="97">
        <v>0</v>
      </c>
      <c r="R865" s="97">
        <v>0</v>
      </c>
      <c r="S865" s="97">
        <v>0</v>
      </c>
      <c r="T865" s="97">
        <v>0</v>
      </c>
      <c r="U865" s="97">
        <v>0</v>
      </c>
      <c r="V865" s="97">
        <v>0</v>
      </c>
      <c r="W865" s="97">
        <v>0</v>
      </c>
      <c r="X865" s="97">
        <v>0</v>
      </c>
      <c r="Y865" s="97">
        <v>0</v>
      </c>
      <c r="Z865" s="97">
        <v>0</v>
      </c>
      <c r="AA865" s="97">
        <v>0</v>
      </c>
      <c r="AB865" s="97">
        <v>0</v>
      </c>
      <c r="AC865" s="97"/>
      <c r="AD865" s="97"/>
      <c r="AE865" s="97">
        <f t="shared" si="747"/>
        <v>0</v>
      </c>
      <c r="AF865" s="105"/>
      <c r="AG865" s="104"/>
      <c r="AH865" s="102"/>
      <c r="AI865" s="102"/>
      <c r="AJ865" s="102"/>
      <c r="AK865" s="103">
        <f>AE865</f>
        <v>0</v>
      </c>
      <c r="AL865" s="102">
        <f t="shared" si="712"/>
        <v>0</v>
      </c>
      <c r="AM865" s="101"/>
      <c r="AN865" s="102"/>
      <c r="AO865" s="264">
        <f t="shared" si="713"/>
        <v>0</v>
      </c>
      <c r="AP865" s="240"/>
      <c r="AQ865" s="87">
        <f t="shared" si="748"/>
        <v>0</v>
      </c>
      <c r="AR865" s="102"/>
      <c r="AS865" s="102"/>
      <c r="AT865" s="102"/>
      <c r="AU865" s="102">
        <f>AQ865</f>
        <v>0</v>
      </c>
      <c r="AV865" s="260">
        <f t="shared" si="714"/>
        <v>0</v>
      </c>
      <c r="AW865" s="102"/>
      <c r="AX865" s="102"/>
      <c r="AY865" s="101">
        <f t="shared" si="715"/>
        <v>0</v>
      </c>
      <c r="AZ865" s="516" t="s">
        <v>1684</v>
      </c>
      <c r="BA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row>
    <row r="866" spans="1:87" s="11" customFormat="1" ht="12" customHeight="1">
      <c r="A866" s="168">
        <v>19000732</v>
      </c>
      <c r="B866" s="111" t="str">
        <f t="shared" si="741"/>
        <v>19000732</v>
      </c>
      <c r="C866" s="96" t="s">
        <v>768</v>
      </c>
      <c r="D866" s="115" t="str">
        <f t="shared" si="742"/>
        <v>Non-Op</v>
      </c>
      <c r="E866" s="115"/>
      <c r="F866" s="96"/>
      <c r="G866" s="115"/>
      <c r="H866" s="184" t="str">
        <f t="shared" si="752"/>
        <v/>
      </c>
      <c r="I866" s="184" t="str">
        <f t="shared" si="753"/>
        <v/>
      </c>
      <c r="J866" s="184" t="str">
        <f t="shared" si="743"/>
        <v/>
      </c>
      <c r="K866" s="184" t="str">
        <f t="shared" si="754"/>
        <v>Non-Op</v>
      </c>
      <c r="L866" s="184" t="str">
        <f t="shared" si="744"/>
        <v>NO</v>
      </c>
      <c r="M866" s="184" t="str">
        <f t="shared" si="745"/>
        <v>NO</v>
      </c>
      <c r="N866" s="184" t="str">
        <f t="shared" si="746"/>
        <v/>
      </c>
      <c r="O866"/>
      <c r="P866" s="97">
        <v>0</v>
      </c>
      <c r="Q866" s="97">
        <v>0</v>
      </c>
      <c r="R866" s="97">
        <v>0</v>
      </c>
      <c r="S866" s="97">
        <v>0</v>
      </c>
      <c r="T866" s="97">
        <v>0</v>
      </c>
      <c r="U866" s="97">
        <v>0</v>
      </c>
      <c r="V866" s="97">
        <v>0</v>
      </c>
      <c r="W866" s="97">
        <v>0</v>
      </c>
      <c r="X866" s="97">
        <v>0</v>
      </c>
      <c r="Y866" s="97">
        <v>0</v>
      </c>
      <c r="Z866" s="97">
        <v>0</v>
      </c>
      <c r="AA866" s="97">
        <v>0</v>
      </c>
      <c r="AB866" s="97">
        <v>0</v>
      </c>
      <c r="AC866" s="97"/>
      <c r="AD866" s="97"/>
      <c r="AE866" s="97">
        <f t="shared" si="747"/>
        <v>0</v>
      </c>
      <c r="AF866" s="105"/>
      <c r="AG866" s="104"/>
      <c r="AH866" s="102"/>
      <c r="AI866" s="102"/>
      <c r="AJ866" s="102"/>
      <c r="AK866" s="103">
        <f>AE866</f>
        <v>0</v>
      </c>
      <c r="AL866" s="102">
        <f t="shared" si="712"/>
        <v>0</v>
      </c>
      <c r="AM866" s="101"/>
      <c r="AN866" s="102"/>
      <c r="AO866" s="264">
        <f t="shared" si="713"/>
        <v>0</v>
      </c>
      <c r="AP866" s="240"/>
      <c r="AQ866" s="87">
        <f t="shared" si="748"/>
        <v>0</v>
      </c>
      <c r="AR866" s="102"/>
      <c r="AS866" s="102"/>
      <c r="AT866" s="102"/>
      <c r="AU866" s="102">
        <f>AQ866</f>
        <v>0</v>
      </c>
      <c r="AV866" s="260">
        <f t="shared" si="714"/>
        <v>0</v>
      </c>
      <c r="AW866" s="102"/>
      <c r="AX866" s="102"/>
      <c r="AY866" s="101">
        <f t="shared" si="715"/>
        <v>0</v>
      </c>
      <c r="AZ866" s="516" t="s">
        <v>1684</v>
      </c>
      <c r="BA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row>
    <row r="867" spans="1:87" s="11" customFormat="1" ht="12" customHeight="1">
      <c r="A867" s="168">
        <v>19000741</v>
      </c>
      <c r="B867" s="111" t="str">
        <f t="shared" si="741"/>
        <v>19000741</v>
      </c>
      <c r="C867" s="96" t="s">
        <v>795</v>
      </c>
      <c r="D867" s="115" t="str">
        <f t="shared" si="742"/>
        <v>W/C</v>
      </c>
      <c r="E867" s="115"/>
      <c r="F867" s="96"/>
      <c r="G867" s="115"/>
      <c r="H867" s="184" t="str">
        <f t="shared" si="752"/>
        <v/>
      </c>
      <c r="I867" s="184" t="str">
        <f t="shared" si="753"/>
        <v/>
      </c>
      <c r="J867" s="184" t="str">
        <f t="shared" si="743"/>
        <v/>
      </c>
      <c r="K867" s="184" t="str">
        <f t="shared" si="754"/>
        <v/>
      </c>
      <c r="L867" s="184" t="str">
        <f t="shared" si="744"/>
        <v>W/C</v>
      </c>
      <c r="M867" s="184" t="str">
        <f t="shared" si="745"/>
        <v>NO</v>
      </c>
      <c r="N867" s="184" t="str">
        <f t="shared" si="746"/>
        <v>W/C</v>
      </c>
      <c r="O867"/>
      <c r="P867" s="97">
        <v>0</v>
      </c>
      <c r="Q867" s="97">
        <v>0</v>
      </c>
      <c r="R867" s="97">
        <v>0</v>
      </c>
      <c r="S867" s="97">
        <v>0</v>
      </c>
      <c r="T867" s="97">
        <v>0</v>
      </c>
      <c r="U867" s="97">
        <v>0</v>
      </c>
      <c r="V867" s="97">
        <v>0</v>
      </c>
      <c r="W867" s="97">
        <v>0</v>
      </c>
      <c r="X867" s="97">
        <v>0</v>
      </c>
      <c r="Y867" s="97">
        <v>0</v>
      </c>
      <c r="Z867" s="97">
        <v>0</v>
      </c>
      <c r="AA867" s="97">
        <v>0</v>
      </c>
      <c r="AB867" s="97">
        <v>0</v>
      </c>
      <c r="AC867" s="97"/>
      <c r="AD867" s="97"/>
      <c r="AE867" s="97">
        <f t="shared" si="747"/>
        <v>0</v>
      </c>
      <c r="AF867" s="146"/>
      <c r="AG867" s="108"/>
      <c r="AH867" s="102"/>
      <c r="AI867" s="102"/>
      <c r="AJ867" s="102"/>
      <c r="AK867" s="103"/>
      <c r="AL867" s="102">
        <f t="shared" si="712"/>
        <v>0</v>
      </c>
      <c r="AM867" s="101">
        <f>AE867</f>
        <v>0</v>
      </c>
      <c r="AN867" s="102"/>
      <c r="AO867" s="264">
        <f t="shared" si="713"/>
        <v>0</v>
      </c>
      <c r="AP867" s="240"/>
      <c r="AQ867" s="87">
        <f t="shared" si="748"/>
        <v>0</v>
      </c>
      <c r="AR867" s="102"/>
      <c r="AS867" s="102"/>
      <c r="AT867" s="102"/>
      <c r="AU867" s="102"/>
      <c r="AV867" s="260">
        <f t="shared" si="714"/>
        <v>0</v>
      </c>
      <c r="AW867" s="102">
        <f>AQ867</f>
        <v>0</v>
      </c>
      <c r="AX867" s="102"/>
      <c r="AY867" s="101">
        <f t="shared" si="715"/>
        <v>0</v>
      </c>
      <c r="AZ867" s="516"/>
      <c r="BA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row>
    <row r="868" spans="1:87" s="11" customFormat="1" ht="12" customHeight="1">
      <c r="A868" s="168">
        <v>19000751</v>
      </c>
      <c r="B868" s="111" t="str">
        <f t="shared" si="741"/>
        <v>19000751</v>
      </c>
      <c r="C868" s="96" t="s">
        <v>806</v>
      </c>
      <c r="D868" s="115" t="str">
        <f t="shared" si="742"/>
        <v>W/C</v>
      </c>
      <c r="E868" s="115"/>
      <c r="F868" s="96"/>
      <c r="G868" s="115"/>
      <c r="H868" s="184" t="str">
        <f t="shared" si="752"/>
        <v/>
      </c>
      <c r="I868" s="184" t="str">
        <f t="shared" si="753"/>
        <v/>
      </c>
      <c r="J868" s="184" t="str">
        <f t="shared" si="743"/>
        <v/>
      </c>
      <c r="K868" s="184" t="str">
        <f t="shared" si="754"/>
        <v/>
      </c>
      <c r="L868" s="184" t="str">
        <f t="shared" si="744"/>
        <v>W/C</v>
      </c>
      <c r="M868" s="184" t="str">
        <f t="shared" si="745"/>
        <v>NO</v>
      </c>
      <c r="N868" s="184" t="str">
        <f t="shared" si="746"/>
        <v>W/C</v>
      </c>
      <c r="O868"/>
      <c r="P868" s="97">
        <v>1017576</v>
      </c>
      <c r="Q868" s="97">
        <v>999619.11</v>
      </c>
      <c r="R868" s="97">
        <v>981662.22</v>
      </c>
      <c r="S868" s="97">
        <v>963705.33</v>
      </c>
      <c r="T868" s="97">
        <v>945748.44</v>
      </c>
      <c r="U868" s="97">
        <v>927791.55</v>
      </c>
      <c r="V868" s="97">
        <v>909834.66</v>
      </c>
      <c r="W868" s="97">
        <v>891877.77</v>
      </c>
      <c r="X868" s="97">
        <v>873920.88</v>
      </c>
      <c r="Y868" s="97">
        <v>855963.99</v>
      </c>
      <c r="Z868" s="97">
        <v>838007.1</v>
      </c>
      <c r="AA868" s="97">
        <v>820050.21</v>
      </c>
      <c r="AB868" s="97">
        <v>802093.32</v>
      </c>
      <c r="AC868" s="97"/>
      <c r="AD868" s="97"/>
      <c r="AE868" s="97">
        <f t="shared" si="747"/>
        <v>909834.66000000015</v>
      </c>
      <c r="AF868" s="105"/>
      <c r="AG868" s="104"/>
      <c r="AH868" s="102"/>
      <c r="AI868" s="102"/>
      <c r="AJ868" s="102"/>
      <c r="AK868" s="103"/>
      <c r="AL868" s="102">
        <f t="shared" si="712"/>
        <v>0</v>
      </c>
      <c r="AM868" s="101">
        <f>AE868</f>
        <v>909834.66000000015</v>
      </c>
      <c r="AN868" s="102"/>
      <c r="AO868" s="264">
        <f t="shared" si="713"/>
        <v>909834.66000000015</v>
      </c>
      <c r="AP868" s="240"/>
      <c r="AQ868" s="87">
        <f t="shared" si="748"/>
        <v>802093.32</v>
      </c>
      <c r="AR868" s="102"/>
      <c r="AS868" s="102"/>
      <c r="AT868" s="102"/>
      <c r="AU868" s="102"/>
      <c r="AV868" s="260">
        <f t="shared" si="714"/>
        <v>0</v>
      </c>
      <c r="AW868" s="102">
        <f t="shared" ref="AW868:AW870" si="755">AQ868</f>
        <v>802093.32</v>
      </c>
      <c r="AX868" s="102"/>
      <c r="AY868" s="101">
        <f t="shared" si="715"/>
        <v>802093.32</v>
      </c>
      <c r="AZ868" s="516"/>
      <c r="BA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row>
    <row r="869" spans="1:87" s="11" customFormat="1" ht="12" customHeight="1">
      <c r="A869" s="168">
        <v>19000752</v>
      </c>
      <c r="B869" s="111" t="str">
        <f t="shared" si="741"/>
        <v>19000752</v>
      </c>
      <c r="C869" s="96" t="s">
        <v>809</v>
      </c>
      <c r="D869" s="115" t="str">
        <f t="shared" si="742"/>
        <v>W/C</v>
      </c>
      <c r="E869" s="115"/>
      <c r="F869" s="96"/>
      <c r="G869" s="115"/>
      <c r="H869" s="184" t="str">
        <f t="shared" si="752"/>
        <v/>
      </c>
      <c r="I869" s="184" t="str">
        <f t="shared" si="753"/>
        <v/>
      </c>
      <c r="J869" s="184" t="str">
        <f t="shared" si="743"/>
        <v/>
      </c>
      <c r="K869" s="184" t="str">
        <f t="shared" si="754"/>
        <v/>
      </c>
      <c r="L869" s="184" t="str">
        <f t="shared" si="744"/>
        <v>W/C</v>
      </c>
      <c r="M869" s="184" t="str">
        <f t="shared" si="745"/>
        <v>NO</v>
      </c>
      <c r="N869" s="184" t="str">
        <f t="shared" si="746"/>
        <v>W/C</v>
      </c>
      <c r="O869"/>
      <c r="P869" s="97">
        <v>544299</v>
      </c>
      <c r="Q869" s="97">
        <v>534693.39</v>
      </c>
      <c r="R869" s="97">
        <v>525087.78</v>
      </c>
      <c r="S869" s="97">
        <v>515482.17</v>
      </c>
      <c r="T869" s="97">
        <v>505876.56</v>
      </c>
      <c r="U869" s="97">
        <v>496270.95</v>
      </c>
      <c r="V869" s="97">
        <v>486665.34</v>
      </c>
      <c r="W869" s="97">
        <v>477059.73</v>
      </c>
      <c r="X869" s="97">
        <v>467454.12</v>
      </c>
      <c r="Y869" s="97">
        <v>457848.51</v>
      </c>
      <c r="Z869" s="97">
        <v>448242.9</v>
      </c>
      <c r="AA869" s="97">
        <v>438637.29</v>
      </c>
      <c r="AB869" s="97">
        <v>429031.67999999999</v>
      </c>
      <c r="AC869" s="97"/>
      <c r="AD869" s="97"/>
      <c r="AE869" s="97">
        <f t="shared" si="747"/>
        <v>486665.34</v>
      </c>
      <c r="AF869" s="105"/>
      <c r="AG869" s="104"/>
      <c r="AH869" s="102"/>
      <c r="AI869" s="102"/>
      <c r="AJ869" s="102"/>
      <c r="AK869" s="103"/>
      <c r="AL869" s="102">
        <f t="shared" si="712"/>
        <v>0</v>
      </c>
      <c r="AM869" s="101">
        <f>AE869</f>
        <v>486665.34</v>
      </c>
      <c r="AN869" s="102"/>
      <c r="AO869" s="264">
        <f t="shared" si="713"/>
        <v>486665.34</v>
      </c>
      <c r="AP869" s="240"/>
      <c r="AQ869" s="87">
        <f t="shared" si="748"/>
        <v>429031.67999999999</v>
      </c>
      <c r="AR869" s="102"/>
      <c r="AS869" s="102"/>
      <c r="AT869" s="102"/>
      <c r="AU869" s="102"/>
      <c r="AV869" s="260">
        <f t="shared" si="714"/>
        <v>0</v>
      </c>
      <c r="AW869" s="102">
        <f t="shared" si="755"/>
        <v>429031.67999999999</v>
      </c>
      <c r="AX869" s="102"/>
      <c r="AY869" s="101">
        <f t="shared" si="715"/>
        <v>429031.67999999999</v>
      </c>
      <c r="AZ869" s="516"/>
      <c r="BA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row>
    <row r="870" spans="1:87" s="11" customFormat="1" ht="12" customHeight="1">
      <c r="A870" s="168">
        <v>19000781</v>
      </c>
      <c r="B870" s="111" t="str">
        <f t="shared" si="741"/>
        <v>19000781</v>
      </c>
      <c r="C870" s="96" t="s">
        <v>866</v>
      </c>
      <c r="D870" s="115" t="str">
        <f t="shared" si="742"/>
        <v>W/C</v>
      </c>
      <c r="E870" s="115"/>
      <c r="F870" s="96"/>
      <c r="G870" s="115"/>
      <c r="H870" s="184" t="str">
        <f t="shared" si="752"/>
        <v/>
      </c>
      <c r="I870" s="184" t="str">
        <f t="shared" si="753"/>
        <v/>
      </c>
      <c r="J870" s="184" t="str">
        <f t="shared" si="743"/>
        <v/>
      </c>
      <c r="K870" s="184" t="str">
        <f t="shared" si="754"/>
        <v/>
      </c>
      <c r="L870" s="184" t="str">
        <f t="shared" si="744"/>
        <v>W/C</v>
      </c>
      <c r="M870" s="184" t="str">
        <f t="shared" si="745"/>
        <v>NO</v>
      </c>
      <c r="N870" s="184" t="str">
        <f t="shared" si="746"/>
        <v>W/C</v>
      </c>
      <c r="O870"/>
      <c r="P870" s="97">
        <v>2751355.47</v>
      </c>
      <c r="Q870" s="97">
        <v>2279311.08</v>
      </c>
      <c r="R870" s="97">
        <v>2316978.9500000002</v>
      </c>
      <c r="S870" s="97">
        <v>2940985.03</v>
      </c>
      <c r="T870" s="97">
        <v>2497382.2999999998</v>
      </c>
      <c r="U870" s="97">
        <v>2611336.9700000002</v>
      </c>
      <c r="V870" s="97">
        <v>3100430.46</v>
      </c>
      <c r="W870" s="97">
        <v>2439529.44</v>
      </c>
      <c r="X870" s="97">
        <v>2329410.84</v>
      </c>
      <c r="Y870" s="97">
        <v>2700063.54</v>
      </c>
      <c r="Z870" s="97">
        <v>2124553.7000000002</v>
      </c>
      <c r="AA870" s="97">
        <v>2222020.27</v>
      </c>
      <c r="AB870" s="97">
        <v>2740520.05</v>
      </c>
      <c r="AC870" s="97"/>
      <c r="AD870" s="97"/>
      <c r="AE870" s="97">
        <f t="shared" si="747"/>
        <v>2525661.6949999998</v>
      </c>
      <c r="AF870" s="105"/>
      <c r="AG870" s="104"/>
      <c r="AH870" s="102"/>
      <c r="AI870" s="102"/>
      <c r="AJ870" s="102"/>
      <c r="AK870" s="103"/>
      <c r="AL870" s="102">
        <f t="shared" si="712"/>
        <v>0</v>
      </c>
      <c r="AM870" s="101">
        <f>AE870</f>
        <v>2525661.6949999998</v>
      </c>
      <c r="AN870" s="102"/>
      <c r="AO870" s="264">
        <f t="shared" si="713"/>
        <v>2525661.6949999998</v>
      </c>
      <c r="AP870" s="240"/>
      <c r="AQ870" s="87">
        <f t="shared" si="748"/>
        <v>2740520.05</v>
      </c>
      <c r="AR870" s="102"/>
      <c r="AS870" s="102"/>
      <c r="AT870" s="102"/>
      <c r="AU870" s="102"/>
      <c r="AV870" s="260">
        <f t="shared" si="714"/>
        <v>0</v>
      </c>
      <c r="AW870" s="102">
        <f t="shared" si="755"/>
        <v>2740520.05</v>
      </c>
      <c r="AX870" s="102"/>
      <c r="AY870" s="101">
        <f t="shared" si="715"/>
        <v>2740520.05</v>
      </c>
      <c r="AZ870" s="516"/>
      <c r="BA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row>
    <row r="871" spans="1:87" s="11" customFormat="1" ht="12" customHeight="1">
      <c r="A871" s="168">
        <v>19000791</v>
      </c>
      <c r="B871" s="111" t="str">
        <f t="shared" si="741"/>
        <v>19000791</v>
      </c>
      <c r="C871" s="96" t="s">
        <v>859</v>
      </c>
      <c r="D871" s="115" t="str">
        <f t="shared" si="742"/>
        <v>Non-Op</v>
      </c>
      <c r="E871" s="115"/>
      <c r="F871" s="96"/>
      <c r="G871" s="115"/>
      <c r="H871" s="184" t="str">
        <f t="shared" si="752"/>
        <v/>
      </c>
      <c r="I871" s="184" t="str">
        <f t="shared" si="753"/>
        <v/>
      </c>
      <c r="J871" s="184" t="str">
        <f t="shared" si="743"/>
        <v/>
      </c>
      <c r="K871" s="184" t="str">
        <f t="shared" si="754"/>
        <v>Non-Op</v>
      </c>
      <c r="L871" s="184" t="str">
        <f t="shared" si="744"/>
        <v>NO</v>
      </c>
      <c r="M871" s="184" t="str">
        <f t="shared" si="745"/>
        <v>NO</v>
      </c>
      <c r="N871" s="184" t="str">
        <f t="shared" si="746"/>
        <v/>
      </c>
      <c r="O871"/>
      <c r="P871" s="97">
        <v>-5260.6</v>
      </c>
      <c r="Q871" s="97">
        <v>102982.21</v>
      </c>
      <c r="R871" s="97">
        <v>92292.93</v>
      </c>
      <c r="S871" s="97">
        <v>81910.64</v>
      </c>
      <c r="T871" s="97">
        <v>72779.600000000006</v>
      </c>
      <c r="U871" s="97">
        <v>64600.03</v>
      </c>
      <c r="V871" s="97">
        <v>56569.32</v>
      </c>
      <c r="W871" s="97">
        <v>47650.91</v>
      </c>
      <c r="X871" s="97">
        <v>39145.61</v>
      </c>
      <c r="Y871" s="97">
        <v>31338.19</v>
      </c>
      <c r="Z871" s="97">
        <v>22229.97</v>
      </c>
      <c r="AA871" s="97">
        <v>12209.42</v>
      </c>
      <c r="AB871" s="97">
        <v>537.04999999999995</v>
      </c>
      <c r="AC871" s="97"/>
      <c r="AD871" s="97"/>
      <c r="AE871" s="97">
        <f t="shared" si="747"/>
        <v>51778.921249999992</v>
      </c>
      <c r="AF871" s="146"/>
      <c r="AG871" s="108"/>
      <c r="AH871" s="102"/>
      <c r="AI871" s="102"/>
      <c r="AJ871" s="102"/>
      <c r="AK871" s="103">
        <f t="shared" ref="AK871:AK882" si="756">AE871</f>
        <v>51778.921249999992</v>
      </c>
      <c r="AL871" s="102">
        <f t="shared" si="712"/>
        <v>51778.921249999992</v>
      </c>
      <c r="AM871" s="101"/>
      <c r="AN871" s="102"/>
      <c r="AO871" s="264">
        <f t="shared" si="713"/>
        <v>0</v>
      </c>
      <c r="AP871" s="240"/>
      <c r="AQ871" s="87">
        <f t="shared" si="748"/>
        <v>537.04999999999995</v>
      </c>
      <c r="AR871" s="102"/>
      <c r="AS871" s="102"/>
      <c r="AT871" s="102"/>
      <c r="AU871" s="102">
        <f t="shared" ref="AU871:AU881" si="757">AQ871</f>
        <v>537.04999999999995</v>
      </c>
      <c r="AV871" s="260">
        <f t="shared" si="714"/>
        <v>537.04999999999995</v>
      </c>
      <c r="AW871" s="102"/>
      <c r="AX871" s="102"/>
      <c r="AY871" s="101">
        <f t="shared" si="715"/>
        <v>0</v>
      </c>
      <c r="AZ871" s="516" t="s">
        <v>1692</v>
      </c>
      <c r="BA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row>
    <row r="872" spans="1:87" s="11" customFormat="1" ht="12" customHeight="1">
      <c r="A872" s="168">
        <v>19000801</v>
      </c>
      <c r="B872" s="111" t="str">
        <f t="shared" si="741"/>
        <v>19000801</v>
      </c>
      <c r="C872" s="96" t="s">
        <v>860</v>
      </c>
      <c r="D872" s="115" t="str">
        <f t="shared" si="742"/>
        <v>Non-Op</v>
      </c>
      <c r="E872" s="115"/>
      <c r="F872" s="96"/>
      <c r="G872" s="115"/>
      <c r="H872" s="184" t="str">
        <f t="shared" si="752"/>
        <v/>
      </c>
      <c r="I872" s="184" t="str">
        <f t="shared" si="753"/>
        <v/>
      </c>
      <c r="J872" s="184" t="str">
        <f t="shared" si="743"/>
        <v/>
      </c>
      <c r="K872" s="184" t="str">
        <f t="shared" si="754"/>
        <v>Non-Op</v>
      </c>
      <c r="L872" s="184" t="str">
        <f t="shared" si="744"/>
        <v>NO</v>
      </c>
      <c r="M872" s="184" t="str">
        <f t="shared" si="745"/>
        <v>NO</v>
      </c>
      <c r="N872" s="184" t="str">
        <f t="shared" si="746"/>
        <v/>
      </c>
      <c r="O872"/>
      <c r="P872" s="97">
        <v>10034.280000000001</v>
      </c>
      <c r="Q872" s="97">
        <v>16317.29</v>
      </c>
      <c r="R872" s="97">
        <v>15176.27</v>
      </c>
      <c r="S872" s="97">
        <v>14023.52</v>
      </c>
      <c r="T872" s="97">
        <v>13007.94</v>
      </c>
      <c r="U872" s="97">
        <v>12089.79</v>
      </c>
      <c r="V872" s="97">
        <v>11194.43</v>
      </c>
      <c r="W872" s="97">
        <v>10070.719999999999</v>
      </c>
      <c r="X872" s="97">
        <v>8961.7000000000007</v>
      </c>
      <c r="Y872" s="97">
        <v>7914.05</v>
      </c>
      <c r="Z872" s="97">
        <v>6620.09</v>
      </c>
      <c r="AA872" s="97">
        <v>5133.13</v>
      </c>
      <c r="AB872" s="97">
        <v>3332.79</v>
      </c>
      <c r="AC872" s="97"/>
      <c r="AD872" s="97"/>
      <c r="AE872" s="97">
        <f t="shared" si="747"/>
        <v>10599.372083333334</v>
      </c>
      <c r="AF872" s="146"/>
      <c r="AG872" s="108"/>
      <c r="AH872" s="102"/>
      <c r="AI872" s="102"/>
      <c r="AJ872" s="102"/>
      <c r="AK872" s="103">
        <f t="shared" si="756"/>
        <v>10599.372083333334</v>
      </c>
      <c r="AL872" s="102">
        <f t="shared" si="712"/>
        <v>10599.372083333334</v>
      </c>
      <c r="AM872" s="101"/>
      <c r="AN872" s="102"/>
      <c r="AO872" s="264">
        <f t="shared" si="713"/>
        <v>0</v>
      </c>
      <c r="AP872" s="240"/>
      <c r="AQ872" s="87">
        <f t="shared" si="748"/>
        <v>3332.79</v>
      </c>
      <c r="AR872" s="102"/>
      <c r="AS872" s="102"/>
      <c r="AT872" s="102"/>
      <c r="AU872" s="102">
        <f t="shared" si="757"/>
        <v>3332.79</v>
      </c>
      <c r="AV872" s="260">
        <f t="shared" si="714"/>
        <v>3332.79</v>
      </c>
      <c r="AW872" s="102"/>
      <c r="AX872" s="102"/>
      <c r="AY872" s="101">
        <f t="shared" si="715"/>
        <v>0</v>
      </c>
      <c r="AZ872" s="516" t="s">
        <v>1692</v>
      </c>
      <c r="BA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row>
    <row r="873" spans="1:87" s="11" customFormat="1" ht="12" customHeight="1">
      <c r="A873" s="168">
        <v>19000811</v>
      </c>
      <c r="B873" s="111" t="str">
        <f t="shared" si="741"/>
        <v>19000811</v>
      </c>
      <c r="C873" s="96" t="s">
        <v>861</v>
      </c>
      <c r="D873" s="115" t="str">
        <f t="shared" si="742"/>
        <v>Non-Op</v>
      </c>
      <c r="E873" s="115"/>
      <c r="F873" s="96"/>
      <c r="G873" s="115"/>
      <c r="H873" s="184" t="str">
        <f t="shared" si="752"/>
        <v/>
      </c>
      <c r="I873" s="184" t="str">
        <f t="shared" si="753"/>
        <v/>
      </c>
      <c r="J873" s="184" t="str">
        <f t="shared" si="743"/>
        <v/>
      </c>
      <c r="K873" s="184" t="str">
        <f t="shared" si="754"/>
        <v>Non-Op</v>
      </c>
      <c r="L873" s="184" t="str">
        <f t="shared" si="744"/>
        <v>NO</v>
      </c>
      <c r="M873" s="184" t="str">
        <f t="shared" si="745"/>
        <v>NO</v>
      </c>
      <c r="N873" s="184" t="str">
        <f t="shared" si="746"/>
        <v/>
      </c>
      <c r="O873"/>
      <c r="P873" s="97">
        <v>14686.44</v>
      </c>
      <c r="Q873" s="97">
        <v>9227.64</v>
      </c>
      <c r="R873" s="97">
        <v>10034.06</v>
      </c>
      <c r="S873" s="97">
        <v>10960.33</v>
      </c>
      <c r="T873" s="97">
        <v>11979.32</v>
      </c>
      <c r="U873" s="97">
        <v>13048.89</v>
      </c>
      <c r="V873" s="97">
        <v>14118.45</v>
      </c>
      <c r="W873" s="97">
        <v>15251.99</v>
      </c>
      <c r="X873" s="97">
        <v>16459.91</v>
      </c>
      <c r="Y873" s="97">
        <v>17656.63</v>
      </c>
      <c r="Z873" s="97">
        <v>18932.509999999998</v>
      </c>
      <c r="AA873" s="97">
        <v>20292.29</v>
      </c>
      <c r="AB873" s="97">
        <v>21747.01</v>
      </c>
      <c r="AC873" s="97"/>
      <c r="AD873" s="97"/>
      <c r="AE873" s="97">
        <f t="shared" si="747"/>
        <v>14681.562083333336</v>
      </c>
      <c r="AF873" s="146"/>
      <c r="AG873" s="108"/>
      <c r="AH873" s="102"/>
      <c r="AI873" s="102"/>
      <c r="AJ873" s="102"/>
      <c r="AK873" s="103">
        <f t="shared" si="756"/>
        <v>14681.562083333336</v>
      </c>
      <c r="AL873" s="102">
        <f t="shared" si="712"/>
        <v>14681.562083333336</v>
      </c>
      <c r="AM873" s="101"/>
      <c r="AN873" s="102"/>
      <c r="AO873" s="264">
        <f t="shared" si="713"/>
        <v>0</v>
      </c>
      <c r="AP873" s="240"/>
      <c r="AQ873" s="87">
        <f t="shared" si="748"/>
        <v>21747.01</v>
      </c>
      <c r="AR873" s="102"/>
      <c r="AS873" s="102"/>
      <c r="AT873" s="102"/>
      <c r="AU873" s="102">
        <f t="shared" si="757"/>
        <v>21747.01</v>
      </c>
      <c r="AV873" s="260">
        <f t="shared" si="714"/>
        <v>21747.01</v>
      </c>
      <c r="AW873" s="102"/>
      <c r="AX873" s="102"/>
      <c r="AY873" s="101">
        <f t="shared" si="715"/>
        <v>0</v>
      </c>
      <c r="AZ873" s="516" t="s">
        <v>1692</v>
      </c>
      <c r="BA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row>
    <row r="874" spans="1:87" s="11" customFormat="1" ht="12" customHeight="1">
      <c r="A874" s="168">
        <v>19000821</v>
      </c>
      <c r="B874" s="111" t="str">
        <f t="shared" si="741"/>
        <v>19000821</v>
      </c>
      <c r="C874" s="96" t="s">
        <v>884</v>
      </c>
      <c r="D874" s="115" t="str">
        <f t="shared" si="742"/>
        <v>Non-Op</v>
      </c>
      <c r="E874" s="115"/>
      <c r="F874" s="96"/>
      <c r="G874" s="115"/>
      <c r="H874" s="184" t="str">
        <f t="shared" si="752"/>
        <v/>
      </c>
      <c r="I874" s="184" t="str">
        <f t="shared" si="753"/>
        <v/>
      </c>
      <c r="J874" s="184" t="str">
        <f t="shared" si="743"/>
        <v/>
      </c>
      <c r="K874" s="184" t="str">
        <f t="shared" si="754"/>
        <v>Non-Op</v>
      </c>
      <c r="L874" s="184" t="str">
        <f t="shared" si="744"/>
        <v>NO</v>
      </c>
      <c r="M874" s="184" t="str">
        <f t="shared" si="745"/>
        <v>NO</v>
      </c>
      <c r="N874" s="184" t="str">
        <f t="shared" si="746"/>
        <v/>
      </c>
      <c r="O874"/>
      <c r="P874" s="97">
        <v>0</v>
      </c>
      <c r="Q874" s="97">
        <v>0</v>
      </c>
      <c r="R874" s="97">
        <v>0</v>
      </c>
      <c r="S874" s="97">
        <v>0</v>
      </c>
      <c r="T874" s="97">
        <v>0</v>
      </c>
      <c r="U874" s="97">
        <v>0</v>
      </c>
      <c r="V874" s="97">
        <v>0</v>
      </c>
      <c r="W874" s="97">
        <v>0</v>
      </c>
      <c r="X874" s="97">
        <v>0</v>
      </c>
      <c r="Y874" s="97">
        <v>0</v>
      </c>
      <c r="Z874" s="97">
        <v>0</v>
      </c>
      <c r="AA874" s="97">
        <v>0</v>
      </c>
      <c r="AB874" s="97">
        <v>0</v>
      </c>
      <c r="AC874" s="97"/>
      <c r="AD874" s="97"/>
      <c r="AE874" s="97">
        <f t="shared" si="747"/>
        <v>0</v>
      </c>
      <c r="AF874" s="105"/>
      <c r="AG874" s="104"/>
      <c r="AH874" s="102"/>
      <c r="AI874" s="102"/>
      <c r="AJ874" s="102"/>
      <c r="AK874" s="103">
        <f t="shared" si="756"/>
        <v>0</v>
      </c>
      <c r="AL874" s="102">
        <f t="shared" si="712"/>
        <v>0</v>
      </c>
      <c r="AM874" s="101"/>
      <c r="AN874" s="102"/>
      <c r="AO874" s="264">
        <f t="shared" si="713"/>
        <v>0</v>
      </c>
      <c r="AP874" s="240"/>
      <c r="AQ874" s="87">
        <f t="shared" si="748"/>
        <v>0</v>
      </c>
      <c r="AR874" s="102"/>
      <c r="AS874" s="102"/>
      <c r="AT874" s="102"/>
      <c r="AU874" s="102">
        <f t="shared" si="757"/>
        <v>0</v>
      </c>
      <c r="AV874" s="260">
        <f t="shared" si="714"/>
        <v>0</v>
      </c>
      <c r="AW874" s="102"/>
      <c r="AX874" s="102"/>
      <c r="AY874" s="101">
        <f t="shared" si="715"/>
        <v>0</v>
      </c>
      <c r="AZ874" s="516" t="s">
        <v>1684</v>
      </c>
      <c r="BA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row>
    <row r="875" spans="1:87" s="11" customFormat="1" ht="12" customHeight="1">
      <c r="A875" s="168">
        <v>19000831</v>
      </c>
      <c r="B875" s="111" t="str">
        <f t="shared" si="741"/>
        <v>19000831</v>
      </c>
      <c r="C875" s="96" t="s">
        <v>908</v>
      </c>
      <c r="D875" s="115" t="str">
        <f t="shared" si="742"/>
        <v>Non-Op</v>
      </c>
      <c r="E875" s="115"/>
      <c r="F875" s="96"/>
      <c r="G875" s="115"/>
      <c r="H875" s="184" t="str">
        <f t="shared" si="752"/>
        <v/>
      </c>
      <c r="I875" s="184" t="str">
        <f t="shared" si="753"/>
        <v/>
      </c>
      <c r="J875" s="184" t="str">
        <f t="shared" si="743"/>
        <v/>
      </c>
      <c r="K875" s="184" t="str">
        <f t="shared" si="754"/>
        <v>Non-Op</v>
      </c>
      <c r="L875" s="184" t="str">
        <f t="shared" si="744"/>
        <v>NO</v>
      </c>
      <c r="M875" s="184" t="str">
        <f t="shared" si="745"/>
        <v>NO</v>
      </c>
      <c r="N875" s="184" t="str">
        <f t="shared" si="746"/>
        <v/>
      </c>
      <c r="O875"/>
      <c r="P875" s="97">
        <v>208401.79</v>
      </c>
      <c r="Q875" s="97">
        <v>198928.98</v>
      </c>
      <c r="R875" s="97">
        <v>189456.17</v>
      </c>
      <c r="S875" s="97">
        <v>179983.35</v>
      </c>
      <c r="T875" s="97">
        <v>170510.54</v>
      </c>
      <c r="U875" s="97">
        <v>161037.73000000001</v>
      </c>
      <c r="V875" s="97">
        <v>151564.92000000001</v>
      </c>
      <c r="W875" s="97">
        <v>142092.1</v>
      </c>
      <c r="X875" s="97">
        <v>132619.29</v>
      </c>
      <c r="Y875" s="97">
        <v>123146.48</v>
      </c>
      <c r="Z875" s="97">
        <v>113673.67</v>
      </c>
      <c r="AA875" s="97">
        <v>104200.85</v>
      </c>
      <c r="AB875" s="97">
        <v>94728.04</v>
      </c>
      <c r="AC875" s="97"/>
      <c r="AD875" s="97"/>
      <c r="AE875" s="97">
        <f t="shared" si="747"/>
        <v>151564.91625000001</v>
      </c>
      <c r="AF875" s="105" t="s">
        <v>125</v>
      </c>
      <c r="AG875" s="104"/>
      <c r="AH875" s="102"/>
      <c r="AI875" s="102"/>
      <c r="AJ875" s="102"/>
      <c r="AK875" s="103">
        <f t="shared" si="756"/>
        <v>151564.91625000001</v>
      </c>
      <c r="AL875" s="102">
        <f t="shared" si="712"/>
        <v>151564.91625000001</v>
      </c>
      <c r="AM875" s="101"/>
      <c r="AN875" s="102"/>
      <c r="AO875" s="264">
        <f t="shared" si="713"/>
        <v>0</v>
      </c>
      <c r="AP875" s="240"/>
      <c r="AQ875" s="87">
        <f t="shared" si="748"/>
        <v>94728.04</v>
      </c>
      <c r="AR875" s="102"/>
      <c r="AS875" s="102"/>
      <c r="AT875" s="102"/>
      <c r="AU875" s="102">
        <f t="shared" si="757"/>
        <v>94728.04</v>
      </c>
      <c r="AV875" s="260">
        <f t="shared" si="714"/>
        <v>94728.04</v>
      </c>
      <c r="AW875" s="102"/>
      <c r="AX875" s="102"/>
      <c r="AY875" s="101">
        <f t="shared" si="715"/>
        <v>0</v>
      </c>
      <c r="AZ875" s="516" t="s">
        <v>1699</v>
      </c>
      <c r="BA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row>
    <row r="876" spans="1:87" s="11" customFormat="1" ht="12" customHeight="1">
      <c r="A876" s="168">
        <v>19000841</v>
      </c>
      <c r="B876" s="111" t="str">
        <f t="shared" si="741"/>
        <v>19000841</v>
      </c>
      <c r="C876" s="96" t="s">
        <v>922</v>
      </c>
      <c r="D876" s="115" t="str">
        <f t="shared" si="742"/>
        <v>Non-Op</v>
      </c>
      <c r="E876" s="115"/>
      <c r="F876" s="96"/>
      <c r="G876" s="115"/>
      <c r="H876" s="184" t="str">
        <f t="shared" si="752"/>
        <v/>
      </c>
      <c r="I876" s="184" t="str">
        <f t="shared" si="753"/>
        <v/>
      </c>
      <c r="J876" s="184" t="str">
        <f t="shared" si="743"/>
        <v/>
      </c>
      <c r="K876" s="184" t="str">
        <f t="shared" si="754"/>
        <v>Non-Op</v>
      </c>
      <c r="L876" s="184" t="str">
        <f t="shared" si="744"/>
        <v>NO</v>
      </c>
      <c r="M876" s="184" t="str">
        <f t="shared" si="745"/>
        <v>NO</v>
      </c>
      <c r="N876" s="184" t="str">
        <f t="shared" si="746"/>
        <v/>
      </c>
      <c r="O876"/>
      <c r="P876" s="97">
        <v>-72655.509999999995</v>
      </c>
      <c r="Q876" s="97">
        <v>-95467.15</v>
      </c>
      <c r="R876" s="97">
        <v>-91671.14</v>
      </c>
      <c r="S876" s="97">
        <v>-95696.33</v>
      </c>
      <c r="T876" s="97">
        <v>-117802.77</v>
      </c>
      <c r="U876" s="97">
        <v>-46579.86</v>
      </c>
      <c r="V876" s="97">
        <v>-76423.360000000001</v>
      </c>
      <c r="W876" s="97">
        <v>-91436.02</v>
      </c>
      <c r="X876" s="97">
        <v>-110118.63</v>
      </c>
      <c r="Y876" s="97">
        <v>-136716.38</v>
      </c>
      <c r="Z876" s="97">
        <v>142406.31</v>
      </c>
      <c r="AA876" s="97">
        <v>-13019.11</v>
      </c>
      <c r="AB876" s="97">
        <v>-49774.400000000001</v>
      </c>
      <c r="AC876" s="97"/>
      <c r="AD876" s="97"/>
      <c r="AE876" s="97">
        <f t="shared" si="747"/>
        <v>-66144.949583333335</v>
      </c>
      <c r="AF876" s="105"/>
      <c r="AG876" s="104"/>
      <c r="AH876" s="102"/>
      <c r="AI876" s="102"/>
      <c r="AJ876" s="102"/>
      <c r="AK876" s="103">
        <f t="shared" si="756"/>
        <v>-66144.949583333335</v>
      </c>
      <c r="AL876" s="102">
        <f t="shared" ref="AL876:AL944" si="758">SUM(AI876:AK876)</f>
        <v>-66144.949583333335</v>
      </c>
      <c r="AM876" s="101"/>
      <c r="AN876" s="102"/>
      <c r="AO876" s="264">
        <f t="shared" ref="AO876:AO944" si="759">AM876+AN876</f>
        <v>0</v>
      </c>
      <c r="AP876" s="240"/>
      <c r="AQ876" s="87">
        <f t="shared" si="748"/>
        <v>-49774.400000000001</v>
      </c>
      <c r="AR876" s="102"/>
      <c r="AS876" s="102"/>
      <c r="AT876" s="102"/>
      <c r="AU876" s="102">
        <f t="shared" si="757"/>
        <v>-49774.400000000001</v>
      </c>
      <c r="AV876" s="260">
        <f t="shared" ref="AV876:AV944" si="760">SUM(AS876:AU876)</f>
        <v>-49774.400000000001</v>
      </c>
      <c r="AW876" s="102"/>
      <c r="AX876" s="102"/>
      <c r="AY876" s="101">
        <f t="shared" ref="AY876:AY944" si="761">AW876+AX876</f>
        <v>0</v>
      </c>
      <c r="AZ876" s="516" t="s">
        <v>1684</v>
      </c>
      <c r="BA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row>
    <row r="877" spans="1:87" s="11" customFormat="1" ht="12" customHeight="1">
      <c r="A877" s="168">
        <v>19000851</v>
      </c>
      <c r="B877" s="111" t="str">
        <f t="shared" si="741"/>
        <v>19000851</v>
      </c>
      <c r="C877" s="96" t="s">
        <v>970</v>
      </c>
      <c r="D877" s="115" t="str">
        <f t="shared" si="742"/>
        <v>Non-Op</v>
      </c>
      <c r="E877" s="115"/>
      <c r="F877" s="96"/>
      <c r="G877" s="115"/>
      <c r="H877" s="184" t="str">
        <f t="shared" si="752"/>
        <v/>
      </c>
      <c r="I877" s="184" t="str">
        <f t="shared" si="753"/>
        <v/>
      </c>
      <c r="J877" s="184" t="str">
        <f t="shared" si="743"/>
        <v/>
      </c>
      <c r="K877" s="184" t="str">
        <f t="shared" si="754"/>
        <v>Non-Op</v>
      </c>
      <c r="L877" s="184" t="str">
        <f t="shared" si="744"/>
        <v>NO</v>
      </c>
      <c r="M877" s="184" t="str">
        <f t="shared" si="745"/>
        <v>NO</v>
      </c>
      <c r="N877" s="184" t="str">
        <f t="shared" si="746"/>
        <v/>
      </c>
      <c r="O877"/>
      <c r="P877" s="97">
        <v>152396.29</v>
      </c>
      <c r="Q877" s="97">
        <v>137156.66</v>
      </c>
      <c r="R877" s="97">
        <v>121917.04</v>
      </c>
      <c r="S877" s="97">
        <v>106677.41</v>
      </c>
      <c r="T877" s="97">
        <v>91437.78</v>
      </c>
      <c r="U877" s="97">
        <v>76198.16</v>
      </c>
      <c r="V877" s="97">
        <v>60958.53</v>
      </c>
      <c r="W877" s="97">
        <v>45718.9</v>
      </c>
      <c r="X877" s="97">
        <v>30479.279999999999</v>
      </c>
      <c r="Y877" s="97">
        <v>15239.65</v>
      </c>
      <c r="Z877" s="97">
        <v>0.01</v>
      </c>
      <c r="AA877" s="97">
        <v>0.01</v>
      </c>
      <c r="AB877" s="97">
        <v>0</v>
      </c>
      <c r="AC877" s="97"/>
      <c r="AD877" s="97"/>
      <c r="AE877" s="97">
        <f t="shared" si="747"/>
        <v>63498.464583333349</v>
      </c>
      <c r="AF877" s="105"/>
      <c r="AG877" s="104"/>
      <c r="AH877" s="102"/>
      <c r="AI877" s="102"/>
      <c r="AJ877" s="102"/>
      <c r="AK877" s="103">
        <f t="shared" si="756"/>
        <v>63498.464583333349</v>
      </c>
      <c r="AL877" s="102">
        <f t="shared" si="758"/>
        <v>63498.464583333349</v>
      </c>
      <c r="AM877" s="101"/>
      <c r="AN877" s="102"/>
      <c r="AO877" s="264">
        <f t="shared" si="759"/>
        <v>0</v>
      </c>
      <c r="AP877" s="240"/>
      <c r="AQ877" s="87">
        <f t="shared" si="748"/>
        <v>0</v>
      </c>
      <c r="AR877" s="102"/>
      <c r="AS877" s="102"/>
      <c r="AT877" s="102"/>
      <c r="AU877" s="102">
        <f t="shared" si="757"/>
        <v>0</v>
      </c>
      <c r="AV877" s="260">
        <f t="shared" si="760"/>
        <v>0</v>
      </c>
      <c r="AW877" s="102"/>
      <c r="AX877" s="102"/>
      <c r="AY877" s="101">
        <f t="shared" si="761"/>
        <v>0</v>
      </c>
      <c r="AZ877" s="516" t="s">
        <v>1699</v>
      </c>
      <c r="BA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row>
    <row r="878" spans="1:87" s="11" customFormat="1" ht="12" customHeight="1">
      <c r="A878" s="168">
        <v>19000861</v>
      </c>
      <c r="B878" s="111" t="str">
        <f t="shared" si="741"/>
        <v>19000861</v>
      </c>
      <c r="C878" s="96" t="s">
        <v>999</v>
      </c>
      <c r="D878" s="115" t="str">
        <f t="shared" si="742"/>
        <v>Non-Op</v>
      </c>
      <c r="E878" s="115"/>
      <c r="F878" s="96"/>
      <c r="G878" s="115"/>
      <c r="H878" s="184" t="str">
        <f t="shared" si="752"/>
        <v/>
      </c>
      <c r="I878" s="184" t="str">
        <f t="shared" si="753"/>
        <v/>
      </c>
      <c r="J878" s="184" t="str">
        <f t="shared" si="743"/>
        <v/>
      </c>
      <c r="K878" s="184" t="str">
        <f t="shared" si="754"/>
        <v>Non-Op</v>
      </c>
      <c r="L878" s="184" t="str">
        <f t="shared" si="744"/>
        <v>NO</v>
      </c>
      <c r="M878" s="184" t="str">
        <f t="shared" si="745"/>
        <v>NO</v>
      </c>
      <c r="N878" s="184" t="str">
        <f t="shared" si="746"/>
        <v/>
      </c>
      <c r="O878"/>
      <c r="P878" s="97">
        <v>38318.949999999997</v>
      </c>
      <c r="Q878" s="97">
        <v>34487.06</v>
      </c>
      <c r="R878" s="97">
        <v>30655.16</v>
      </c>
      <c r="S878" s="97">
        <v>26823.27</v>
      </c>
      <c r="T878" s="97">
        <v>22991.38</v>
      </c>
      <c r="U878" s="97">
        <v>19159.48</v>
      </c>
      <c r="V878" s="97">
        <v>15327.59</v>
      </c>
      <c r="W878" s="97">
        <v>11495.7</v>
      </c>
      <c r="X878" s="97">
        <v>7663.81</v>
      </c>
      <c r="Y878" s="97">
        <v>3831.91</v>
      </c>
      <c r="Z878" s="97">
        <v>0.01</v>
      </c>
      <c r="AA878" s="97">
        <v>0.01</v>
      </c>
      <c r="AB878" s="97">
        <v>0</v>
      </c>
      <c r="AC878" s="97"/>
      <c r="AD878" s="97"/>
      <c r="AE878" s="97">
        <f t="shared" si="747"/>
        <v>15966.237916666671</v>
      </c>
      <c r="AF878" s="105"/>
      <c r="AG878" s="104"/>
      <c r="AH878" s="102"/>
      <c r="AI878" s="102"/>
      <c r="AJ878" s="102"/>
      <c r="AK878" s="103">
        <f t="shared" si="756"/>
        <v>15966.237916666671</v>
      </c>
      <c r="AL878" s="102">
        <f t="shared" si="758"/>
        <v>15966.237916666671</v>
      </c>
      <c r="AM878" s="101"/>
      <c r="AN878" s="102"/>
      <c r="AO878" s="264">
        <f t="shared" si="759"/>
        <v>0</v>
      </c>
      <c r="AP878" s="240"/>
      <c r="AQ878" s="87">
        <f t="shared" si="748"/>
        <v>0</v>
      </c>
      <c r="AR878" s="102"/>
      <c r="AS878" s="102"/>
      <c r="AT878" s="102"/>
      <c r="AU878" s="102">
        <f t="shared" si="757"/>
        <v>0</v>
      </c>
      <c r="AV878" s="260">
        <f t="shared" si="760"/>
        <v>0</v>
      </c>
      <c r="AW878" s="102"/>
      <c r="AX878" s="102"/>
      <c r="AY878" s="101">
        <f t="shared" si="761"/>
        <v>0</v>
      </c>
      <c r="AZ878" s="516" t="s">
        <v>1699</v>
      </c>
      <c r="BA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row>
    <row r="879" spans="1:87" s="11" customFormat="1" ht="12" customHeight="1">
      <c r="A879" s="175">
        <v>19000871</v>
      </c>
      <c r="B879" s="115" t="str">
        <f t="shared" si="741"/>
        <v>19000871</v>
      </c>
      <c r="C879" s="96" t="s">
        <v>1151</v>
      </c>
      <c r="D879" s="115" t="str">
        <f t="shared" si="742"/>
        <v>Non-Op</v>
      </c>
      <c r="E879" s="115"/>
      <c r="F879" s="96"/>
      <c r="G879" s="115"/>
      <c r="H879" s="184" t="str">
        <f t="shared" si="752"/>
        <v/>
      </c>
      <c r="I879" s="184" t="str">
        <f t="shared" si="753"/>
        <v/>
      </c>
      <c r="J879" s="184" t="str">
        <f t="shared" si="743"/>
        <v/>
      </c>
      <c r="K879" s="184" t="str">
        <f t="shared" si="754"/>
        <v>Non-Op</v>
      </c>
      <c r="L879" s="184" t="str">
        <f t="shared" si="744"/>
        <v>NO</v>
      </c>
      <c r="M879" s="184" t="str">
        <f t="shared" si="745"/>
        <v>NO</v>
      </c>
      <c r="N879" s="184" t="str">
        <f t="shared" si="746"/>
        <v/>
      </c>
      <c r="O879"/>
      <c r="P879" s="97">
        <v>1549497.81</v>
      </c>
      <c r="Q879" s="97">
        <v>1549497.81</v>
      </c>
      <c r="R879" s="97">
        <v>1549497.81</v>
      </c>
      <c r="S879" s="97">
        <v>1522953.6</v>
      </c>
      <c r="T879" s="97">
        <v>1522953.6</v>
      </c>
      <c r="U879" s="97">
        <v>1522953.6</v>
      </c>
      <c r="V879" s="97">
        <v>1667388.66</v>
      </c>
      <c r="W879" s="97">
        <v>1667388.66</v>
      </c>
      <c r="X879" s="97">
        <v>1667388.66</v>
      </c>
      <c r="Y879" s="97">
        <v>1895164.32</v>
      </c>
      <c r="Z879" s="97">
        <v>1895164.32</v>
      </c>
      <c r="AA879" s="97">
        <v>1895164.32</v>
      </c>
      <c r="AB879" s="97">
        <v>2032606.59</v>
      </c>
      <c r="AC879" s="97"/>
      <c r="AD879" s="97"/>
      <c r="AE879" s="97">
        <f t="shared" si="747"/>
        <v>1678880.63</v>
      </c>
      <c r="AF879" s="105"/>
      <c r="AG879" s="104"/>
      <c r="AH879" s="102"/>
      <c r="AI879" s="102"/>
      <c r="AJ879" s="102"/>
      <c r="AK879" s="103">
        <f t="shared" si="756"/>
        <v>1678880.63</v>
      </c>
      <c r="AL879" s="102">
        <f t="shared" si="758"/>
        <v>1678880.63</v>
      </c>
      <c r="AM879" s="101"/>
      <c r="AN879" s="102"/>
      <c r="AO879" s="264">
        <f t="shared" si="759"/>
        <v>0</v>
      </c>
      <c r="AP879" s="240"/>
      <c r="AQ879" s="87">
        <f t="shared" si="748"/>
        <v>2032606.59</v>
      </c>
      <c r="AR879" s="102"/>
      <c r="AS879" s="102"/>
      <c r="AT879" s="102"/>
      <c r="AU879" s="102">
        <f t="shared" si="757"/>
        <v>2032606.59</v>
      </c>
      <c r="AV879" s="260">
        <f t="shared" si="760"/>
        <v>2032606.59</v>
      </c>
      <c r="AW879" s="102"/>
      <c r="AX879" s="102"/>
      <c r="AY879" s="101">
        <f t="shared" si="761"/>
        <v>0</v>
      </c>
      <c r="AZ879" s="516" t="s">
        <v>1703</v>
      </c>
      <c r="BA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row>
    <row r="880" spans="1:87" s="11" customFormat="1" ht="12" customHeight="1">
      <c r="A880" s="375">
        <v>19000881</v>
      </c>
      <c r="B880" s="353" t="str">
        <f t="shared" si="741"/>
        <v>19000881</v>
      </c>
      <c r="C880" s="352" t="s">
        <v>1299</v>
      </c>
      <c r="D880" s="353" t="str">
        <f t="shared" si="742"/>
        <v>Non-Op</v>
      </c>
      <c r="E880" s="353"/>
      <c r="F880" s="367">
        <v>42752</v>
      </c>
      <c r="G880" s="353"/>
      <c r="H880" s="354" t="str">
        <f t="shared" si="752"/>
        <v/>
      </c>
      <c r="I880" s="354" t="str">
        <f t="shared" si="753"/>
        <v/>
      </c>
      <c r="J880" s="354" t="str">
        <f t="shared" si="743"/>
        <v/>
      </c>
      <c r="K880" s="354" t="str">
        <f t="shared" si="754"/>
        <v>Non-Op</v>
      </c>
      <c r="L880" s="354" t="str">
        <f t="shared" si="744"/>
        <v>NO</v>
      </c>
      <c r="M880" s="354" t="str">
        <f t="shared" si="745"/>
        <v>NO</v>
      </c>
      <c r="N880" s="354" t="str">
        <f t="shared" si="746"/>
        <v/>
      </c>
      <c r="O880"/>
      <c r="P880" s="355">
        <v>-739489.53</v>
      </c>
      <c r="Q880" s="355">
        <v>-1331497.8899999999</v>
      </c>
      <c r="R880" s="355">
        <v>-960342.61</v>
      </c>
      <c r="S880" s="355">
        <v>-793560.06</v>
      </c>
      <c r="T880" s="355">
        <v>710056.17</v>
      </c>
      <c r="U880" s="355">
        <v>547223.75</v>
      </c>
      <c r="V880" s="355">
        <v>662604.52</v>
      </c>
      <c r="W880" s="355">
        <v>1049705.26</v>
      </c>
      <c r="X880" s="355">
        <v>1131822.0900000001</v>
      </c>
      <c r="Y880" s="355">
        <v>984116.62</v>
      </c>
      <c r="Z880" s="355">
        <v>1189596.96</v>
      </c>
      <c r="AA880" s="355">
        <v>776332.44</v>
      </c>
      <c r="AB880" s="355">
        <v>197602.91</v>
      </c>
      <c r="AC880" s="355"/>
      <c r="AD880" s="355"/>
      <c r="AE880" s="355">
        <f t="shared" si="747"/>
        <v>307926.16166666668</v>
      </c>
      <c r="AF880" s="406"/>
      <c r="AG880" s="356"/>
      <c r="AH880" s="357"/>
      <c r="AI880" s="357"/>
      <c r="AJ880" s="357"/>
      <c r="AK880" s="358">
        <f t="shared" si="756"/>
        <v>307926.16166666668</v>
      </c>
      <c r="AL880" s="357">
        <f t="shared" si="758"/>
        <v>307926.16166666668</v>
      </c>
      <c r="AM880" s="359"/>
      <c r="AN880" s="357"/>
      <c r="AO880" s="360">
        <f t="shared" si="759"/>
        <v>0</v>
      </c>
      <c r="AP880" s="240"/>
      <c r="AQ880" s="361">
        <f t="shared" si="748"/>
        <v>197602.91</v>
      </c>
      <c r="AR880" s="357"/>
      <c r="AS880" s="357"/>
      <c r="AT880" s="357"/>
      <c r="AU880" s="357">
        <f t="shared" si="757"/>
        <v>197602.91</v>
      </c>
      <c r="AV880" s="362">
        <f t="shared" si="760"/>
        <v>197602.91</v>
      </c>
      <c r="AW880" s="357"/>
      <c r="AX880" s="357"/>
      <c r="AY880" s="359">
        <f t="shared" si="761"/>
        <v>0</v>
      </c>
      <c r="AZ880" s="516" t="s">
        <v>1685</v>
      </c>
      <c r="BA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row>
    <row r="881" spans="1:87" s="11" customFormat="1" ht="12" customHeight="1">
      <c r="A881" s="375">
        <v>19000891</v>
      </c>
      <c r="B881" s="353" t="str">
        <f t="shared" si="741"/>
        <v>19000891</v>
      </c>
      <c r="C881" s="352" t="s">
        <v>1454</v>
      </c>
      <c r="D881" s="353" t="str">
        <f t="shared" si="742"/>
        <v>Non-Op</v>
      </c>
      <c r="E881" s="353"/>
      <c r="F881" s="367">
        <v>43070</v>
      </c>
      <c r="G881" s="353"/>
      <c r="H881" s="354" t="str">
        <f t="shared" si="752"/>
        <v/>
      </c>
      <c r="I881" s="354" t="str">
        <f t="shared" si="753"/>
        <v/>
      </c>
      <c r="J881" s="354" t="str">
        <f t="shared" si="743"/>
        <v/>
      </c>
      <c r="K881" s="354" t="str">
        <f t="shared" si="754"/>
        <v>Non-Op</v>
      </c>
      <c r="L881" s="354" t="str">
        <f t="shared" si="744"/>
        <v>NO</v>
      </c>
      <c r="M881" s="354" t="str">
        <f t="shared" si="745"/>
        <v>NO</v>
      </c>
      <c r="N881" s="354" t="str">
        <f t="shared" si="746"/>
        <v/>
      </c>
      <c r="O881"/>
      <c r="P881" s="355">
        <v>662137876</v>
      </c>
      <c r="Q881" s="355">
        <v>662137876</v>
      </c>
      <c r="R881" s="355">
        <v>662137876</v>
      </c>
      <c r="S881" s="355">
        <v>654621802.50999999</v>
      </c>
      <c r="T881" s="355">
        <v>652307335.46000004</v>
      </c>
      <c r="U881" s="355">
        <v>649911677.36000001</v>
      </c>
      <c r="V881" s="355">
        <v>649293233.22000003</v>
      </c>
      <c r="W881" s="355">
        <v>647409056.13999999</v>
      </c>
      <c r="X881" s="355">
        <v>644761041.76999998</v>
      </c>
      <c r="Y881" s="355">
        <v>691441389.55999994</v>
      </c>
      <c r="Z881" s="355">
        <v>689171150.25</v>
      </c>
      <c r="AA881" s="355">
        <v>686980181.71000004</v>
      </c>
      <c r="AB881" s="355">
        <v>635356819.67999995</v>
      </c>
      <c r="AC881" s="355"/>
      <c r="AD881" s="355"/>
      <c r="AE881" s="355">
        <f t="shared" si="747"/>
        <v>661576663.98500001</v>
      </c>
      <c r="AF881" s="406"/>
      <c r="AG881" s="356"/>
      <c r="AH881" s="357"/>
      <c r="AI881" s="357"/>
      <c r="AJ881" s="357"/>
      <c r="AK881" s="358">
        <f t="shared" si="756"/>
        <v>661576663.98500001</v>
      </c>
      <c r="AL881" s="357">
        <f t="shared" si="758"/>
        <v>661576663.98500001</v>
      </c>
      <c r="AM881" s="359"/>
      <c r="AN881" s="357"/>
      <c r="AO881" s="360">
        <f t="shared" si="759"/>
        <v>0</v>
      </c>
      <c r="AP881" s="240"/>
      <c r="AQ881" s="361">
        <f t="shared" si="748"/>
        <v>635356819.67999995</v>
      </c>
      <c r="AR881" s="357"/>
      <c r="AS881" s="357"/>
      <c r="AT881" s="357"/>
      <c r="AU881" s="357">
        <f t="shared" si="757"/>
        <v>635356819.67999995</v>
      </c>
      <c r="AV881" s="362">
        <f t="shared" si="760"/>
        <v>635356819.67999995</v>
      </c>
      <c r="AW881" s="357"/>
      <c r="AX881" s="357"/>
      <c r="AY881" s="359">
        <f t="shared" si="761"/>
        <v>0</v>
      </c>
      <c r="AZ881" s="516" t="s">
        <v>1696</v>
      </c>
      <c r="BA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row>
    <row r="882" spans="1:87" s="11" customFormat="1" ht="12" customHeight="1">
      <c r="A882" s="370">
        <v>19000901</v>
      </c>
      <c r="B882" s="370" t="str">
        <f t="shared" si="741"/>
        <v>19000901</v>
      </c>
      <c r="C882" s="407" t="s">
        <v>1486</v>
      </c>
      <c r="D882" s="353" t="str">
        <f t="shared" si="742"/>
        <v>Non-Op</v>
      </c>
      <c r="E882" s="353"/>
      <c r="F882" s="383">
        <v>43101</v>
      </c>
      <c r="G882" s="353"/>
      <c r="H882" s="354" t="str">
        <f t="shared" si="752"/>
        <v/>
      </c>
      <c r="I882" s="354" t="str">
        <f t="shared" si="753"/>
        <v/>
      </c>
      <c r="J882" s="354" t="str">
        <f t="shared" si="743"/>
        <v/>
      </c>
      <c r="K882" s="354" t="str">
        <f t="shared" si="754"/>
        <v>Non-Op</v>
      </c>
      <c r="L882" s="354" t="str">
        <f t="shared" si="744"/>
        <v>NO</v>
      </c>
      <c r="M882" s="354" t="str">
        <f t="shared" si="745"/>
        <v>NO</v>
      </c>
      <c r="N882" s="354" t="str">
        <f t="shared" si="746"/>
        <v/>
      </c>
      <c r="O882"/>
      <c r="P882" s="355">
        <v>0</v>
      </c>
      <c r="Q882" s="355">
        <v>1750000</v>
      </c>
      <c r="R882" s="355">
        <v>1750000</v>
      </c>
      <c r="S882" s="355">
        <v>1750000</v>
      </c>
      <c r="T882" s="355">
        <v>1750000</v>
      </c>
      <c r="U882" s="355">
        <v>1750000</v>
      </c>
      <c r="V882" s="355">
        <v>1750000</v>
      </c>
      <c r="W882" s="355">
        <v>1750000</v>
      </c>
      <c r="X882" s="355">
        <v>1750000</v>
      </c>
      <c r="Y882" s="355">
        <v>1750000</v>
      </c>
      <c r="Z882" s="355">
        <v>1750000</v>
      </c>
      <c r="AA882" s="355">
        <v>1750000</v>
      </c>
      <c r="AB882" s="355">
        <v>1750000</v>
      </c>
      <c r="AC882" s="355"/>
      <c r="AD882" s="355"/>
      <c r="AE882" s="355">
        <f t="shared" si="747"/>
        <v>1677083.3333333333</v>
      </c>
      <c r="AF882" s="406"/>
      <c r="AG882" s="356"/>
      <c r="AH882" s="357"/>
      <c r="AI882" s="357"/>
      <c r="AJ882" s="357"/>
      <c r="AK882" s="358">
        <f t="shared" si="756"/>
        <v>1677083.3333333333</v>
      </c>
      <c r="AL882" s="357">
        <f t="shared" ref="AL882:AL884" si="762">SUM(AI882:AK882)</f>
        <v>1677083.3333333333</v>
      </c>
      <c r="AM882" s="359"/>
      <c r="AN882" s="357"/>
      <c r="AO882" s="360">
        <f t="shared" si="759"/>
        <v>0</v>
      </c>
      <c r="AP882" s="240"/>
      <c r="AQ882" s="361">
        <f t="shared" si="748"/>
        <v>1750000</v>
      </c>
      <c r="AR882" s="357"/>
      <c r="AS882" s="357"/>
      <c r="AT882" s="357"/>
      <c r="AU882" s="357">
        <f t="shared" ref="AU882" si="763">AQ882</f>
        <v>1750000</v>
      </c>
      <c r="AV882" s="362">
        <f t="shared" ref="AV882:AV884" si="764">SUM(AS882:AU882)</f>
        <v>1750000</v>
      </c>
      <c r="AW882" s="357"/>
      <c r="AX882" s="357"/>
      <c r="AY882" s="359">
        <f t="shared" si="761"/>
        <v>0</v>
      </c>
      <c r="AZ882" s="516" t="s">
        <v>1687</v>
      </c>
      <c r="BA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row>
    <row r="883" spans="1:87" s="11" customFormat="1" ht="12" customHeight="1">
      <c r="A883" s="370" t="s">
        <v>1569</v>
      </c>
      <c r="B883" s="370"/>
      <c r="C883" s="392" t="s">
        <v>1556</v>
      </c>
      <c r="D883" s="353" t="str">
        <f t="shared" si="742"/>
        <v>W/C</v>
      </c>
      <c r="E883" s="353"/>
      <c r="F883" s="383">
        <v>43221</v>
      </c>
      <c r="G883" s="353"/>
      <c r="H883" s="354" t="str">
        <f t="shared" si="752"/>
        <v/>
      </c>
      <c r="I883" s="354" t="str">
        <f t="shared" si="753"/>
        <v/>
      </c>
      <c r="J883" s="354" t="str">
        <f t="shared" si="743"/>
        <v/>
      </c>
      <c r="K883" s="354" t="str">
        <f t="shared" si="754"/>
        <v/>
      </c>
      <c r="L883" s="354" t="str">
        <f t="shared" ref="L883" si="765">IF(VALUE(AM883),"W/C",IF(ISBLANK(AM883),"NO","W/C"))</f>
        <v>W/C</v>
      </c>
      <c r="M883" s="354" t="str">
        <f t="shared" ref="M883" si="766">IF(VALUE(AN883),"W/C",IF(ISBLANK(AN883),"NO","W/C"))</f>
        <v>NO</v>
      </c>
      <c r="N883" s="354" t="str">
        <f t="shared" ref="N883" si="767">IF(OR(CONCATENATE(L883,M883)="NOW/C",CONCATENATE(L883,M883)="W/CNO"),"W/C","")</f>
        <v>W/C</v>
      </c>
      <c r="O883"/>
      <c r="P883" s="355"/>
      <c r="Q883" s="355"/>
      <c r="R883" s="355"/>
      <c r="S883" s="355"/>
      <c r="T883" s="355"/>
      <c r="U883" s="355">
        <v>5051459.49</v>
      </c>
      <c r="V883" s="355">
        <v>5051459.49</v>
      </c>
      <c r="W883" s="355">
        <v>5051459.49</v>
      </c>
      <c r="X883" s="355">
        <v>5051459.49</v>
      </c>
      <c r="Y883" s="355">
        <v>5051459.49</v>
      </c>
      <c r="Z883" s="355">
        <v>5051459.49</v>
      </c>
      <c r="AA883" s="355">
        <v>5051459.49</v>
      </c>
      <c r="AB883" s="355">
        <v>5051459.49</v>
      </c>
      <c r="AC883" s="355"/>
      <c r="AD883" s="355"/>
      <c r="AE883" s="355">
        <f t="shared" si="747"/>
        <v>3157162.1812500004</v>
      </c>
      <c r="AF883" s="406"/>
      <c r="AG883" s="356"/>
      <c r="AH883" s="357"/>
      <c r="AI883" s="357"/>
      <c r="AJ883" s="357"/>
      <c r="AK883" s="358"/>
      <c r="AL883" s="357">
        <f t="shared" ref="AL883" si="768">SUM(AI883:AK883)</f>
        <v>0</v>
      </c>
      <c r="AM883" s="359">
        <f>AE883</f>
        <v>3157162.1812500004</v>
      </c>
      <c r="AN883" s="357"/>
      <c r="AO883" s="360">
        <f t="shared" si="759"/>
        <v>3157162.1812500004</v>
      </c>
      <c r="AP883" s="240"/>
      <c r="AQ883" s="361">
        <f t="shared" si="748"/>
        <v>5051459.49</v>
      </c>
      <c r="AR883" s="357"/>
      <c r="AS883" s="357"/>
      <c r="AT883" s="357"/>
      <c r="AU883" s="357"/>
      <c r="AV883" s="362">
        <f t="shared" ref="AV883" si="769">SUM(AS883:AU883)</f>
        <v>0</v>
      </c>
      <c r="AW883" s="357">
        <f t="shared" ref="AW883:AW884" si="770">AQ883</f>
        <v>5051459.49</v>
      </c>
      <c r="AX883" s="357"/>
      <c r="AY883" s="359">
        <f t="shared" si="761"/>
        <v>5051459.49</v>
      </c>
      <c r="AZ883" s="516"/>
      <c r="BA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row>
    <row r="884" spans="1:87" s="11" customFormat="1" ht="12" customHeight="1">
      <c r="A884" s="370" t="s">
        <v>1593</v>
      </c>
      <c r="B884" s="370"/>
      <c r="C884" s="392" t="s">
        <v>1587</v>
      </c>
      <c r="D884" s="353" t="str">
        <f t="shared" si="742"/>
        <v>W/C</v>
      </c>
      <c r="E884" s="353"/>
      <c r="F884" s="383">
        <v>43252</v>
      </c>
      <c r="G884" s="353"/>
      <c r="H884" s="354"/>
      <c r="I884" s="354"/>
      <c r="J884" s="354"/>
      <c r="K884" s="354" t="str">
        <f t="shared" si="754"/>
        <v/>
      </c>
      <c r="L884" s="354" t="str">
        <f t="shared" ref="L884" si="771">IF(VALUE(AM884),"W/C",IF(ISBLANK(AM884),"NO","W/C"))</f>
        <v>W/C</v>
      </c>
      <c r="M884" s="354" t="str">
        <f t="shared" ref="M884" si="772">IF(VALUE(AN884),"W/C",IF(ISBLANK(AN884),"NO","W/C"))</f>
        <v>NO</v>
      </c>
      <c r="N884" s="354" t="str">
        <f t="shared" ref="N884" si="773">IF(OR(CONCATENATE(L884,M884)="NOW/C",CONCATENATE(L884,M884)="W/CNO"),"W/C","")</f>
        <v>W/C</v>
      </c>
      <c r="O884"/>
      <c r="P884" s="355"/>
      <c r="Q884" s="355"/>
      <c r="R884" s="355"/>
      <c r="S884" s="355"/>
      <c r="T884" s="355"/>
      <c r="U884" s="355"/>
      <c r="V884" s="355">
        <v>612519.17000000004</v>
      </c>
      <c r="W884" s="355">
        <v>799747.09</v>
      </c>
      <c r="X884" s="355">
        <v>82927.73</v>
      </c>
      <c r="Y884" s="355">
        <v>1483094.93</v>
      </c>
      <c r="Z884" s="355">
        <v>864669.59</v>
      </c>
      <c r="AA884" s="355">
        <v>730342.89</v>
      </c>
      <c r="AB884" s="355">
        <v>645540.30000000005</v>
      </c>
      <c r="AC884" s="355"/>
      <c r="AD884" s="355"/>
      <c r="AE884" s="355">
        <f t="shared" si="747"/>
        <v>408005.96249999997</v>
      </c>
      <c r="AF884" s="406"/>
      <c r="AG884" s="434"/>
      <c r="AH884" s="357"/>
      <c r="AI884" s="357"/>
      <c r="AJ884" s="357"/>
      <c r="AK884" s="358"/>
      <c r="AL884" s="357">
        <f t="shared" si="762"/>
        <v>0</v>
      </c>
      <c r="AM884" s="359">
        <f>AE884</f>
        <v>408005.96249999997</v>
      </c>
      <c r="AN884" s="357"/>
      <c r="AO884" s="360">
        <f t="shared" si="759"/>
        <v>408005.96249999997</v>
      </c>
      <c r="AP884" s="240"/>
      <c r="AQ884" s="361">
        <f t="shared" si="748"/>
        <v>645540.30000000005</v>
      </c>
      <c r="AR884" s="357"/>
      <c r="AS884" s="357"/>
      <c r="AT884" s="357"/>
      <c r="AU884" s="357"/>
      <c r="AV884" s="362">
        <f t="shared" si="764"/>
        <v>0</v>
      </c>
      <c r="AW884" s="357">
        <f t="shared" si="770"/>
        <v>645540.30000000005</v>
      </c>
      <c r="AX884" s="357"/>
      <c r="AY884" s="359">
        <f t="shared" si="761"/>
        <v>645540.30000000005</v>
      </c>
      <c r="AZ884" s="516"/>
      <c r="BA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row>
    <row r="885" spans="1:87" s="11" customFormat="1" ht="12" customHeight="1">
      <c r="A885" s="168">
        <v>19002003</v>
      </c>
      <c r="B885" s="111" t="str">
        <f t="shared" si="741"/>
        <v>19002003</v>
      </c>
      <c r="C885" s="96" t="s">
        <v>1045</v>
      </c>
      <c r="D885" s="115" t="str">
        <f t="shared" si="742"/>
        <v>CRB</v>
      </c>
      <c r="E885" s="115"/>
      <c r="F885" s="96"/>
      <c r="G885" s="115"/>
      <c r="H885" s="184" t="str">
        <f t="shared" ref="H885:H897" si="774">IF(VALUE(AH885),H$7,IF(ISBLANK(AH885),"",H$7))</f>
        <v/>
      </c>
      <c r="I885" s="184" t="str">
        <f t="shared" ref="I885:I897" si="775">IF(VALUE(AI885),I$7,IF(ISBLANK(AI885),"",I$7))</f>
        <v>ERB</v>
      </c>
      <c r="J885" s="184" t="str">
        <f t="shared" ref="J885:J897" si="776">IF(VALUE(AJ885),J$7,IF(ISBLANK(AJ885),"",J$7))</f>
        <v>GRB</v>
      </c>
      <c r="K885" s="184" t="str">
        <f t="shared" si="754"/>
        <v/>
      </c>
      <c r="L885" s="184" t="str">
        <f t="shared" ref="L885" si="777">IF(VALUE(AM885),"W/C",IF(ISBLANK(AM885),"NO","W/C"))</f>
        <v>NO</v>
      </c>
      <c r="M885" s="184" t="str">
        <f t="shared" ref="M885" si="778">IF(VALUE(AN885),"W/C",IF(ISBLANK(AN885),"NO","W/C"))</f>
        <v>NO</v>
      </c>
      <c r="N885" s="184" t="str">
        <f t="shared" ref="N885" si="779">IF(OR(CONCATENATE(L885,M885)="NOW/C",CONCATENATE(L885,M885)="W/CNO"),"W/C","")</f>
        <v/>
      </c>
      <c r="O885"/>
      <c r="P885" s="97">
        <v>0.42</v>
      </c>
      <c r="Q885" s="97">
        <v>0</v>
      </c>
      <c r="R885" s="97">
        <v>0</v>
      </c>
      <c r="S885" s="97">
        <v>0</v>
      </c>
      <c r="T885" s="97">
        <v>0</v>
      </c>
      <c r="U885" s="97">
        <v>0</v>
      </c>
      <c r="V885" s="97">
        <v>0</v>
      </c>
      <c r="W885" s="97">
        <v>0.17</v>
      </c>
      <c r="X885" s="97">
        <v>0.17</v>
      </c>
      <c r="Y885" s="97">
        <v>0.01</v>
      </c>
      <c r="Z885" s="97">
        <v>0.01</v>
      </c>
      <c r="AA885" s="97">
        <v>0.01</v>
      </c>
      <c r="AB885" s="97">
        <v>-0.01</v>
      </c>
      <c r="AC885" s="97"/>
      <c r="AD885" s="97"/>
      <c r="AE885" s="97">
        <f t="shared" si="747"/>
        <v>4.791666666666667E-2</v>
      </c>
      <c r="AF885" s="105" t="s">
        <v>757</v>
      </c>
      <c r="AG885" s="104" t="s">
        <v>548</v>
      </c>
      <c r="AH885" s="102"/>
      <c r="AI885" s="102">
        <f>AE885*C1402</f>
        <v>4.093172908385357E-2</v>
      </c>
      <c r="AJ885" s="102">
        <f>AE885*C1403</f>
        <v>6.9849375828131E-3</v>
      </c>
      <c r="AK885" s="103"/>
      <c r="AL885" s="102">
        <f t="shared" si="758"/>
        <v>4.791666666666667E-2</v>
      </c>
      <c r="AM885" s="101"/>
      <c r="AN885" s="102"/>
      <c r="AO885" s="264">
        <f t="shared" si="759"/>
        <v>0</v>
      </c>
      <c r="AP885" s="102"/>
      <c r="AQ885" s="87">
        <f t="shared" si="748"/>
        <v>-0.01</v>
      </c>
      <c r="AR885" s="102"/>
      <c r="AS885" s="102">
        <f>AQ885*C1402</f>
        <v>-8.5422738957607446E-3</v>
      </c>
      <c r="AT885" s="102">
        <f>AQ885*C1403</f>
        <v>-1.4577261042392556E-3</v>
      </c>
      <c r="AU885" s="102"/>
      <c r="AV885" s="260">
        <f t="shared" si="760"/>
        <v>-0.01</v>
      </c>
      <c r="AW885" s="102"/>
      <c r="AX885" s="102"/>
      <c r="AY885" s="101">
        <f t="shared" si="761"/>
        <v>0</v>
      </c>
      <c r="AZ885" s="516"/>
      <c r="BA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row>
    <row r="886" spans="1:87" s="11" customFormat="1" ht="12" customHeight="1">
      <c r="A886" s="168">
        <v>19003011</v>
      </c>
      <c r="B886" s="111" t="str">
        <f t="shared" si="741"/>
        <v>19003011</v>
      </c>
      <c r="C886" s="96" t="s">
        <v>1076</v>
      </c>
      <c r="D886" s="115" t="str">
        <f t="shared" si="742"/>
        <v>ERB</v>
      </c>
      <c r="E886" s="115"/>
      <c r="F886" s="96"/>
      <c r="G886" s="115"/>
      <c r="H886" s="184" t="str">
        <f t="shared" si="774"/>
        <v/>
      </c>
      <c r="I886" s="184" t="str">
        <f t="shared" si="775"/>
        <v>ERB</v>
      </c>
      <c r="J886" s="184" t="str">
        <f t="shared" si="776"/>
        <v/>
      </c>
      <c r="K886" s="184" t="str">
        <f t="shared" si="754"/>
        <v/>
      </c>
      <c r="L886" s="184" t="str">
        <f t="shared" si="744"/>
        <v>NO</v>
      </c>
      <c r="M886" s="184" t="str">
        <f t="shared" si="745"/>
        <v>NO</v>
      </c>
      <c r="N886" s="184" t="str">
        <f t="shared" si="746"/>
        <v/>
      </c>
      <c r="O886"/>
      <c r="P886" s="97">
        <v>483649.6</v>
      </c>
      <c r="Q886" s="97">
        <v>454630.75</v>
      </c>
      <c r="R886" s="97">
        <v>425611.9</v>
      </c>
      <c r="S886" s="97">
        <v>396593.05</v>
      </c>
      <c r="T886" s="97">
        <v>367574.2</v>
      </c>
      <c r="U886" s="97">
        <v>338555.35</v>
      </c>
      <c r="V886" s="97">
        <v>309536.5</v>
      </c>
      <c r="W886" s="97">
        <v>280517.65000000002</v>
      </c>
      <c r="X886" s="97">
        <v>251498.8</v>
      </c>
      <c r="Y886" s="97">
        <v>222479.95</v>
      </c>
      <c r="Z886" s="97">
        <v>193459.84</v>
      </c>
      <c r="AA886" s="97">
        <v>193459.84</v>
      </c>
      <c r="AB886" s="97">
        <v>193459.84</v>
      </c>
      <c r="AC886" s="97"/>
      <c r="AD886" s="97"/>
      <c r="AE886" s="97">
        <f t="shared" si="747"/>
        <v>314372.71249999997</v>
      </c>
      <c r="AF886" s="105" t="s">
        <v>228</v>
      </c>
      <c r="AG886" s="104"/>
      <c r="AH886" s="102"/>
      <c r="AI886" s="102">
        <f>AE886</f>
        <v>314372.71249999997</v>
      </c>
      <c r="AJ886" s="102"/>
      <c r="AK886" s="103"/>
      <c r="AL886" s="102">
        <f t="shared" si="758"/>
        <v>314372.71249999997</v>
      </c>
      <c r="AM886" s="101"/>
      <c r="AN886" s="102"/>
      <c r="AO886" s="264">
        <f t="shared" si="759"/>
        <v>0</v>
      </c>
      <c r="AP886" s="240"/>
      <c r="AQ886" s="87">
        <f t="shared" si="748"/>
        <v>193459.84</v>
      </c>
      <c r="AR886" s="102"/>
      <c r="AS886" s="102">
        <f>AQ886</f>
        <v>193459.84</v>
      </c>
      <c r="AT886" s="102"/>
      <c r="AU886" s="102"/>
      <c r="AV886" s="260">
        <f t="shared" si="760"/>
        <v>193459.84</v>
      </c>
      <c r="AW886" s="102"/>
      <c r="AX886" s="102"/>
      <c r="AY886" s="101">
        <f t="shared" si="761"/>
        <v>0</v>
      </c>
      <c r="AZ886" s="516"/>
      <c r="BA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row>
    <row r="887" spans="1:87" s="11" customFormat="1" ht="12" customHeight="1">
      <c r="A887" s="168">
        <v>19003021</v>
      </c>
      <c r="B887" s="111" t="str">
        <f t="shared" si="741"/>
        <v>19003021</v>
      </c>
      <c r="C887" s="96" t="s">
        <v>1085</v>
      </c>
      <c r="D887" s="115" t="str">
        <f t="shared" si="742"/>
        <v>ERB</v>
      </c>
      <c r="E887" s="115"/>
      <c r="F887" s="96"/>
      <c r="G887" s="115"/>
      <c r="H887" s="184" t="str">
        <f t="shared" si="774"/>
        <v/>
      </c>
      <c r="I887" s="184" t="str">
        <f t="shared" si="775"/>
        <v>ERB</v>
      </c>
      <c r="J887" s="184" t="str">
        <f t="shared" si="776"/>
        <v/>
      </c>
      <c r="K887" s="184" t="str">
        <f t="shared" si="754"/>
        <v/>
      </c>
      <c r="L887" s="184" t="str">
        <f t="shared" si="744"/>
        <v>NO</v>
      </c>
      <c r="M887" s="184" t="str">
        <f t="shared" si="745"/>
        <v>NO</v>
      </c>
      <c r="N887" s="184" t="str">
        <f t="shared" si="746"/>
        <v/>
      </c>
      <c r="O887"/>
      <c r="P887" s="97">
        <v>140010.15</v>
      </c>
      <c r="Q887" s="97">
        <v>131609.73000000001</v>
      </c>
      <c r="R887" s="97">
        <v>123209.31</v>
      </c>
      <c r="S887" s="97">
        <v>114808.89</v>
      </c>
      <c r="T887" s="97">
        <v>106408.47</v>
      </c>
      <c r="U887" s="97">
        <v>98008.05</v>
      </c>
      <c r="V887" s="97">
        <v>89607.63</v>
      </c>
      <c r="W887" s="97">
        <v>81207.210000000006</v>
      </c>
      <c r="X887" s="97">
        <v>72806.789999999994</v>
      </c>
      <c r="Y887" s="97">
        <v>64406.37</v>
      </c>
      <c r="Z887" s="97">
        <v>56004.06</v>
      </c>
      <c r="AA887" s="97">
        <v>56004.06</v>
      </c>
      <c r="AB887" s="97">
        <v>56004.06</v>
      </c>
      <c r="AC887" s="97"/>
      <c r="AD887" s="97"/>
      <c r="AE887" s="97">
        <f t="shared" si="747"/>
        <v>91007.306250000009</v>
      </c>
      <c r="AF887" s="105" t="s">
        <v>228</v>
      </c>
      <c r="AG887" s="104"/>
      <c r="AH887" s="102"/>
      <c r="AI887" s="102">
        <f>AE887</f>
        <v>91007.306250000009</v>
      </c>
      <c r="AJ887" s="102"/>
      <c r="AK887" s="103"/>
      <c r="AL887" s="102">
        <f t="shared" si="758"/>
        <v>91007.306250000009</v>
      </c>
      <c r="AM887" s="101"/>
      <c r="AN887" s="102"/>
      <c r="AO887" s="264">
        <f t="shared" si="759"/>
        <v>0</v>
      </c>
      <c r="AP887" s="240"/>
      <c r="AQ887" s="87">
        <f t="shared" si="748"/>
        <v>56004.06</v>
      </c>
      <c r="AR887" s="102"/>
      <c r="AS887" s="102">
        <f>AQ887</f>
        <v>56004.06</v>
      </c>
      <c r="AT887" s="102"/>
      <c r="AU887" s="102"/>
      <c r="AV887" s="260">
        <f t="shared" si="760"/>
        <v>56004.06</v>
      </c>
      <c r="AW887" s="102"/>
      <c r="AX887" s="102"/>
      <c r="AY887" s="101">
        <f t="shared" si="761"/>
        <v>0</v>
      </c>
      <c r="AZ887" s="516"/>
      <c r="BA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row>
    <row r="888" spans="1:87" s="11" customFormat="1" ht="12" customHeight="1">
      <c r="A888" s="175">
        <v>19003031</v>
      </c>
      <c r="B888" s="115" t="str">
        <f t="shared" si="741"/>
        <v>19003031</v>
      </c>
      <c r="C888" s="96" t="s">
        <v>1154</v>
      </c>
      <c r="D888" s="115" t="str">
        <f t="shared" si="742"/>
        <v>Non-Op</v>
      </c>
      <c r="E888" s="115"/>
      <c r="F888" s="96"/>
      <c r="G888" s="115"/>
      <c r="H888" s="184" t="str">
        <f t="shared" si="774"/>
        <v/>
      </c>
      <c r="I888" s="184" t="str">
        <f t="shared" si="775"/>
        <v/>
      </c>
      <c r="J888" s="184" t="str">
        <f t="shared" si="776"/>
        <v/>
      </c>
      <c r="K888" s="184" t="str">
        <f t="shared" si="754"/>
        <v>Non-Op</v>
      </c>
      <c r="L888" s="184" t="str">
        <f t="shared" si="744"/>
        <v>NO</v>
      </c>
      <c r="M888" s="184" t="str">
        <f t="shared" si="745"/>
        <v>NO</v>
      </c>
      <c r="N888" s="184" t="str">
        <f t="shared" si="746"/>
        <v/>
      </c>
      <c r="O888"/>
      <c r="P888" s="97">
        <v>0</v>
      </c>
      <c r="Q888" s="97">
        <v>0</v>
      </c>
      <c r="R888" s="97">
        <v>0</v>
      </c>
      <c r="S888" s="97">
        <v>0</v>
      </c>
      <c r="T888" s="97">
        <v>0</v>
      </c>
      <c r="U888" s="97">
        <v>0</v>
      </c>
      <c r="V888" s="97">
        <v>0</v>
      </c>
      <c r="W888" s="97">
        <v>0</v>
      </c>
      <c r="X888" s="97">
        <v>0</v>
      </c>
      <c r="Y888" s="97">
        <v>0</v>
      </c>
      <c r="Z888" s="97">
        <v>0</v>
      </c>
      <c r="AA888" s="97">
        <v>0</v>
      </c>
      <c r="AB888" s="97">
        <v>0</v>
      </c>
      <c r="AC888" s="97"/>
      <c r="AD888" s="97"/>
      <c r="AE888" s="97">
        <f t="shared" si="747"/>
        <v>0</v>
      </c>
      <c r="AF888" s="105"/>
      <c r="AG888" s="104"/>
      <c r="AH888" s="102"/>
      <c r="AI888" s="102"/>
      <c r="AJ888" s="102"/>
      <c r="AK888" s="103">
        <f t="shared" ref="AK888:AK897" si="780">AE888</f>
        <v>0</v>
      </c>
      <c r="AL888" s="102">
        <f t="shared" si="758"/>
        <v>0</v>
      </c>
      <c r="AM888" s="101"/>
      <c r="AN888" s="102"/>
      <c r="AO888" s="264">
        <f t="shared" si="759"/>
        <v>0</v>
      </c>
      <c r="AP888" s="240"/>
      <c r="AQ888" s="87">
        <f t="shared" si="748"/>
        <v>0</v>
      </c>
      <c r="AR888" s="102"/>
      <c r="AS888" s="102"/>
      <c r="AT888" s="102"/>
      <c r="AU888" s="102">
        <f t="shared" ref="AU888:AU897" si="781">AQ888</f>
        <v>0</v>
      </c>
      <c r="AV888" s="260">
        <f t="shared" si="760"/>
        <v>0</v>
      </c>
      <c r="AW888" s="102"/>
      <c r="AX888" s="102"/>
      <c r="AY888" s="101">
        <f t="shared" si="761"/>
        <v>0</v>
      </c>
      <c r="AZ888" s="516" t="s">
        <v>1700</v>
      </c>
      <c r="BA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row>
    <row r="889" spans="1:87" s="11" customFormat="1" ht="12" customHeight="1">
      <c r="A889" s="175">
        <v>19003032</v>
      </c>
      <c r="B889" s="115" t="str">
        <f t="shared" si="741"/>
        <v>19003032</v>
      </c>
      <c r="C889" s="96" t="s">
        <v>1155</v>
      </c>
      <c r="D889" s="115" t="str">
        <f t="shared" si="742"/>
        <v>Non-Op</v>
      </c>
      <c r="E889" s="115"/>
      <c r="F889" s="96"/>
      <c r="G889" s="115"/>
      <c r="H889" s="184" t="str">
        <f t="shared" si="774"/>
        <v/>
      </c>
      <c r="I889" s="184" t="str">
        <f t="shared" si="775"/>
        <v/>
      </c>
      <c r="J889" s="184" t="str">
        <f t="shared" si="776"/>
        <v/>
      </c>
      <c r="K889" s="184" t="str">
        <f t="shared" si="754"/>
        <v>Non-Op</v>
      </c>
      <c r="L889" s="184" t="str">
        <f t="shared" si="744"/>
        <v>NO</v>
      </c>
      <c r="M889" s="184" t="str">
        <f t="shared" si="745"/>
        <v>NO</v>
      </c>
      <c r="N889" s="184" t="str">
        <f t="shared" si="746"/>
        <v/>
      </c>
      <c r="O889"/>
      <c r="P889" s="97">
        <v>0</v>
      </c>
      <c r="Q889" s="97">
        <v>0</v>
      </c>
      <c r="R889" s="97">
        <v>0</v>
      </c>
      <c r="S889" s="97">
        <v>0</v>
      </c>
      <c r="T889" s="97">
        <v>0</v>
      </c>
      <c r="U889" s="97">
        <v>0</v>
      </c>
      <c r="V889" s="97">
        <v>0</v>
      </c>
      <c r="W889" s="97">
        <v>0</v>
      </c>
      <c r="X889" s="97">
        <v>51313.52</v>
      </c>
      <c r="Y889" s="97">
        <v>60788.58</v>
      </c>
      <c r="Z889" s="97">
        <v>101457.3</v>
      </c>
      <c r="AA889" s="97">
        <v>136160.18</v>
      </c>
      <c r="AB889" s="97">
        <v>175425.16</v>
      </c>
      <c r="AC889" s="97"/>
      <c r="AD889" s="97"/>
      <c r="AE889" s="97">
        <f t="shared" si="747"/>
        <v>36452.68</v>
      </c>
      <c r="AF889" s="105"/>
      <c r="AG889" s="104"/>
      <c r="AH889" s="102"/>
      <c r="AI889" s="102"/>
      <c r="AJ889" s="102"/>
      <c r="AK889" s="103">
        <f t="shared" si="780"/>
        <v>36452.68</v>
      </c>
      <c r="AL889" s="102">
        <f t="shared" si="758"/>
        <v>36452.68</v>
      </c>
      <c r="AM889" s="101"/>
      <c r="AN889" s="102"/>
      <c r="AO889" s="264">
        <f t="shared" si="759"/>
        <v>0</v>
      </c>
      <c r="AP889" s="240"/>
      <c r="AQ889" s="87">
        <f t="shared" si="748"/>
        <v>175425.16</v>
      </c>
      <c r="AR889" s="102"/>
      <c r="AS889" s="102"/>
      <c r="AT889" s="102"/>
      <c r="AU889" s="102">
        <f t="shared" si="781"/>
        <v>175425.16</v>
      </c>
      <c r="AV889" s="260">
        <f t="shared" si="760"/>
        <v>175425.16</v>
      </c>
      <c r="AW889" s="102"/>
      <c r="AX889" s="102"/>
      <c r="AY889" s="101">
        <f t="shared" si="761"/>
        <v>0</v>
      </c>
      <c r="AZ889" s="516" t="s">
        <v>1700</v>
      </c>
      <c r="BA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row>
    <row r="890" spans="1:87" s="11" customFormat="1" ht="12" customHeight="1">
      <c r="A890" s="179">
        <v>19003041</v>
      </c>
      <c r="B890" s="209" t="str">
        <f t="shared" si="741"/>
        <v>19003041</v>
      </c>
      <c r="C890" s="135" t="s">
        <v>1202</v>
      </c>
      <c r="D890" s="115" t="str">
        <f t="shared" si="742"/>
        <v>Non-Op</v>
      </c>
      <c r="E890" s="115"/>
      <c r="F890" s="135"/>
      <c r="G890" s="115"/>
      <c r="H890" s="184" t="str">
        <f t="shared" si="774"/>
        <v/>
      </c>
      <c r="I890" s="184" t="str">
        <f t="shared" si="775"/>
        <v/>
      </c>
      <c r="J890" s="184" t="str">
        <f t="shared" si="776"/>
        <v/>
      </c>
      <c r="K890" s="184" t="str">
        <f t="shared" si="754"/>
        <v>Non-Op</v>
      </c>
      <c r="L890" s="184" t="str">
        <f t="shared" si="744"/>
        <v>NO</v>
      </c>
      <c r="M890" s="184" t="str">
        <f t="shared" si="745"/>
        <v>NO</v>
      </c>
      <c r="N890" s="184" t="str">
        <f t="shared" si="746"/>
        <v/>
      </c>
      <c r="O890"/>
      <c r="P890" s="97">
        <v>2163000</v>
      </c>
      <c r="Q890" s="97">
        <v>2163000</v>
      </c>
      <c r="R890" s="97">
        <v>2163000</v>
      </c>
      <c r="S890" s="97">
        <v>2478000</v>
      </c>
      <c r="T890" s="97">
        <v>1990163.28</v>
      </c>
      <c r="U890" s="97">
        <v>0</v>
      </c>
      <c r="V890" s="97">
        <v>0</v>
      </c>
      <c r="W890" s="97">
        <v>0</v>
      </c>
      <c r="X890" s="97">
        <v>0</v>
      </c>
      <c r="Y890" s="97">
        <v>0</v>
      </c>
      <c r="Z890" s="97">
        <v>0</v>
      </c>
      <c r="AA890" s="97">
        <v>0</v>
      </c>
      <c r="AB890" s="97">
        <v>0</v>
      </c>
      <c r="AC890" s="97"/>
      <c r="AD890" s="97"/>
      <c r="AE890" s="97">
        <f t="shared" si="747"/>
        <v>822971.94</v>
      </c>
      <c r="AF890" s="146"/>
      <c r="AG890" s="108"/>
      <c r="AH890" s="102"/>
      <c r="AI890" s="102"/>
      <c r="AJ890" s="102"/>
      <c r="AK890" s="103">
        <f t="shared" si="780"/>
        <v>822971.94</v>
      </c>
      <c r="AL890" s="102">
        <f t="shared" si="758"/>
        <v>822971.94</v>
      </c>
      <c r="AM890" s="101"/>
      <c r="AN890" s="102"/>
      <c r="AO890" s="264">
        <f t="shared" si="759"/>
        <v>0</v>
      </c>
      <c r="AP890" s="240"/>
      <c r="AQ890" s="87">
        <f t="shared" si="748"/>
        <v>0</v>
      </c>
      <c r="AR890" s="102"/>
      <c r="AS890" s="102"/>
      <c r="AT890" s="102"/>
      <c r="AU890" s="102">
        <f t="shared" si="781"/>
        <v>0</v>
      </c>
      <c r="AV890" s="260">
        <f t="shared" si="760"/>
        <v>0</v>
      </c>
      <c r="AW890" s="102"/>
      <c r="AX890" s="102"/>
      <c r="AY890" s="101">
        <f t="shared" si="761"/>
        <v>0</v>
      </c>
      <c r="AZ890" s="516" t="s">
        <v>1686</v>
      </c>
      <c r="BA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row>
    <row r="891" spans="1:87" s="11" customFormat="1" ht="12" customHeight="1">
      <c r="A891" s="168">
        <v>19003042</v>
      </c>
      <c r="B891" s="111" t="str">
        <f t="shared" si="741"/>
        <v>19003042</v>
      </c>
      <c r="C891" s="96" t="s">
        <v>1182</v>
      </c>
      <c r="D891" s="115" t="str">
        <f t="shared" si="742"/>
        <v>Non-Op</v>
      </c>
      <c r="E891" s="115"/>
      <c r="F891" s="96"/>
      <c r="G891" s="115"/>
      <c r="H891" s="184" t="str">
        <f t="shared" si="774"/>
        <v/>
      </c>
      <c r="I891" s="184" t="str">
        <f t="shared" si="775"/>
        <v/>
      </c>
      <c r="J891" s="184" t="str">
        <f t="shared" si="776"/>
        <v/>
      </c>
      <c r="K891" s="184" t="str">
        <f t="shared" si="754"/>
        <v>Non-Op</v>
      </c>
      <c r="L891" s="184" t="str">
        <f t="shared" si="744"/>
        <v>NO</v>
      </c>
      <c r="M891" s="184" t="str">
        <f t="shared" si="745"/>
        <v>NO</v>
      </c>
      <c r="N891" s="184" t="str">
        <f t="shared" si="746"/>
        <v/>
      </c>
      <c r="O891"/>
      <c r="P891" s="97">
        <v>1701000</v>
      </c>
      <c r="Q891" s="97">
        <v>1701000</v>
      </c>
      <c r="R891" s="97">
        <v>1701000</v>
      </c>
      <c r="S891" s="97">
        <v>987000</v>
      </c>
      <c r="T891" s="97">
        <v>987000</v>
      </c>
      <c r="U891" s="97">
        <v>0</v>
      </c>
      <c r="V891" s="97">
        <v>0</v>
      </c>
      <c r="W891" s="97">
        <v>0</v>
      </c>
      <c r="X891" s="97">
        <v>0</v>
      </c>
      <c r="Y891" s="97">
        <v>0</v>
      </c>
      <c r="Z891" s="97">
        <v>0</v>
      </c>
      <c r="AA891" s="97">
        <v>0</v>
      </c>
      <c r="AB891" s="97">
        <v>0</v>
      </c>
      <c r="AC891" s="97"/>
      <c r="AD891" s="97"/>
      <c r="AE891" s="97">
        <f t="shared" si="747"/>
        <v>518875</v>
      </c>
      <c r="AF891" s="146"/>
      <c r="AG891" s="108"/>
      <c r="AH891" s="102"/>
      <c r="AI891" s="102"/>
      <c r="AJ891" s="102"/>
      <c r="AK891" s="103">
        <f t="shared" si="780"/>
        <v>518875</v>
      </c>
      <c r="AL891" s="102">
        <f t="shared" si="758"/>
        <v>518875</v>
      </c>
      <c r="AM891" s="101"/>
      <c r="AN891" s="102"/>
      <c r="AO891" s="264">
        <f t="shared" si="759"/>
        <v>0</v>
      </c>
      <c r="AP891" s="240"/>
      <c r="AQ891" s="87">
        <f t="shared" si="748"/>
        <v>0</v>
      </c>
      <c r="AR891" s="102"/>
      <c r="AS891" s="102"/>
      <c r="AT891" s="102"/>
      <c r="AU891" s="102">
        <f t="shared" si="781"/>
        <v>0</v>
      </c>
      <c r="AV891" s="260">
        <f t="shared" si="760"/>
        <v>0</v>
      </c>
      <c r="AW891" s="102"/>
      <c r="AX891" s="102"/>
      <c r="AY891" s="101">
        <f t="shared" si="761"/>
        <v>0</v>
      </c>
      <c r="AZ891" s="516" t="s">
        <v>1686</v>
      </c>
      <c r="BA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row>
    <row r="892" spans="1:87" s="11" customFormat="1" ht="12" customHeight="1">
      <c r="A892" s="168">
        <v>19100012</v>
      </c>
      <c r="B892" s="111" t="str">
        <f t="shared" si="741"/>
        <v>19100012</v>
      </c>
      <c r="C892" s="96" t="s">
        <v>251</v>
      </c>
      <c r="D892" s="115" t="str">
        <f t="shared" si="742"/>
        <v>Non-Op</v>
      </c>
      <c r="E892" s="115"/>
      <c r="F892" s="96"/>
      <c r="G892" s="115"/>
      <c r="H892" s="184" t="str">
        <f t="shared" si="774"/>
        <v/>
      </c>
      <c r="I892" s="184" t="str">
        <f t="shared" si="775"/>
        <v/>
      </c>
      <c r="J892" s="184" t="str">
        <f t="shared" si="776"/>
        <v/>
      </c>
      <c r="K892" s="184" t="str">
        <f t="shared" si="754"/>
        <v>Non-Op</v>
      </c>
      <c r="L892" s="184" t="str">
        <f t="shared" si="744"/>
        <v>NO</v>
      </c>
      <c r="M892" s="184" t="str">
        <f t="shared" si="745"/>
        <v>NO</v>
      </c>
      <c r="N892" s="184" t="str">
        <f t="shared" si="746"/>
        <v/>
      </c>
      <c r="O892"/>
      <c r="P892" s="97">
        <v>630515.52</v>
      </c>
      <c r="Q892" s="97">
        <v>-4216486.12</v>
      </c>
      <c r="R892" s="97">
        <v>-10216957.43</v>
      </c>
      <c r="S892" s="97">
        <v>-13686696.32</v>
      </c>
      <c r="T892" s="97">
        <v>-13931829.720000001</v>
      </c>
      <c r="U892" s="97">
        <v>-9169059.7300000004</v>
      </c>
      <c r="V892" s="97">
        <v>-4155658.75</v>
      </c>
      <c r="W892" s="97">
        <v>2398821.84</v>
      </c>
      <c r="X892" s="97">
        <v>8411939.8100000005</v>
      </c>
      <c r="Y892" s="97">
        <v>13780230.35</v>
      </c>
      <c r="Z892" s="97">
        <v>15254201.15</v>
      </c>
      <c r="AA892" s="97">
        <v>13727081.83</v>
      </c>
      <c r="AB892" s="97">
        <v>6663061.3300000001</v>
      </c>
      <c r="AC892" s="97"/>
      <c r="AD892" s="97"/>
      <c r="AE892" s="97">
        <f t="shared" si="747"/>
        <v>153531.27791666667</v>
      </c>
      <c r="AF892" s="105"/>
      <c r="AG892" s="104"/>
      <c r="AH892" s="102"/>
      <c r="AI892" s="102"/>
      <c r="AJ892" s="102"/>
      <c r="AK892" s="103">
        <f t="shared" si="780"/>
        <v>153531.27791666667</v>
      </c>
      <c r="AL892" s="102">
        <f t="shared" si="758"/>
        <v>153531.27791666667</v>
      </c>
      <c r="AM892" s="101"/>
      <c r="AN892" s="102"/>
      <c r="AO892" s="264">
        <f t="shared" si="759"/>
        <v>0</v>
      </c>
      <c r="AP892" s="240"/>
      <c r="AQ892" s="87">
        <f t="shared" si="748"/>
        <v>6663061.3300000001</v>
      </c>
      <c r="AR892" s="102"/>
      <c r="AS892" s="102"/>
      <c r="AT892" s="102"/>
      <c r="AU892" s="102">
        <f t="shared" si="781"/>
        <v>6663061.3300000001</v>
      </c>
      <c r="AV892" s="260">
        <f t="shared" si="760"/>
        <v>6663061.3300000001</v>
      </c>
      <c r="AW892" s="102"/>
      <c r="AX892" s="102"/>
      <c r="AY892" s="101">
        <f t="shared" si="761"/>
        <v>0</v>
      </c>
      <c r="AZ892" s="516" t="s">
        <v>1694</v>
      </c>
      <c r="BA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row>
    <row r="893" spans="1:87" s="11" customFormat="1" ht="12" customHeight="1">
      <c r="A893" s="168">
        <v>19100022</v>
      </c>
      <c r="B893" s="111" t="str">
        <f t="shared" si="741"/>
        <v>19100022</v>
      </c>
      <c r="C893" s="96" t="s">
        <v>285</v>
      </c>
      <c r="D893" s="115" t="str">
        <f t="shared" si="742"/>
        <v>Non-Op</v>
      </c>
      <c r="E893" s="115"/>
      <c r="F893" s="96"/>
      <c r="G893" s="115"/>
      <c r="H893" s="184" t="str">
        <f t="shared" si="774"/>
        <v/>
      </c>
      <c r="I893" s="184" t="str">
        <f t="shared" si="775"/>
        <v/>
      </c>
      <c r="J893" s="184" t="str">
        <f t="shared" si="776"/>
        <v/>
      </c>
      <c r="K893" s="184" t="str">
        <f t="shared" si="754"/>
        <v>Non-Op</v>
      </c>
      <c r="L893" s="184" t="str">
        <f t="shared" si="744"/>
        <v>NO</v>
      </c>
      <c r="M893" s="184" t="str">
        <f t="shared" si="745"/>
        <v>NO</v>
      </c>
      <c r="N893" s="184" t="str">
        <f t="shared" si="746"/>
        <v/>
      </c>
      <c r="O893"/>
      <c r="P893" s="97">
        <v>-5134890.42</v>
      </c>
      <c r="Q893" s="97">
        <v>-7881615.9000000004</v>
      </c>
      <c r="R893" s="97">
        <v>-8771563.4100000001</v>
      </c>
      <c r="S893" s="97">
        <v>-14218877.59</v>
      </c>
      <c r="T893" s="97">
        <v>-20752442.780000001</v>
      </c>
      <c r="U893" s="97">
        <v>-25576556.170000002</v>
      </c>
      <c r="V893" s="97">
        <v>-30934592.670000002</v>
      </c>
      <c r="W893" s="97">
        <v>-36870711.409999996</v>
      </c>
      <c r="X893" s="97">
        <v>-43173728.950000003</v>
      </c>
      <c r="Y893" s="97">
        <v>-47216677.130000003</v>
      </c>
      <c r="Z893" s="97">
        <v>-50047410.479999997</v>
      </c>
      <c r="AA893" s="97">
        <v>25459600.120000001</v>
      </c>
      <c r="AB893" s="97">
        <v>45741131.039999999</v>
      </c>
      <c r="AC893" s="97"/>
      <c r="AD893" s="97"/>
      <c r="AE893" s="97">
        <f t="shared" si="747"/>
        <v>-19973454.671666667</v>
      </c>
      <c r="AF893" s="105"/>
      <c r="AG893" s="104"/>
      <c r="AH893" s="102"/>
      <c r="AI893" s="102"/>
      <c r="AJ893" s="102"/>
      <c r="AK893" s="103">
        <f t="shared" si="780"/>
        <v>-19973454.671666667</v>
      </c>
      <c r="AL893" s="102">
        <f t="shared" si="758"/>
        <v>-19973454.671666667</v>
      </c>
      <c r="AM893" s="101"/>
      <c r="AN893" s="102"/>
      <c r="AO893" s="264">
        <f t="shared" si="759"/>
        <v>0</v>
      </c>
      <c r="AP893" s="240"/>
      <c r="AQ893" s="87">
        <f t="shared" si="748"/>
        <v>45741131.039999999</v>
      </c>
      <c r="AR893" s="102"/>
      <c r="AS893" s="102"/>
      <c r="AT893" s="102"/>
      <c r="AU893" s="102">
        <f t="shared" si="781"/>
        <v>45741131.039999999</v>
      </c>
      <c r="AV893" s="260">
        <f t="shared" si="760"/>
        <v>45741131.039999999</v>
      </c>
      <c r="AW893" s="102"/>
      <c r="AX893" s="102"/>
      <c r="AY893" s="101">
        <f t="shared" si="761"/>
        <v>0</v>
      </c>
      <c r="AZ893" s="516" t="s">
        <v>1694</v>
      </c>
      <c r="BA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row>
    <row r="894" spans="1:87" s="11" customFormat="1" ht="12" customHeight="1">
      <c r="A894" s="168">
        <v>19100132</v>
      </c>
      <c r="B894" s="111" t="str">
        <f t="shared" si="741"/>
        <v>19100132</v>
      </c>
      <c r="C894" s="96" t="s">
        <v>247</v>
      </c>
      <c r="D894" s="115" t="str">
        <f t="shared" si="742"/>
        <v>Non-Op</v>
      </c>
      <c r="E894" s="115"/>
      <c r="F894" s="96"/>
      <c r="G894" s="115"/>
      <c r="H894" s="184" t="str">
        <f t="shared" si="774"/>
        <v/>
      </c>
      <c r="I894" s="184" t="str">
        <f t="shared" si="775"/>
        <v/>
      </c>
      <c r="J894" s="184" t="str">
        <f t="shared" si="776"/>
        <v/>
      </c>
      <c r="K894" s="184" t="str">
        <f t="shared" si="754"/>
        <v>Non-Op</v>
      </c>
      <c r="L894" s="184" t="str">
        <f t="shared" si="744"/>
        <v>NO</v>
      </c>
      <c r="M894" s="184" t="str">
        <f t="shared" si="745"/>
        <v>NO</v>
      </c>
      <c r="N894" s="184" t="str">
        <f t="shared" si="746"/>
        <v/>
      </c>
      <c r="O894"/>
      <c r="P894" s="97">
        <v>-50661.81</v>
      </c>
      <c r="Q894" s="97">
        <v>-69516.479999999996</v>
      </c>
      <c r="R894" s="97">
        <v>-95316.33</v>
      </c>
      <c r="S894" s="97">
        <v>-127612.35</v>
      </c>
      <c r="T894" s="97">
        <v>-180652.25</v>
      </c>
      <c r="U894" s="97">
        <v>-260028.41</v>
      </c>
      <c r="V894" s="97">
        <v>-354652.15</v>
      </c>
      <c r="W894" s="97">
        <v>-478636.28</v>
      </c>
      <c r="X894" s="97">
        <v>-626312.81999999995</v>
      </c>
      <c r="Y894" s="97">
        <v>-743258.16</v>
      </c>
      <c r="Z894" s="97">
        <v>-992547.93</v>
      </c>
      <c r="AA894" s="97">
        <v>20438.02</v>
      </c>
      <c r="AB894" s="97">
        <v>130445.27</v>
      </c>
      <c r="AC894" s="97"/>
      <c r="AD894" s="97"/>
      <c r="AE894" s="97">
        <f t="shared" si="747"/>
        <v>-322350.28416666674</v>
      </c>
      <c r="AF894" s="105"/>
      <c r="AG894" s="104"/>
      <c r="AH894" s="102"/>
      <c r="AI894" s="102"/>
      <c r="AJ894" s="102"/>
      <c r="AK894" s="103">
        <f t="shared" si="780"/>
        <v>-322350.28416666674</v>
      </c>
      <c r="AL894" s="102">
        <f t="shared" si="758"/>
        <v>-322350.28416666674</v>
      </c>
      <c r="AM894" s="101"/>
      <c r="AN894" s="102"/>
      <c r="AO894" s="264">
        <f t="shared" si="759"/>
        <v>0</v>
      </c>
      <c r="AP894" s="240"/>
      <c r="AQ894" s="87">
        <f t="shared" si="748"/>
        <v>130445.27</v>
      </c>
      <c r="AR894" s="102"/>
      <c r="AS894" s="102"/>
      <c r="AT894" s="102"/>
      <c r="AU894" s="102">
        <f t="shared" si="781"/>
        <v>130445.27</v>
      </c>
      <c r="AV894" s="260">
        <f t="shared" si="760"/>
        <v>130445.27</v>
      </c>
      <c r="AW894" s="102"/>
      <c r="AX894" s="102"/>
      <c r="AY894" s="101">
        <f t="shared" si="761"/>
        <v>0</v>
      </c>
      <c r="AZ894" s="516" t="s">
        <v>1694</v>
      </c>
      <c r="BA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row>
    <row r="895" spans="1:87" s="11" customFormat="1" ht="12" customHeight="1">
      <c r="A895" s="168">
        <v>19100142</v>
      </c>
      <c r="B895" s="111" t="str">
        <f t="shared" si="741"/>
        <v>19100142</v>
      </c>
      <c r="C895" s="96" t="s">
        <v>248</v>
      </c>
      <c r="D895" s="115" t="str">
        <f t="shared" si="742"/>
        <v>Non-Op</v>
      </c>
      <c r="E895" s="115"/>
      <c r="F895" s="96"/>
      <c r="G895" s="115"/>
      <c r="H895" s="184" t="str">
        <f t="shared" si="774"/>
        <v/>
      </c>
      <c r="I895" s="184" t="str">
        <f t="shared" si="775"/>
        <v/>
      </c>
      <c r="J895" s="184" t="str">
        <f t="shared" si="776"/>
        <v/>
      </c>
      <c r="K895" s="184" t="str">
        <f t="shared" si="754"/>
        <v>Non-Op</v>
      </c>
      <c r="L895" s="184" t="str">
        <f t="shared" si="744"/>
        <v>NO</v>
      </c>
      <c r="M895" s="184" t="str">
        <f t="shared" si="745"/>
        <v>NO</v>
      </c>
      <c r="N895" s="184" t="str">
        <f t="shared" si="746"/>
        <v/>
      </c>
      <c r="O895"/>
      <c r="P895" s="97">
        <v>46941.33</v>
      </c>
      <c r="Q895" s="97">
        <v>48652.86</v>
      </c>
      <c r="R895" s="97">
        <v>34207.279999999999</v>
      </c>
      <c r="S895" s="97">
        <v>-3075.75</v>
      </c>
      <c r="T895" s="97">
        <v>-53390.32</v>
      </c>
      <c r="U895" s="97">
        <v>-105698.38</v>
      </c>
      <c r="V895" s="97">
        <v>-138771.28</v>
      </c>
      <c r="W895" s="97">
        <v>-154482.26</v>
      </c>
      <c r="X895" s="97">
        <v>-144154.42000000001</v>
      </c>
      <c r="Y895" s="97">
        <v>-111038.33</v>
      </c>
      <c r="Z895" s="97">
        <v>-52787.4</v>
      </c>
      <c r="AA895" s="97">
        <v>9192.07</v>
      </c>
      <c r="AB895" s="97">
        <v>66058.880000000005</v>
      </c>
      <c r="AC895" s="97"/>
      <c r="AD895" s="97"/>
      <c r="AE895" s="97">
        <f t="shared" si="747"/>
        <v>-51237.152083333342</v>
      </c>
      <c r="AF895" s="105"/>
      <c r="AG895" s="104"/>
      <c r="AH895" s="102"/>
      <c r="AI895" s="102"/>
      <c r="AJ895" s="102"/>
      <c r="AK895" s="103">
        <f t="shared" si="780"/>
        <v>-51237.152083333342</v>
      </c>
      <c r="AL895" s="102">
        <f t="shared" si="758"/>
        <v>-51237.152083333342</v>
      </c>
      <c r="AM895" s="101"/>
      <c r="AN895" s="102"/>
      <c r="AO895" s="264">
        <f t="shared" si="759"/>
        <v>0</v>
      </c>
      <c r="AP895" s="240"/>
      <c r="AQ895" s="87">
        <f t="shared" si="748"/>
        <v>66058.880000000005</v>
      </c>
      <c r="AR895" s="102"/>
      <c r="AS895" s="102"/>
      <c r="AT895" s="102"/>
      <c r="AU895" s="102">
        <f t="shared" si="781"/>
        <v>66058.880000000005</v>
      </c>
      <c r="AV895" s="260">
        <f t="shared" si="760"/>
        <v>66058.880000000005</v>
      </c>
      <c r="AW895" s="102"/>
      <c r="AX895" s="102"/>
      <c r="AY895" s="101">
        <f t="shared" si="761"/>
        <v>0</v>
      </c>
      <c r="AZ895" s="516" t="s">
        <v>1694</v>
      </c>
      <c r="BA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row>
    <row r="896" spans="1:87" s="11" customFormat="1" ht="12" customHeight="1">
      <c r="A896" s="168">
        <v>19100152</v>
      </c>
      <c r="B896" s="111" t="str">
        <f t="shared" si="741"/>
        <v>19100152</v>
      </c>
      <c r="C896" s="96" t="s">
        <v>403</v>
      </c>
      <c r="D896" s="115" t="str">
        <f t="shared" si="742"/>
        <v>Non-Op</v>
      </c>
      <c r="E896" s="115"/>
      <c r="F896" s="96"/>
      <c r="G896" s="115"/>
      <c r="H896" s="184" t="str">
        <f t="shared" si="774"/>
        <v/>
      </c>
      <c r="I896" s="184" t="str">
        <f t="shared" si="775"/>
        <v/>
      </c>
      <c r="J896" s="184" t="str">
        <f t="shared" si="776"/>
        <v/>
      </c>
      <c r="K896" s="184" t="str">
        <f t="shared" si="754"/>
        <v>Non-Op</v>
      </c>
      <c r="L896" s="184" t="str">
        <f t="shared" si="744"/>
        <v>NO</v>
      </c>
      <c r="M896" s="184" t="str">
        <f t="shared" si="745"/>
        <v>NO</v>
      </c>
      <c r="N896" s="184" t="str">
        <f t="shared" si="746"/>
        <v/>
      </c>
      <c r="O896"/>
      <c r="P896" s="97">
        <v>-152574.91</v>
      </c>
      <c r="Q896" s="97">
        <v>-168710.12</v>
      </c>
      <c r="R896" s="97">
        <v>-184386.33</v>
      </c>
      <c r="S896" s="97">
        <v>-199622.56</v>
      </c>
      <c r="T896" s="97">
        <v>-212228.27</v>
      </c>
      <c r="U896" s="97">
        <v>-214693.6</v>
      </c>
      <c r="V896" s="97">
        <v>-217836.91</v>
      </c>
      <c r="W896" s="97">
        <v>-226718.76</v>
      </c>
      <c r="X896" s="97">
        <v>-235817.63</v>
      </c>
      <c r="Y896" s="97">
        <v>-245143.2</v>
      </c>
      <c r="Z896" s="97">
        <v>-257856.94</v>
      </c>
      <c r="AA896" s="97">
        <v>-243596.92</v>
      </c>
      <c r="AB896" s="97">
        <v>-217501.91</v>
      </c>
      <c r="AC896" s="97"/>
      <c r="AD896" s="97"/>
      <c r="AE896" s="97">
        <f t="shared" si="747"/>
        <v>-215970.8041666667</v>
      </c>
      <c r="AF896" s="105"/>
      <c r="AG896" s="104"/>
      <c r="AH896" s="102"/>
      <c r="AI896" s="102"/>
      <c r="AJ896" s="102"/>
      <c r="AK896" s="103">
        <f t="shared" si="780"/>
        <v>-215970.8041666667</v>
      </c>
      <c r="AL896" s="102">
        <f t="shared" si="758"/>
        <v>-215970.8041666667</v>
      </c>
      <c r="AM896" s="101"/>
      <c r="AN896" s="102"/>
      <c r="AO896" s="264">
        <f t="shared" si="759"/>
        <v>0</v>
      </c>
      <c r="AP896" s="240"/>
      <c r="AQ896" s="87">
        <f t="shared" si="748"/>
        <v>-217501.91</v>
      </c>
      <c r="AR896" s="102"/>
      <c r="AS896" s="102"/>
      <c r="AT896" s="102"/>
      <c r="AU896" s="102">
        <f t="shared" si="781"/>
        <v>-217501.91</v>
      </c>
      <c r="AV896" s="260">
        <f t="shared" si="760"/>
        <v>-217501.91</v>
      </c>
      <c r="AW896" s="102"/>
      <c r="AX896" s="102"/>
      <c r="AY896" s="101">
        <f t="shared" si="761"/>
        <v>0</v>
      </c>
      <c r="AZ896" s="516" t="s">
        <v>1694</v>
      </c>
      <c r="BA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row>
    <row r="897" spans="1:87" s="11" customFormat="1" ht="12" customHeight="1">
      <c r="A897" s="168">
        <v>19100162</v>
      </c>
      <c r="B897" s="111" t="str">
        <f t="shared" si="741"/>
        <v>19100162</v>
      </c>
      <c r="C897" s="270" t="s">
        <v>331</v>
      </c>
      <c r="D897" s="271" t="str">
        <f t="shared" si="742"/>
        <v>Non-Op</v>
      </c>
      <c r="E897" s="271"/>
      <c r="F897" s="270"/>
      <c r="G897" s="271"/>
      <c r="H897" s="272" t="str">
        <f t="shared" si="774"/>
        <v/>
      </c>
      <c r="I897" s="272" t="str">
        <f t="shared" si="775"/>
        <v/>
      </c>
      <c r="J897" s="272" t="str">
        <f t="shared" si="776"/>
        <v/>
      </c>
      <c r="K897" s="272" t="str">
        <f t="shared" si="754"/>
        <v>Non-Op</v>
      </c>
      <c r="L897" s="272" t="str">
        <f t="shared" si="744"/>
        <v>NO</v>
      </c>
      <c r="M897" s="272" t="str">
        <f t="shared" si="745"/>
        <v>NO</v>
      </c>
      <c r="N897" s="272" t="str">
        <f t="shared" si="746"/>
        <v/>
      </c>
      <c r="O897"/>
      <c r="P897" s="97">
        <v>-11390293.1</v>
      </c>
      <c r="Q897" s="97">
        <v>-9348139.9600000009</v>
      </c>
      <c r="R897" s="97">
        <v>-7289177.6299999999</v>
      </c>
      <c r="S897" s="97">
        <v>-5427031.8399999999</v>
      </c>
      <c r="T897" s="97">
        <v>-4160378.14</v>
      </c>
      <c r="U897" s="97">
        <v>-3494790.36</v>
      </c>
      <c r="V897" s="97">
        <v>-2843705.57</v>
      </c>
      <c r="W897" s="97">
        <v>-2450841.19</v>
      </c>
      <c r="X897" s="97">
        <v>-1966768.26</v>
      </c>
      <c r="Y897" s="97">
        <v>-1425655.79</v>
      </c>
      <c r="Z897" s="97">
        <v>-307347.51</v>
      </c>
      <c r="AA897" s="97">
        <v>-49675920.670000002</v>
      </c>
      <c r="AB897" s="97">
        <v>-42461207.020000003</v>
      </c>
      <c r="AC897" s="97"/>
      <c r="AD897" s="97"/>
      <c r="AE897" s="97">
        <f t="shared" si="747"/>
        <v>-9609625.5816666652</v>
      </c>
      <c r="AF897" s="105"/>
      <c r="AG897" s="104"/>
      <c r="AH897" s="102"/>
      <c r="AI897" s="102"/>
      <c r="AJ897" s="102"/>
      <c r="AK897" s="103">
        <f t="shared" si="780"/>
        <v>-9609625.5816666652</v>
      </c>
      <c r="AL897" s="102">
        <f t="shared" si="758"/>
        <v>-9609625.5816666652</v>
      </c>
      <c r="AM897" s="101"/>
      <c r="AN897" s="102"/>
      <c r="AO897" s="264">
        <f t="shared" si="759"/>
        <v>0</v>
      </c>
      <c r="AP897" s="240"/>
      <c r="AQ897" s="87">
        <f t="shared" si="748"/>
        <v>-42461207.020000003</v>
      </c>
      <c r="AR897" s="102"/>
      <c r="AS897" s="102"/>
      <c r="AT897" s="102"/>
      <c r="AU897" s="102">
        <f t="shared" si="781"/>
        <v>-42461207.020000003</v>
      </c>
      <c r="AV897" s="260">
        <f>SUM(AS897:AU897)</f>
        <v>-42461207.020000003</v>
      </c>
      <c r="AW897" s="102"/>
      <c r="AX897" s="102"/>
      <c r="AY897" s="101">
        <f t="shared" si="761"/>
        <v>0</v>
      </c>
      <c r="AZ897" s="516" t="s">
        <v>1694</v>
      </c>
      <c r="BA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row>
    <row r="898" spans="1:87" s="96" customFormat="1" ht="12" customHeight="1" thickBot="1">
      <c r="A898" s="180" t="s">
        <v>438</v>
      </c>
      <c r="B898" s="210" t="str">
        <f t="shared" si="741"/>
        <v>TOTAL ASSETS</v>
      </c>
      <c r="C898" s="220"/>
      <c r="D898" s="219" t="str">
        <f t="shared" si="742"/>
        <v xml:space="preserve">    </v>
      </c>
      <c r="E898" s="219"/>
      <c r="F898" s="220"/>
      <c r="G898" s="219"/>
      <c r="H898" s="221" t="s">
        <v>125</v>
      </c>
      <c r="I898" s="221" t="s">
        <v>125</v>
      </c>
      <c r="J898" s="221" t="s">
        <v>125</v>
      </c>
      <c r="K898" s="221" t="s">
        <v>125</v>
      </c>
      <c r="L898" s="221" t="s">
        <v>125</v>
      </c>
      <c r="M898" s="221" t="s">
        <v>125</v>
      </c>
      <c r="N898" s="221" t="str">
        <f t="shared" si="746"/>
        <v/>
      </c>
      <c r="O898"/>
      <c r="P898" s="269">
        <f t="shared" ref="P898:U898" si="782">SUM( P9:P897)</f>
        <v>12625792218.959986</v>
      </c>
      <c r="Q898" s="269">
        <f t="shared" si="782"/>
        <v>12604473198.450003</v>
      </c>
      <c r="R898" s="269">
        <f t="shared" si="782"/>
        <v>12602024652.320011</v>
      </c>
      <c r="S898" s="269">
        <f t="shared" si="782"/>
        <v>12541851064.239986</v>
      </c>
      <c r="T898" s="269">
        <f t="shared" si="782"/>
        <v>12456431093.990002</v>
      </c>
      <c r="U898" s="269">
        <f t="shared" si="782"/>
        <v>12414895662.369999</v>
      </c>
      <c r="V898" s="269">
        <v>12432450872.95998</v>
      </c>
      <c r="W898" s="269">
        <f>SUM( W9:W897)</f>
        <v>12488909379.349998</v>
      </c>
      <c r="X898" s="269">
        <v>12510155829.599981</v>
      </c>
      <c r="Y898" s="269">
        <f>SUM( Y9:Y897)</f>
        <v>12549509246.580017</v>
      </c>
      <c r="Z898" s="269">
        <f>SUM( Z9:Z897)</f>
        <v>12755070345.660015</v>
      </c>
      <c r="AA898" s="269">
        <f>SUM( AA9:AA897)</f>
        <v>13028285353.000006</v>
      </c>
      <c r="AB898" s="269">
        <f>SUM( AB9:AB897)</f>
        <v>12964100505.320021</v>
      </c>
      <c r="AC898" s="191"/>
      <c r="AD898" s="191"/>
      <c r="AE898" s="269">
        <f>SUM( AE9:AE897)</f>
        <v>12598250255.054998</v>
      </c>
      <c r="AF898" s="136"/>
      <c r="AG898" s="136"/>
      <c r="AH898" s="137">
        <f>SUM(AH9:AH897)</f>
        <v>76493193.214166656</v>
      </c>
      <c r="AI898" s="137">
        <f t="shared" ref="AI898:AO898" si="783">SUM(AI9:AI897)</f>
        <v>6804704621.6442032</v>
      </c>
      <c r="AJ898" s="137">
        <f>SUM(AJ9:AJ897)</f>
        <v>2544513378.9328828</v>
      </c>
      <c r="AK898" s="164">
        <f t="shared" si="783"/>
        <v>2245326343.7183342</v>
      </c>
      <c r="AL898" s="137">
        <f t="shared" si="783"/>
        <v>11594544344.295435</v>
      </c>
      <c r="AM898" s="265">
        <f t="shared" si="783"/>
        <v>927212717.54541612</v>
      </c>
      <c r="AN898" s="137">
        <f t="shared" si="783"/>
        <v>0</v>
      </c>
      <c r="AO898" s="266">
        <f t="shared" si="783"/>
        <v>927212717.54541612</v>
      </c>
      <c r="AP898" s="241"/>
      <c r="AQ898" s="137">
        <f t="shared" si="748"/>
        <v>12964100505.320021</v>
      </c>
      <c r="AR898" s="137">
        <f>SUM(AR9:AR897)</f>
        <v>76182930.409999996</v>
      </c>
      <c r="AS898" s="137">
        <f t="shared" ref="AS898:AX898" si="784">SUM(AS9:AS897)</f>
        <v>6964966563.24716</v>
      </c>
      <c r="AT898" s="137">
        <f t="shared" si="784"/>
        <v>2688865058.1028409</v>
      </c>
      <c r="AU898" s="137">
        <f t="shared" si="784"/>
        <v>2181489667.4199996</v>
      </c>
      <c r="AV898" s="261">
        <f>SUM(AV9:AV897)</f>
        <v>11835321288.770006</v>
      </c>
      <c r="AW898" s="137">
        <f t="shared" si="784"/>
        <v>1052596286.1399996</v>
      </c>
      <c r="AX898" s="137">
        <f t="shared" si="784"/>
        <v>0</v>
      </c>
      <c r="AY898" s="265">
        <f>SUM(AY9:AY897)</f>
        <v>1052596286.1399996</v>
      </c>
      <c r="AZ898" s="516"/>
      <c r="BA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row>
    <row r="899" spans="1:87" s="11" customFormat="1" ht="12" customHeight="1">
      <c r="A899" s="168">
        <v>20100023</v>
      </c>
      <c r="B899" s="111" t="str">
        <f t="shared" si="741"/>
        <v>20100023</v>
      </c>
      <c r="C899" s="96" t="s">
        <v>676</v>
      </c>
      <c r="D899" s="115" t="str">
        <f t="shared" si="742"/>
        <v>AIC</v>
      </c>
      <c r="E899" s="115"/>
      <c r="F899" s="96"/>
      <c r="G899" s="115"/>
      <c r="H899" s="184" t="str">
        <f t="shared" ref="H899:H939" si="785">IF(VALUE(AH899),H$7,IF(ISBLANK(AH899),"",H$7))</f>
        <v>AIC</v>
      </c>
      <c r="I899" s="184" t="str">
        <f t="shared" ref="I899:I939" si="786">IF(VALUE(AI899),I$7,IF(ISBLANK(AI899),"",I$7))</f>
        <v/>
      </c>
      <c r="J899" s="184" t="str">
        <f t="shared" ref="J899:J939" si="787">IF(VALUE(AJ899),J$7,IF(ISBLANK(AJ899),"",J$7))</f>
        <v/>
      </c>
      <c r="K899" s="184" t="str">
        <f t="shared" ref="K899:K939" si="788">IF(VALUE(AK899),K$7,IF(ISBLANK(AK899),"",K$7))</f>
        <v/>
      </c>
      <c r="L899" s="184" t="str">
        <f t="shared" si="744"/>
        <v>NO</v>
      </c>
      <c r="M899" s="184" t="str">
        <f t="shared" si="745"/>
        <v>NO</v>
      </c>
      <c r="N899" s="184" t="str">
        <f t="shared" si="746"/>
        <v/>
      </c>
      <c r="O899"/>
      <c r="P899" s="97">
        <v>-859037.91</v>
      </c>
      <c r="Q899" s="97">
        <v>-859037.91</v>
      </c>
      <c r="R899" s="97">
        <v>-859037.91</v>
      </c>
      <c r="S899" s="97">
        <v>-859037.91</v>
      </c>
      <c r="T899" s="97">
        <v>-859037.91</v>
      </c>
      <c r="U899" s="97">
        <v>-859037.91</v>
      </c>
      <c r="V899" s="97">
        <v>-859037.91</v>
      </c>
      <c r="W899" s="97">
        <v>-859037.91</v>
      </c>
      <c r="X899" s="97">
        <v>-859037.91</v>
      </c>
      <c r="Y899" s="97">
        <v>-859037.91</v>
      </c>
      <c r="Z899" s="97">
        <v>-859037.91</v>
      </c>
      <c r="AA899" s="97">
        <v>-859037.91</v>
      </c>
      <c r="AB899" s="97">
        <v>-859037.91</v>
      </c>
      <c r="AC899" s="97"/>
      <c r="AD899" s="97"/>
      <c r="AE899" s="97">
        <f t="shared" ref="AE899:AE962" si="789">(P899+AB899+SUM(Q899:AA899)*2)/24</f>
        <v>-859037.91</v>
      </c>
      <c r="AF899" s="105"/>
      <c r="AG899" s="104"/>
      <c r="AH899" s="102">
        <f>AE899</f>
        <v>-859037.91</v>
      </c>
      <c r="AI899" s="102"/>
      <c r="AJ899" s="102"/>
      <c r="AK899" s="103"/>
      <c r="AL899" s="102">
        <f t="shared" si="758"/>
        <v>0</v>
      </c>
      <c r="AM899" s="101"/>
      <c r="AN899" s="102"/>
      <c r="AO899" s="264">
        <f t="shared" si="759"/>
        <v>0</v>
      </c>
      <c r="AP899" s="102"/>
      <c r="AQ899" s="87">
        <f t="shared" si="748"/>
        <v>-859037.91</v>
      </c>
      <c r="AR899" s="102">
        <f>AQ899</f>
        <v>-859037.91</v>
      </c>
      <c r="AS899" s="102"/>
      <c r="AT899" s="102"/>
      <c r="AU899" s="103"/>
      <c r="AV899" s="102">
        <f t="shared" si="760"/>
        <v>0</v>
      </c>
      <c r="AW899" s="101"/>
      <c r="AX899" s="102"/>
      <c r="AY899" s="101">
        <f t="shared" si="761"/>
        <v>0</v>
      </c>
      <c r="AZ899" s="516"/>
      <c r="BA899"/>
      <c r="BB899" s="87"/>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row>
    <row r="900" spans="1:87" s="11" customFormat="1" ht="12" customHeight="1">
      <c r="A900" s="168">
        <v>20700003</v>
      </c>
      <c r="B900" s="111" t="str">
        <f t="shared" si="741"/>
        <v>20700003</v>
      </c>
      <c r="C900" s="96" t="s">
        <v>455</v>
      </c>
      <c r="D900" s="115" t="str">
        <f t="shared" si="742"/>
        <v>AIC</v>
      </c>
      <c r="E900" s="115"/>
      <c r="F900" s="96"/>
      <c r="G900" s="115"/>
      <c r="H900" s="184" t="str">
        <f t="shared" si="785"/>
        <v>AIC</v>
      </c>
      <c r="I900" s="184" t="str">
        <f t="shared" si="786"/>
        <v/>
      </c>
      <c r="J900" s="184" t="str">
        <f t="shared" si="787"/>
        <v/>
      </c>
      <c r="K900" s="184" t="str">
        <f t="shared" si="788"/>
        <v/>
      </c>
      <c r="L900" s="184" t="str">
        <f t="shared" si="744"/>
        <v>NO</v>
      </c>
      <c r="M900" s="184" t="str">
        <f t="shared" si="745"/>
        <v>NO</v>
      </c>
      <c r="N900" s="184" t="str">
        <f t="shared" si="746"/>
        <v/>
      </c>
      <c r="O900"/>
      <c r="P900" s="97">
        <v>-122847945.22</v>
      </c>
      <c r="Q900" s="97">
        <v>-122847945.22</v>
      </c>
      <c r="R900" s="97">
        <v>-122847945.22</v>
      </c>
      <c r="S900" s="97">
        <v>-122847945.22</v>
      </c>
      <c r="T900" s="97">
        <v>-122847945.22</v>
      </c>
      <c r="U900" s="97">
        <v>-122847945.22</v>
      </c>
      <c r="V900" s="97">
        <v>-122847945.22</v>
      </c>
      <c r="W900" s="97">
        <v>-122847945.22</v>
      </c>
      <c r="X900" s="97">
        <v>-122847945.22</v>
      </c>
      <c r="Y900" s="97">
        <v>-122847945.22</v>
      </c>
      <c r="Z900" s="97">
        <v>-122847945.22</v>
      </c>
      <c r="AA900" s="97">
        <v>-122847945.22</v>
      </c>
      <c r="AB900" s="97">
        <v>-122847945.22</v>
      </c>
      <c r="AC900" s="97"/>
      <c r="AD900" s="97"/>
      <c r="AE900" s="97">
        <f t="shared" si="789"/>
        <v>-122847945.22000001</v>
      </c>
      <c r="AF900" s="105"/>
      <c r="AG900" s="104"/>
      <c r="AH900" s="102">
        <f>AE900</f>
        <v>-122847945.22000001</v>
      </c>
      <c r="AI900" s="102"/>
      <c r="AJ900" s="102"/>
      <c r="AK900" s="103"/>
      <c r="AL900" s="102">
        <f t="shared" si="758"/>
        <v>0</v>
      </c>
      <c r="AM900" s="101"/>
      <c r="AN900" s="102"/>
      <c r="AO900" s="264">
        <f t="shared" si="759"/>
        <v>0</v>
      </c>
      <c r="AP900" s="240"/>
      <c r="AQ900" s="87">
        <f t="shared" si="748"/>
        <v>-122847945.22</v>
      </c>
      <c r="AR900" s="102">
        <f>AQ900</f>
        <v>-122847945.22</v>
      </c>
      <c r="AS900" s="102"/>
      <c r="AT900" s="102"/>
      <c r="AU900" s="103"/>
      <c r="AV900" s="102">
        <f t="shared" si="760"/>
        <v>0</v>
      </c>
      <c r="AW900" s="101"/>
      <c r="AX900" s="102"/>
      <c r="AY900" s="101">
        <f t="shared" si="761"/>
        <v>0</v>
      </c>
      <c r="AZ900" s="516"/>
      <c r="BA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row>
    <row r="901" spans="1:87" s="11" customFormat="1" ht="12" customHeight="1">
      <c r="A901" s="168">
        <v>20700013</v>
      </c>
      <c r="B901" s="111" t="str">
        <f t="shared" si="741"/>
        <v>20700013</v>
      </c>
      <c r="C901" s="96" t="s">
        <v>358</v>
      </c>
      <c r="D901" s="115" t="str">
        <f t="shared" si="742"/>
        <v>AIC</v>
      </c>
      <c r="E901" s="115"/>
      <c r="F901" s="96"/>
      <c r="G901" s="115"/>
      <c r="H901" s="184" t="str">
        <f t="shared" si="785"/>
        <v>AIC</v>
      </c>
      <c r="I901" s="184" t="str">
        <f t="shared" si="786"/>
        <v/>
      </c>
      <c r="J901" s="184" t="str">
        <f t="shared" si="787"/>
        <v/>
      </c>
      <c r="K901" s="184" t="str">
        <f t="shared" si="788"/>
        <v/>
      </c>
      <c r="L901" s="184" t="str">
        <f t="shared" si="744"/>
        <v>NO</v>
      </c>
      <c r="M901" s="184" t="str">
        <f t="shared" si="745"/>
        <v>NO</v>
      </c>
      <c r="N901" s="184" t="str">
        <f t="shared" si="746"/>
        <v/>
      </c>
      <c r="O901"/>
      <c r="P901" s="97">
        <v>-338395484.31</v>
      </c>
      <c r="Q901" s="97">
        <v>-338395484.31</v>
      </c>
      <c r="R901" s="97">
        <v>-338395484.31</v>
      </c>
      <c r="S901" s="97">
        <v>-338395484.31</v>
      </c>
      <c r="T901" s="97">
        <v>-338395484.31</v>
      </c>
      <c r="U901" s="97">
        <v>-338395484.31</v>
      </c>
      <c r="V901" s="97">
        <v>-338395484.31</v>
      </c>
      <c r="W901" s="97">
        <v>-338395484.31</v>
      </c>
      <c r="X901" s="97">
        <v>-338395484.31</v>
      </c>
      <c r="Y901" s="97">
        <v>-338395484.31</v>
      </c>
      <c r="Z901" s="97">
        <v>-338395484.31</v>
      </c>
      <c r="AA901" s="97">
        <v>-338395484.31</v>
      </c>
      <c r="AB901" s="97">
        <v>-338395484.31</v>
      </c>
      <c r="AC901" s="97"/>
      <c r="AD901" s="97"/>
      <c r="AE901" s="97">
        <f t="shared" si="789"/>
        <v>-338395484.31</v>
      </c>
      <c r="AF901" s="105"/>
      <c r="AG901" s="104"/>
      <c r="AH901" s="102">
        <f>AE901</f>
        <v>-338395484.31</v>
      </c>
      <c r="AI901" s="102"/>
      <c r="AJ901" s="102"/>
      <c r="AK901" s="103"/>
      <c r="AL901" s="102">
        <f t="shared" si="758"/>
        <v>0</v>
      </c>
      <c r="AM901" s="101"/>
      <c r="AN901" s="102"/>
      <c r="AO901" s="264">
        <f t="shared" si="759"/>
        <v>0</v>
      </c>
      <c r="AP901" s="240"/>
      <c r="AQ901" s="87">
        <f t="shared" si="748"/>
        <v>-338395484.31</v>
      </c>
      <c r="AR901" s="102">
        <f>AQ901</f>
        <v>-338395484.31</v>
      </c>
      <c r="AS901" s="102"/>
      <c r="AT901" s="102"/>
      <c r="AU901" s="103"/>
      <c r="AV901" s="102">
        <f t="shared" si="760"/>
        <v>0</v>
      </c>
      <c r="AW901" s="101"/>
      <c r="AX901" s="102"/>
      <c r="AY901" s="101">
        <f t="shared" si="761"/>
        <v>0</v>
      </c>
      <c r="AZ901" s="516"/>
      <c r="BA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row>
    <row r="902" spans="1:87" s="11" customFormat="1" ht="12" customHeight="1">
      <c r="A902" s="168">
        <v>20700023</v>
      </c>
      <c r="B902" s="111" t="str">
        <f t="shared" si="741"/>
        <v>20700023</v>
      </c>
      <c r="C902" s="96" t="s">
        <v>471</v>
      </c>
      <c r="D902" s="115" t="str">
        <f t="shared" si="742"/>
        <v>AIC</v>
      </c>
      <c r="E902" s="115"/>
      <c r="F902" s="96"/>
      <c r="G902" s="115"/>
      <c r="H902" s="184" t="str">
        <f t="shared" si="785"/>
        <v>AIC</v>
      </c>
      <c r="I902" s="184" t="str">
        <f t="shared" si="786"/>
        <v/>
      </c>
      <c r="J902" s="184" t="str">
        <f t="shared" si="787"/>
        <v/>
      </c>
      <c r="K902" s="184" t="str">
        <f t="shared" si="788"/>
        <v/>
      </c>
      <c r="L902" s="184" t="str">
        <f t="shared" si="744"/>
        <v>NO</v>
      </c>
      <c r="M902" s="184" t="str">
        <f t="shared" si="745"/>
        <v>NO</v>
      </c>
      <c r="N902" s="184" t="str">
        <f t="shared" si="746"/>
        <v/>
      </c>
      <c r="O902"/>
      <c r="P902" s="97">
        <v>-16901820.34</v>
      </c>
      <c r="Q902" s="97">
        <v>-16901820.34</v>
      </c>
      <c r="R902" s="97">
        <v>-16901820.34</v>
      </c>
      <c r="S902" s="97">
        <v>-16901820.34</v>
      </c>
      <c r="T902" s="97">
        <v>-16901820.34</v>
      </c>
      <c r="U902" s="97">
        <v>-16901820.34</v>
      </c>
      <c r="V902" s="97">
        <v>-16901820.34</v>
      </c>
      <c r="W902" s="97">
        <v>-16901820.34</v>
      </c>
      <c r="X902" s="97">
        <v>-16901820.34</v>
      </c>
      <c r="Y902" s="97">
        <v>-16901820.34</v>
      </c>
      <c r="Z902" s="97">
        <v>-16901820.34</v>
      </c>
      <c r="AA902" s="97">
        <v>-16901820.34</v>
      </c>
      <c r="AB902" s="97">
        <v>-16901820.34</v>
      </c>
      <c r="AC902" s="97"/>
      <c r="AD902" s="97"/>
      <c r="AE902" s="97">
        <f t="shared" si="789"/>
        <v>-16901820.34</v>
      </c>
      <c r="AF902" s="105"/>
      <c r="AG902" s="104"/>
      <c r="AH902" s="102">
        <f>AE902</f>
        <v>-16901820.34</v>
      </c>
      <c r="AI902" s="102"/>
      <c r="AJ902" s="102"/>
      <c r="AK902" s="103"/>
      <c r="AL902" s="102">
        <f t="shared" si="758"/>
        <v>0</v>
      </c>
      <c r="AM902" s="101"/>
      <c r="AN902" s="102"/>
      <c r="AO902" s="264">
        <f t="shared" si="759"/>
        <v>0</v>
      </c>
      <c r="AP902" s="240"/>
      <c r="AQ902" s="87">
        <f t="shared" si="748"/>
        <v>-16901820.34</v>
      </c>
      <c r="AR902" s="102">
        <f>AQ902</f>
        <v>-16901820.34</v>
      </c>
      <c r="AS902" s="102"/>
      <c r="AT902" s="102"/>
      <c r="AU902" s="103"/>
      <c r="AV902" s="102">
        <f t="shared" si="760"/>
        <v>0</v>
      </c>
      <c r="AW902" s="101"/>
      <c r="AX902" s="102"/>
      <c r="AY902" s="101">
        <f t="shared" si="761"/>
        <v>0</v>
      </c>
      <c r="AZ902" s="516"/>
      <c r="BA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row>
    <row r="903" spans="1:87" s="11" customFormat="1" ht="12" customHeight="1">
      <c r="A903" s="168">
        <v>21100003</v>
      </c>
      <c r="B903" s="111" t="str">
        <f t="shared" ref="B903:B969" si="790">TEXT(A903,"##")</f>
        <v>21100003</v>
      </c>
      <c r="C903" s="96" t="s">
        <v>418</v>
      </c>
      <c r="D903" s="115" t="str">
        <f t="shared" ref="D903:D969" si="791">IF(CONCATENATE(H903,I903,J903,K903,N903)= "ERBGRB","CRB",CONCATENATE(H903,I903,J903,K903,N903))</f>
        <v>AIC</v>
      </c>
      <c r="E903" s="115"/>
      <c r="F903" s="96"/>
      <c r="G903" s="115"/>
      <c r="H903" s="184" t="str">
        <f t="shared" si="785"/>
        <v>AIC</v>
      </c>
      <c r="I903" s="184" t="str">
        <f t="shared" si="786"/>
        <v/>
      </c>
      <c r="J903" s="184" t="str">
        <f t="shared" si="787"/>
        <v/>
      </c>
      <c r="K903" s="184" t="str">
        <f t="shared" si="788"/>
        <v/>
      </c>
      <c r="L903" s="184" t="str">
        <f t="shared" si="744"/>
        <v>NO</v>
      </c>
      <c r="M903" s="184" t="str">
        <f t="shared" si="745"/>
        <v>NO</v>
      </c>
      <c r="N903" s="184" t="str">
        <f t="shared" si="746"/>
        <v/>
      </c>
      <c r="O903"/>
      <c r="P903" s="97">
        <v>-2803605116.4699998</v>
      </c>
      <c r="Q903" s="97">
        <v>-2803605116.4699998</v>
      </c>
      <c r="R903" s="97">
        <v>-2803605116.4699998</v>
      </c>
      <c r="S903" s="97">
        <v>-2803605116.4699998</v>
      </c>
      <c r="T903" s="97">
        <v>-2803605116.4699998</v>
      </c>
      <c r="U903" s="97">
        <v>-2803605116.4699998</v>
      </c>
      <c r="V903" s="97">
        <v>-2803605116.4699998</v>
      </c>
      <c r="W903" s="97">
        <v>-2803605116.4699998</v>
      </c>
      <c r="X903" s="97">
        <v>-2803605116.4699998</v>
      </c>
      <c r="Y903" s="97">
        <v>-2803605116.4699998</v>
      </c>
      <c r="Z903" s="97">
        <v>-2803605116.4699998</v>
      </c>
      <c r="AA903" s="97">
        <v>-2803605116.4699998</v>
      </c>
      <c r="AB903" s="97">
        <v>-2803605116.4699998</v>
      </c>
      <c r="AC903" s="97"/>
      <c r="AD903" s="97"/>
      <c r="AE903" s="97">
        <f t="shared" si="789"/>
        <v>-2803605116.4700003</v>
      </c>
      <c r="AF903" s="105"/>
      <c r="AG903" s="104"/>
      <c r="AH903" s="102">
        <f>AE903</f>
        <v>-2803605116.4700003</v>
      </c>
      <c r="AI903" s="102"/>
      <c r="AJ903" s="102"/>
      <c r="AK903" s="103"/>
      <c r="AL903" s="102">
        <f t="shared" si="758"/>
        <v>0</v>
      </c>
      <c r="AM903" s="101"/>
      <c r="AN903" s="102"/>
      <c r="AO903" s="264">
        <f t="shared" si="759"/>
        <v>0</v>
      </c>
      <c r="AP903" s="240"/>
      <c r="AQ903" s="87">
        <f t="shared" si="748"/>
        <v>-2803605116.4699998</v>
      </c>
      <c r="AR903" s="102">
        <f>AQ903</f>
        <v>-2803605116.4699998</v>
      </c>
      <c r="AS903" s="102"/>
      <c r="AT903" s="102"/>
      <c r="AU903" s="103"/>
      <c r="AV903" s="102">
        <f t="shared" si="760"/>
        <v>0</v>
      </c>
      <c r="AW903" s="101"/>
      <c r="AX903" s="102"/>
      <c r="AY903" s="101">
        <f t="shared" si="761"/>
        <v>0</v>
      </c>
      <c r="AZ903" s="516"/>
      <c r="BA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row>
    <row r="904" spans="1:87" s="11" customFormat="1" ht="12" customHeight="1">
      <c r="A904" s="168">
        <v>21100383</v>
      </c>
      <c r="B904" s="111" t="str">
        <f t="shared" si="790"/>
        <v>21100383</v>
      </c>
      <c r="C904" s="128" t="s">
        <v>5</v>
      </c>
      <c r="D904" s="115" t="str">
        <f t="shared" si="791"/>
        <v>Non-Op</v>
      </c>
      <c r="E904" s="115"/>
      <c r="F904" s="128"/>
      <c r="G904" s="115"/>
      <c r="H904" s="184" t="str">
        <f t="shared" si="785"/>
        <v/>
      </c>
      <c r="I904" s="184" t="str">
        <f t="shared" si="786"/>
        <v/>
      </c>
      <c r="J904" s="184" t="str">
        <f t="shared" si="787"/>
        <v/>
      </c>
      <c r="K904" s="184" t="str">
        <f t="shared" si="788"/>
        <v>Non-Op</v>
      </c>
      <c r="L904" s="184" t="str">
        <f t="shared" si="744"/>
        <v>NO</v>
      </c>
      <c r="M904" s="184" t="str">
        <f t="shared" si="745"/>
        <v>NO</v>
      </c>
      <c r="N904" s="184" t="str">
        <f t="shared" si="746"/>
        <v/>
      </c>
      <c r="O904"/>
      <c r="P904" s="97">
        <v>-491575</v>
      </c>
      <c r="Q904" s="97">
        <v>-491575</v>
      </c>
      <c r="R904" s="97">
        <v>-491575</v>
      </c>
      <c r="S904" s="97">
        <v>-491575</v>
      </c>
      <c r="T904" s="97">
        <v>-491575</v>
      </c>
      <c r="U904" s="97">
        <v>-491575</v>
      </c>
      <c r="V904" s="97">
        <v>-491575</v>
      </c>
      <c r="W904" s="97">
        <v>-491575</v>
      </c>
      <c r="X904" s="97">
        <v>-491575</v>
      </c>
      <c r="Y904" s="97">
        <v>-491575</v>
      </c>
      <c r="Z904" s="97">
        <v>-491575</v>
      </c>
      <c r="AA904" s="97">
        <v>-491575</v>
      </c>
      <c r="AB904" s="97">
        <v>-491575</v>
      </c>
      <c r="AC904" s="97"/>
      <c r="AD904" s="97"/>
      <c r="AE904" s="97">
        <f t="shared" si="789"/>
        <v>-491575</v>
      </c>
      <c r="AF904" s="105"/>
      <c r="AG904" s="104"/>
      <c r="AH904" s="102"/>
      <c r="AI904" s="102"/>
      <c r="AJ904" s="102"/>
      <c r="AK904" s="103">
        <f>AE904</f>
        <v>-491575</v>
      </c>
      <c r="AL904" s="102">
        <f t="shared" si="758"/>
        <v>-491575</v>
      </c>
      <c r="AM904" s="101"/>
      <c r="AN904" s="102"/>
      <c r="AO904" s="264">
        <f t="shared" si="759"/>
        <v>0</v>
      </c>
      <c r="AP904" s="240"/>
      <c r="AQ904" s="87">
        <f t="shared" si="748"/>
        <v>-491575</v>
      </c>
      <c r="AR904" s="102"/>
      <c r="AS904" s="102"/>
      <c r="AT904" s="102"/>
      <c r="AU904" s="103">
        <f>AQ904</f>
        <v>-491575</v>
      </c>
      <c r="AV904" s="102">
        <f t="shared" si="760"/>
        <v>-491575</v>
      </c>
      <c r="AW904" s="101"/>
      <c r="AX904" s="102"/>
      <c r="AY904" s="101">
        <f t="shared" si="761"/>
        <v>0</v>
      </c>
      <c r="AZ904" s="516" t="s">
        <v>1698</v>
      </c>
      <c r="BA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row>
    <row r="905" spans="1:87" s="11" customFormat="1" ht="12" customHeight="1">
      <c r="A905" s="168">
        <v>21400013</v>
      </c>
      <c r="B905" s="111" t="str">
        <f t="shared" si="790"/>
        <v>21400013</v>
      </c>
      <c r="C905" s="96" t="s">
        <v>381</v>
      </c>
      <c r="D905" s="115" t="str">
        <f t="shared" si="791"/>
        <v>AIC</v>
      </c>
      <c r="E905" s="115"/>
      <c r="F905" s="96"/>
      <c r="G905" s="115"/>
      <c r="H905" s="184" t="str">
        <f t="shared" si="785"/>
        <v>AIC</v>
      </c>
      <c r="I905" s="184" t="str">
        <f t="shared" si="786"/>
        <v/>
      </c>
      <c r="J905" s="184" t="str">
        <f t="shared" si="787"/>
        <v/>
      </c>
      <c r="K905" s="184" t="str">
        <f t="shared" si="788"/>
        <v/>
      </c>
      <c r="L905" s="184" t="str">
        <f t="shared" si="744"/>
        <v>NO</v>
      </c>
      <c r="M905" s="184" t="str">
        <f t="shared" si="745"/>
        <v>NO</v>
      </c>
      <c r="N905" s="184" t="str">
        <f t="shared" si="746"/>
        <v/>
      </c>
      <c r="O905"/>
      <c r="P905" s="97">
        <v>2148854.7200000002</v>
      </c>
      <c r="Q905" s="97">
        <v>2148854.7200000002</v>
      </c>
      <c r="R905" s="97">
        <v>2148854.7200000002</v>
      </c>
      <c r="S905" s="97">
        <v>2148854.7200000002</v>
      </c>
      <c r="T905" s="97">
        <v>2148854.7200000002</v>
      </c>
      <c r="U905" s="97">
        <v>2148854.7200000002</v>
      </c>
      <c r="V905" s="97">
        <v>2148854.7200000002</v>
      </c>
      <c r="W905" s="97">
        <v>2148854.7200000002</v>
      </c>
      <c r="X905" s="97">
        <v>2148854.7200000002</v>
      </c>
      <c r="Y905" s="97">
        <v>2148854.7200000002</v>
      </c>
      <c r="Z905" s="97">
        <v>2148854.7200000002</v>
      </c>
      <c r="AA905" s="97">
        <v>2148854.7200000002</v>
      </c>
      <c r="AB905" s="97">
        <v>2148854.7200000002</v>
      </c>
      <c r="AC905" s="97"/>
      <c r="AD905" s="97"/>
      <c r="AE905" s="97">
        <f t="shared" si="789"/>
        <v>2148854.7199999997</v>
      </c>
      <c r="AF905" s="105"/>
      <c r="AG905" s="104"/>
      <c r="AH905" s="102">
        <f t="shared" ref="AH905:AH911" si="792">AE905</f>
        <v>2148854.7199999997</v>
      </c>
      <c r="AI905" s="102"/>
      <c r="AJ905" s="102"/>
      <c r="AK905" s="103"/>
      <c r="AL905" s="102">
        <f t="shared" si="758"/>
        <v>0</v>
      </c>
      <c r="AM905" s="101"/>
      <c r="AN905" s="102"/>
      <c r="AO905" s="264">
        <f t="shared" si="759"/>
        <v>0</v>
      </c>
      <c r="AP905" s="240"/>
      <c r="AQ905" s="87">
        <f t="shared" si="748"/>
        <v>2148854.7200000002</v>
      </c>
      <c r="AR905" s="102">
        <f t="shared" ref="AR905:AR911" si="793">AQ905</f>
        <v>2148854.7200000002</v>
      </c>
      <c r="AS905" s="102"/>
      <c r="AT905" s="102"/>
      <c r="AU905" s="103"/>
      <c r="AV905" s="102">
        <f t="shared" si="760"/>
        <v>0</v>
      </c>
      <c r="AW905" s="101"/>
      <c r="AX905" s="102"/>
      <c r="AY905" s="101">
        <f t="shared" si="761"/>
        <v>0</v>
      </c>
      <c r="AZ905" s="516"/>
      <c r="BA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row>
    <row r="906" spans="1:87" s="11" customFormat="1" ht="12" customHeight="1">
      <c r="A906" s="168">
        <v>21400033</v>
      </c>
      <c r="B906" s="111" t="str">
        <f t="shared" si="790"/>
        <v>21400033</v>
      </c>
      <c r="C906" s="96" t="s">
        <v>382</v>
      </c>
      <c r="D906" s="115" t="str">
        <f t="shared" si="791"/>
        <v>AIC</v>
      </c>
      <c r="E906" s="115"/>
      <c r="F906" s="96"/>
      <c r="G906" s="115"/>
      <c r="H906" s="184" t="str">
        <f t="shared" si="785"/>
        <v>AIC</v>
      </c>
      <c r="I906" s="184" t="str">
        <f t="shared" si="786"/>
        <v/>
      </c>
      <c r="J906" s="184" t="str">
        <f t="shared" si="787"/>
        <v/>
      </c>
      <c r="K906" s="184" t="str">
        <f t="shared" si="788"/>
        <v/>
      </c>
      <c r="L906" s="184" t="str">
        <f t="shared" si="744"/>
        <v>NO</v>
      </c>
      <c r="M906" s="184" t="str">
        <f t="shared" si="745"/>
        <v>NO</v>
      </c>
      <c r="N906" s="184" t="str">
        <f t="shared" si="746"/>
        <v/>
      </c>
      <c r="O906"/>
      <c r="P906" s="97">
        <v>4985024.68</v>
      </c>
      <c r="Q906" s="97">
        <v>4985024.68</v>
      </c>
      <c r="R906" s="97">
        <v>4985024.68</v>
      </c>
      <c r="S906" s="97">
        <v>4985024.68</v>
      </c>
      <c r="T906" s="97">
        <v>4985024.68</v>
      </c>
      <c r="U906" s="97">
        <v>4985024.68</v>
      </c>
      <c r="V906" s="97">
        <v>4985024.68</v>
      </c>
      <c r="W906" s="97">
        <v>4985024.68</v>
      </c>
      <c r="X906" s="97">
        <v>4985024.68</v>
      </c>
      <c r="Y906" s="97">
        <v>4985024.68</v>
      </c>
      <c r="Z906" s="97">
        <v>4985024.68</v>
      </c>
      <c r="AA906" s="97">
        <v>4985024.68</v>
      </c>
      <c r="AB906" s="97">
        <v>4985024.68</v>
      </c>
      <c r="AC906" s="97"/>
      <c r="AD906" s="97"/>
      <c r="AE906" s="97">
        <f t="shared" si="789"/>
        <v>4985024.68</v>
      </c>
      <c r="AF906" s="105"/>
      <c r="AG906" s="104"/>
      <c r="AH906" s="102">
        <f t="shared" si="792"/>
        <v>4985024.68</v>
      </c>
      <c r="AI906" s="102"/>
      <c r="AJ906" s="102"/>
      <c r="AK906" s="103"/>
      <c r="AL906" s="102">
        <f t="shared" si="758"/>
        <v>0</v>
      </c>
      <c r="AM906" s="101"/>
      <c r="AN906" s="102"/>
      <c r="AO906" s="264">
        <f t="shared" si="759"/>
        <v>0</v>
      </c>
      <c r="AP906" s="240"/>
      <c r="AQ906" s="87">
        <f t="shared" si="748"/>
        <v>4985024.68</v>
      </c>
      <c r="AR906" s="102">
        <f t="shared" si="793"/>
        <v>4985024.68</v>
      </c>
      <c r="AS906" s="102"/>
      <c r="AT906" s="102"/>
      <c r="AU906" s="103"/>
      <c r="AV906" s="102">
        <f t="shared" si="760"/>
        <v>0</v>
      </c>
      <c r="AW906" s="101"/>
      <c r="AX906" s="102"/>
      <c r="AY906" s="101">
        <f t="shared" si="761"/>
        <v>0</v>
      </c>
      <c r="AZ906" s="516"/>
      <c r="BA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row>
    <row r="907" spans="1:87" s="11" customFormat="1" ht="12" customHeight="1">
      <c r="A907" s="168">
        <v>21500023</v>
      </c>
      <c r="B907" s="111" t="str">
        <f t="shared" si="790"/>
        <v>21500023</v>
      </c>
      <c r="C907" s="96" t="s">
        <v>472</v>
      </c>
      <c r="D907" s="115" t="str">
        <f t="shared" si="791"/>
        <v>AIC</v>
      </c>
      <c r="E907" s="115"/>
      <c r="F907" s="96"/>
      <c r="G907" s="115"/>
      <c r="H907" s="184" t="str">
        <f t="shared" si="785"/>
        <v>AIC</v>
      </c>
      <c r="I907" s="184" t="str">
        <f t="shared" si="786"/>
        <v/>
      </c>
      <c r="J907" s="184" t="str">
        <f t="shared" si="787"/>
        <v/>
      </c>
      <c r="K907" s="184" t="str">
        <f t="shared" si="788"/>
        <v/>
      </c>
      <c r="L907" s="184" t="str">
        <f t="shared" si="744"/>
        <v>NO</v>
      </c>
      <c r="M907" s="184" t="str">
        <f t="shared" si="745"/>
        <v>NO</v>
      </c>
      <c r="N907" s="184" t="str">
        <f t="shared" si="746"/>
        <v/>
      </c>
      <c r="O907"/>
      <c r="P907" s="97">
        <v>-14443200</v>
      </c>
      <c r="Q907" s="97">
        <v>-14443200</v>
      </c>
      <c r="R907" s="97">
        <v>-14443200</v>
      </c>
      <c r="S907" s="97">
        <v>-14443200</v>
      </c>
      <c r="T907" s="97">
        <v>-14443200</v>
      </c>
      <c r="U907" s="97">
        <v>-14443200</v>
      </c>
      <c r="V907" s="97">
        <v>-14443200</v>
      </c>
      <c r="W907" s="97">
        <v>-14443200</v>
      </c>
      <c r="X907" s="97">
        <v>-17494898.27</v>
      </c>
      <c r="Y907" s="97">
        <v>-17494898.27</v>
      </c>
      <c r="Z907" s="97">
        <v>-17494898.27</v>
      </c>
      <c r="AA907" s="97">
        <v>-17494898.27</v>
      </c>
      <c r="AB907" s="97">
        <v>-17494898.27</v>
      </c>
      <c r="AC907" s="97"/>
      <c r="AD907" s="97"/>
      <c r="AE907" s="97">
        <f t="shared" si="789"/>
        <v>-15587586.85125</v>
      </c>
      <c r="AF907" s="105"/>
      <c r="AG907" s="104"/>
      <c r="AH907" s="102">
        <f t="shared" si="792"/>
        <v>-15587586.85125</v>
      </c>
      <c r="AI907" s="102"/>
      <c r="AJ907" s="102"/>
      <c r="AK907" s="103"/>
      <c r="AL907" s="102">
        <f t="shared" si="758"/>
        <v>0</v>
      </c>
      <c r="AM907" s="101"/>
      <c r="AN907" s="102"/>
      <c r="AO907" s="264">
        <f t="shared" si="759"/>
        <v>0</v>
      </c>
      <c r="AP907" s="240"/>
      <c r="AQ907" s="87">
        <f t="shared" si="748"/>
        <v>-17494898.27</v>
      </c>
      <c r="AR907" s="102">
        <f t="shared" si="793"/>
        <v>-17494898.27</v>
      </c>
      <c r="AS907" s="102"/>
      <c r="AT907" s="102"/>
      <c r="AU907" s="103"/>
      <c r="AV907" s="102">
        <f t="shared" si="760"/>
        <v>0</v>
      </c>
      <c r="AW907" s="101"/>
      <c r="AX907" s="102"/>
      <c r="AY907" s="101">
        <f t="shared" si="761"/>
        <v>0</v>
      </c>
      <c r="AZ907" s="516"/>
      <c r="BA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row>
    <row r="908" spans="1:87" s="11" customFormat="1" ht="12" customHeight="1">
      <c r="A908" s="168">
        <v>21500033</v>
      </c>
      <c r="B908" s="111" t="str">
        <f t="shared" si="790"/>
        <v>21500033</v>
      </c>
      <c r="C908" s="96" t="s">
        <v>259</v>
      </c>
      <c r="D908" s="115" t="str">
        <f t="shared" si="791"/>
        <v>AIC</v>
      </c>
      <c r="E908" s="115"/>
      <c r="F908" s="96"/>
      <c r="G908" s="115"/>
      <c r="H908" s="184" t="str">
        <f t="shared" si="785"/>
        <v>AIC</v>
      </c>
      <c r="I908" s="184" t="str">
        <f t="shared" si="786"/>
        <v/>
      </c>
      <c r="J908" s="184" t="str">
        <f t="shared" si="787"/>
        <v/>
      </c>
      <c r="K908" s="184" t="str">
        <f t="shared" si="788"/>
        <v/>
      </c>
      <c r="L908" s="184" t="str">
        <f t="shared" si="744"/>
        <v>NO</v>
      </c>
      <c r="M908" s="184" t="str">
        <f t="shared" si="745"/>
        <v>NO</v>
      </c>
      <c r="N908" s="184" t="str">
        <f t="shared" si="746"/>
        <v/>
      </c>
      <c r="O908"/>
      <c r="P908" s="97">
        <v>-8111172</v>
      </c>
      <c r="Q908" s="97">
        <v>-8111172</v>
      </c>
      <c r="R908" s="97">
        <v>-8111172</v>
      </c>
      <c r="S908" s="97">
        <v>-8111172</v>
      </c>
      <c r="T908" s="97">
        <v>-8111172</v>
      </c>
      <c r="U908" s="97">
        <v>-8111172</v>
      </c>
      <c r="V908" s="97">
        <v>-8111172</v>
      </c>
      <c r="W908" s="97">
        <v>-8111172</v>
      </c>
      <c r="X908" s="97">
        <v>-11287481.35</v>
      </c>
      <c r="Y908" s="97">
        <v>-11287481.35</v>
      </c>
      <c r="Z908" s="97">
        <v>-11287481.35</v>
      </c>
      <c r="AA908" s="97">
        <v>-11287481.35</v>
      </c>
      <c r="AB908" s="97">
        <v>-11287481.35</v>
      </c>
      <c r="AC908" s="97"/>
      <c r="AD908" s="97"/>
      <c r="AE908" s="97">
        <f t="shared" si="789"/>
        <v>-9302288.0062499978</v>
      </c>
      <c r="AF908" s="105"/>
      <c r="AG908" s="104"/>
      <c r="AH908" s="102">
        <f t="shared" si="792"/>
        <v>-9302288.0062499978</v>
      </c>
      <c r="AI908" s="102"/>
      <c r="AJ908" s="102"/>
      <c r="AK908" s="103"/>
      <c r="AL908" s="102">
        <f t="shared" si="758"/>
        <v>0</v>
      </c>
      <c r="AM908" s="101"/>
      <c r="AN908" s="102"/>
      <c r="AO908" s="264">
        <f t="shared" si="759"/>
        <v>0</v>
      </c>
      <c r="AP908" s="240"/>
      <c r="AQ908" s="87">
        <f t="shared" si="748"/>
        <v>-11287481.35</v>
      </c>
      <c r="AR908" s="102">
        <f t="shared" si="793"/>
        <v>-11287481.35</v>
      </c>
      <c r="AS908" s="102"/>
      <c r="AT908" s="102"/>
      <c r="AU908" s="103"/>
      <c r="AV908" s="102">
        <f t="shared" si="760"/>
        <v>0</v>
      </c>
      <c r="AW908" s="101"/>
      <c r="AX908" s="102"/>
      <c r="AY908" s="101">
        <f t="shared" si="761"/>
        <v>0</v>
      </c>
      <c r="AZ908" s="516"/>
      <c r="BA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row>
    <row r="909" spans="1:87" s="11" customFormat="1" ht="12" customHeight="1">
      <c r="A909" s="168">
        <v>21600003</v>
      </c>
      <c r="B909" s="111" t="str">
        <f t="shared" si="790"/>
        <v>21600003</v>
      </c>
      <c r="C909" s="96" t="s">
        <v>153</v>
      </c>
      <c r="D909" s="115" t="str">
        <f t="shared" si="791"/>
        <v>AIC</v>
      </c>
      <c r="E909" s="115"/>
      <c r="F909" s="96"/>
      <c r="G909" s="115"/>
      <c r="H909" s="184" t="str">
        <f t="shared" si="785"/>
        <v>AIC</v>
      </c>
      <c r="I909" s="184" t="str">
        <f t="shared" si="786"/>
        <v/>
      </c>
      <c r="J909" s="184" t="str">
        <f t="shared" si="787"/>
        <v/>
      </c>
      <c r="K909" s="184" t="str">
        <f t="shared" si="788"/>
        <v/>
      </c>
      <c r="L909" s="184" t="str">
        <f t="shared" ref="L909:L975" si="794">IF(VALUE(AM909),"W/C",IF(ISBLANK(AM909),"NO","W/C"))</f>
        <v>NO</v>
      </c>
      <c r="M909" s="184" t="str">
        <f t="shared" ref="M909:M975" si="795">IF(VALUE(AN909),"W/C",IF(ISBLANK(AN909),"NO","W/C"))</f>
        <v>NO</v>
      </c>
      <c r="N909" s="184" t="str">
        <f t="shared" ref="N909:N975" si="796">IF(OR(CONCATENATE(L909,M909)="NOW/C",CONCATENATE(L909,M909)="W/CNO"),"W/C","")</f>
        <v/>
      </c>
      <c r="O909"/>
      <c r="P909" s="97">
        <v>-476778454.24000001</v>
      </c>
      <c r="Q909" s="97">
        <v>-575839305.55999994</v>
      </c>
      <c r="R909" s="97">
        <v>-576747555.69000006</v>
      </c>
      <c r="S909" s="97">
        <v>-573385784.59000003</v>
      </c>
      <c r="T909" s="97">
        <v>-546002227.39999998</v>
      </c>
      <c r="U909" s="97">
        <v>-567625678.71000004</v>
      </c>
      <c r="V909" s="97">
        <v>-567780012.27999997</v>
      </c>
      <c r="W909" s="97">
        <v>-564711117.78999996</v>
      </c>
      <c r="X909" s="97">
        <v>-556893172.38999999</v>
      </c>
      <c r="Y909" s="97">
        <v>-550590789.36000001</v>
      </c>
      <c r="Z909" s="97">
        <v>-483373563.52999997</v>
      </c>
      <c r="AA909" s="97">
        <v>-458840342.05000001</v>
      </c>
      <c r="AB909" s="97">
        <v>-535441300.89999998</v>
      </c>
      <c r="AC909" s="97"/>
      <c r="AD909" s="97"/>
      <c r="AE909" s="97">
        <f t="shared" si="789"/>
        <v>-543991618.90999997</v>
      </c>
      <c r="AF909" s="105"/>
      <c r="AG909" s="104"/>
      <c r="AH909" s="102">
        <f t="shared" si="792"/>
        <v>-543991618.90999997</v>
      </c>
      <c r="AI909" s="102"/>
      <c r="AJ909" s="102"/>
      <c r="AK909" s="103"/>
      <c r="AL909" s="102">
        <f t="shared" si="758"/>
        <v>0</v>
      </c>
      <c r="AM909" s="101"/>
      <c r="AN909" s="102"/>
      <c r="AO909" s="264">
        <f t="shared" si="759"/>
        <v>0</v>
      </c>
      <c r="AP909" s="240"/>
      <c r="AQ909" s="87">
        <f t="shared" si="748"/>
        <v>-535441300.89999998</v>
      </c>
      <c r="AR909" s="102">
        <f t="shared" si="793"/>
        <v>-535441300.89999998</v>
      </c>
      <c r="AS909" s="102"/>
      <c r="AT909" s="102"/>
      <c r="AU909" s="103"/>
      <c r="AV909" s="102">
        <f t="shared" si="760"/>
        <v>0</v>
      </c>
      <c r="AW909" s="101"/>
      <c r="AX909" s="102"/>
      <c r="AY909" s="101">
        <f t="shared" si="761"/>
        <v>0</v>
      </c>
      <c r="AZ909" s="516"/>
      <c r="BA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row>
    <row r="910" spans="1:87" s="11" customFormat="1" ht="12" customHeight="1">
      <c r="A910" s="576" t="s">
        <v>152</v>
      </c>
      <c r="B910" s="96" t="str">
        <f t="shared" si="790"/>
        <v>Total Profit/Loss Current Year</v>
      </c>
      <c r="C910" s="96"/>
      <c r="D910" s="115" t="str">
        <f t="shared" si="791"/>
        <v>AIC</v>
      </c>
      <c r="E910" s="115"/>
      <c r="F910" s="96"/>
      <c r="G910" s="115"/>
      <c r="H910" s="184" t="str">
        <f t="shared" si="785"/>
        <v>AIC</v>
      </c>
      <c r="I910" s="184" t="str">
        <f t="shared" si="786"/>
        <v/>
      </c>
      <c r="J910" s="184" t="str">
        <f t="shared" si="787"/>
        <v/>
      </c>
      <c r="K910" s="184" t="str">
        <f t="shared" si="788"/>
        <v/>
      </c>
      <c r="L910" s="184" t="str">
        <f t="shared" si="794"/>
        <v>NO</v>
      </c>
      <c r="M910" s="184" t="str">
        <f t="shared" si="795"/>
        <v>NO</v>
      </c>
      <c r="N910" s="184" t="str">
        <f t="shared" si="796"/>
        <v/>
      </c>
      <c r="O910"/>
      <c r="P910" s="97">
        <v>-320054043.67000002</v>
      </c>
      <c r="Q910" s="97">
        <v>-65649263.079999998</v>
      </c>
      <c r="R910" s="97">
        <v>-115235101.8</v>
      </c>
      <c r="S910" s="97">
        <v>-163037442.33000001</v>
      </c>
      <c r="T910" s="97">
        <v>-179762156.53999999</v>
      </c>
      <c r="U910" s="97">
        <v>-193549374.97</v>
      </c>
      <c r="V910" s="97">
        <v>-189817219.87</v>
      </c>
      <c r="W910" s="97">
        <v>-194292537.11000001</v>
      </c>
      <c r="X910" s="97">
        <v>-187104971.74000001</v>
      </c>
      <c r="Y910" s="97">
        <v>-193707411.69</v>
      </c>
      <c r="Z910" s="97">
        <v>-277696022.42000002</v>
      </c>
      <c r="AA910" s="97">
        <v>-351229680.63999999</v>
      </c>
      <c r="AB910" s="97">
        <v>-317163808.49000001</v>
      </c>
      <c r="AC910" s="97"/>
      <c r="AD910" s="97"/>
      <c r="AE910" s="97">
        <f t="shared" si="789"/>
        <v>-202474175.68916667</v>
      </c>
      <c r="AF910" s="105"/>
      <c r="AG910" s="105"/>
      <c r="AH910" s="102">
        <f t="shared" si="792"/>
        <v>-202474175.68916667</v>
      </c>
      <c r="AI910" s="102"/>
      <c r="AJ910" s="102"/>
      <c r="AK910" s="103"/>
      <c r="AL910" s="102">
        <f t="shared" si="758"/>
        <v>0</v>
      </c>
      <c r="AM910" s="101"/>
      <c r="AN910" s="102"/>
      <c r="AO910" s="264">
        <f t="shared" si="759"/>
        <v>0</v>
      </c>
      <c r="AP910" s="240"/>
      <c r="AQ910" s="87">
        <f t="shared" si="748"/>
        <v>-317163808.49000001</v>
      </c>
      <c r="AR910" s="102">
        <f t="shared" si="793"/>
        <v>-317163808.49000001</v>
      </c>
      <c r="AS910" s="102"/>
      <c r="AT910" s="102"/>
      <c r="AU910" s="103"/>
      <c r="AV910" s="102">
        <f t="shared" si="760"/>
        <v>0</v>
      </c>
      <c r="AW910" s="101"/>
      <c r="AX910" s="102"/>
      <c r="AY910" s="101">
        <f t="shared" si="761"/>
        <v>0</v>
      </c>
      <c r="AZ910" s="516"/>
      <c r="BA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row>
    <row r="911" spans="1:87" s="11" customFormat="1" ht="12" customHeight="1">
      <c r="A911" s="168">
        <v>43800003</v>
      </c>
      <c r="B911" s="111" t="str">
        <f t="shared" si="790"/>
        <v>43800003</v>
      </c>
      <c r="C911" s="96" t="s">
        <v>613</v>
      </c>
      <c r="D911" s="115" t="str">
        <f t="shared" si="791"/>
        <v>AIC</v>
      </c>
      <c r="E911" s="115"/>
      <c r="F911" s="96"/>
      <c r="G911" s="115"/>
      <c r="H911" s="184" t="str">
        <f t="shared" si="785"/>
        <v>AIC</v>
      </c>
      <c r="I911" s="184" t="str">
        <f t="shared" si="786"/>
        <v/>
      </c>
      <c r="J911" s="184" t="str">
        <f t="shared" si="787"/>
        <v/>
      </c>
      <c r="K911" s="184" t="str">
        <f t="shared" si="788"/>
        <v/>
      </c>
      <c r="L911" s="184" t="str">
        <f t="shared" si="794"/>
        <v>NO</v>
      </c>
      <c r="M911" s="184" t="str">
        <f t="shared" si="795"/>
        <v>NO</v>
      </c>
      <c r="N911" s="184" t="str">
        <f t="shared" si="796"/>
        <v/>
      </c>
      <c r="O911"/>
      <c r="P911" s="97">
        <v>227784248</v>
      </c>
      <c r="Q911" s="97">
        <v>12656250</v>
      </c>
      <c r="R911" s="97">
        <v>12656250</v>
      </c>
      <c r="S911" s="97">
        <v>58611458</v>
      </c>
      <c r="T911" s="97">
        <v>58611458</v>
      </c>
      <c r="U911" s="97">
        <v>65911458</v>
      </c>
      <c r="V911" s="97">
        <v>102455756.09999999</v>
      </c>
      <c r="W911" s="97">
        <v>115112006.09999999</v>
      </c>
      <c r="X911" s="97">
        <v>115112006.09999999</v>
      </c>
      <c r="Y911" s="97">
        <v>151315006.09999999</v>
      </c>
      <c r="Z911" s="97">
        <v>151315006.09999999</v>
      </c>
      <c r="AA911" s="97">
        <v>158615006.09999999</v>
      </c>
      <c r="AB911" s="97">
        <v>173716006.09999999</v>
      </c>
      <c r="AC911" s="97"/>
      <c r="AD911" s="97"/>
      <c r="AE911" s="97">
        <f t="shared" si="789"/>
        <v>100260148.97083335</v>
      </c>
      <c r="AF911" s="105"/>
      <c r="AG911" s="105"/>
      <c r="AH911" s="102">
        <f t="shared" si="792"/>
        <v>100260148.97083335</v>
      </c>
      <c r="AI911" s="102"/>
      <c r="AJ911" s="102"/>
      <c r="AK911" s="103"/>
      <c r="AL911" s="102">
        <f t="shared" si="758"/>
        <v>0</v>
      </c>
      <c r="AM911" s="101"/>
      <c r="AN911" s="102"/>
      <c r="AO911" s="264">
        <f t="shared" si="759"/>
        <v>0</v>
      </c>
      <c r="AP911" s="240"/>
      <c r="AQ911" s="87">
        <f t="shared" si="748"/>
        <v>173716006.09999999</v>
      </c>
      <c r="AR911" s="102">
        <f t="shared" si="793"/>
        <v>173716006.09999999</v>
      </c>
      <c r="AS911" s="102"/>
      <c r="AT911" s="102"/>
      <c r="AU911" s="103"/>
      <c r="AV911" s="102">
        <f t="shared" si="760"/>
        <v>0</v>
      </c>
      <c r="AW911" s="101"/>
      <c r="AX911" s="102"/>
      <c r="AY911" s="101">
        <f t="shared" si="761"/>
        <v>0</v>
      </c>
      <c r="AZ911" s="516"/>
      <c r="BA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row>
    <row r="912" spans="1:87" s="11" customFormat="1" ht="12" customHeight="1">
      <c r="A912" s="170">
        <v>43900003</v>
      </c>
      <c r="B912" s="202" t="str">
        <f t="shared" si="790"/>
        <v>43900003</v>
      </c>
      <c r="C912" s="96" t="s">
        <v>462</v>
      </c>
      <c r="D912" s="115" t="str">
        <f t="shared" si="791"/>
        <v>Non-Op</v>
      </c>
      <c r="E912" s="115"/>
      <c r="F912" s="96"/>
      <c r="G912" s="115"/>
      <c r="H912" s="184" t="str">
        <f t="shared" si="785"/>
        <v/>
      </c>
      <c r="I912" s="184" t="str">
        <f t="shared" si="786"/>
        <v/>
      </c>
      <c r="J912" s="184" t="str">
        <f t="shared" si="787"/>
        <v/>
      </c>
      <c r="K912" s="184" t="str">
        <f t="shared" si="788"/>
        <v>Non-Op</v>
      </c>
      <c r="L912" s="184" t="str">
        <f t="shared" si="794"/>
        <v>NO</v>
      </c>
      <c r="M912" s="184" t="str">
        <f t="shared" si="795"/>
        <v>NO</v>
      </c>
      <c r="N912" s="184" t="str">
        <f t="shared" si="796"/>
        <v/>
      </c>
      <c r="O912"/>
      <c r="P912" s="97">
        <v>5848610</v>
      </c>
      <c r="Q912" s="97">
        <v>5848610</v>
      </c>
      <c r="R912" s="97">
        <v>5848610</v>
      </c>
      <c r="S912" s="97">
        <v>-21484570.550000001</v>
      </c>
      <c r="T912" s="97">
        <v>-21484570.550000001</v>
      </c>
      <c r="U912" s="97">
        <v>-21484570.550000001</v>
      </c>
      <c r="V912" s="97">
        <v>-21484570.550000001</v>
      </c>
      <c r="W912" s="97">
        <v>-21484570.550000001</v>
      </c>
      <c r="X912" s="97">
        <v>-21484570.550000001</v>
      </c>
      <c r="Y912" s="97">
        <v>-21484570.550000001</v>
      </c>
      <c r="Z912" s="97">
        <v>-21484570.550000001</v>
      </c>
      <c r="AA912" s="97">
        <v>-21484570.550000001</v>
      </c>
      <c r="AB912" s="97">
        <v>-21484570.550000001</v>
      </c>
      <c r="AC912" s="97"/>
      <c r="AD912" s="97"/>
      <c r="AE912" s="97">
        <f t="shared" si="789"/>
        <v>-15790157.935416669</v>
      </c>
      <c r="AF912" s="105"/>
      <c r="AG912" s="104"/>
      <c r="AH912" s="102"/>
      <c r="AI912" s="102"/>
      <c r="AJ912" s="102"/>
      <c r="AK912" s="103">
        <f>AE912</f>
        <v>-15790157.935416669</v>
      </c>
      <c r="AL912" s="102">
        <f t="shared" si="758"/>
        <v>-15790157.935416669</v>
      </c>
      <c r="AM912" s="101"/>
      <c r="AN912" s="102"/>
      <c r="AO912" s="264">
        <f t="shared" si="759"/>
        <v>0</v>
      </c>
      <c r="AP912" s="240"/>
      <c r="AQ912" s="87">
        <f t="shared" ref="AQ912:AQ975" si="797">AB912</f>
        <v>-21484570.550000001</v>
      </c>
      <c r="AR912" s="102"/>
      <c r="AS912" s="102"/>
      <c r="AT912" s="102"/>
      <c r="AU912" s="103">
        <f>AQ912</f>
        <v>-21484570.550000001</v>
      </c>
      <c r="AV912" s="102">
        <f t="shared" si="760"/>
        <v>-21484570.550000001</v>
      </c>
      <c r="AW912" s="101"/>
      <c r="AX912" s="102"/>
      <c r="AY912" s="101">
        <f t="shared" si="761"/>
        <v>0</v>
      </c>
      <c r="AZ912" s="516" t="s">
        <v>1690</v>
      </c>
      <c r="BA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row>
    <row r="913" spans="1:87" s="11" customFormat="1" ht="12" customHeight="1">
      <c r="A913" s="168">
        <v>21600011</v>
      </c>
      <c r="B913" s="111" t="str">
        <f t="shared" si="790"/>
        <v>21600011</v>
      </c>
      <c r="C913" s="96" t="s">
        <v>711</v>
      </c>
      <c r="D913" s="115" t="str">
        <f t="shared" si="791"/>
        <v>Non-Op</v>
      </c>
      <c r="E913" s="115"/>
      <c r="F913" s="96"/>
      <c r="G913" s="115"/>
      <c r="H913" s="184" t="str">
        <f t="shared" si="785"/>
        <v/>
      </c>
      <c r="I913" s="184" t="str">
        <f t="shared" si="786"/>
        <v/>
      </c>
      <c r="J913" s="184" t="str">
        <f t="shared" si="787"/>
        <v/>
      </c>
      <c r="K913" s="184" t="str">
        <f t="shared" si="788"/>
        <v>Non-Op</v>
      </c>
      <c r="L913" s="184" t="str">
        <f t="shared" si="794"/>
        <v>NO</v>
      </c>
      <c r="M913" s="184" t="str">
        <f t="shared" si="795"/>
        <v>NO</v>
      </c>
      <c r="N913" s="184" t="str">
        <f t="shared" si="796"/>
        <v/>
      </c>
      <c r="O913"/>
      <c r="P913" s="97">
        <v>17329518.510000002</v>
      </c>
      <c r="Q913" s="97">
        <v>24120574.16</v>
      </c>
      <c r="R913" s="97">
        <v>25028824.289999999</v>
      </c>
      <c r="S913" s="97">
        <v>21534947.190000001</v>
      </c>
      <c r="T913" s="97">
        <v>-5848610</v>
      </c>
      <c r="U913" s="97">
        <v>15774841.310000001</v>
      </c>
      <c r="V913" s="97">
        <v>16075312.880000001</v>
      </c>
      <c r="W913" s="97">
        <v>13006418.390000001</v>
      </c>
      <c r="X913" s="97">
        <v>11416480.609999999</v>
      </c>
      <c r="Y913" s="97">
        <v>4979072.58</v>
      </c>
      <c r="Z913" s="97">
        <v>-62238153.25</v>
      </c>
      <c r="AA913" s="97">
        <v>-86771374.730000004</v>
      </c>
      <c r="AB913" s="97">
        <v>-10590854.880000001</v>
      </c>
      <c r="AC913" s="97"/>
      <c r="AD913" s="97"/>
      <c r="AE913" s="97">
        <f t="shared" si="789"/>
        <v>-1629361.2295833339</v>
      </c>
      <c r="AF913" s="105"/>
      <c r="AG913" s="104"/>
      <c r="AH913" s="102"/>
      <c r="AI913" s="102"/>
      <c r="AJ913" s="102"/>
      <c r="AK913" s="103">
        <f>AE913</f>
        <v>-1629361.2295833339</v>
      </c>
      <c r="AL913" s="102">
        <f t="shared" si="758"/>
        <v>-1629361.2295833339</v>
      </c>
      <c r="AM913" s="101"/>
      <c r="AN913" s="102"/>
      <c r="AO913" s="264">
        <f t="shared" si="759"/>
        <v>0</v>
      </c>
      <c r="AP913" s="240"/>
      <c r="AQ913" s="87">
        <f t="shared" si="797"/>
        <v>-10590854.880000001</v>
      </c>
      <c r="AR913" s="102"/>
      <c r="AS913" s="102"/>
      <c r="AT913" s="102"/>
      <c r="AU913" s="103">
        <f>AQ913</f>
        <v>-10590854.880000001</v>
      </c>
      <c r="AV913" s="102">
        <f t="shared" si="760"/>
        <v>-10590854.880000001</v>
      </c>
      <c r="AW913" s="101"/>
      <c r="AX913" s="102"/>
      <c r="AY913" s="101">
        <f t="shared" si="761"/>
        <v>0</v>
      </c>
      <c r="AZ913" s="516" t="s">
        <v>1695</v>
      </c>
      <c r="BA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row>
    <row r="914" spans="1:87" s="11" customFormat="1" ht="12" customHeight="1">
      <c r="A914" s="168">
        <v>21600013</v>
      </c>
      <c r="B914" s="111" t="str">
        <f t="shared" si="790"/>
        <v>21600013</v>
      </c>
      <c r="C914" s="96" t="s">
        <v>244</v>
      </c>
      <c r="D914" s="115" t="str">
        <f t="shared" si="791"/>
        <v>AIC</v>
      </c>
      <c r="E914" s="115"/>
      <c r="F914" s="96"/>
      <c r="G914" s="115"/>
      <c r="H914" s="184" t="str">
        <f t="shared" si="785"/>
        <v>AIC</v>
      </c>
      <c r="I914" s="184" t="str">
        <f t="shared" si="786"/>
        <v/>
      </c>
      <c r="J914" s="184" t="str">
        <f t="shared" si="787"/>
        <v/>
      </c>
      <c r="K914" s="184" t="str">
        <f t="shared" si="788"/>
        <v/>
      </c>
      <c r="L914" s="184" t="str">
        <f t="shared" si="794"/>
        <v>NO</v>
      </c>
      <c r="M914" s="184" t="str">
        <f t="shared" si="795"/>
        <v>NO</v>
      </c>
      <c r="N914" s="184" t="str">
        <f t="shared" si="796"/>
        <v/>
      </c>
      <c r="O914"/>
      <c r="P914" s="97">
        <v>77562549.519999996</v>
      </c>
      <c r="Q914" s="97">
        <v>77562549.519999996</v>
      </c>
      <c r="R914" s="97">
        <v>77562549.519999996</v>
      </c>
      <c r="S914" s="97">
        <v>77562549.519999996</v>
      </c>
      <c r="T914" s="97">
        <v>77562549.519999996</v>
      </c>
      <c r="U914" s="97">
        <v>77562549.519999996</v>
      </c>
      <c r="V914" s="97">
        <v>77562549.519999996</v>
      </c>
      <c r="W914" s="97">
        <v>77562549.519999996</v>
      </c>
      <c r="X914" s="97">
        <v>77562549.519999996</v>
      </c>
      <c r="Y914" s="97">
        <v>77562549.519999996</v>
      </c>
      <c r="Z914" s="97">
        <v>77562549.519999996</v>
      </c>
      <c r="AA914" s="97">
        <v>77562549.519999996</v>
      </c>
      <c r="AB914" s="97">
        <v>77562549.519999996</v>
      </c>
      <c r="AC914" s="97"/>
      <c r="AD914" s="97"/>
      <c r="AE914" s="97">
        <f t="shared" si="789"/>
        <v>77562549.519999996</v>
      </c>
      <c r="AF914" s="105"/>
      <c r="AG914" s="104"/>
      <c r="AH914" s="102">
        <f t="shared" ref="AH914:AH921" si="798">AE914</f>
        <v>77562549.519999996</v>
      </c>
      <c r="AI914" s="102"/>
      <c r="AJ914" s="102"/>
      <c r="AK914" s="103"/>
      <c r="AL914" s="102">
        <f t="shared" si="758"/>
        <v>0</v>
      </c>
      <c r="AM914" s="101"/>
      <c r="AN914" s="102"/>
      <c r="AO914" s="264">
        <f t="shared" si="759"/>
        <v>0</v>
      </c>
      <c r="AP914" s="240"/>
      <c r="AQ914" s="87">
        <f t="shared" si="797"/>
        <v>77562549.519999996</v>
      </c>
      <c r="AR914" s="102">
        <f t="shared" ref="AR914:AR921" si="799">AQ914</f>
        <v>77562549.519999996</v>
      </c>
      <c r="AS914" s="102"/>
      <c r="AT914" s="102"/>
      <c r="AU914" s="103"/>
      <c r="AV914" s="102">
        <f t="shared" si="760"/>
        <v>0</v>
      </c>
      <c r="AW914" s="101"/>
      <c r="AX914" s="102"/>
      <c r="AY914" s="101">
        <f t="shared" si="761"/>
        <v>0</v>
      </c>
      <c r="AZ914" s="516"/>
      <c r="BA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row>
    <row r="915" spans="1:87" s="11" customFormat="1" ht="12" customHeight="1">
      <c r="A915" s="168">
        <v>21600023</v>
      </c>
      <c r="B915" s="111" t="str">
        <f t="shared" si="790"/>
        <v>21600023</v>
      </c>
      <c r="C915" s="96" t="s">
        <v>245</v>
      </c>
      <c r="D915" s="115" t="str">
        <f t="shared" si="791"/>
        <v>AIC</v>
      </c>
      <c r="E915" s="115"/>
      <c r="F915" s="96"/>
      <c r="G915" s="115"/>
      <c r="H915" s="184" t="str">
        <f t="shared" si="785"/>
        <v>AIC</v>
      </c>
      <c r="I915" s="184" t="str">
        <f t="shared" si="786"/>
        <v/>
      </c>
      <c r="J915" s="184" t="str">
        <f t="shared" si="787"/>
        <v/>
      </c>
      <c r="K915" s="184" t="str">
        <f t="shared" si="788"/>
        <v/>
      </c>
      <c r="L915" s="184" t="str">
        <f t="shared" si="794"/>
        <v>NO</v>
      </c>
      <c r="M915" s="184" t="str">
        <f t="shared" si="795"/>
        <v>NO</v>
      </c>
      <c r="N915" s="184" t="str">
        <f t="shared" si="796"/>
        <v/>
      </c>
      <c r="O915"/>
      <c r="P915" s="97">
        <v>1755001.25</v>
      </c>
      <c r="Q915" s="97">
        <v>1755001.25</v>
      </c>
      <c r="R915" s="97">
        <v>1755001.25</v>
      </c>
      <c r="S915" s="97">
        <v>1755001.25</v>
      </c>
      <c r="T915" s="97">
        <v>1755001.25</v>
      </c>
      <c r="U915" s="97">
        <v>1755001.25</v>
      </c>
      <c r="V915" s="97">
        <v>1755001.25</v>
      </c>
      <c r="W915" s="97">
        <v>1755001.25</v>
      </c>
      <c r="X915" s="97">
        <v>1755001.25</v>
      </c>
      <c r="Y915" s="97">
        <v>1755001.25</v>
      </c>
      <c r="Z915" s="97">
        <v>1755001.25</v>
      </c>
      <c r="AA915" s="97">
        <v>1755001.25</v>
      </c>
      <c r="AB915" s="97">
        <v>1755001.25</v>
      </c>
      <c r="AC915" s="97"/>
      <c r="AD915" s="97"/>
      <c r="AE915" s="97">
        <f t="shared" si="789"/>
        <v>1755001.25</v>
      </c>
      <c r="AF915" s="105"/>
      <c r="AG915" s="104"/>
      <c r="AH915" s="102">
        <f t="shared" si="798"/>
        <v>1755001.25</v>
      </c>
      <c r="AI915" s="102"/>
      <c r="AJ915" s="102"/>
      <c r="AK915" s="103"/>
      <c r="AL915" s="102">
        <f t="shared" si="758"/>
        <v>0</v>
      </c>
      <c r="AM915" s="101"/>
      <c r="AN915" s="102"/>
      <c r="AO915" s="264">
        <f t="shared" si="759"/>
        <v>0</v>
      </c>
      <c r="AP915" s="240"/>
      <c r="AQ915" s="87">
        <f t="shared" si="797"/>
        <v>1755001.25</v>
      </c>
      <c r="AR915" s="102">
        <f t="shared" si="799"/>
        <v>1755001.25</v>
      </c>
      <c r="AS915" s="102"/>
      <c r="AT915" s="102"/>
      <c r="AU915" s="103"/>
      <c r="AV915" s="102">
        <f t="shared" si="760"/>
        <v>0</v>
      </c>
      <c r="AW915" s="101"/>
      <c r="AX915" s="102"/>
      <c r="AY915" s="101">
        <f t="shared" si="761"/>
        <v>0</v>
      </c>
      <c r="AZ915" s="516"/>
      <c r="BA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row>
    <row r="916" spans="1:87" s="11" customFormat="1" ht="12" customHeight="1">
      <c r="A916" s="168">
        <v>21600033</v>
      </c>
      <c r="B916" s="111" t="str">
        <f t="shared" si="790"/>
        <v>21600033</v>
      </c>
      <c r="C916" s="96" t="s">
        <v>422</v>
      </c>
      <c r="D916" s="115" t="str">
        <f t="shared" si="791"/>
        <v>AIC</v>
      </c>
      <c r="E916" s="115"/>
      <c r="F916" s="96"/>
      <c r="G916" s="115"/>
      <c r="H916" s="184" t="str">
        <f t="shared" si="785"/>
        <v>AIC</v>
      </c>
      <c r="I916" s="184" t="str">
        <f t="shared" si="786"/>
        <v/>
      </c>
      <c r="J916" s="184" t="str">
        <f t="shared" si="787"/>
        <v/>
      </c>
      <c r="K916" s="184" t="str">
        <f t="shared" si="788"/>
        <v/>
      </c>
      <c r="L916" s="184" t="str">
        <f t="shared" si="794"/>
        <v>NO</v>
      </c>
      <c r="M916" s="184" t="str">
        <f t="shared" si="795"/>
        <v>NO</v>
      </c>
      <c r="N916" s="184" t="str">
        <f t="shared" si="796"/>
        <v/>
      </c>
      <c r="O916"/>
      <c r="P916" s="97">
        <v>1471103.62</v>
      </c>
      <c r="Q916" s="97">
        <v>1471103.62</v>
      </c>
      <c r="R916" s="97">
        <v>1471103.62</v>
      </c>
      <c r="S916" s="97">
        <v>1471103.62</v>
      </c>
      <c r="T916" s="97">
        <v>1471103.62</v>
      </c>
      <c r="U916" s="97">
        <v>1471103.62</v>
      </c>
      <c r="V916" s="97">
        <v>1471103.62</v>
      </c>
      <c r="W916" s="97">
        <v>1471103.62</v>
      </c>
      <c r="X916" s="97">
        <v>1471103.62</v>
      </c>
      <c r="Y916" s="97">
        <v>1471103.62</v>
      </c>
      <c r="Z916" s="97">
        <v>1471103.62</v>
      </c>
      <c r="AA916" s="97">
        <v>1471103.62</v>
      </c>
      <c r="AB916" s="97">
        <v>1471103.62</v>
      </c>
      <c r="AC916" s="97"/>
      <c r="AD916" s="97"/>
      <c r="AE916" s="97">
        <f t="shared" si="789"/>
        <v>1471103.6200000003</v>
      </c>
      <c r="AF916" s="105"/>
      <c r="AG916" s="104"/>
      <c r="AH916" s="102">
        <f t="shared" si="798"/>
        <v>1471103.6200000003</v>
      </c>
      <c r="AI916" s="102"/>
      <c r="AJ916" s="102"/>
      <c r="AK916" s="103"/>
      <c r="AL916" s="102">
        <f t="shared" si="758"/>
        <v>0</v>
      </c>
      <c r="AM916" s="101"/>
      <c r="AN916" s="102"/>
      <c r="AO916" s="264">
        <f t="shared" si="759"/>
        <v>0</v>
      </c>
      <c r="AP916" s="240"/>
      <c r="AQ916" s="87">
        <f t="shared" si="797"/>
        <v>1471103.62</v>
      </c>
      <c r="AR916" s="102">
        <f t="shared" si="799"/>
        <v>1471103.62</v>
      </c>
      <c r="AS916" s="102"/>
      <c r="AT916" s="102"/>
      <c r="AU916" s="103"/>
      <c r="AV916" s="102">
        <f t="shared" si="760"/>
        <v>0</v>
      </c>
      <c r="AW916" s="101"/>
      <c r="AX916" s="102"/>
      <c r="AY916" s="101">
        <f t="shared" si="761"/>
        <v>0</v>
      </c>
      <c r="AZ916" s="516"/>
      <c r="BA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row>
    <row r="917" spans="1:87" s="11" customFormat="1" ht="12" customHeight="1">
      <c r="A917" s="168">
        <v>21600053</v>
      </c>
      <c r="B917" s="111" t="str">
        <f t="shared" si="790"/>
        <v>21600053</v>
      </c>
      <c r="C917" s="96" t="s">
        <v>423</v>
      </c>
      <c r="D917" s="115" t="str">
        <f t="shared" si="791"/>
        <v>AIC</v>
      </c>
      <c r="E917" s="115"/>
      <c r="F917" s="96"/>
      <c r="G917" s="115"/>
      <c r="H917" s="184" t="str">
        <f t="shared" si="785"/>
        <v>AIC</v>
      </c>
      <c r="I917" s="184" t="str">
        <f t="shared" si="786"/>
        <v/>
      </c>
      <c r="J917" s="184" t="str">
        <f t="shared" si="787"/>
        <v/>
      </c>
      <c r="K917" s="184" t="str">
        <f t="shared" si="788"/>
        <v/>
      </c>
      <c r="L917" s="184" t="str">
        <f t="shared" si="794"/>
        <v>NO</v>
      </c>
      <c r="M917" s="184" t="str">
        <f t="shared" si="795"/>
        <v>NO</v>
      </c>
      <c r="N917" s="184" t="str">
        <f t="shared" si="796"/>
        <v/>
      </c>
      <c r="O917"/>
      <c r="P917" s="97">
        <v>16359946.109999999</v>
      </c>
      <c r="Q917" s="97">
        <v>16359946.109999999</v>
      </c>
      <c r="R917" s="97">
        <v>16359946.109999999</v>
      </c>
      <c r="S917" s="97">
        <v>16359946.109999999</v>
      </c>
      <c r="T917" s="97">
        <v>16359946.109999999</v>
      </c>
      <c r="U917" s="97">
        <v>16359946.109999999</v>
      </c>
      <c r="V917" s="97">
        <v>16359946.109999999</v>
      </c>
      <c r="W917" s="97">
        <v>16359946.109999999</v>
      </c>
      <c r="X917" s="97">
        <v>16359946.109999999</v>
      </c>
      <c r="Y917" s="97">
        <v>16359946.109999999</v>
      </c>
      <c r="Z917" s="97">
        <v>16359946.109999999</v>
      </c>
      <c r="AA917" s="97">
        <v>16359946.109999999</v>
      </c>
      <c r="AB917" s="97">
        <v>16359946.109999999</v>
      </c>
      <c r="AC917" s="97"/>
      <c r="AD917" s="97"/>
      <c r="AE917" s="97">
        <f t="shared" si="789"/>
        <v>16359946.110000005</v>
      </c>
      <c r="AF917" s="105"/>
      <c r="AG917" s="104"/>
      <c r="AH917" s="102">
        <f t="shared" si="798"/>
        <v>16359946.110000005</v>
      </c>
      <c r="AI917" s="102"/>
      <c r="AJ917" s="102"/>
      <c r="AK917" s="103"/>
      <c r="AL917" s="102">
        <f t="shared" si="758"/>
        <v>0</v>
      </c>
      <c r="AM917" s="101"/>
      <c r="AN917" s="102"/>
      <c r="AO917" s="264">
        <f t="shared" si="759"/>
        <v>0</v>
      </c>
      <c r="AP917" s="240"/>
      <c r="AQ917" s="87">
        <f t="shared" si="797"/>
        <v>16359946.109999999</v>
      </c>
      <c r="AR917" s="102">
        <f t="shared" si="799"/>
        <v>16359946.109999999</v>
      </c>
      <c r="AS917" s="102"/>
      <c r="AT917" s="102"/>
      <c r="AU917" s="103"/>
      <c r="AV917" s="102">
        <f t="shared" si="760"/>
        <v>0</v>
      </c>
      <c r="AW917" s="101"/>
      <c r="AX917" s="102"/>
      <c r="AY917" s="101">
        <f t="shared" si="761"/>
        <v>0</v>
      </c>
      <c r="AZ917" s="516"/>
      <c r="BA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row>
    <row r="918" spans="1:87" s="11" customFormat="1" ht="12" customHeight="1">
      <c r="A918" s="168">
        <v>21610013</v>
      </c>
      <c r="B918" s="111" t="str">
        <f t="shared" si="790"/>
        <v>21610013</v>
      </c>
      <c r="C918" s="96" t="s">
        <v>123</v>
      </c>
      <c r="D918" s="115" t="str">
        <f t="shared" si="791"/>
        <v>AIC</v>
      </c>
      <c r="E918" s="115"/>
      <c r="F918" s="96"/>
      <c r="G918" s="115"/>
      <c r="H918" s="184" t="str">
        <f t="shared" si="785"/>
        <v>AIC</v>
      </c>
      <c r="I918" s="184" t="str">
        <f t="shared" si="786"/>
        <v/>
      </c>
      <c r="J918" s="184" t="str">
        <f t="shared" si="787"/>
        <v/>
      </c>
      <c r="K918" s="184" t="str">
        <f t="shared" si="788"/>
        <v/>
      </c>
      <c r="L918" s="184" t="str">
        <f t="shared" si="794"/>
        <v>NO</v>
      </c>
      <c r="M918" s="184" t="str">
        <f t="shared" si="795"/>
        <v>NO</v>
      </c>
      <c r="N918" s="184" t="str">
        <f t="shared" si="796"/>
        <v/>
      </c>
      <c r="O918"/>
      <c r="P918" s="97">
        <v>19215436</v>
      </c>
      <c r="Q918" s="97">
        <v>19215436</v>
      </c>
      <c r="R918" s="97">
        <v>19215436</v>
      </c>
      <c r="S918" s="97">
        <v>19347542</v>
      </c>
      <c r="T918" s="97">
        <v>19347542</v>
      </c>
      <c r="U918" s="97">
        <v>19347542</v>
      </c>
      <c r="V918" s="97">
        <v>19201404</v>
      </c>
      <c r="W918" s="97">
        <v>19201404</v>
      </c>
      <c r="X918" s="97">
        <v>19201404</v>
      </c>
      <c r="Y918" s="97">
        <v>19336429</v>
      </c>
      <c r="Z918" s="97">
        <v>19336429</v>
      </c>
      <c r="AA918" s="97">
        <v>19336429</v>
      </c>
      <c r="AB918" s="97">
        <v>19756868</v>
      </c>
      <c r="AC918" s="97"/>
      <c r="AD918" s="97"/>
      <c r="AE918" s="97">
        <f t="shared" si="789"/>
        <v>19297762.416666668</v>
      </c>
      <c r="AF918" s="105"/>
      <c r="AG918" s="104"/>
      <c r="AH918" s="102">
        <f t="shared" si="798"/>
        <v>19297762.416666668</v>
      </c>
      <c r="AI918" s="102"/>
      <c r="AJ918" s="102"/>
      <c r="AK918" s="103"/>
      <c r="AL918" s="102">
        <f t="shared" si="758"/>
        <v>0</v>
      </c>
      <c r="AM918" s="101"/>
      <c r="AN918" s="102"/>
      <c r="AO918" s="264">
        <f t="shared" si="759"/>
        <v>0</v>
      </c>
      <c r="AP918" s="240"/>
      <c r="AQ918" s="87">
        <f t="shared" si="797"/>
        <v>19756868</v>
      </c>
      <c r="AR918" s="102">
        <f t="shared" si="799"/>
        <v>19756868</v>
      </c>
      <c r="AS918" s="102"/>
      <c r="AT918" s="102"/>
      <c r="AU918" s="103"/>
      <c r="AV918" s="102">
        <f t="shared" si="760"/>
        <v>0</v>
      </c>
      <c r="AW918" s="101"/>
      <c r="AX918" s="102"/>
      <c r="AY918" s="101">
        <f t="shared" si="761"/>
        <v>0</v>
      </c>
      <c r="AZ918" s="516"/>
      <c r="BA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row>
    <row r="919" spans="1:87" s="11" customFormat="1" ht="12" customHeight="1">
      <c r="A919" s="168">
        <v>21900103</v>
      </c>
      <c r="B919" s="111" t="str">
        <f t="shared" si="790"/>
        <v>21900103</v>
      </c>
      <c r="C919" s="96" t="s">
        <v>1118</v>
      </c>
      <c r="D919" s="115" t="str">
        <f t="shared" si="791"/>
        <v>AIC</v>
      </c>
      <c r="E919" s="115"/>
      <c r="F919" s="96"/>
      <c r="G919" s="115"/>
      <c r="H919" s="184" t="str">
        <f t="shared" si="785"/>
        <v>AIC</v>
      </c>
      <c r="I919" s="184" t="str">
        <f t="shared" si="786"/>
        <v/>
      </c>
      <c r="J919" s="184" t="str">
        <f t="shared" si="787"/>
        <v/>
      </c>
      <c r="K919" s="184" t="str">
        <f t="shared" si="788"/>
        <v/>
      </c>
      <c r="L919" s="184" t="str">
        <f t="shared" si="794"/>
        <v>NO</v>
      </c>
      <c r="M919" s="184" t="str">
        <f t="shared" si="795"/>
        <v>NO</v>
      </c>
      <c r="N919" s="184" t="str">
        <f t="shared" si="796"/>
        <v/>
      </c>
      <c r="O919"/>
      <c r="P919" s="97">
        <v>-13147711.1</v>
      </c>
      <c r="Q919" s="97">
        <v>-13088487.1</v>
      </c>
      <c r="R919" s="97">
        <v>-13029263.1</v>
      </c>
      <c r="S919" s="97">
        <v>-12970039.1</v>
      </c>
      <c r="T919" s="97">
        <v>-12910815.1</v>
      </c>
      <c r="U919" s="97">
        <v>-12851591.1</v>
      </c>
      <c r="V919" s="97">
        <v>-12792367.1</v>
      </c>
      <c r="W919" s="97">
        <v>-12733143.1</v>
      </c>
      <c r="X919" s="97">
        <v>-12673919.1</v>
      </c>
      <c r="Y919" s="97">
        <v>-12614695.1</v>
      </c>
      <c r="Z919" s="97">
        <v>-12555471.1</v>
      </c>
      <c r="AA919" s="97">
        <v>-12496247.1</v>
      </c>
      <c r="AB919" s="97">
        <v>-12437023.1</v>
      </c>
      <c r="AC919" s="97"/>
      <c r="AD919" s="97"/>
      <c r="AE919" s="97">
        <f t="shared" si="789"/>
        <v>-12792367.099999996</v>
      </c>
      <c r="AF919" s="105"/>
      <c r="AG919" s="104"/>
      <c r="AH919" s="102">
        <f t="shared" si="798"/>
        <v>-12792367.099999996</v>
      </c>
      <c r="AI919" s="102"/>
      <c r="AJ919" s="102"/>
      <c r="AK919" s="103"/>
      <c r="AL919" s="102">
        <f t="shared" si="758"/>
        <v>0</v>
      </c>
      <c r="AM919" s="101"/>
      <c r="AN919" s="102"/>
      <c r="AO919" s="264">
        <f t="shared" si="759"/>
        <v>0</v>
      </c>
      <c r="AP919" s="240"/>
      <c r="AQ919" s="87">
        <f t="shared" si="797"/>
        <v>-12437023.1</v>
      </c>
      <c r="AR919" s="102">
        <f t="shared" si="799"/>
        <v>-12437023.1</v>
      </c>
      <c r="AS919" s="102"/>
      <c r="AT919" s="102"/>
      <c r="AU919" s="103"/>
      <c r="AV919" s="102">
        <f t="shared" si="760"/>
        <v>0</v>
      </c>
      <c r="AW919" s="101"/>
      <c r="AX919" s="102"/>
      <c r="AY919" s="101">
        <f t="shared" si="761"/>
        <v>0</v>
      </c>
      <c r="AZ919" s="516"/>
      <c r="BA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row>
    <row r="920" spans="1:87" s="11" customFormat="1" ht="12" customHeight="1">
      <c r="A920" s="168">
        <v>21900113</v>
      </c>
      <c r="B920" s="111" t="str">
        <f t="shared" si="790"/>
        <v>21900113</v>
      </c>
      <c r="C920" s="96" t="s">
        <v>1119</v>
      </c>
      <c r="D920" s="115" t="str">
        <f t="shared" si="791"/>
        <v>AIC</v>
      </c>
      <c r="E920" s="115"/>
      <c r="F920" s="96"/>
      <c r="G920" s="115"/>
      <c r="H920" s="184" t="str">
        <f t="shared" si="785"/>
        <v>AIC</v>
      </c>
      <c r="I920" s="184" t="str">
        <f t="shared" si="786"/>
        <v/>
      </c>
      <c r="J920" s="184" t="str">
        <f t="shared" si="787"/>
        <v/>
      </c>
      <c r="K920" s="184" t="str">
        <f t="shared" si="788"/>
        <v/>
      </c>
      <c r="L920" s="184" t="str">
        <f t="shared" si="794"/>
        <v>NO</v>
      </c>
      <c r="M920" s="184" t="str">
        <f t="shared" si="795"/>
        <v>NO</v>
      </c>
      <c r="N920" s="184" t="str">
        <f t="shared" si="796"/>
        <v/>
      </c>
      <c r="O920"/>
      <c r="P920" s="97">
        <v>20499588.300000001</v>
      </c>
      <c r="Q920" s="97">
        <v>20401504.300000001</v>
      </c>
      <c r="R920" s="97">
        <v>20303420.300000001</v>
      </c>
      <c r="S920" s="97">
        <v>20205336.300000001</v>
      </c>
      <c r="T920" s="97">
        <v>20107252.300000001</v>
      </c>
      <c r="U920" s="97">
        <v>20009168.300000001</v>
      </c>
      <c r="V920" s="97">
        <v>19911084.300000001</v>
      </c>
      <c r="W920" s="97">
        <v>19813000.300000001</v>
      </c>
      <c r="X920" s="97">
        <v>19714916.300000001</v>
      </c>
      <c r="Y920" s="97">
        <v>19616832.300000001</v>
      </c>
      <c r="Z920" s="97">
        <v>19518748.300000001</v>
      </c>
      <c r="AA920" s="97">
        <v>19420664.300000001</v>
      </c>
      <c r="AB920" s="97">
        <v>19322580.300000001</v>
      </c>
      <c r="AC920" s="97"/>
      <c r="AD920" s="97"/>
      <c r="AE920" s="97">
        <f t="shared" si="789"/>
        <v>19911084.300000004</v>
      </c>
      <c r="AF920" s="105"/>
      <c r="AG920" s="104"/>
      <c r="AH920" s="102">
        <f t="shared" si="798"/>
        <v>19911084.300000004</v>
      </c>
      <c r="AI920" s="102"/>
      <c r="AJ920" s="102"/>
      <c r="AK920" s="103"/>
      <c r="AL920" s="102">
        <f t="shared" si="758"/>
        <v>0</v>
      </c>
      <c r="AM920" s="101"/>
      <c r="AN920" s="102"/>
      <c r="AO920" s="264">
        <f t="shared" si="759"/>
        <v>0</v>
      </c>
      <c r="AP920" s="240"/>
      <c r="AQ920" s="87">
        <f t="shared" si="797"/>
        <v>19322580.300000001</v>
      </c>
      <c r="AR920" s="102">
        <f t="shared" si="799"/>
        <v>19322580.300000001</v>
      </c>
      <c r="AS920" s="102"/>
      <c r="AT920" s="102"/>
      <c r="AU920" s="103"/>
      <c r="AV920" s="102">
        <f t="shared" si="760"/>
        <v>0</v>
      </c>
      <c r="AW920" s="101"/>
      <c r="AX920" s="102"/>
      <c r="AY920" s="101">
        <f t="shared" si="761"/>
        <v>0</v>
      </c>
      <c r="AZ920" s="516"/>
      <c r="BA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row>
    <row r="921" spans="1:87" s="11" customFormat="1" ht="12" customHeight="1">
      <c r="A921" s="168">
        <v>21900133</v>
      </c>
      <c r="B921" s="111" t="str">
        <f t="shared" si="790"/>
        <v>21900133</v>
      </c>
      <c r="C921" s="96" t="s">
        <v>611</v>
      </c>
      <c r="D921" s="115" t="str">
        <f t="shared" si="791"/>
        <v>AIC</v>
      </c>
      <c r="E921" s="115"/>
      <c r="F921" s="96"/>
      <c r="G921" s="115"/>
      <c r="H921" s="184" t="str">
        <f t="shared" si="785"/>
        <v>AIC</v>
      </c>
      <c r="I921" s="184" t="str">
        <f t="shared" si="786"/>
        <v/>
      </c>
      <c r="J921" s="184" t="str">
        <f t="shared" si="787"/>
        <v/>
      </c>
      <c r="K921" s="184" t="str">
        <f t="shared" si="788"/>
        <v/>
      </c>
      <c r="L921" s="184" t="str">
        <f t="shared" si="794"/>
        <v>NO</v>
      </c>
      <c r="M921" s="184" t="str">
        <f t="shared" si="795"/>
        <v>NO</v>
      </c>
      <c r="N921" s="184" t="str">
        <f t="shared" si="796"/>
        <v/>
      </c>
      <c r="O921"/>
      <c r="P921" s="97">
        <v>399959.7</v>
      </c>
      <c r="Q921" s="97">
        <v>398182.7</v>
      </c>
      <c r="R921" s="97">
        <v>396405.7</v>
      </c>
      <c r="S921" s="97">
        <v>394628.7</v>
      </c>
      <c r="T921" s="97">
        <v>392851.7</v>
      </c>
      <c r="U921" s="97">
        <v>391074.7</v>
      </c>
      <c r="V921" s="97">
        <v>389297.7</v>
      </c>
      <c r="W921" s="97">
        <v>387520.7</v>
      </c>
      <c r="X921" s="97">
        <v>385743.7</v>
      </c>
      <c r="Y921" s="97">
        <v>383966.7</v>
      </c>
      <c r="Z921" s="97">
        <v>382189.7</v>
      </c>
      <c r="AA921" s="97">
        <v>380412.7</v>
      </c>
      <c r="AB921" s="97">
        <v>378635.7</v>
      </c>
      <c r="AC921" s="97"/>
      <c r="AD921" s="97"/>
      <c r="AE921" s="97">
        <f t="shared" si="789"/>
        <v>389297.70000000013</v>
      </c>
      <c r="AF921" s="105"/>
      <c r="AG921" s="104"/>
      <c r="AH921" s="102">
        <f t="shared" si="798"/>
        <v>389297.70000000013</v>
      </c>
      <c r="AI921" s="102"/>
      <c r="AJ921" s="102"/>
      <c r="AK921" s="103"/>
      <c r="AL921" s="102">
        <f t="shared" si="758"/>
        <v>0</v>
      </c>
      <c r="AM921" s="101"/>
      <c r="AN921" s="102"/>
      <c r="AO921" s="264">
        <f t="shared" si="759"/>
        <v>0</v>
      </c>
      <c r="AP921" s="240"/>
      <c r="AQ921" s="87">
        <f t="shared" si="797"/>
        <v>378635.7</v>
      </c>
      <c r="AR921" s="102">
        <f t="shared" si="799"/>
        <v>378635.7</v>
      </c>
      <c r="AS921" s="102"/>
      <c r="AT921" s="102"/>
      <c r="AU921" s="103"/>
      <c r="AV921" s="102">
        <f t="shared" si="760"/>
        <v>0</v>
      </c>
      <c r="AW921" s="101"/>
      <c r="AX921" s="102"/>
      <c r="AY921" s="101">
        <f t="shared" si="761"/>
        <v>0</v>
      </c>
      <c r="AZ921" s="516"/>
      <c r="BA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row>
    <row r="922" spans="1:87" s="11" customFormat="1" ht="12" customHeight="1">
      <c r="A922" s="168">
        <v>21900143</v>
      </c>
      <c r="B922" s="111" t="str">
        <f t="shared" si="790"/>
        <v>21900143</v>
      </c>
      <c r="C922" s="131" t="s">
        <v>1110</v>
      </c>
      <c r="D922" s="115" t="str">
        <f t="shared" si="791"/>
        <v>Non-Op</v>
      </c>
      <c r="E922" s="115"/>
      <c r="F922" s="131"/>
      <c r="G922" s="115"/>
      <c r="H922" s="184" t="str">
        <f t="shared" si="785"/>
        <v/>
      </c>
      <c r="I922" s="184" t="str">
        <f t="shared" si="786"/>
        <v/>
      </c>
      <c r="J922" s="184" t="str">
        <f t="shared" si="787"/>
        <v/>
      </c>
      <c r="K922" s="184" t="str">
        <f t="shared" si="788"/>
        <v>Non-Op</v>
      </c>
      <c r="L922" s="184" t="str">
        <f t="shared" si="794"/>
        <v>NO</v>
      </c>
      <c r="M922" s="184" t="str">
        <f t="shared" si="795"/>
        <v>NO</v>
      </c>
      <c r="N922" s="184" t="str">
        <f t="shared" si="796"/>
        <v/>
      </c>
      <c r="O922"/>
      <c r="P922" s="97">
        <v>179044645</v>
      </c>
      <c r="Q922" s="97">
        <v>177965811.66999999</v>
      </c>
      <c r="R922" s="97">
        <v>176886978.34</v>
      </c>
      <c r="S922" s="97">
        <v>175808145.00999999</v>
      </c>
      <c r="T922" s="97">
        <v>174729311.68000001</v>
      </c>
      <c r="U922" s="97">
        <v>173650478.34999999</v>
      </c>
      <c r="V922" s="97">
        <v>172571645.02000001</v>
      </c>
      <c r="W922" s="97">
        <v>171492811.69</v>
      </c>
      <c r="X922" s="97">
        <v>170413978.36000001</v>
      </c>
      <c r="Y922" s="97">
        <v>173027604.75</v>
      </c>
      <c r="Z922" s="97">
        <v>171915584.5</v>
      </c>
      <c r="AA922" s="97">
        <v>170803564.25</v>
      </c>
      <c r="AB922" s="97">
        <v>225160346</v>
      </c>
      <c r="AC922" s="97"/>
      <c r="AD922" s="97"/>
      <c r="AE922" s="97">
        <f t="shared" si="789"/>
        <v>175947367.42666665</v>
      </c>
      <c r="AF922" s="105"/>
      <c r="AG922" s="104"/>
      <c r="AH922" s="102"/>
      <c r="AI922" s="102"/>
      <c r="AJ922" s="102"/>
      <c r="AK922" s="103">
        <f t="shared" ref="AK922:AK927" si="800">AE922</f>
        <v>175947367.42666665</v>
      </c>
      <c r="AL922" s="102">
        <f t="shared" si="758"/>
        <v>175947367.42666665</v>
      </c>
      <c r="AM922" s="101"/>
      <c r="AN922" s="102"/>
      <c r="AO922" s="264">
        <f t="shared" si="759"/>
        <v>0</v>
      </c>
      <c r="AP922" s="240"/>
      <c r="AQ922" s="87">
        <f t="shared" si="797"/>
        <v>225160346</v>
      </c>
      <c r="AR922" s="102"/>
      <c r="AS922" s="102"/>
      <c r="AT922" s="102"/>
      <c r="AU922" s="103">
        <f t="shared" ref="AU922:AU927" si="801">AQ922</f>
        <v>225160346</v>
      </c>
      <c r="AV922" s="102">
        <f t="shared" si="760"/>
        <v>225160346</v>
      </c>
      <c r="AW922" s="101"/>
      <c r="AX922" s="102"/>
      <c r="AY922" s="101">
        <f t="shared" si="761"/>
        <v>0</v>
      </c>
      <c r="AZ922" s="516" t="s">
        <v>1701</v>
      </c>
      <c r="BA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row>
    <row r="923" spans="1:87" s="11" customFormat="1" ht="12" customHeight="1">
      <c r="A923" s="168">
        <v>21900153</v>
      </c>
      <c r="B923" s="111" t="str">
        <f t="shared" si="790"/>
        <v>21900153</v>
      </c>
      <c r="C923" s="131" t="s">
        <v>1111</v>
      </c>
      <c r="D923" s="115" t="str">
        <f t="shared" si="791"/>
        <v>Non-Op</v>
      </c>
      <c r="E923" s="115"/>
      <c r="F923" s="131"/>
      <c r="G923" s="115"/>
      <c r="H923" s="184" t="str">
        <f t="shared" si="785"/>
        <v/>
      </c>
      <c r="I923" s="184" t="str">
        <f t="shared" si="786"/>
        <v/>
      </c>
      <c r="J923" s="184" t="str">
        <f t="shared" si="787"/>
        <v/>
      </c>
      <c r="K923" s="184" t="str">
        <f t="shared" si="788"/>
        <v>Non-Op</v>
      </c>
      <c r="L923" s="184" t="str">
        <f t="shared" si="794"/>
        <v>NO</v>
      </c>
      <c r="M923" s="184" t="str">
        <f t="shared" si="795"/>
        <v>NO</v>
      </c>
      <c r="N923" s="184" t="str">
        <f t="shared" si="796"/>
        <v/>
      </c>
      <c r="O923"/>
      <c r="P923" s="97">
        <v>-62665625.740000002</v>
      </c>
      <c r="Q923" s="97">
        <v>-62665625.740000002</v>
      </c>
      <c r="R923" s="97">
        <v>-62665625.740000002</v>
      </c>
      <c r="S923" s="97">
        <v>-36919710.439999998</v>
      </c>
      <c r="T923" s="97">
        <v>-36693155.439999998</v>
      </c>
      <c r="U923" s="97">
        <v>-36466600.439999998</v>
      </c>
      <c r="V923" s="97">
        <v>-36240045.439999998</v>
      </c>
      <c r="W923" s="97">
        <v>-36013490.439999998</v>
      </c>
      <c r="X923" s="97">
        <v>-35786935.450000003</v>
      </c>
      <c r="Y923" s="97">
        <v>-36335796.990000002</v>
      </c>
      <c r="Z923" s="97">
        <v>-36102272.729999997</v>
      </c>
      <c r="AA923" s="97">
        <v>-35868748.479999997</v>
      </c>
      <c r="AB923" s="97">
        <v>-47283672.649999999</v>
      </c>
      <c r="AC923" s="97"/>
      <c r="AD923" s="97"/>
      <c r="AE923" s="97">
        <f t="shared" si="789"/>
        <v>-42227721.377083339</v>
      </c>
      <c r="AF923" s="105"/>
      <c r="AG923" s="104"/>
      <c r="AH923" s="102"/>
      <c r="AI923" s="102"/>
      <c r="AJ923" s="102"/>
      <c r="AK923" s="103">
        <f t="shared" si="800"/>
        <v>-42227721.377083339</v>
      </c>
      <c r="AL923" s="102">
        <f t="shared" si="758"/>
        <v>-42227721.377083339</v>
      </c>
      <c r="AM923" s="101"/>
      <c r="AN923" s="102"/>
      <c r="AO923" s="264">
        <f t="shared" si="759"/>
        <v>0</v>
      </c>
      <c r="AP923" s="240"/>
      <c r="AQ923" s="87">
        <f t="shared" si="797"/>
        <v>-47283672.649999999</v>
      </c>
      <c r="AR923" s="102"/>
      <c r="AS923" s="102"/>
      <c r="AT923" s="102"/>
      <c r="AU923" s="103">
        <f t="shared" si="801"/>
        <v>-47283672.649999999</v>
      </c>
      <c r="AV923" s="102">
        <f t="shared" si="760"/>
        <v>-47283672.649999999</v>
      </c>
      <c r="AW923" s="101"/>
      <c r="AX923" s="102"/>
      <c r="AY923" s="101">
        <f t="shared" si="761"/>
        <v>0</v>
      </c>
      <c r="AZ923" s="516" t="s">
        <v>1701</v>
      </c>
      <c r="BA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row>
    <row r="924" spans="1:87" s="11" customFormat="1" ht="12" customHeight="1">
      <c r="A924" s="168">
        <v>21900163</v>
      </c>
      <c r="B924" s="111" t="str">
        <f t="shared" si="790"/>
        <v>21900163</v>
      </c>
      <c r="C924" s="131" t="s">
        <v>1112</v>
      </c>
      <c r="D924" s="115" t="str">
        <f t="shared" si="791"/>
        <v>Non-Op</v>
      </c>
      <c r="E924" s="115"/>
      <c r="F924" s="131"/>
      <c r="G924" s="115"/>
      <c r="H924" s="184" t="str">
        <f t="shared" si="785"/>
        <v/>
      </c>
      <c r="I924" s="184" t="str">
        <f t="shared" si="786"/>
        <v/>
      </c>
      <c r="J924" s="184" t="str">
        <f t="shared" si="787"/>
        <v/>
      </c>
      <c r="K924" s="184" t="str">
        <f t="shared" si="788"/>
        <v>Non-Op</v>
      </c>
      <c r="L924" s="184" t="str">
        <f t="shared" si="794"/>
        <v>NO</v>
      </c>
      <c r="M924" s="184" t="str">
        <f t="shared" si="795"/>
        <v>NO</v>
      </c>
      <c r="N924" s="184" t="str">
        <f t="shared" si="796"/>
        <v/>
      </c>
      <c r="O924"/>
      <c r="P924" s="97">
        <v>12570522</v>
      </c>
      <c r="Q924" s="97">
        <v>12406007.83</v>
      </c>
      <c r="R924" s="97">
        <v>12241493.66</v>
      </c>
      <c r="S924" s="97">
        <v>12076979.49</v>
      </c>
      <c r="T924" s="97">
        <v>11912465.32</v>
      </c>
      <c r="U924" s="97">
        <v>11747951.15</v>
      </c>
      <c r="V924" s="97">
        <v>11583436.98</v>
      </c>
      <c r="W924" s="97">
        <v>11418922.810000001</v>
      </c>
      <c r="X924" s="97">
        <v>11254408.640000001</v>
      </c>
      <c r="Y924" s="97">
        <v>11089894.470000001</v>
      </c>
      <c r="Z924" s="97">
        <v>10925380.300000001</v>
      </c>
      <c r="AA924" s="97">
        <v>10760866.130000001</v>
      </c>
      <c r="AB924" s="97">
        <v>12359870</v>
      </c>
      <c r="AC924" s="97"/>
      <c r="AD924" s="97"/>
      <c r="AE924" s="97">
        <f t="shared" si="789"/>
        <v>11656916.898333333</v>
      </c>
      <c r="AF924" s="105"/>
      <c r="AG924" s="104"/>
      <c r="AH924" s="102"/>
      <c r="AI924" s="102"/>
      <c r="AJ924" s="102"/>
      <c r="AK924" s="103">
        <f t="shared" si="800"/>
        <v>11656916.898333333</v>
      </c>
      <c r="AL924" s="102">
        <f t="shared" si="758"/>
        <v>11656916.898333333</v>
      </c>
      <c r="AM924" s="101"/>
      <c r="AN924" s="102"/>
      <c r="AO924" s="264">
        <f t="shared" si="759"/>
        <v>0</v>
      </c>
      <c r="AP924" s="240"/>
      <c r="AQ924" s="87">
        <f t="shared" si="797"/>
        <v>12359870</v>
      </c>
      <c r="AR924" s="102"/>
      <c r="AS924" s="102"/>
      <c r="AT924" s="102"/>
      <c r="AU924" s="103">
        <f t="shared" si="801"/>
        <v>12359870</v>
      </c>
      <c r="AV924" s="102">
        <f t="shared" si="760"/>
        <v>12359870</v>
      </c>
      <c r="AW924" s="101"/>
      <c r="AX924" s="102"/>
      <c r="AY924" s="101">
        <f t="shared" si="761"/>
        <v>0</v>
      </c>
      <c r="AZ924" s="516" t="s">
        <v>1698</v>
      </c>
      <c r="BA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row>
    <row r="925" spans="1:87" s="11" customFormat="1" ht="12" customHeight="1">
      <c r="A925" s="168">
        <v>21900173</v>
      </c>
      <c r="B925" s="111" t="str">
        <f t="shared" si="790"/>
        <v>21900173</v>
      </c>
      <c r="C925" s="131" t="s">
        <v>1113</v>
      </c>
      <c r="D925" s="115" t="str">
        <f t="shared" si="791"/>
        <v>Non-Op</v>
      </c>
      <c r="E925" s="115"/>
      <c r="F925" s="131"/>
      <c r="G925" s="115"/>
      <c r="H925" s="184" t="str">
        <f t="shared" si="785"/>
        <v/>
      </c>
      <c r="I925" s="184" t="str">
        <f t="shared" si="786"/>
        <v/>
      </c>
      <c r="J925" s="184" t="str">
        <f t="shared" si="787"/>
        <v/>
      </c>
      <c r="K925" s="184" t="str">
        <f t="shared" si="788"/>
        <v>Non-Op</v>
      </c>
      <c r="L925" s="184" t="str">
        <f t="shared" si="794"/>
        <v>NO</v>
      </c>
      <c r="M925" s="184" t="str">
        <f t="shared" si="795"/>
        <v>NO</v>
      </c>
      <c r="N925" s="184" t="str">
        <f t="shared" si="796"/>
        <v/>
      </c>
      <c r="O925"/>
      <c r="P925" s="97">
        <v>-4399682.66</v>
      </c>
      <c r="Q925" s="97">
        <v>-4399682.66</v>
      </c>
      <c r="R925" s="97">
        <v>-4399682.66</v>
      </c>
      <c r="S925" s="97">
        <v>-2536165.65</v>
      </c>
      <c r="T925" s="97">
        <v>-2501617.6800000002</v>
      </c>
      <c r="U925" s="97">
        <v>-2467069.7000000002</v>
      </c>
      <c r="V925" s="97">
        <v>-2432521.73</v>
      </c>
      <c r="W925" s="97">
        <v>-2397973.75</v>
      </c>
      <c r="X925" s="97">
        <v>-2363425.77</v>
      </c>
      <c r="Y925" s="97">
        <v>-2328877.7999999998</v>
      </c>
      <c r="Z925" s="97">
        <v>-2294329.8199999998</v>
      </c>
      <c r="AA925" s="97">
        <v>-2259781.85</v>
      </c>
      <c r="AB925" s="97">
        <v>-2595572.37</v>
      </c>
      <c r="AC925" s="97"/>
      <c r="AD925" s="97"/>
      <c r="AE925" s="97">
        <f t="shared" si="789"/>
        <v>-2823229.7154166666</v>
      </c>
      <c r="AF925" s="105"/>
      <c r="AG925" s="104"/>
      <c r="AH925" s="102"/>
      <c r="AI925" s="102"/>
      <c r="AJ925" s="102"/>
      <c r="AK925" s="103">
        <f t="shared" si="800"/>
        <v>-2823229.7154166666</v>
      </c>
      <c r="AL925" s="102">
        <f t="shared" si="758"/>
        <v>-2823229.7154166666</v>
      </c>
      <c r="AM925" s="101"/>
      <c r="AN925" s="102"/>
      <c r="AO925" s="264">
        <f t="shared" si="759"/>
        <v>0</v>
      </c>
      <c r="AP925" s="240"/>
      <c r="AQ925" s="87">
        <f t="shared" si="797"/>
        <v>-2595572.37</v>
      </c>
      <c r="AR925" s="102"/>
      <c r="AS925" s="102"/>
      <c r="AT925" s="102"/>
      <c r="AU925" s="103">
        <f t="shared" si="801"/>
        <v>-2595572.37</v>
      </c>
      <c r="AV925" s="102">
        <f t="shared" si="760"/>
        <v>-2595572.37</v>
      </c>
      <c r="AW925" s="101"/>
      <c r="AX925" s="102"/>
      <c r="AY925" s="101">
        <f t="shared" si="761"/>
        <v>0</v>
      </c>
      <c r="AZ925" s="516" t="s">
        <v>1698</v>
      </c>
      <c r="BA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row>
    <row r="926" spans="1:87" s="11" customFormat="1" ht="12" customHeight="1">
      <c r="A926" s="168">
        <v>21900183</v>
      </c>
      <c r="B926" s="111" t="str">
        <f t="shared" si="790"/>
        <v>21900183</v>
      </c>
      <c r="C926" s="131" t="s">
        <v>1114</v>
      </c>
      <c r="D926" s="115" t="str">
        <f t="shared" si="791"/>
        <v>Non-Op</v>
      </c>
      <c r="E926" s="115"/>
      <c r="F926" s="131"/>
      <c r="G926" s="115"/>
      <c r="H926" s="184" t="str">
        <f t="shared" si="785"/>
        <v/>
      </c>
      <c r="I926" s="184" t="str">
        <f t="shared" si="786"/>
        <v/>
      </c>
      <c r="J926" s="184" t="str">
        <f t="shared" si="787"/>
        <v/>
      </c>
      <c r="K926" s="184" t="str">
        <f t="shared" si="788"/>
        <v>Non-Op</v>
      </c>
      <c r="L926" s="184" t="str">
        <f t="shared" si="794"/>
        <v>NO</v>
      </c>
      <c r="M926" s="184" t="str">
        <f t="shared" si="795"/>
        <v>NO</v>
      </c>
      <c r="N926" s="184" t="str">
        <f t="shared" si="796"/>
        <v/>
      </c>
      <c r="O926"/>
      <c r="P926" s="97">
        <v>-4130000</v>
      </c>
      <c r="Q926" s="97">
        <v>-4094416.67</v>
      </c>
      <c r="R926" s="97">
        <v>-4058833.32</v>
      </c>
      <c r="S926" s="97">
        <v>-4023249.98</v>
      </c>
      <c r="T926" s="97">
        <v>-3987666.64</v>
      </c>
      <c r="U926" s="97">
        <v>-3952083.3</v>
      </c>
      <c r="V926" s="97">
        <v>-3916499.96</v>
      </c>
      <c r="W926" s="97">
        <v>-3880916.62</v>
      </c>
      <c r="X926" s="97">
        <v>-3845333.28</v>
      </c>
      <c r="Y926" s="97">
        <v>-3735250</v>
      </c>
      <c r="Z926" s="97">
        <v>-3700500</v>
      </c>
      <c r="AA926" s="97">
        <v>-3665750</v>
      </c>
      <c r="AB926" s="97">
        <v>-3158000</v>
      </c>
      <c r="AC926" s="97"/>
      <c r="AD926" s="97"/>
      <c r="AE926" s="97">
        <f t="shared" si="789"/>
        <v>-3875374.9808333335</v>
      </c>
      <c r="AF926" s="105"/>
      <c r="AG926" s="104"/>
      <c r="AH926" s="102"/>
      <c r="AI926" s="102"/>
      <c r="AJ926" s="102"/>
      <c r="AK926" s="103">
        <f t="shared" si="800"/>
        <v>-3875374.9808333335</v>
      </c>
      <c r="AL926" s="102">
        <f t="shared" si="758"/>
        <v>-3875374.9808333335</v>
      </c>
      <c r="AM926" s="101"/>
      <c r="AN926" s="102"/>
      <c r="AO926" s="264">
        <f t="shared" si="759"/>
        <v>0</v>
      </c>
      <c r="AP926" s="240"/>
      <c r="AQ926" s="87">
        <f t="shared" si="797"/>
        <v>-3158000</v>
      </c>
      <c r="AR926" s="102"/>
      <c r="AS926" s="102"/>
      <c r="AT926" s="102"/>
      <c r="AU926" s="103">
        <f t="shared" si="801"/>
        <v>-3158000</v>
      </c>
      <c r="AV926" s="102">
        <f t="shared" si="760"/>
        <v>-3158000</v>
      </c>
      <c r="AW926" s="101"/>
      <c r="AX926" s="102"/>
      <c r="AY926" s="101">
        <f t="shared" si="761"/>
        <v>0</v>
      </c>
      <c r="AZ926" s="516" t="s">
        <v>1698</v>
      </c>
      <c r="BA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row>
    <row r="927" spans="1:87" s="11" customFormat="1" ht="12" customHeight="1">
      <c r="A927" s="168">
        <v>21900193</v>
      </c>
      <c r="B927" s="111" t="str">
        <f t="shared" si="790"/>
        <v>21900193</v>
      </c>
      <c r="C927" s="131" t="s">
        <v>1115</v>
      </c>
      <c r="D927" s="115" t="str">
        <f t="shared" si="791"/>
        <v>Non-Op</v>
      </c>
      <c r="E927" s="115"/>
      <c r="F927" s="131"/>
      <c r="G927" s="115"/>
      <c r="H927" s="184" t="str">
        <f t="shared" si="785"/>
        <v/>
      </c>
      <c r="I927" s="184" t="str">
        <f t="shared" si="786"/>
        <v/>
      </c>
      <c r="J927" s="184" t="str">
        <f t="shared" si="787"/>
        <v/>
      </c>
      <c r="K927" s="184" t="str">
        <f t="shared" si="788"/>
        <v>Non-Op</v>
      </c>
      <c r="L927" s="184" t="str">
        <f t="shared" si="794"/>
        <v>NO</v>
      </c>
      <c r="M927" s="184" t="str">
        <f t="shared" si="795"/>
        <v>NO</v>
      </c>
      <c r="N927" s="184" t="str">
        <f t="shared" si="796"/>
        <v/>
      </c>
      <c r="O927"/>
      <c r="P927" s="97">
        <v>1445499.47</v>
      </c>
      <c r="Q927" s="97">
        <v>1445499.47</v>
      </c>
      <c r="R927" s="97">
        <v>1445499.47</v>
      </c>
      <c r="S927" s="97">
        <v>844881.97</v>
      </c>
      <c r="T927" s="97">
        <v>837409.46</v>
      </c>
      <c r="U927" s="97">
        <v>829936.96</v>
      </c>
      <c r="V927" s="97">
        <v>822464.46</v>
      </c>
      <c r="W927" s="97">
        <v>814991.96</v>
      </c>
      <c r="X927" s="97">
        <v>807519.46</v>
      </c>
      <c r="Y927" s="97">
        <v>784401.97</v>
      </c>
      <c r="Z927" s="97">
        <v>777104.47</v>
      </c>
      <c r="AA927" s="97">
        <v>769806.97</v>
      </c>
      <c r="AB927" s="97">
        <v>663179.47</v>
      </c>
      <c r="AC927" s="97"/>
      <c r="AD927" s="97"/>
      <c r="AE927" s="97">
        <f t="shared" si="789"/>
        <v>936154.67416666681</v>
      </c>
      <c r="AF927" s="105"/>
      <c r="AG927" s="104"/>
      <c r="AH927" s="102"/>
      <c r="AI927" s="102"/>
      <c r="AJ927" s="102"/>
      <c r="AK927" s="103">
        <f t="shared" si="800"/>
        <v>936154.67416666681</v>
      </c>
      <c r="AL927" s="102">
        <f t="shared" si="758"/>
        <v>936154.67416666681</v>
      </c>
      <c r="AM927" s="101"/>
      <c r="AN927" s="102"/>
      <c r="AO927" s="264">
        <f t="shared" si="759"/>
        <v>0</v>
      </c>
      <c r="AP927" s="240"/>
      <c r="AQ927" s="87">
        <f t="shared" si="797"/>
        <v>663179.47</v>
      </c>
      <c r="AR927" s="102"/>
      <c r="AS927" s="102"/>
      <c r="AT927" s="102"/>
      <c r="AU927" s="103">
        <f t="shared" si="801"/>
        <v>663179.47</v>
      </c>
      <c r="AV927" s="102">
        <f t="shared" si="760"/>
        <v>663179.47</v>
      </c>
      <c r="AW927" s="101"/>
      <c r="AX927" s="102"/>
      <c r="AY927" s="101">
        <f t="shared" si="761"/>
        <v>0</v>
      </c>
      <c r="AZ927" s="516" t="s">
        <v>1698</v>
      </c>
      <c r="BA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row>
    <row r="928" spans="1:87" s="11" customFormat="1" ht="12" customHeight="1">
      <c r="A928" s="170">
        <v>21900223</v>
      </c>
      <c r="B928" s="202" t="str">
        <f t="shared" si="790"/>
        <v>21900223</v>
      </c>
      <c r="C928" s="96" t="s">
        <v>1097</v>
      </c>
      <c r="D928" s="115" t="str">
        <f t="shared" si="791"/>
        <v>AIC</v>
      </c>
      <c r="E928" s="115"/>
      <c r="F928" s="96"/>
      <c r="G928" s="115"/>
      <c r="H928" s="184" t="str">
        <f t="shared" si="785"/>
        <v>AIC</v>
      </c>
      <c r="I928" s="184" t="str">
        <f t="shared" si="786"/>
        <v/>
      </c>
      <c r="J928" s="184" t="str">
        <f t="shared" si="787"/>
        <v/>
      </c>
      <c r="K928" s="184" t="str">
        <f t="shared" si="788"/>
        <v/>
      </c>
      <c r="L928" s="184" t="str">
        <f t="shared" si="794"/>
        <v>NO</v>
      </c>
      <c r="M928" s="184" t="str">
        <f t="shared" si="795"/>
        <v>NO</v>
      </c>
      <c r="N928" s="184" t="str">
        <f t="shared" si="796"/>
        <v/>
      </c>
      <c r="O928"/>
      <c r="P928" s="97">
        <v>-139985.9</v>
      </c>
      <c r="Q928" s="97">
        <v>-139612.73000000001</v>
      </c>
      <c r="R928" s="97">
        <v>-139239.56</v>
      </c>
      <c r="S928" s="97">
        <v>-82872.03</v>
      </c>
      <c r="T928" s="97">
        <v>-82498.86</v>
      </c>
      <c r="U928" s="97">
        <v>-82125.69</v>
      </c>
      <c r="V928" s="97">
        <v>-81752.52</v>
      </c>
      <c r="W928" s="97">
        <v>-81379.350000000006</v>
      </c>
      <c r="X928" s="97">
        <v>-81006.179999999993</v>
      </c>
      <c r="Y928" s="97">
        <v>-80633.009999999995</v>
      </c>
      <c r="Z928" s="97">
        <v>-80259.839999999997</v>
      </c>
      <c r="AA928" s="97">
        <v>-79886.67</v>
      </c>
      <c r="AB928" s="97">
        <v>-79513.5</v>
      </c>
      <c r="AC928" s="97"/>
      <c r="AD928" s="97"/>
      <c r="AE928" s="97">
        <f t="shared" si="789"/>
        <v>-93418.011666666673</v>
      </c>
      <c r="AF928" s="105"/>
      <c r="AG928" s="104"/>
      <c r="AH928" s="102">
        <f t="shared" ref="AH928:AH952" si="802">AE928</f>
        <v>-93418.011666666673</v>
      </c>
      <c r="AI928" s="102"/>
      <c r="AJ928" s="102"/>
      <c r="AK928" s="103"/>
      <c r="AL928" s="102">
        <f t="shared" si="758"/>
        <v>0</v>
      </c>
      <c r="AM928" s="101"/>
      <c r="AN928" s="102"/>
      <c r="AO928" s="264">
        <f t="shared" si="759"/>
        <v>0</v>
      </c>
      <c r="AP928" s="240"/>
      <c r="AQ928" s="87">
        <f t="shared" si="797"/>
        <v>-79513.5</v>
      </c>
      <c r="AR928" s="102">
        <f t="shared" ref="AR928:AR952" si="803">AQ928</f>
        <v>-79513.5</v>
      </c>
      <c r="AS928" s="102"/>
      <c r="AT928" s="102"/>
      <c r="AU928" s="103"/>
      <c r="AV928" s="102">
        <f t="shared" si="760"/>
        <v>0</v>
      </c>
      <c r="AW928" s="101"/>
      <c r="AX928" s="102"/>
      <c r="AY928" s="101">
        <f t="shared" si="761"/>
        <v>0</v>
      </c>
      <c r="AZ928" s="516"/>
      <c r="BA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row>
    <row r="929" spans="1:87" s="11" customFormat="1" ht="12" customHeight="1">
      <c r="A929" s="170">
        <v>21900233</v>
      </c>
      <c r="B929" s="202" t="str">
        <f t="shared" si="790"/>
        <v>21900233</v>
      </c>
      <c r="C929" s="96" t="s">
        <v>1098</v>
      </c>
      <c r="D929" s="115" t="str">
        <f t="shared" si="791"/>
        <v>AIC</v>
      </c>
      <c r="E929" s="115"/>
      <c r="F929" s="96"/>
      <c r="G929" s="115"/>
      <c r="H929" s="184" t="str">
        <f t="shared" si="785"/>
        <v>AIC</v>
      </c>
      <c r="I929" s="184" t="str">
        <f t="shared" si="786"/>
        <v/>
      </c>
      <c r="J929" s="184" t="str">
        <f t="shared" si="787"/>
        <v/>
      </c>
      <c r="K929" s="184" t="str">
        <f t="shared" si="788"/>
        <v/>
      </c>
      <c r="L929" s="184" t="str">
        <f t="shared" si="794"/>
        <v>NO</v>
      </c>
      <c r="M929" s="184" t="str">
        <f t="shared" si="795"/>
        <v>NO</v>
      </c>
      <c r="N929" s="184" t="str">
        <f t="shared" si="796"/>
        <v/>
      </c>
      <c r="O929"/>
      <c r="P929" s="97">
        <v>4601698.8899999997</v>
      </c>
      <c r="Q929" s="97">
        <v>4589261.8499999996</v>
      </c>
      <c r="R929" s="97">
        <v>4576824.8099999996</v>
      </c>
      <c r="S929" s="97">
        <v>2723708.22</v>
      </c>
      <c r="T929" s="97">
        <v>2711271.18</v>
      </c>
      <c r="U929" s="97">
        <v>2698834.14</v>
      </c>
      <c r="V929" s="97">
        <v>2686397.1</v>
      </c>
      <c r="W929" s="97">
        <v>2673960.06</v>
      </c>
      <c r="X929" s="97">
        <v>2661523.02</v>
      </c>
      <c r="Y929" s="97">
        <v>2649085.98</v>
      </c>
      <c r="Z929" s="97">
        <v>2636648.94</v>
      </c>
      <c r="AA929" s="97">
        <v>2624211.9</v>
      </c>
      <c r="AB929" s="97">
        <v>2611774.86</v>
      </c>
      <c r="AC929" s="97"/>
      <c r="AD929" s="97"/>
      <c r="AE929" s="97">
        <f t="shared" si="789"/>
        <v>3069872.0062500001</v>
      </c>
      <c r="AF929" s="105"/>
      <c r="AG929" s="104"/>
      <c r="AH929" s="102">
        <f t="shared" si="802"/>
        <v>3069872.0062500001</v>
      </c>
      <c r="AI929" s="102"/>
      <c r="AJ929" s="102"/>
      <c r="AK929" s="103"/>
      <c r="AL929" s="102">
        <f t="shared" si="758"/>
        <v>0</v>
      </c>
      <c r="AM929" s="101"/>
      <c r="AN929" s="102"/>
      <c r="AO929" s="264">
        <f t="shared" si="759"/>
        <v>0</v>
      </c>
      <c r="AP929" s="240"/>
      <c r="AQ929" s="87">
        <f t="shared" si="797"/>
        <v>2611774.86</v>
      </c>
      <c r="AR929" s="102">
        <f t="shared" si="803"/>
        <v>2611774.86</v>
      </c>
      <c r="AS929" s="102"/>
      <c r="AT929" s="102"/>
      <c r="AU929" s="103"/>
      <c r="AV929" s="102">
        <f t="shared" si="760"/>
        <v>0</v>
      </c>
      <c r="AW929" s="101"/>
      <c r="AX929" s="102"/>
      <c r="AY929" s="101">
        <f t="shared" si="761"/>
        <v>0</v>
      </c>
      <c r="AZ929" s="516"/>
      <c r="BA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row>
    <row r="930" spans="1:87" s="11" customFormat="1" ht="12" customHeight="1">
      <c r="A930" s="170">
        <v>21900243</v>
      </c>
      <c r="B930" s="202" t="str">
        <f t="shared" si="790"/>
        <v>21900243</v>
      </c>
      <c r="C930" s="96" t="s">
        <v>1099</v>
      </c>
      <c r="D930" s="115" t="str">
        <f t="shared" si="791"/>
        <v>AIC</v>
      </c>
      <c r="E930" s="115"/>
      <c r="F930" s="96"/>
      <c r="G930" s="115"/>
      <c r="H930" s="184" t="str">
        <f t="shared" si="785"/>
        <v>AIC</v>
      </c>
      <c r="I930" s="184" t="str">
        <f t="shared" si="786"/>
        <v/>
      </c>
      <c r="J930" s="184" t="str">
        <f t="shared" si="787"/>
        <v/>
      </c>
      <c r="K930" s="184" t="str">
        <f t="shared" si="788"/>
        <v/>
      </c>
      <c r="L930" s="184" t="str">
        <f t="shared" si="794"/>
        <v>NO</v>
      </c>
      <c r="M930" s="184" t="str">
        <f t="shared" si="795"/>
        <v>NO</v>
      </c>
      <c r="N930" s="184" t="str">
        <f t="shared" si="796"/>
        <v/>
      </c>
      <c r="O930"/>
      <c r="P930" s="97">
        <v>-7174855.9400000004</v>
      </c>
      <c r="Q930" s="97">
        <v>-7154258.2999999998</v>
      </c>
      <c r="R930" s="97">
        <v>-7133660.6600000001</v>
      </c>
      <c r="S930" s="97">
        <v>-4243120.66</v>
      </c>
      <c r="T930" s="97">
        <v>-4222523.0199999996</v>
      </c>
      <c r="U930" s="97">
        <v>-4201925.38</v>
      </c>
      <c r="V930" s="97">
        <v>-4181327.74</v>
      </c>
      <c r="W930" s="97">
        <v>-4160730.1</v>
      </c>
      <c r="X930" s="97">
        <v>-4140132.46</v>
      </c>
      <c r="Y930" s="97">
        <v>-4119534.82</v>
      </c>
      <c r="Z930" s="97">
        <v>-4098937.18</v>
      </c>
      <c r="AA930" s="97">
        <v>-4078339.54</v>
      </c>
      <c r="AB930" s="97">
        <v>-4057741.9</v>
      </c>
      <c r="AC930" s="97"/>
      <c r="AD930" s="97"/>
      <c r="AE930" s="97">
        <f t="shared" si="789"/>
        <v>-4779232.3983333334</v>
      </c>
      <c r="AF930" s="105"/>
      <c r="AG930" s="104"/>
      <c r="AH930" s="102">
        <f t="shared" si="802"/>
        <v>-4779232.3983333334</v>
      </c>
      <c r="AI930" s="102"/>
      <c r="AJ930" s="102"/>
      <c r="AK930" s="103"/>
      <c r="AL930" s="102">
        <f t="shared" si="758"/>
        <v>0</v>
      </c>
      <c r="AM930" s="101"/>
      <c r="AN930" s="102"/>
      <c r="AO930" s="264">
        <f t="shared" si="759"/>
        <v>0</v>
      </c>
      <c r="AP930" s="240"/>
      <c r="AQ930" s="87">
        <f t="shared" si="797"/>
        <v>-4057741.9</v>
      </c>
      <c r="AR930" s="102">
        <f t="shared" si="803"/>
        <v>-4057741.9</v>
      </c>
      <c r="AS930" s="102"/>
      <c r="AT930" s="102"/>
      <c r="AU930" s="103"/>
      <c r="AV930" s="102">
        <f t="shared" si="760"/>
        <v>0</v>
      </c>
      <c r="AW930" s="101"/>
      <c r="AX930" s="102"/>
      <c r="AY930" s="101">
        <f t="shared" si="761"/>
        <v>0</v>
      </c>
      <c r="AZ930" s="516"/>
      <c r="BA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row>
    <row r="931" spans="1:87" s="11" customFormat="1" ht="12" customHeight="1">
      <c r="A931" s="168">
        <v>22100393</v>
      </c>
      <c r="B931" s="111" t="str">
        <f t="shared" si="790"/>
        <v>22100393</v>
      </c>
      <c r="C931" s="96" t="s">
        <v>168</v>
      </c>
      <c r="D931" s="115" t="str">
        <f t="shared" si="791"/>
        <v>AIC</v>
      </c>
      <c r="E931" s="115"/>
      <c r="F931" s="96"/>
      <c r="G931" s="115"/>
      <c r="H931" s="184" t="str">
        <f t="shared" si="785"/>
        <v>AIC</v>
      </c>
      <c r="I931" s="184" t="str">
        <f t="shared" si="786"/>
        <v/>
      </c>
      <c r="J931" s="184" t="str">
        <f t="shared" si="787"/>
        <v/>
      </c>
      <c r="K931" s="184" t="str">
        <f t="shared" si="788"/>
        <v/>
      </c>
      <c r="L931" s="184" t="str">
        <f t="shared" si="794"/>
        <v>NO</v>
      </c>
      <c r="M931" s="184" t="str">
        <f t="shared" si="795"/>
        <v>NO</v>
      </c>
      <c r="N931" s="184" t="str">
        <f t="shared" si="796"/>
        <v/>
      </c>
      <c r="O931"/>
      <c r="P931" s="97">
        <v>-15000000</v>
      </c>
      <c r="Q931" s="97">
        <v>-15000000</v>
      </c>
      <c r="R931" s="97">
        <v>-15000000</v>
      </c>
      <c r="S931" s="97">
        <v>-15000000</v>
      </c>
      <c r="T931" s="97">
        <v>-15000000</v>
      </c>
      <c r="U931" s="97">
        <v>-15000000</v>
      </c>
      <c r="V931" s="97">
        <v>-15000000</v>
      </c>
      <c r="W931" s="97">
        <v>-15000000</v>
      </c>
      <c r="X931" s="97">
        <v>-15000000</v>
      </c>
      <c r="Y931" s="97">
        <v>-15000000</v>
      </c>
      <c r="Z931" s="97">
        <v>-15000000</v>
      </c>
      <c r="AA931" s="97">
        <v>-15000000</v>
      </c>
      <c r="AB931" s="97">
        <v>-15000000</v>
      </c>
      <c r="AC931" s="97"/>
      <c r="AD931" s="97"/>
      <c r="AE931" s="97">
        <f t="shared" si="789"/>
        <v>-15000000</v>
      </c>
      <c r="AF931" s="105"/>
      <c r="AG931" s="104"/>
      <c r="AH931" s="102">
        <f t="shared" si="802"/>
        <v>-15000000</v>
      </c>
      <c r="AI931" s="102"/>
      <c r="AJ931" s="102"/>
      <c r="AK931" s="103"/>
      <c r="AL931" s="102">
        <f t="shared" si="758"/>
        <v>0</v>
      </c>
      <c r="AM931" s="101"/>
      <c r="AN931" s="102"/>
      <c r="AO931" s="264">
        <f t="shared" si="759"/>
        <v>0</v>
      </c>
      <c r="AP931" s="240"/>
      <c r="AQ931" s="87">
        <f t="shared" si="797"/>
        <v>-15000000</v>
      </c>
      <c r="AR931" s="102">
        <f t="shared" si="803"/>
        <v>-15000000</v>
      </c>
      <c r="AS931" s="102"/>
      <c r="AT931" s="102"/>
      <c r="AU931" s="103"/>
      <c r="AV931" s="102">
        <f t="shared" si="760"/>
        <v>0</v>
      </c>
      <c r="AW931" s="101"/>
      <c r="AX931" s="102"/>
      <c r="AY931" s="101">
        <f t="shared" si="761"/>
        <v>0</v>
      </c>
      <c r="AZ931" s="516"/>
      <c r="BA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row>
    <row r="932" spans="1:87" s="11" customFormat="1" ht="12" customHeight="1">
      <c r="A932" s="168">
        <v>22100413</v>
      </c>
      <c r="B932" s="111" t="str">
        <f t="shared" si="790"/>
        <v>22100413</v>
      </c>
      <c r="C932" s="96" t="s">
        <v>73</v>
      </c>
      <c r="D932" s="115" t="str">
        <f t="shared" si="791"/>
        <v>AIC</v>
      </c>
      <c r="E932" s="115"/>
      <c r="F932" s="96"/>
      <c r="G932" s="115"/>
      <c r="H932" s="184" t="str">
        <f t="shared" si="785"/>
        <v>AIC</v>
      </c>
      <c r="I932" s="184" t="str">
        <f t="shared" si="786"/>
        <v/>
      </c>
      <c r="J932" s="184" t="str">
        <f t="shared" si="787"/>
        <v/>
      </c>
      <c r="K932" s="184" t="str">
        <f t="shared" si="788"/>
        <v/>
      </c>
      <c r="L932" s="184" t="str">
        <f t="shared" si="794"/>
        <v>NO</v>
      </c>
      <c r="M932" s="184" t="str">
        <f t="shared" si="795"/>
        <v>NO</v>
      </c>
      <c r="N932" s="184" t="str">
        <f t="shared" si="796"/>
        <v/>
      </c>
      <c r="O932"/>
      <c r="P932" s="97">
        <v>-2000000</v>
      </c>
      <c r="Q932" s="97">
        <v>-2000000</v>
      </c>
      <c r="R932" s="97">
        <v>-2000000</v>
      </c>
      <c r="S932" s="97">
        <v>-2000000</v>
      </c>
      <c r="T932" s="97">
        <v>-2000000</v>
      </c>
      <c r="U932" s="97">
        <v>-2000000</v>
      </c>
      <c r="V932" s="97">
        <v>-2000000</v>
      </c>
      <c r="W932" s="97">
        <v>-2000000</v>
      </c>
      <c r="X932" s="97">
        <v>-2000000</v>
      </c>
      <c r="Y932" s="97">
        <v>-2000000</v>
      </c>
      <c r="Z932" s="97">
        <v>-2000000</v>
      </c>
      <c r="AA932" s="97">
        <v>-2000000</v>
      </c>
      <c r="AB932" s="97">
        <v>-2000000</v>
      </c>
      <c r="AC932" s="97"/>
      <c r="AD932" s="97"/>
      <c r="AE932" s="97">
        <f t="shared" si="789"/>
        <v>-2000000</v>
      </c>
      <c r="AF932" s="105"/>
      <c r="AG932" s="104"/>
      <c r="AH932" s="102">
        <f t="shared" si="802"/>
        <v>-2000000</v>
      </c>
      <c r="AI932" s="102"/>
      <c r="AJ932" s="102"/>
      <c r="AK932" s="103"/>
      <c r="AL932" s="102">
        <f t="shared" si="758"/>
        <v>0</v>
      </c>
      <c r="AM932" s="101"/>
      <c r="AN932" s="102"/>
      <c r="AO932" s="264">
        <f t="shared" si="759"/>
        <v>0</v>
      </c>
      <c r="AP932" s="240"/>
      <c r="AQ932" s="87">
        <f t="shared" si="797"/>
        <v>-2000000</v>
      </c>
      <c r="AR932" s="102">
        <f t="shared" si="803"/>
        <v>-2000000</v>
      </c>
      <c r="AS932" s="102"/>
      <c r="AT932" s="102"/>
      <c r="AU932" s="103"/>
      <c r="AV932" s="102">
        <f t="shared" si="760"/>
        <v>0</v>
      </c>
      <c r="AW932" s="101"/>
      <c r="AX932" s="102"/>
      <c r="AY932" s="101">
        <f t="shared" si="761"/>
        <v>0</v>
      </c>
      <c r="AZ932" s="516"/>
      <c r="BA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row>
    <row r="933" spans="1:87" s="11" customFormat="1" ht="12" customHeight="1">
      <c r="A933" s="168">
        <v>22100713</v>
      </c>
      <c r="B933" s="111" t="str">
        <f t="shared" si="790"/>
        <v>22100713</v>
      </c>
      <c r="C933" s="96" t="s">
        <v>182</v>
      </c>
      <c r="D933" s="115" t="str">
        <f t="shared" si="791"/>
        <v>AIC</v>
      </c>
      <c r="E933" s="115"/>
      <c r="F933" s="96"/>
      <c r="G933" s="115"/>
      <c r="H933" s="184" t="str">
        <f t="shared" si="785"/>
        <v>AIC</v>
      </c>
      <c r="I933" s="184" t="str">
        <f t="shared" si="786"/>
        <v/>
      </c>
      <c r="J933" s="184" t="str">
        <f t="shared" si="787"/>
        <v/>
      </c>
      <c r="K933" s="184" t="str">
        <f t="shared" si="788"/>
        <v/>
      </c>
      <c r="L933" s="184" t="str">
        <f t="shared" si="794"/>
        <v>NO</v>
      </c>
      <c r="M933" s="184" t="str">
        <f t="shared" si="795"/>
        <v>NO</v>
      </c>
      <c r="N933" s="184" t="str">
        <f t="shared" si="796"/>
        <v/>
      </c>
      <c r="O933"/>
      <c r="P933" s="97">
        <v>-300000000</v>
      </c>
      <c r="Q933" s="97">
        <v>-300000000</v>
      </c>
      <c r="R933" s="97">
        <v>-300000000</v>
      </c>
      <c r="S933" s="97">
        <v>-300000000</v>
      </c>
      <c r="T933" s="97">
        <v>-300000000</v>
      </c>
      <c r="U933" s="97">
        <v>-300000000</v>
      </c>
      <c r="V933" s="97">
        <v>-300000000</v>
      </c>
      <c r="W933" s="97">
        <v>-300000000</v>
      </c>
      <c r="X933" s="97">
        <v>-300000000</v>
      </c>
      <c r="Y933" s="97">
        <v>-300000000</v>
      </c>
      <c r="Z933" s="97">
        <v>-300000000</v>
      </c>
      <c r="AA933" s="97">
        <v>-300000000</v>
      </c>
      <c r="AB933" s="97">
        <v>-300000000</v>
      </c>
      <c r="AC933" s="97"/>
      <c r="AD933" s="97"/>
      <c r="AE933" s="97">
        <f t="shared" si="789"/>
        <v>-300000000</v>
      </c>
      <c r="AF933" s="105"/>
      <c r="AG933" s="104"/>
      <c r="AH933" s="102">
        <f t="shared" si="802"/>
        <v>-300000000</v>
      </c>
      <c r="AI933" s="102"/>
      <c r="AJ933" s="102"/>
      <c r="AK933" s="103"/>
      <c r="AL933" s="102">
        <f t="shared" si="758"/>
        <v>0</v>
      </c>
      <c r="AM933" s="101"/>
      <c r="AN933" s="102"/>
      <c r="AO933" s="264">
        <f t="shared" si="759"/>
        <v>0</v>
      </c>
      <c r="AP933" s="240"/>
      <c r="AQ933" s="87">
        <f t="shared" si="797"/>
        <v>-300000000</v>
      </c>
      <c r="AR933" s="102">
        <f t="shared" si="803"/>
        <v>-300000000</v>
      </c>
      <c r="AS933" s="102"/>
      <c r="AT933" s="102"/>
      <c r="AU933" s="103"/>
      <c r="AV933" s="102">
        <f t="shared" si="760"/>
        <v>0</v>
      </c>
      <c r="AW933" s="101"/>
      <c r="AX933" s="102"/>
      <c r="AY933" s="101">
        <f t="shared" si="761"/>
        <v>0</v>
      </c>
      <c r="AZ933" s="516"/>
      <c r="BA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row>
    <row r="934" spans="1:87" s="11" customFormat="1" ht="12" customHeight="1">
      <c r="A934" s="168">
        <v>22100723</v>
      </c>
      <c r="B934" s="111" t="str">
        <f t="shared" si="790"/>
        <v>22100723</v>
      </c>
      <c r="C934" s="96" t="s">
        <v>183</v>
      </c>
      <c r="D934" s="115" t="str">
        <f t="shared" si="791"/>
        <v>AIC</v>
      </c>
      <c r="E934" s="115"/>
      <c r="F934" s="96"/>
      <c r="G934" s="115"/>
      <c r="H934" s="184" t="str">
        <f t="shared" si="785"/>
        <v>AIC</v>
      </c>
      <c r="I934" s="184" t="str">
        <f t="shared" si="786"/>
        <v/>
      </c>
      <c r="J934" s="184" t="str">
        <f t="shared" si="787"/>
        <v/>
      </c>
      <c r="K934" s="184" t="str">
        <f t="shared" si="788"/>
        <v/>
      </c>
      <c r="L934" s="184" t="str">
        <f t="shared" si="794"/>
        <v>NO</v>
      </c>
      <c r="M934" s="184" t="str">
        <f t="shared" si="795"/>
        <v>NO</v>
      </c>
      <c r="N934" s="184" t="str">
        <f t="shared" si="796"/>
        <v/>
      </c>
      <c r="O934"/>
      <c r="P934" s="97">
        <v>-200000000</v>
      </c>
      <c r="Q934" s="97">
        <v>-200000000</v>
      </c>
      <c r="R934" s="97">
        <v>-200000000</v>
      </c>
      <c r="S934" s="97">
        <v>-200000000</v>
      </c>
      <c r="T934" s="97">
        <v>-200000000</v>
      </c>
      <c r="U934" s="97">
        <v>-200000000</v>
      </c>
      <c r="V934" s="97">
        <v>0</v>
      </c>
      <c r="W934" s="97">
        <v>0</v>
      </c>
      <c r="X934" s="97">
        <v>0</v>
      </c>
      <c r="Y934" s="97">
        <v>0</v>
      </c>
      <c r="Z934" s="97">
        <v>0</v>
      </c>
      <c r="AA934" s="97">
        <v>0</v>
      </c>
      <c r="AB934" s="97">
        <v>0</v>
      </c>
      <c r="AC934" s="97"/>
      <c r="AD934" s="97"/>
      <c r="AE934" s="97">
        <f t="shared" si="789"/>
        <v>-91666666.666666672</v>
      </c>
      <c r="AF934" s="105"/>
      <c r="AG934" s="104"/>
      <c r="AH934" s="102">
        <f t="shared" si="802"/>
        <v>-91666666.666666672</v>
      </c>
      <c r="AI934" s="102"/>
      <c r="AJ934" s="102"/>
      <c r="AK934" s="103"/>
      <c r="AL934" s="102">
        <f t="shared" si="758"/>
        <v>0</v>
      </c>
      <c r="AM934" s="101"/>
      <c r="AN934" s="102"/>
      <c r="AO934" s="264">
        <f t="shared" si="759"/>
        <v>0</v>
      </c>
      <c r="AP934" s="240"/>
      <c r="AQ934" s="87">
        <f t="shared" si="797"/>
        <v>0</v>
      </c>
      <c r="AR934" s="102">
        <f t="shared" si="803"/>
        <v>0</v>
      </c>
      <c r="AS934" s="102"/>
      <c r="AT934" s="102"/>
      <c r="AU934" s="103"/>
      <c r="AV934" s="102">
        <f t="shared" si="760"/>
        <v>0</v>
      </c>
      <c r="AW934" s="101"/>
      <c r="AX934" s="102"/>
      <c r="AY934" s="101">
        <f t="shared" si="761"/>
        <v>0</v>
      </c>
      <c r="AZ934" s="516"/>
      <c r="BA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row>
    <row r="935" spans="1:87" s="11" customFormat="1" ht="12" customHeight="1">
      <c r="A935" s="168">
        <v>22100743</v>
      </c>
      <c r="B935" s="111" t="str">
        <f t="shared" si="790"/>
        <v>22100743</v>
      </c>
      <c r="C935" s="96" t="s">
        <v>253</v>
      </c>
      <c r="D935" s="115" t="str">
        <f t="shared" si="791"/>
        <v>AIC</v>
      </c>
      <c r="E935" s="115"/>
      <c r="F935" s="96"/>
      <c r="G935" s="115"/>
      <c r="H935" s="184" t="str">
        <f t="shared" si="785"/>
        <v>AIC</v>
      </c>
      <c r="I935" s="184" t="str">
        <f t="shared" si="786"/>
        <v/>
      </c>
      <c r="J935" s="184" t="str">
        <f t="shared" si="787"/>
        <v/>
      </c>
      <c r="K935" s="184" t="str">
        <f t="shared" si="788"/>
        <v/>
      </c>
      <c r="L935" s="184" t="str">
        <f t="shared" si="794"/>
        <v>NO</v>
      </c>
      <c r="M935" s="184" t="str">
        <f t="shared" si="795"/>
        <v>NO</v>
      </c>
      <c r="N935" s="184" t="str">
        <f t="shared" si="796"/>
        <v/>
      </c>
      <c r="O935"/>
      <c r="P935" s="97">
        <v>-100000000</v>
      </c>
      <c r="Q935" s="97">
        <v>-100000000</v>
      </c>
      <c r="R935" s="97">
        <v>-100000000</v>
      </c>
      <c r="S935" s="97">
        <v>-100000000</v>
      </c>
      <c r="T935" s="97">
        <v>-100000000</v>
      </c>
      <c r="U935" s="97">
        <v>-100000000</v>
      </c>
      <c r="V935" s="97">
        <v>-100000000</v>
      </c>
      <c r="W935" s="97">
        <v>-100000000</v>
      </c>
      <c r="X935" s="97">
        <v>-100000000</v>
      </c>
      <c r="Y935" s="97">
        <v>-100000000</v>
      </c>
      <c r="Z935" s="97">
        <v>-100000000</v>
      </c>
      <c r="AA935" s="97">
        <v>-100000000</v>
      </c>
      <c r="AB935" s="97">
        <v>-100000000</v>
      </c>
      <c r="AC935" s="97"/>
      <c r="AD935" s="97"/>
      <c r="AE935" s="97">
        <f t="shared" si="789"/>
        <v>-100000000</v>
      </c>
      <c r="AF935" s="105"/>
      <c r="AG935" s="104"/>
      <c r="AH935" s="102">
        <f t="shared" si="802"/>
        <v>-100000000</v>
      </c>
      <c r="AI935" s="102"/>
      <c r="AJ935" s="102"/>
      <c r="AK935" s="103"/>
      <c r="AL935" s="102">
        <f t="shared" si="758"/>
        <v>0</v>
      </c>
      <c r="AM935" s="101"/>
      <c r="AN935" s="102"/>
      <c r="AO935" s="264">
        <f t="shared" si="759"/>
        <v>0</v>
      </c>
      <c r="AP935" s="240"/>
      <c r="AQ935" s="87">
        <f t="shared" si="797"/>
        <v>-100000000</v>
      </c>
      <c r="AR935" s="102">
        <f t="shared" si="803"/>
        <v>-100000000</v>
      </c>
      <c r="AS935" s="102"/>
      <c r="AT935" s="102"/>
      <c r="AU935" s="103"/>
      <c r="AV935" s="102">
        <f t="shared" si="760"/>
        <v>0</v>
      </c>
      <c r="AW935" s="101"/>
      <c r="AX935" s="102"/>
      <c r="AY935" s="101">
        <f t="shared" si="761"/>
        <v>0</v>
      </c>
      <c r="AZ935" s="516"/>
      <c r="BA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row>
    <row r="936" spans="1:87" s="11" customFormat="1" ht="12" customHeight="1">
      <c r="A936" s="168">
        <v>22100823</v>
      </c>
      <c r="B936" s="111" t="str">
        <f t="shared" si="790"/>
        <v>22100823</v>
      </c>
      <c r="C936" s="96" t="s">
        <v>292</v>
      </c>
      <c r="D936" s="115" t="str">
        <f t="shared" si="791"/>
        <v>AIC</v>
      </c>
      <c r="E936" s="115"/>
      <c r="F936" s="96"/>
      <c r="G936" s="115"/>
      <c r="H936" s="184" t="str">
        <f t="shared" si="785"/>
        <v>AIC</v>
      </c>
      <c r="I936" s="184" t="str">
        <f t="shared" si="786"/>
        <v/>
      </c>
      <c r="J936" s="184" t="str">
        <f t="shared" si="787"/>
        <v/>
      </c>
      <c r="K936" s="184" t="str">
        <f t="shared" si="788"/>
        <v/>
      </c>
      <c r="L936" s="184" t="str">
        <f t="shared" si="794"/>
        <v>NO</v>
      </c>
      <c r="M936" s="184" t="str">
        <f t="shared" si="795"/>
        <v>NO</v>
      </c>
      <c r="N936" s="184" t="str">
        <f t="shared" si="796"/>
        <v/>
      </c>
      <c r="O936"/>
      <c r="P936" s="97">
        <v>-250000000</v>
      </c>
      <c r="Q936" s="97">
        <v>-250000000</v>
      </c>
      <c r="R936" s="97">
        <v>-250000000</v>
      </c>
      <c r="S936" s="97">
        <v>-250000000</v>
      </c>
      <c r="T936" s="97">
        <v>-250000000</v>
      </c>
      <c r="U936" s="97">
        <v>-250000000</v>
      </c>
      <c r="V936" s="97">
        <v>-250000000</v>
      </c>
      <c r="W936" s="97">
        <v>-250000000</v>
      </c>
      <c r="X936" s="97">
        <v>-250000000</v>
      </c>
      <c r="Y936" s="97">
        <v>-250000000</v>
      </c>
      <c r="Z936" s="97">
        <v>-250000000</v>
      </c>
      <c r="AA936" s="97">
        <v>-250000000</v>
      </c>
      <c r="AB936" s="97">
        <v>-250000000</v>
      </c>
      <c r="AC936" s="97"/>
      <c r="AD936" s="97"/>
      <c r="AE936" s="97">
        <f t="shared" si="789"/>
        <v>-250000000</v>
      </c>
      <c r="AF936" s="105"/>
      <c r="AG936" s="104"/>
      <c r="AH936" s="102">
        <f t="shared" si="802"/>
        <v>-250000000</v>
      </c>
      <c r="AI936" s="102"/>
      <c r="AJ936" s="102"/>
      <c r="AK936" s="103"/>
      <c r="AL936" s="102">
        <f t="shared" si="758"/>
        <v>0</v>
      </c>
      <c r="AM936" s="101"/>
      <c r="AN936" s="102"/>
      <c r="AO936" s="264">
        <f t="shared" si="759"/>
        <v>0</v>
      </c>
      <c r="AP936" s="240"/>
      <c r="AQ936" s="87">
        <f t="shared" si="797"/>
        <v>-250000000</v>
      </c>
      <c r="AR936" s="102">
        <f t="shared" si="803"/>
        <v>-250000000</v>
      </c>
      <c r="AS936" s="102"/>
      <c r="AT936" s="102"/>
      <c r="AU936" s="103"/>
      <c r="AV936" s="102">
        <f t="shared" si="760"/>
        <v>0</v>
      </c>
      <c r="AW936" s="101"/>
      <c r="AX936" s="102"/>
      <c r="AY936" s="101">
        <f t="shared" si="761"/>
        <v>0</v>
      </c>
      <c r="AZ936" s="516"/>
      <c r="BA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row>
    <row r="937" spans="1:87" s="11" customFormat="1" ht="12" customHeight="1">
      <c r="A937" s="168">
        <v>22100833</v>
      </c>
      <c r="B937" s="111" t="str">
        <f t="shared" si="790"/>
        <v>22100833</v>
      </c>
      <c r="C937" s="96" t="s">
        <v>972</v>
      </c>
      <c r="D937" s="115" t="str">
        <f t="shared" si="791"/>
        <v>AIC</v>
      </c>
      <c r="E937" s="115"/>
      <c r="F937" s="96"/>
      <c r="G937" s="115"/>
      <c r="H937" s="184" t="str">
        <f t="shared" si="785"/>
        <v>AIC</v>
      </c>
      <c r="I937" s="184" t="str">
        <f t="shared" si="786"/>
        <v/>
      </c>
      <c r="J937" s="184" t="str">
        <f t="shared" si="787"/>
        <v/>
      </c>
      <c r="K937" s="184" t="str">
        <f t="shared" si="788"/>
        <v/>
      </c>
      <c r="L937" s="184" t="str">
        <f t="shared" si="794"/>
        <v>NO</v>
      </c>
      <c r="M937" s="184" t="str">
        <f t="shared" si="795"/>
        <v>NO</v>
      </c>
      <c r="N937" s="184" t="str">
        <f t="shared" si="796"/>
        <v/>
      </c>
      <c r="O937"/>
      <c r="P937" s="97">
        <v>-138460000</v>
      </c>
      <c r="Q937" s="97">
        <v>-138460000</v>
      </c>
      <c r="R937" s="97">
        <v>-138460000</v>
      </c>
      <c r="S937" s="97">
        <v>-138460000</v>
      </c>
      <c r="T937" s="97">
        <v>-138460000</v>
      </c>
      <c r="U937" s="97">
        <v>-138460000</v>
      </c>
      <c r="V937" s="97">
        <v>-138460000</v>
      </c>
      <c r="W937" s="97">
        <v>-138460000</v>
      </c>
      <c r="X937" s="97">
        <v>-138460000</v>
      </c>
      <c r="Y937" s="97">
        <v>-138460000</v>
      </c>
      <c r="Z937" s="97">
        <v>-138460000</v>
      </c>
      <c r="AA937" s="97">
        <v>-138460000</v>
      </c>
      <c r="AB937" s="97">
        <v>-138460000</v>
      </c>
      <c r="AC937" s="97"/>
      <c r="AD937" s="97"/>
      <c r="AE937" s="97">
        <f t="shared" si="789"/>
        <v>-138460000</v>
      </c>
      <c r="AF937" s="105"/>
      <c r="AG937" s="104"/>
      <c r="AH937" s="102">
        <f t="shared" si="802"/>
        <v>-138460000</v>
      </c>
      <c r="AI937" s="102"/>
      <c r="AJ937" s="102"/>
      <c r="AK937" s="103"/>
      <c r="AL937" s="102">
        <f t="shared" si="758"/>
        <v>0</v>
      </c>
      <c r="AM937" s="101"/>
      <c r="AN937" s="102"/>
      <c r="AO937" s="264">
        <f t="shared" si="759"/>
        <v>0</v>
      </c>
      <c r="AP937" s="240"/>
      <c r="AQ937" s="87">
        <f t="shared" si="797"/>
        <v>-138460000</v>
      </c>
      <c r="AR937" s="102">
        <f t="shared" si="803"/>
        <v>-138460000</v>
      </c>
      <c r="AS937" s="102"/>
      <c r="AT937" s="102"/>
      <c r="AU937" s="103"/>
      <c r="AV937" s="102">
        <f t="shared" si="760"/>
        <v>0</v>
      </c>
      <c r="AW937" s="101"/>
      <c r="AX937" s="102"/>
      <c r="AY937" s="101">
        <f t="shared" si="761"/>
        <v>0</v>
      </c>
      <c r="AZ937" s="516"/>
      <c r="BA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row>
    <row r="938" spans="1:87" s="11" customFormat="1" ht="12" customHeight="1">
      <c r="A938" s="168">
        <v>22100843</v>
      </c>
      <c r="B938" s="111" t="str">
        <f t="shared" si="790"/>
        <v>22100843</v>
      </c>
      <c r="C938" s="96" t="s">
        <v>973</v>
      </c>
      <c r="D938" s="115" t="str">
        <f t="shared" si="791"/>
        <v>AIC</v>
      </c>
      <c r="E938" s="115"/>
      <c r="F938" s="96"/>
      <c r="G938" s="115"/>
      <c r="H938" s="184" t="str">
        <f t="shared" si="785"/>
        <v>AIC</v>
      </c>
      <c r="I938" s="184" t="str">
        <f t="shared" si="786"/>
        <v/>
      </c>
      <c r="J938" s="184" t="str">
        <f t="shared" si="787"/>
        <v/>
      </c>
      <c r="K938" s="184" t="str">
        <f t="shared" si="788"/>
        <v/>
      </c>
      <c r="L938" s="184" t="str">
        <f t="shared" si="794"/>
        <v>NO</v>
      </c>
      <c r="M938" s="184" t="str">
        <f t="shared" si="795"/>
        <v>NO</v>
      </c>
      <c r="N938" s="184" t="str">
        <f t="shared" si="796"/>
        <v/>
      </c>
      <c r="O938"/>
      <c r="P938" s="97">
        <v>-23400000</v>
      </c>
      <c r="Q938" s="97">
        <v>-23400000</v>
      </c>
      <c r="R938" s="97">
        <v>-23400000</v>
      </c>
      <c r="S938" s="97">
        <v>-23400000</v>
      </c>
      <c r="T938" s="97">
        <v>-23400000</v>
      </c>
      <c r="U938" s="97">
        <v>-23400000</v>
      </c>
      <c r="V938" s="97">
        <v>-23400000</v>
      </c>
      <c r="W938" s="97">
        <v>-23400000</v>
      </c>
      <c r="X938" s="97">
        <v>-23400000</v>
      </c>
      <c r="Y938" s="97">
        <v>-23400000</v>
      </c>
      <c r="Z938" s="97">
        <v>-23400000</v>
      </c>
      <c r="AA938" s="97">
        <v>-23400000</v>
      </c>
      <c r="AB938" s="97">
        <v>-23400000</v>
      </c>
      <c r="AC938" s="97"/>
      <c r="AD938" s="97"/>
      <c r="AE938" s="97">
        <f t="shared" si="789"/>
        <v>-23400000</v>
      </c>
      <c r="AF938" s="105"/>
      <c r="AG938" s="104"/>
      <c r="AH938" s="102">
        <f t="shared" si="802"/>
        <v>-23400000</v>
      </c>
      <c r="AI938" s="102"/>
      <c r="AJ938" s="102"/>
      <c r="AK938" s="103"/>
      <c r="AL938" s="102">
        <f t="shared" si="758"/>
        <v>0</v>
      </c>
      <c r="AM938" s="101"/>
      <c r="AN938" s="102"/>
      <c r="AO938" s="264">
        <f t="shared" si="759"/>
        <v>0</v>
      </c>
      <c r="AP938" s="240"/>
      <c r="AQ938" s="87">
        <f t="shared" si="797"/>
        <v>-23400000</v>
      </c>
      <c r="AR938" s="102">
        <f t="shared" si="803"/>
        <v>-23400000</v>
      </c>
      <c r="AS938" s="102"/>
      <c r="AT938" s="102"/>
      <c r="AU938" s="103"/>
      <c r="AV938" s="102">
        <f t="shared" si="760"/>
        <v>0</v>
      </c>
      <c r="AW938" s="101"/>
      <c r="AX938" s="102"/>
      <c r="AY938" s="101">
        <f t="shared" si="761"/>
        <v>0</v>
      </c>
      <c r="AZ938" s="516"/>
      <c r="BA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row>
    <row r="939" spans="1:87" s="11" customFormat="1" ht="12" customHeight="1">
      <c r="A939" s="168">
        <v>22100853</v>
      </c>
      <c r="B939" s="111" t="str">
        <f t="shared" si="790"/>
        <v>22100853</v>
      </c>
      <c r="C939" s="126" t="s">
        <v>1164</v>
      </c>
      <c r="D939" s="115" t="str">
        <f t="shared" si="791"/>
        <v>AIC</v>
      </c>
      <c r="E939" s="115"/>
      <c r="F939" s="126"/>
      <c r="G939" s="115"/>
      <c r="H939" s="184" t="str">
        <f t="shared" si="785"/>
        <v>AIC</v>
      </c>
      <c r="I939" s="184" t="str">
        <f t="shared" si="786"/>
        <v/>
      </c>
      <c r="J939" s="184" t="str">
        <f t="shared" si="787"/>
        <v/>
      </c>
      <c r="K939" s="184" t="str">
        <f t="shared" si="788"/>
        <v/>
      </c>
      <c r="L939" s="184" t="str">
        <f t="shared" si="794"/>
        <v>NO</v>
      </c>
      <c r="M939" s="184" t="str">
        <f t="shared" si="795"/>
        <v>NO</v>
      </c>
      <c r="N939" s="184" t="str">
        <f t="shared" si="796"/>
        <v/>
      </c>
      <c r="O939"/>
      <c r="P939" s="97">
        <v>-425000000</v>
      </c>
      <c r="Q939" s="97">
        <v>-425000000</v>
      </c>
      <c r="R939" s="97">
        <v>-425000000</v>
      </c>
      <c r="S939" s="97">
        <v>-425000000</v>
      </c>
      <c r="T939" s="97">
        <v>-425000000</v>
      </c>
      <c r="U939" s="97">
        <v>-425000000</v>
      </c>
      <c r="V939" s="97">
        <v>-425000000</v>
      </c>
      <c r="W939" s="97">
        <v>-425000000</v>
      </c>
      <c r="X939" s="97">
        <v>-425000000</v>
      </c>
      <c r="Y939" s="97">
        <v>-425000000</v>
      </c>
      <c r="Z939" s="97">
        <v>-425000000</v>
      </c>
      <c r="AA939" s="97">
        <v>-425000000</v>
      </c>
      <c r="AB939" s="97">
        <v>-425000000</v>
      </c>
      <c r="AC939" s="97"/>
      <c r="AD939" s="97"/>
      <c r="AE939" s="97">
        <f t="shared" si="789"/>
        <v>-425000000</v>
      </c>
      <c r="AF939" s="105"/>
      <c r="AG939" s="104"/>
      <c r="AH939" s="102">
        <f t="shared" si="802"/>
        <v>-425000000</v>
      </c>
      <c r="AI939" s="102"/>
      <c r="AJ939" s="102"/>
      <c r="AK939" s="103"/>
      <c r="AL939" s="102">
        <f t="shared" si="758"/>
        <v>0</v>
      </c>
      <c r="AM939" s="101"/>
      <c r="AN939" s="102"/>
      <c r="AO939" s="264">
        <f t="shared" si="759"/>
        <v>0</v>
      </c>
      <c r="AP939" s="240"/>
      <c r="AQ939" s="87">
        <f t="shared" si="797"/>
        <v>-425000000</v>
      </c>
      <c r="AR939" s="102">
        <f t="shared" si="803"/>
        <v>-425000000</v>
      </c>
      <c r="AS939" s="102"/>
      <c r="AT939" s="102"/>
      <c r="AU939" s="103"/>
      <c r="AV939" s="102">
        <f t="shared" si="760"/>
        <v>0</v>
      </c>
      <c r="AW939" s="101"/>
      <c r="AX939" s="102"/>
      <c r="AY939" s="101">
        <f t="shared" si="761"/>
        <v>0</v>
      </c>
      <c r="AZ939" s="516"/>
      <c r="BA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row>
    <row r="940" spans="1:87" s="11" customFormat="1" ht="12" customHeight="1">
      <c r="A940" s="364" t="s">
        <v>1594</v>
      </c>
      <c r="B940" s="365"/>
      <c r="C940" s="408" t="s">
        <v>1588</v>
      </c>
      <c r="D940" s="353" t="str">
        <f t="shared" ref="D940" si="804">IF(CONCATENATE(H940,I940,J940,K940,N940)= "ERBGRB","CRB",CONCATENATE(H940,I940,J940,K940,N940))</f>
        <v>AIC</v>
      </c>
      <c r="E940" s="353"/>
      <c r="F940" s="367">
        <v>43252</v>
      </c>
      <c r="G940" s="353"/>
      <c r="H940" s="354" t="str">
        <f t="shared" ref="H940:H971" si="805">IF(VALUE(AH940),H$7,IF(ISBLANK(AH940),"",H$7))</f>
        <v>AIC</v>
      </c>
      <c r="I940" s="354"/>
      <c r="J940" s="354"/>
      <c r="K940" s="354"/>
      <c r="L940" s="354" t="str">
        <f t="shared" ref="L940" si="806">IF(VALUE(AM940),"W/C",IF(ISBLANK(AM940),"NO","W/C"))</f>
        <v>NO</v>
      </c>
      <c r="M940" s="354" t="str">
        <f t="shared" ref="M940" si="807">IF(VALUE(AN940),"W/C",IF(ISBLANK(AN940),"NO","W/C"))</f>
        <v>NO</v>
      </c>
      <c r="N940" s="354"/>
      <c r="O940"/>
      <c r="P940" s="355"/>
      <c r="Q940" s="355"/>
      <c r="R940" s="355"/>
      <c r="S940" s="355"/>
      <c r="T940" s="355"/>
      <c r="U940" s="355"/>
      <c r="V940" s="355">
        <v>-600000000</v>
      </c>
      <c r="W940" s="355">
        <v>-600000000</v>
      </c>
      <c r="X940" s="355">
        <v>-600000000</v>
      </c>
      <c r="Y940" s="355">
        <v>-600000000</v>
      </c>
      <c r="Z940" s="355">
        <v>-600000000</v>
      </c>
      <c r="AA940" s="355">
        <v>-600000000</v>
      </c>
      <c r="AB940" s="355">
        <v>-600000000</v>
      </c>
      <c r="AC940" s="355"/>
      <c r="AD940" s="355"/>
      <c r="AE940" s="355">
        <f t="shared" si="789"/>
        <v>-325000000</v>
      </c>
      <c r="AF940" s="406"/>
      <c r="AG940" s="434"/>
      <c r="AH940" s="357">
        <f t="shared" si="802"/>
        <v>-325000000</v>
      </c>
      <c r="AI940" s="357"/>
      <c r="AJ940" s="357"/>
      <c r="AK940" s="358"/>
      <c r="AL940" s="357">
        <f t="shared" si="758"/>
        <v>0</v>
      </c>
      <c r="AM940" s="359"/>
      <c r="AN940" s="357"/>
      <c r="AO940" s="360">
        <f t="shared" si="759"/>
        <v>0</v>
      </c>
      <c r="AP940" s="357"/>
      <c r="AQ940" s="361">
        <f t="shared" si="797"/>
        <v>-600000000</v>
      </c>
      <c r="AR940" s="357">
        <f t="shared" ref="AR940" si="808">AQ940</f>
        <v>-600000000</v>
      </c>
      <c r="AS940" s="357"/>
      <c r="AT940" s="357"/>
      <c r="AU940" s="358"/>
      <c r="AV940" s="357">
        <f t="shared" ref="AV940" si="809">SUM(AS940:AU940)</f>
        <v>0</v>
      </c>
      <c r="AW940" s="359"/>
      <c r="AX940" s="357"/>
      <c r="AY940" s="359">
        <f t="shared" si="761"/>
        <v>0</v>
      </c>
      <c r="AZ940" s="516"/>
      <c r="BA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row>
    <row r="941" spans="1:87" s="11" customFormat="1" ht="12" customHeight="1">
      <c r="A941" s="168">
        <v>22100923</v>
      </c>
      <c r="B941" s="111" t="str">
        <f t="shared" si="790"/>
        <v>22100923</v>
      </c>
      <c r="C941" s="96" t="s">
        <v>804</v>
      </c>
      <c r="D941" s="115" t="str">
        <f t="shared" si="791"/>
        <v>AIC</v>
      </c>
      <c r="E941" s="115"/>
      <c r="F941" s="96"/>
      <c r="G941" s="115"/>
      <c r="H941" s="184" t="str">
        <f t="shared" si="805"/>
        <v>AIC</v>
      </c>
      <c r="I941" s="184" t="str">
        <f t="shared" ref="I941:I949" si="810">IF(VALUE(AI941),I$7,IF(ISBLANK(AI941),"",I$7))</f>
        <v/>
      </c>
      <c r="J941" s="184" t="str">
        <f t="shared" ref="J941:J949" si="811">IF(VALUE(AJ941),J$7,IF(ISBLANK(AJ941),"",J$7))</f>
        <v/>
      </c>
      <c r="K941" s="184" t="str">
        <f t="shared" ref="K941:K949" si="812">IF(VALUE(AK941),K$7,IF(ISBLANK(AK941),"",K$7))</f>
        <v/>
      </c>
      <c r="L941" s="184" t="str">
        <f t="shared" si="794"/>
        <v>NO</v>
      </c>
      <c r="M941" s="184" t="str">
        <f t="shared" si="795"/>
        <v>NO</v>
      </c>
      <c r="N941" s="184" t="str">
        <f t="shared" si="796"/>
        <v/>
      </c>
      <c r="O941"/>
      <c r="P941" s="97">
        <v>-250000000</v>
      </c>
      <c r="Q941" s="97">
        <v>-250000000</v>
      </c>
      <c r="R941" s="97">
        <v>-250000000</v>
      </c>
      <c r="S941" s="97">
        <v>-250000000</v>
      </c>
      <c r="T941" s="97">
        <v>-250000000</v>
      </c>
      <c r="U941" s="97">
        <v>-250000000</v>
      </c>
      <c r="V941" s="97">
        <v>-250000000</v>
      </c>
      <c r="W941" s="97">
        <v>-250000000</v>
      </c>
      <c r="X941" s="97">
        <v>-250000000</v>
      </c>
      <c r="Y941" s="97">
        <v>-250000000</v>
      </c>
      <c r="Z941" s="97">
        <v>-250000000</v>
      </c>
      <c r="AA941" s="97">
        <v>-250000000</v>
      </c>
      <c r="AB941" s="97">
        <v>-250000000</v>
      </c>
      <c r="AC941" s="97"/>
      <c r="AD941" s="97"/>
      <c r="AE941" s="97">
        <f t="shared" si="789"/>
        <v>-250000000</v>
      </c>
      <c r="AF941" s="105"/>
      <c r="AG941" s="104"/>
      <c r="AH941" s="102">
        <f t="shared" si="802"/>
        <v>-250000000</v>
      </c>
      <c r="AI941" s="102"/>
      <c r="AJ941" s="102"/>
      <c r="AK941" s="103"/>
      <c r="AL941" s="102">
        <f t="shared" si="758"/>
        <v>0</v>
      </c>
      <c r="AM941" s="101"/>
      <c r="AN941" s="102"/>
      <c r="AO941" s="264">
        <f t="shared" si="759"/>
        <v>0</v>
      </c>
      <c r="AP941" s="240"/>
      <c r="AQ941" s="87">
        <f t="shared" si="797"/>
        <v>-250000000</v>
      </c>
      <c r="AR941" s="102">
        <f t="shared" si="803"/>
        <v>-250000000</v>
      </c>
      <c r="AS941" s="102"/>
      <c r="AT941" s="102"/>
      <c r="AU941" s="103"/>
      <c r="AV941" s="102">
        <f t="shared" si="760"/>
        <v>0</v>
      </c>
      <c r="AW941" s="101"/>
      <c r="AX941" s="102"/>
      <c r="AY941" s="101">
        <f t="shared" si="761"/>
        <v>0</v>
      </c>
      <c r="AZ941" s="516"/>
      <c r="BA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row>
    <row r="942" spans="1:87" s="11" customFormat="1" ht="12" customHeight="1">
      <c r="A942" s="168">
        <v>22100933</v>
      </c>
      <c r="B942" s="111" t="str">
        <f t="shared" si="790"/>
        <v>22100933</v>
      </c>
      <c r="C942" s="96" t="s">
        <v>805</v>
      </c>
      <c r="D942" s="115" t="str">
        <f t="shared" si="791"/>
        <v>AIC</v>
      </c>
      <c r="E942" s="115"/>
      <c r="F942" s="96"/>
      <c r="G942" s="115"/>
      <c r="H942" s="184" t="str">
        <f t="shared" si="805"/>
        <v>AIC</v>
      </c>
      <c r="I942" s="184" t="str">
        <f t="shared" si="810"/>
        <v/>
      </c>
      <c r="J942" s="184" t="str">
        <f t="shared" si="811"/>
        <v/>
      </c>
      <c r="K942" s="184" t="str">
        <f t="shared" si="812"/>
        <v/>
      </c>
      <c r="L942" s="184" t="str">
        <f t="shared" si="794"/>
        <v>NO</v>
      </c>
      <c r="M942" s="184" t="str">
        <f t="shared" si="795"/>
        <v>NO</v>
      </c>
      <c r="N942" s="184" t="str">
        <f t="shared" si="796"/>
        <v/>
      </c>
      <c r="O942"/>
      <c r="P942" s="97">
        <v>-45000000</v>
      </c>
      <c r="Q942" s="97">
        <v>-45000000</v>
      </c>
      <c r="R942" s="97">
        <v>-45000000</v>
      </c>
      <c r="S942" s="97">
        <v>-45000000</v>
      </c>
      <c r="T942" s="97">
        <v>-45000000</v>
      </c>
      <c r="U942" s="97">
        <v>-45000000</v>
      </c>
      <c r="V942" s="97">
        <v>-45000000</v>
      </c>
      <c r="W942" s="97">
        <v>-45000000</v>
      </c>
      <c r="X942" s="97">
        <v>-45000000</v>
      </c>
      <c r="Y942" s="97">
        <v>-45000000</v>
      </c>
      <c r="Z942" s="97">
        <v>-45000000</v>
      </c>
      <c r="AA942" s="97">
        <v>-45000000</v>
      </c>
      <c r="AB942" s="97">
        <v>-45000000</v>
      </c>
      <c r="AC942" s="97"/>
      <c r="AD942" s="97"/>
      <c r="AE942" s="97">
        <f t="shared" si="789"/>
        <v>-45000000</v>
      </c>
      <c r="AF942" s="105"/>
      <c r="AG942" s="104"/>
      <c r="AH942" s="102">
        <f t="shared" si="802"/>
        <v>-45000000</v>
      </c>
      <c r="AI942" s="102"/>
      <c r="AJ942" s="102"/>
      <c r="AK942" s="103"/>
      <c r="AL942" s="102">
        <f t="shared" si="758"/>
        <v>0</v>
      </c>
      <c r="AM942" s="101"/>
      <c r="AN942" s="102"/>
      <c r="AO942" s="264">
        <f t="shared" si="759"/>
        <v>0</v>
      </c>
      <c r="AP942" s="240"/>
      <c r="AQ942" s="87">
        <f t="shared" si="797"/>
        <v>-45000000</v>
      </c>
      <c r="AR942" s="102">
        <f t="shared" si="803"/>
        <v>-45000000</v>
      </c>
      <c r="AS942" s="102"/>
      <c r="AT942" s="102"/>
      <c r="AU942" s="103"/>
      <c r="AV942" s="102">
        <f t="shared" si="760"/>
        <v>0</v>
      </c>
      <c r="AW942" s="101"/>
      <c r="AX942" s="102"/>
      <c r="AY942" s="101">
        <f t="shared" si="761"/>
        <v>0</v>
      </c>
      <c r="AZ942" s="516"/>
      <c r="BA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row>
    <row r="943" spans="1:87" s="11" customFormat="1" ht="12" customHeight="1">
      <c r="A943" s="169">
        <v>22101023</v>
      </c>
      <c r="B943" s="201" t="str">
        <f t="shared" si="790"/>
        <v>22101023</v>
      </c>
      <c r="C943" s="138" t="s">
        <v>370</v>
      </c>
      <c r="D943" s="115" t="str">
        <f t="shared" si="791"/>
        <v>AIC</v>
      </c>
      <c r="E943" s="115"/>
      <c r="F943" s="138"/>
      <c r="G943" s="115"/>
      <c r="H943" s="184" t="str">
        <f t="shared" si="805"/>
        <v>AIC</v>
      </c>
      <c r="I943" s="184" t="str">
        <f t="shared" si="810"/>
        <v/>
      </c>
      <c r="J943" s="184" t="str">
        <f t="shared" si="811"/>
        <v/>
      </c>
      <c r="K943" s="184" t="str">
        <f t="shared" si="812"/>
        <v/>
      </c>
      <c r="L943" s="184" t="str">
        <f t="shared" si="794"/>
        <v>NO</v>
      </c>
      <c r="M943" s="184" t="str">
        <f t="shared" si="795"/>
        <v>NO</v>
      </c>
      <c r="N943" s="184" t="str">
        <f t="shared" si="796"/>
        <v/>
      </c>
      <c r="O943"/>
      <c r="P943" s="97">
        <v>-250000000</v>
      </c>
      <c r="Q943" s="97">
        <v>-250000000</v>
      </c>
      <c r="R943" s="97">
        <v>-250000000</v>
      </c>
      <c r="S943" s="97">
        <v>-250000000</v>
      </c>
      <c r="T943" s="97">
        <v>-250000000</v>
      </c>
      <c r="U943" s="97">
        <v>-250000000</v>
      </c>
      <c r="V943" s="97">
        <v>-250000000</v>
      </c>
      <c r="W943" s="97">
        <v>-250000000</v>
      </c>
      <c r="X943" s="97">
        <v>-250000000</v>
      </c>
      <c r="Y943" s="97">
        <v>-250000000</v>
      </c>
      <c r="Z943" s="97">
        <v>-250000000</v>
      </c>
      <c r="AA943" s="97">
        <v>-250000000</v>
      </c>
      <c r="AB943" s="97">
        <v>-250000000</v>
      </c>
      <c r="AC943" s="97"/>
      <c r="AD943" s="97"/>
      <c r="AE943" s="97">
        <f t="shared" si="789"/>
        <v>-250000000</v>
      </c>
      <c r="AF943" s="105"/>
      <c r="AG943" s="104"/>
      <c r="AH943" s="102">
        <f t="shared" si="802"/>
        <v>-250000000</v>
      </c>
      <c r="AI943" s="102"/>
      <c r="AJ943" s="102"/>
      <c r="AK943" s="103"/>
      <c r="AL943" s="102">
        <f t="shared" si="758"/>
        <v>0</v>
      </c>
      <c r="AM943" s="101"/>
      <c r="AN943" s="102"/>
      <c r="AO943" s="264">
        <f t="shared" si="759"/>
        <v>0</v>
      </c>
      <c r="AP943" s="240"/>
      <c r="AQ943" s="87">
        <f t="shared" si="797"/>
        <v>-250000000</v>
      </c>
      <c r="AR943" s="102">
        <f t="shared" si="803"/>
        <v>-250000000</v>
      </c>
      <c r="AS943" s="102"/>
      <c r="AT943" s="102"/>
      <c r="AU943" s="103"/>
      <c r="AV943" s="102">
        <f t="shared" si="760"/>
        <v>0</v>
      </c>
      <c r="AW943" s="101"/>
      <c r="AX943" s="102"/>
      <c r="AY943" s="101">
        <f t="shared" si="761"/>
        <v>0</v>
      </c>
      <c r="AZ943" s="516"/>
      <c r="BA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row>
    <row r="944" spans="1:87" s="11" customFormat="1" ht="12" customHeight="1">
      <c r="A944" s="169">
        <v>22101033</v>
      </c>
      <c r="B944" s="201" t="str">
        <f t="shared" si="790"/>
        <v>22101033</v>
      </c>
      <c r="C944" s="138" t="s">
        <v>187</v>
      </c>
      <c r="D944" s="115" t="str">
        <f t="shared" si="791"/>
        <v>AIC</v>
      </c>
      <c r="E944" s="115"/>
      <c r="F944" s="138"/>
      <c r="G944" s="115"/>
      <c r="H944" s="184" t="str">
        <f t="shared" si="805"/>
        <v>AIC</v>
      </c>
      <c r="I944" s="184" t="str">
        <f t="shared" si="810"/>
        <v/>
      </c>
      <c r="J944" s="184" t="str">
        <f t="shared" si="811"/>
        <v/>
      </c>
      <c r="K944" s="184" t="str">
        <f t="shared" si="812"/>
        <v/>
      </c>
      <c r="L944" s="184" t="str">
        <f t="shared" si="794"/>
        <v>NO</v>
      </c>
      <c r="M944" s="184" t="str">
        <f t="shared" si="795"/>
        <v>NO</v>
      </c>
      <c r="N944" s="184" t="str">
        <f t="shared" si="796"/>
        <v/>
      </c>
      <c r="O944"/>
      <c r="P944" s="97">
        <v>-300000000</v>
      </c>
      <c r="Q944" s="97">
        <v>-300000000</v>
      </c>
      <c r="R944" s="97">
        <v>-300000000</v>
      </c>
      <c r="S944" s="97">
        <v>-300000000</v>
      </c>
      <c r="T944" s="97">
        <v>-300000000</v>
      </c>
      <c r="U944" s="97">
        <v>-300000000</v>
      </c>
      <c r="V944" s="97">
        <v>-300000000</v>
      </c>
      <c r="W944" s="97">
        <v>-300000000</v>
      </c>
      <c r="X944" s="97">
        <v>-300000000</v>
      </c>
      <c r="Y944" s="97">
        <v>-300000000</v>
      </c>
      <c r="Z944" s="97">
        <v>-300000000</v>
      </c>
      <c r="AA944" s="97">
        <v>-300000000</v>
      </c>
      <c r="AB944" s="97">
        <v>-300000000</v>
      </c>
      <c r="AC944" s="97"/>
      <c r="AD944" s="97"/>
      <c r="AE944" s="97">
        <f t="shared" si="789"/>
        <v>-300000000</v>
      </c>
      <c r="AF944" s="105"/>
      <c r="AG944" s="104"/>
      <c r="AH944" s="102">
        <f t="shared" si="802"/>
        <v>-300000000</v>
      </c>
      <c r="AI944" s="102"/>
      <c r="AJ944" s="102"/>
      <c r="AK944" s="103"/>
      <c r="AL944" s="102">
        <f t="shared" si="758"/>
        <v>0</v>
      </c>
      <c r="AM944" s="101"/>
      <c r="AN944" s="102"/>
      <c r="AO944" s="264">
        <f t="shared" si="759"/>
        <v>0</v>
      </c>
      <c r="AP944" s="240"/>
      <c r="AQ944" s="87">
        <f t="shared" si="797"/>
        <v>-300000000</v>
      </c>
      <c r="AR944" s="102">
        <f t="shared" si="803"/>
        <v>-300000000</v>
      </c>
      <c r="AS944" s="102"/>
      <c r="AT944" s="102"/>
      <c r="AU944" s="103"/>
      <c r="AV944" s="102">
        <f t="shared" si="760"/>
        <v>0</v>
      </c>
      <c r="AW944" s="101"/>
      <c r="AX944" s="102"/>
      <c r="AY944" s="101">
        <f t="shared" si="761"/>
        <v>0</v>
      </c>
      <c r="AZ944" s="516"/>
      <c r="BA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row>
    <row r="945" spans="1:87" s="11" customFormat="1" ht="12" customHeight="1">
      <c r="A945" s="168">
        <v>22101053</v>
      </c>
      <c r="B945" s="111" t="str">
        <f t="shared" si="790"/>
        <v>22101053</v>
      </c>
      <c r="C945" s="116" t="s">
        <v>661</v>
      </c>
      <c r="D945" s="115" t="str">
        <f t="shared" si="791"/>
        <v>AIC</v>
      </c>
      <c r="E945" s="115"/>
      <c r="F945" s="113"/>
      <c r="G945" s="115"/>
      <c r="H945" s="184" t="str">
        <f t="shared" si="805"/>
        <v>AIC</v>
      </c>
      <c r="I945" s="184" t="str">
        <f t="shared" si="810"/>
        <v/>
      </c>
      <c r="J945" s="184" t="str">
        <f t="shared" si="811"/>
        <v/>
      </c>
      <c r="K945" s="184" t="str">
        <f t="shared" si="812"/>
        <v/>
      </c>
      <c r="L945" s="184" t="str">
        <f t="shared" si="794"/>
        <v>NO</v>
      </c>
      <c r="M945" s="184" t="str">
        <f t="shared" si="795"/>
        <v>NO</v>
      </c>
      <c r="N945" s="184" t="str">
        <f t="shared" si="796"/>
        <v/>
      </c>
      <c r="O945"/>
      <c r="P945" s="97">
        <v>-250000000</v>
      </c>
      <c r="Q945" s="97">
        <v>-250000000</v>
      </c>
      <c r="R945" s="97">
        <v>-250000000</v>
      </c>
      <c r="S945" s="97">
        <v>-56553000</v>
      </c>
      <c r="T945" s="97">
        <v>0</v>
      </c>
      <c r="U945" s="97">
        <v>0</v>
      </c>
      <c r="V945" s="97">
        <v>0</v>
      </c>
      <c r="W945" s="97">
        <v>0</v>
      </c>
      <c r="X945" s="97">
        <v>0</v>
      </c>
      <c r="Y945" s="97">
        <v>0</v>
      </c>
      <c r="Z945" s="97">
        <v>0</v>
      </c>
      <c r="AA945" s="97">
        <v>0</v>
      </c>
      <c r="AB945" s="97">
        <v>0</v>
      </c>
      <c r="AC945" s="97"/>
      <c r="AD945" s="97"/>
      <c r="AE945" s="97">
        <f t="shared" si="789"/>
        <v>-56796083.333333336</v>
      </c>
      <c r="AF945" s="105"/>
      <c r="AG945" s="104"/>
      <c r="AH945" s="102">
        <f t="shared" si="802"/>
        <v>-56796083.333333336</v>
      </c>
      <c r="AI945" s="102"/>
      <c r="AJ945" s="102"/>
      <c r="AK945" s="103"/>
      <c r="AL945" s="102">
        <f t="shared" ref="AL945:AL1013" si="813">SUM(AI945:AK945)</f>
        <v>0</v>
      </c>
      <c r="AM945" s="101"/>
      <c r="AN945" s="102"/>
      <c r="AO945" s="264">
        <f t="shared" ref="AO945:AO1013" si="814">AM945+AN945</f>
        <v>0</v>
      </c>
      <c r="AP945" s="240"/>
      <c r="AQ945" s="87">
        <f t="shared" si="797"/>
        <v>0</v>
      </c>
      <c r="AR945" s="102">
        <f t="shared" si="803"/>
        <v>0</v>
      </c>
      <c r="AS945" s="102"/>
      <c r="AT945" s="102"/>
      <c r="AU945" s="103"/>
      <c r="AV945" s="102">
        <f t="shared" ref="AV945:AV1013" si="815">SUM(AS945:AU945)</f>
        <v>0</v>
      </c>
      <c r="AW945" s="101"/>
      <c r="AX945" s="102"/>
      <c r="AY945" s="101">
        <f t="shared" ref="AY945:AY1013" si="816">AW945+AX945</f>
        <v>0</v>
      </c>
      <c r="AZ945" s="516"/>
      <c r="BA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row>
    <row r="946" spans="1:87" s="11" customFormat="1" ht="12" customHeight="1">
      <c r="A946" s="168">
        <v>22101113</v>
      </c>
      <c r="B946" s="111" t="str">
        <f t="shared" si="790"/>
        <v>22101113</v>
      </c>
      <c r="C946" s="96" t="s">
        <v>563</v>
      </c>
      <c r="D946" s="115" t="str">
        <f t="shared" si="791"/>
        <v>AIC</v>
      </c>
      <c r="E946" s="115"/>
      <c r="F946" s="96"/>
      <c r="G946" s="115"/>
      <c r="H946" s="184" t="str">
        <f t="shared" si="805"/>
        <v>AIC</v>
      </c>
      <c r="I946" s="184" t="str">
        <f t="shared" si="810"/>
        <v/>
      </c>
      <c r="J946" s="184" t="str">
        <f t="shared" si="811"/>
        <v/>
      </c>
      <c r="K946" s="184" t="str">
        <f t="shared" si="812"/>
        <v/>
      </c>
      <c r="L946" s="184" t="str">
        <f t="shared" si="794"/>
        <v>NO</v>
      </c>
      <c r="M946" s="184" t="str">
        <f t="shared" si="795"/>
        <v>NO</v>
      </c>
      <c r="N946" s="184" t="str">
        <f t="shared" si="796"/>
        <v/>
      </c>
      <c r="O946"/>
      <c r="P946" s="97">
        <v>-350000000</v>
      </c>
      <c r="Q946" s="97">
        <v>-350000000</v>
      </c>
      <c r="R946" s="97">
        <v>-350000000</v>
      </c>
      <c r="S946" s="97">
        <v>-350000000</v>
      </c>
      <c r="T946" s="97">
        <v>-350000000</v>
      </c>
      <c r="U946" s="97">
        <v>-350000000</v>
      </c>
      <c r="V946" s="97">
        <v>-350000000</v>
      </c>
      <c r="W946" s="97">
        <v>-350000000</v>
      </c>
      <c r="X946" s="97">
        <v>-350000000</v>
      </c>
      <c r="Y946" s="97">
        <v>-350000000</v>
      </c>
      <c r="Z946" s="97">
        <v>-350000000</v>
      </c>
      <c r="AA946" s="97">
        <v>-350000000</v>
      </c>
      <c r="AB946" s="97">
        <v>-350000000</v>
      </c>
      <c r="AC946" s="97"/>
      <c r="AD946" s="97"/>
      <c r="AE946" s="97">
        <f t="shared" si="789"/>
        <v>-350000000</v>
      </c>
      <c r="AF946" s="105"/>
      <c r="AG946" s="104"/>
      <c r="AH946" s="102">
        <f t="shared" si="802"/>
        <v>-350000000</v>
      </c>
      <c r="AI946" s="102"/>
      <c r="AJ946" s="102"/>
      <c r="AK946" s="103"/>
      <c r="AL946" s="102">
        <f t="shared" si="813"/>
        <v>0</v>
      </c>
      <c r="AM946" s="101"/>
      <c r="AN946" s="102"/>
      <c r="AO946" s="264">
        <f t="shared" si="814"/>
        <v>0</v>
      </c>
      <c r="AP946" s="240"/>
      <c r="AQ946" s="87">
        <f t="shared" si="797"/>
        <v>-350000000</v>
      </c>
      <c r="AR946" s="102">
        <f t="shared" si="803"/>
        <v>-350000000</v>
      </c>
      <c r="AS946" s="102"/>
      <c r="AT946" s="102"/>
      <c r="AU946" s="103"/>
      <c r="AV946" s="102">
        <f t="shared" si="815"/>
        <v>0</v>
      </c>
      <c r="AW946" s="101"/>
      <c r="AX946" s="102"/>
      <c r="AY946" s="101">
        <f t="shared" si="816"/>
        <v>0</v>
      </c>
      <c r="AZ946" s="516"/>
      <c r="BA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row>
    <row r="947" spans="1:87" s="11" customFormat="1" ht="12" customHeight="1">
      <c r="A947" s="168">
        <v>22101123</v>
      </c>
      <c r="B947" s="111" t="str">
        <f t="shared" si="790"/>
        <v>22101123</v>
      </c>
      <c r="C947" s="96" t="s">
        <v>1367</v>
      </c>
      <c r="D947" s="115" t="str">
        <f t="shared" si="791"/>
        <v>AIC</v>
      </c>
      <c r="E947" s="115"/>
      <c r="F947" s="96"/>
      <c r="G947" s="115"/>
      <c r="H947" s="184" t="str">
        <f t="shared" si="805"/>
        <v>AIC</v>
      </c>
      <c r="I947" s="184" t="str">
        <f t="shared" si="810"/>
        <v/>
      </c>
      <c r="J947" s="184" t="str">
        <f t="shared" si="811"/>
        <v/>
      </c>
      <c r="K947" s="184" t="str">
        <f t="shared" si="812"/>
        <v/>
      </c>
      <c r="L947" s="184" t="str">
        <f t="shared" si="794"/>
        <v>NO</v>
      </c>
      <c r="M947" s="184" t="str">
        <f t="shared" si="795"/>
        <v>NO</v>
      </c>
      <c r="N947" s="184" t="str">
        <f t="shared" si="796"/>
        <v/>
      </c>
      <c r="O947"/>
      <c r="P947" s="97">
        <v>-325000000</v>
      </c>
      <c r="Q947" s="97">
        <v>-325000000</v>
      </c>
      <c r="R947" s="97">
        <v>-325000000</v>
      </c>
      <c r="S947" s="97">
        <v>-325000000</v>
      </c>
      <c r="T947" s="97">
        <v>-325000000</v>
      </c>
      <c r="U947" s="97">
        <v>-325000000</v>
      </c>
      <c r="V947" s="97">
        <v>-325000000</v>
      </c>
      <c r="W947" s="97">
        <v>-325000000</v>
      </c>
      <c r="X947" s="97">
        <v>-325000000</v>
      </c>
      <c r="Y947" s="97">
        <v>-325000000</v>
      </c>
      <c r="Z947" s="97">
        <v>-325000000</v>
      </c>
      <c r="AA947" s="97">
        <v>-325000000</v>
      </c>
      <c r="AB947" s="97">
        <v>-325000000</v>
      </c>
      <c r="AC947" s="97"/>
      <c r="AD947" s="97"/>
      <c r="AE947" s="97">
        <f t="shared" si="789"/>
        <v>-325000000</v>
      </c>
      <c r="AF947" s="105"/>
      <c r="AG947" s="104"/>
      <c r="AH947" s="102">
        <f t="shared" si="802"/>
        <v>-325000000</v>
      </c>
      <c r="AI947" s="102"/>
      <c r="AJ947" s="102"/>
      <c r="AK947" s="103"/>
      <c r="AL947" s="102">
        <f t="shared" si="813"/>
        <v>0</v>
      </c>
      <c r="AM947" s="101"/>
      <c r="AN947" s="102"/>
      <c r="AO947" s="264">
        <f t="shared" si="814"/>
        <v>0</v>
      </c>
      <c r="AP947" s="240"/>
      <c r="AQ947" s="87">
        <f t="shared" si="797"/>
        <v>-325000000</v>
      </c>
      <c r="AR947" s="102">
        <f t="shared" si="803"/>
        <v>-325000000</v>
      </c>
      <c r="AS947" s="102"/>
      <c r="AT947" s="102"/>
      <c r="AU947" s="103"/>
      <c r="AV947" s="102">
        <f t="shared" si="815"/>
        <v>0</v>
      </c>
      <c r="AW947" s="101"/>
      <c r="AX947" s="102"/>
      <c r="AY947" s="101">
        <f t="shared" si="816"/>
        <v>0</v>
      </c>
      <c r="AZ947" s="516"/>
      <c r="BA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row>
    <row r="948" spans="1:87" s="11" customFormat="1" ht="12" customHeight="1">
      <c r="A948" s="168">
        <v>22101133</v>
      </c>
      <c r="B948" s="111" t="str">
        <f t="shared" si="790"/>
        <v>22101133</v>
      </c>
      <c r="C948" s="96" t="s">
        <v>714</v>
      </c>
      <c r="D948" s="115" t="str">
        <f t="shared" si="791"/>
        <v>AIC</v>
      </c>
      <c r="E948" s="115"/>
      <c r="F948" s="96"/>
      <c r="G948" s="115"/>
      <c r="H948" s="184" t="str">
        <f t="shared" si="805"/>
        <v>AIC</v>
      </c>
      <c r="I948" s="184" t="str">
        <f t="shared" si="810"/>
        <v/>
      </c>
      <c r="J948" s="184" t="str">
        <f t="shared" si="811"/>
        <v/>
      </c>
      <c r="K948" s="184" t="str">
        <f t="shared" si="812"/>
        <v/>
      </c>
      <c r="L948" s="184" t="str">
        <f t="shared" si="794"/>
        <v>NO</v>
      </c>
      <c r="M948" s="184" t="str">
        <f t="shared" si="795"/>
        <v>NO</v>
      </c>
      <c r="N948" s="184" t="str">
        <f t="shared" si="796"/>
        <v/>
      </c>
      <c r="O948"/>
      <c r="P948" s="97">
        <v>-250000000</v>
      </c>
      <c r="Q948" s="97">
        <v>-250000000</v>
      </c>
      <c r="R948" s="97">
        <v>-250000000</v>
      </c>
      <c r="S948" s="97">
        <v>-250000000</v>
      </c>
      <c r="T948" s="97">
        <v>-250000000</v>
      </c>
      <c r="U948" s="97">
        <v>-250000000</v>
      </c>
      <c r="V948" s="97">
        <v>-250000000</v>
      </c>
      <c r="W948" s="97">
        <v>-250000000</v>
      </c>
      <c r="X948" s="97">
        <v>-250000000</v>
      </c>
      <c r="Y948" s="97">
        <v>-250000000</v>
      </c>
      <c r="Z948" s="97">
        <v>-250000000</v>
      </c>
      <c r="AA948" s="97">
        <v>-250000000</v>
      </c>
      <c r="AB948" s="97">
        <v>-250000000</v>
      </c>
      <c r="AC948" s="97"/>
      <c r="AD948" s="97"/>
      <c r="AE948" s="97">
        <f t="shared" si="789"/>
        <v>-250000000</v>
      </c>
      <c r="AF948" s="105"/>
      <c r="AG948" s="104"/>
      <c r="AH948" s="102">
        <f t="shared" si="802"/>
        <v>-250000000</v>
      </c>
      <c r="AI948" s="102"/>
      <c r="AJ948" s="102"/>
      <c r="AK948" s="103"/>
      <c r="AL948" s="102">
        <f t="shared" si="813"/>
        <v>0</v>
      </c>
      <c r="AM948" s="101"/>
      <c r="AN948" s="102"/>
      <c r="AO948" s="264">
        <f t="shared" si="814"/>
        <v>0</v>
      </c>
      <c r="AP948" s="240"/>
      <c r="AQ948" s="87">
        <f t="shared" si="797"/>
        <v>-250000000</v>
      </c>
      <c r="AR948" s="102">
        <f t="shared" si="803"/>
        <v>-250000000</v>
      </c>
      <c r="AS948" s="102"/>
      <c r="AT948" s="102"/>
      <c r="AU948" s="103"/>
      <c r="AV948" s="102">
        <f t="shared" si="815"/>
        <v>0</v>
      </c>
      <c r="AW948" s="101"/>
      <c r="AX948" s="102"/>
      <c r="AY948" s="101">
        <f t="shared" si="816"/>
        <v>0</v>
      </c>
      <c r="AZ948" s="516"/>
      <c r="BA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row>
    <row r="949" spans="1:87" s="11" customFormat="1" ht="12" customHeight="1">
      <c r="A949" s="168">
        <v>22101143</v>
      </c>
      <c r="B949" s="111" t="str">
        <f t="shared" si="790"/>
        <v>22101143</v>
      </c>
      <c r="C949" s="96" t="s">
        <v>1368</v>
      </c>
      <c r="D949" s="115" t="str">
        <f t="shared" si="791"/>
        <v>AIC</v>
      </c>
      <c r="E949" s="115"/>
      <c r="F949" s="96"/>
      <c r="G949" s="115"/>
      <c r="H949" s="184" t="str">
        <f t="shared" si="805"/>
        <v>AIC</v>
      </c>
      <c r="I949" s="184" t="str">
        <f t="shared" si="810"/>
        <v/>
      </c>
      <c r="J949" s="184" t="str">
        <f t="shared" si="811"/>
        <v/>
      </c>
      <c r="K949" s="184" t="str">
        <f t="shared" si="812"/>
        <v/>
      </c>
      <c r="L949" s="184" t="str">
        <f t="shared" si="794"/>
        <v>NO</v>
      </c>
      <c r="M949" s="184" t="str">
        <f t="shared" si="795"/>
        <v>NO</v>
      </c>
      <c r="N949" s="184" t="str">
        <f t="shared" si="796"/>
        <v/>
      </c>
      <c r="O949"/>
      <c r="P949" s="97">
        <v>-300000000</v>
      </c>
      <c r="Q949" s="97">
        <v>-300000000</v>
      </c>
      <c r="R949" s="97">
        <v>-300000000</v>
      </c>
      <c r="S949" s="97">
        <v>-300000000</v>
      </c>
      <c r="T949" s="97">
        <v>-300000000</v>
      </c>
      <c r="U949" s="97">
        <v>-300000000</v>
      </c>
      <c r="V949" s="97">
        <v>-300000000</v>
      </c>
      <c r="W949" s="97">
        <v>-300000000</v>
      </c>
      <c r="X949" s="97">
        <v>-300000000</v>
      </c>
      <c r="Y949" s="97">
        <v>-300000000</v>
      </c>
      <c r="Z949" s="97">
        <v>-300000000</v>
      </c>
      <c r="AA949" s="97">
        <v>-300000000</v>
      </c>
      <c r="AB949" s="97">
        <v>-300000000</v>
      </c>
      <c r="AC949" s="97"/>
      <c r="AD949" s="97"/>
      <c r="AE949" s="97">
        <f t="shared" si="789"/>
        <v>-300000000</v>
      </c>
      <c r="AF949" s="105"/>
      <c r="AG949" s="104"/>
      <c r="AH949" s="102">
        <f t="shared" si="802"/>
        <v>-300000000</v>
      </c>
      <c r="AI949" s="102"/>
      <c r="AJ949" s="102"/>
      <c r="AK949" s="103"/>
      <c r="AL949" s="102">
        <f t="shared" si="813"/>
        <v>0</v>
      </c>
      <c r="AM949" s="101"/>
      <c r="AN949" s="102"/>
      <c r="AO949" s="264">
        <f t="shared" si="814"/>
        <v>0</v>
      </c>
      <c r="AP949" s="240"/>
      <c r="AQ949" s="87">
        <f t="shared" si="797"/>
        <v>-300000000</v>
      </c>
      <c r="AR949" s="102">
        <f t="shared" si="803"/>
        <v>-300000000</v>
      </c>
      <c r="AS949" s="102"/>
      <c r="AT949" s="102"/>
      <c r="AU949" s="103"/>
      <c r="AV949" s="102">
        <f t="shared" si="815"/>
        <v>0</v>
      </c>
      <c r="AW949" s="101"/>
      <c r="AX949" s="102"/>
      <c r="AY949" s="101">
        <f t="shared" si="816"/>
        <v>0</v>
      </c>
      <c r="AZ949" s="516"/>
      <c r="BA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row>
    <row r="950" spans="1:87" s="11" customFormat="1" ht="12" customHeight="1">
      <c r="A950" s="364" t="s">
        <v>1595</v>
      </c>
      <c r="B950" s="365"/>
      <c r="C950" s="408" t="s">
        <v>1588</v>
      </c>
      <c r="D950" s="353" t="str">
        <f t="shared" si="791"/>
        <v>AIC</v>
      </c>
      <c r="E950" s="353"/>
      <c r="F950" s="367">
        <v>43252</v>
      </c>
      <c r="G950" s="353"/>
      <c r="H950" s="354" t="str">
        <f t="shared" si="805"/>
        <v>AIC</v>
      </c>
      <c r="I950" s="354"/>
      <c r="J950" s="354"/>
      <c r="K950" s="354"/>
      <c r="L950" s="354" t="str">
        <f t="shared" si="794"/>
        <v>NO</v>
      </c>
      <c r="M950" s="354" t="str">
        <f t="shared" si="795"/>
        <v>NO</v>
      </c>
      <c r="N950" s="354"/>
      <c r="O950"/>
      <c r="P950" s="355"/>
      <c r="Q950" s="355"/>
      <c r="R950" s="355"/>
      <c r="S950" s="355"/>
      <c r="T950" s="355"/>
      <c r="U950" s="355"/>
      <c r="V950" s="355">
        <v>5257291.67</v>
      </c>
      <c r="W950" s="355">
        <v>5228125</v>
      </c>
      <c r="X950" s="355">
        <v>5213541.67</v>
      </c>
      <c r="Y950" s="355">
        <v>5198958.34</v>
      </c>
      <c r="Z950" s="355">
        <v>5184375.01</v>
      </c>
      <c r="AA950" s="355">
        <v>5169791.68</v>
      </c>
      <c r="AB950" s="355">
        <v>5155208.3499999996</v>
      </c>
      <c r="AC950" s="355"/>
      <c r="AD950" s="355"/>
      <c r="AE950" s="355">
        <f t="shared" si="789"/>
        <v>2819140.6287499997</v>
      </c>
      <c r="AF950" s="406"/>
      <c r="AG950" s="434"/>
      <c r="AH950" s="357">
        <f t="shared" si="802"/>
        <v>2819140.6287499997</v>
      </c>
      <c r="AI950" s="357"/>
      <c r="AJ950" s="357"/>
      <c r="AK950" s="358"/>
      <c r="AL950" s="357">
        <f t="shared" si="813"/>
        <v>0</v>
      </c>
      <c r="AM950" s="359"/>
      <c r="AN950" s="357"/>
      <c r="AO950" s="360">
        <f t="shared" si="814"/>
        <v>0</v>
      </c>
      <c r="AP950" s="357"/>
      <c r="AQ950" s="361">
        <f t="shared" si="797"/>
        <v>5155208.3499999996</v>
      </c>
      <c r="AR950" s="357">
        <f t="shared" ref="AR950" si="817">AQ950</f>
        <v>5155208.3499999996</v>
      </c>
      <c r="AS950" s="357"/>
      <c r="AT950" s="357"/>
      <c r="AU950" s="358"/>
      <c r="AV950" s="357">
        <f t="shared" si="815"/>
        <v>0</v>
      </c>
      <c r="AW950" s="359"/>
      <c r="AX950" s="357"/>
      <c r="AY950" s="359">
        <f t="shared" si="816"/>
        <v>0</v>
      </c>
      <c r="AZ950" s="516"/>
      <c r="BA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row>
    <row r="951" spans="1:87" s="11" customFormat="1" ht="12" customHeight="1">
      <c r="A951" s="168">
        <v>22600083</v>
      </c>
      <c r="B951" s="111" t="str">
        <f t="shared" si="790"/>
        <v>22600083</v>
      </c>
      <c r="C951" s="96" t="s">
        <v>747</v>
      </c>
      <c r="D951" s="115" t="str">
        <f t="shared" si="791"/>
        <v>AIC</v>
      </c>
      <c r="E951" s="115"/>
      <c r="F951" s="96"/>
      <c r="G951" s="115"/>
      <c r="H951" s="184" t="str">
        <f t="shared" si="805"/>
        <v>AIC</v>
      </c>
      <c r="I951" s="184" t="str">
        <f t="shared" ref="I951:I982" si="818">IF(VALUE(AI951),I$7,IF(ISBLANK(AI951),"",I$7))</f>
        <v/>
      </c>
      <c r="J951" s="184" t="str">
        <f t="shared" ref="J951:J982" si="819">IF(VALUE(AJ951),J$7,IF(ISBLANK(AJ951),"",J$7))</f>
        <v/>
      </c>
      <c r="K951" s="184" t="str">
        <f t="shared" ref="K951:K982" si="820">IF(VALUE(AK951),K$7,IF(ISBLANK(AK951),"",K$7))</f>
        <v/>
      </c>
      <c r="L951" s="184" t="str">
        <f t="shared" si="794"/>
        <v>NO</v>
      </c>
      <c r="M951" s="184" t="str">
        <f t="shared" si="795"/>
        <v>NO</v>
      </c>
      <c r="N951" s="184" t="str">
        <f t="shared" si="796"/>
        <v/>
      </c>
      <c r="O951"/>
      <c r="P951" s="97">
        <v>11632.92</v>
      </c>
      <c r="Q951" s="97">
        <v>11591.07</v>
      </c>
      <c r="R951" s="97">
        <v>11549.22</v>
      </c>
      <c r="S951" s="97">
        <v>11507.37</v>
      </c>
      <c r="T951" s="97">
        <v>11465.52</v>
      </c>
      <c r="U951" s="97">
        <v>11423.67</v>
      </c>
      <c r="V951" s="97">
        <v>11381.82</v>
      </c>
      <c r="W951" s="97">
        <v>11339.97</v>
      </c>
      <c r="X951" s="97">
        <v>11298.12</v>
      </c>
      <c r="Y951" s="97">
        <v>11256.27</v>
      </c>
      <c r="Z951" s="97">
        <v>11214.42</v>
      </c>
      <c r="AA951" s="97">
        <v>11172.57</v>
      </c>
      <c r="AB951" s="97">
        <v>11130.72</v>
      </c>
      <c r="AC951" s="97"/>
      <c r="AD951" s="97"/>
      <c r="AE951" s="97">
        <f t="shared" si="789"/>
        <v>11381.820000000002</v>
      </c>
      <c r="AF951" s="105"/>
      <c r="AG951" s="104"/>
      <c r="AH951" s="102">
        <f t="shared" si="802"/>
        <v>11381.820000000002</v>
      </c>
      <c r="AI951" s="102"/>
      <c r="AJ951" s="102"/>
      <c r="AK951" s="103"/>
      <c r="AL951" s="102">
        <f t="shared" si="813"/>
        <v>0</v>
      </c>
      <c r="AM951" s="101"/>
      <c r="AN951" s="102"/>
      <c r="AO951" s="264">
        <f t="shared" si="814"/>
        <v>0</v>
      </c>
      <c r="AP951" s="240"/>
      <c r="AQ951" s="87">
        <f t="shared" si="797"/>
        <v>11130.72</v>
      </c>
      <c r="AR951" s="102">
        <f t="shared" si="803"/>
        <v>11130.72</v>
      </c>
      <c r="AS951" s="102"/>
      <c r="AT951" s="102"/>
      <c r="AU951" s="103"/>
      <c r="AV951" s="102">
        <f t="shared" si="815"/>
        <v>0</v>
      </c>
      <c r="AW951" s="101"/>
      <c r="AX951" s="102"/>
      <c r="AY951" s="101">
        <f t="shared" si="816"/>
        <v>0</v>
      </c>
      <c r="AZ951" s="516"/>
      <c r="BA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row>
    <row r="952" spans="1:87" s="11" customFormat="1" ht="12" customHeight="1">
      <c r="A952" s="168">
        <v>22600093</v>
      </c>
      <c r="B952" s="111" t="str">
        <f t="shared" si="790"/>
        <v>22600093</v>
      </c>
      <c r="C952" s="126" t="s">
        <v>1165</v>
      </c>
      <c r="D952" s="115" t="str">
        <f t="shared" si="791"/>
        <v>AIC</v>
      </c>
      <c r="E952" s="115"/>
      <c r="F952" s="126"/>
      <c r="G952" s="115"/>
      <c r="H952" s="184" t="str">
        <f t="shared" si="805"/>
        <v>AIC</v>
      </c>
      <c r="I952" s="184" t="str">
        <f t="shared" si="818"/>
        <v/>
      </c>
      <c r="J952" s="184" t="str">
        <f t="shared" si="819"/>
        <v/>
      </c>
      <c r="K952" s="184" t="str">
        <f t="shared" si="820"/>
        <v/>
      </c>
      <c r="L952" s="184" t="str">
        <f t="shared" si="794"/>
        <v>NO</v>
      </c>
      <c r="M952" s="184" t="str">
        <f t="shared" si="795"/>
        <v>NO</v>
      </c>
      <c r="N952" s="184" t="str">
        <f t="shared" si="796"/>
        <v/>
      </c>
      <c r="O952"/>
      <c r="P952" s="97">
        <v>1746927.08</v>
      </c>
      <c r="Q952" s="97">
        <v>1741614.58</v>
      </c>
      <c r="R952" s="97">
        <v>1736302.08</v>
      </c>
      <c r="S952" s="97">
        <v>1730989.58</v>
      </c>
      <c r="T952" s="97">
        <v>1725677.08</v>
      </c>
      <c r="U952" s="97">
        <v>1720364.58</v>
      </c>
      <c r="V952" s="97">
        <v>1715052.08</v>
      </c>
      <c r="W952" s="97">
        <v>1709739.58</v>
      </c>
      <c r="X952" s="97">
        <v>1704427.08</v>
      </c>
      <c r="Y952" s="97">
        <v>1699114.58</v>
      </c>
      <c r="Z952" s="97">
        <v>1693802.08</v>
      </c>
      <c r="AA952" s="97">
        <v>1688489.58</v>
      </c>
      <c r="AB952" s="97">
        <v>1683177.08</v>
      </c>
      <c r="AC952" s="97"/>
      <c r="AD952" s="97"/>
      <c r="AE952" s="97">
        <f t="shared" si="789"/>
        <v>1715052.08</v>
      </c>
      <c r="AF952" s="105"/>
      <c r="AG952" s="104"/>
      <c r="AH952" s="102">
        <f t="shared" si="802"/>
        <v>1715052.08</v>
      </c>
      <c r="AI952" s="102"/>
      <c r="AJ952" s="102"/>
      <c r="AK952" s="103"/>
      <c r="AL952" s="102">
        <f t="shared" si="813"/>
        <v>0</v>
      </c>
      <c r="AM952" s="101"/>
      <c r="AN952" s="102"/>
      <c r="AO952" s="264">
        <f t="shared" si="814"/>
        <v>0</v>
      </c>
      <c r="AP952" s="240"/>
      <c r="AQ952" s="87">
        <f t="shared" si="797"/>
        <v>1683177.08</v>
      </c>
      <c r="AR952" s="102">
        <f t="shared" si="803"/>
        <v>1683177.08</v>
      </c>
      <c r="AS952" s="102"/>
      <c r="AT952" s="102"/>
      <c r="AU952" s="103"/>
      <c r="AV952" s="102">
        <f t="shared" si="815"/>
        <v>0</v>
      </c>
      <c r="AW952" s="101"/>
      <c r="AX952" s="102"/>
      <c r="AY952" s="101">
        <f t="shared" si="816"/>
        <v>0</v>
      </c>
      <c r="AZ952" s="516"/>
      <c r="BA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row>
    <row r="953" spans="1:87" s="11" customFormat="1" ht="12" customHeight="1">
      <c r="A953" s="364">
        <v>22700013</v>
      </c>
      <c r="B953" s="365" t="str">
        <f t="shared" si="790"/>
        <v>22700013</v>
      </c>
      <c r="C953" s="408" t="s">
        <v>1452</v>
      </c>
      <c r="D953" s="353" t="str">
        <f t="shared" si="791"/>
        <v>Non-Op</v>
      </c>
      <c r="E953" s="353"/>
      <c r="F953" s="367">
        <v>43070</v>
      </c>
      <c r="G953" s="353"/>
      <c r="H953" s="354" t="str">
        <f t="shared" si="805"/>
        <v/>
      </c>
      <c r="I953" s="354" t="str">
        <f t="shared" si="818"/>
        <v/>
      </c>
      <c r="J953" s="354" t="str">
        <f t="shared" si="819"/>
        <v/>
      </c>
      <c r="K953" s="354" t="str">
        <f t="shared" si="820"/>
        <v>Non-Op</v>
      </c>
      <c r="L953" s="354" t="str">
        <f t="shared" si="794"/>
        <v>NO</v>
      </c>
      <c r="M953" s="354" t="str">
        <f t="shared" si="795"/>
        <v>NO</v>
      </c>
      <c r="N953" s="354" t="str">
        <f t="shared" si="796"/>
        <v/>
      </c>
      <c r="O953"/>
      <c r="P953" s="355">
        <v>-619538.37</v>
      </c>
      <c r="Q953" s="355">
        <v>-619538.37</v>
      </c>
      <c r="R953" s="355">
        <v>-937662.37</v>
      </c>
      <c r="S953" s="355">
        <v>-775533.14</v>
      </c>
      <c r="T953" s="355">
        <v>-775533.14</v>
      </c>
      <c r="U953" s="355">
        <v>-775533.14</v>
      </c>
      <c r="V953" s="355">
        <v>-671204.18</v>
      </c>
      <c r="W953" s="355">
        <v>-671204.18</v>
      </c>
      <c r="X953" s="355">
        <v>-671204.18</v>
      </c>
      <c r="Y953" s="355">
        <v>-919220.02</v>
      </c>
      <c r="Z953" s="355">
        <v>-919220.02</v>
      </c>
      <c r="AA953" s="355">
        <v>-919220.02</v>
      </c>
      <c r="AB953" s="355">
        <v>-789154.3</v>
      </c>
      <c r="AC953" s="355"/>
      <c r="AD953" s="355"/>
      <c r="AE953" s="355">
        <f t="shared" si="789"/>
        <v>-779951.59124999994</v>
      </c>
      <c r="AF953" s="406"/>
      <c r="AG953" s="356"/>
      <c r="AH953" s="357"/>
      <c r="AI953" s="357"/>
      <c r="AJ953" s="357"/>
      <c r="AK953" s="358">
        <f>AE953</f>
        <v>-779951.59124999994</v>
      </c>
      <c r="AL953" s="357">
        <f t="shared" si="813"/>
        <v>-779951.59124999994</v>
      </c>
      <c r="AM953" s="359"/>
      <c r="AN953" s="357"/>
      <c r="AO953" s="360"/>
      <c r="AP953" s="357"/>
      <c r="AQ953" s="361">
        <f t="shared" si="797"/>
        <v>-789154.3</v>
      </c>
      <c r="AR953" s="357"/>
      <c r="AS953" s="357"/>
      <c r="AT953" s="357"/>
      <c r="AU953" s="358">
        <f>AQ953</f>
        <v>-789154.3</v>
      </c>
      <c r="AV953" s="357">
        <f t="shared" si="815"/>
        <v>-789154.3</v>
      </c>
      <c r="AW953" s="359"/>
      <c r="AX953" s="357"/>
      <c r="AY953" s="359"/>
      <c r="AZ953" s="516" t="s">
        <v>1684</v>
      </c>
      <c r="BA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row>
    <row r="954" spans="1:87" s="11" customFormat="1" ht="12" customHeight="1">
      <c r="A954" s="168">
        <v>22820011</v>
      </c>
      <c r="B954" s="111" t="str">
        <f t="shared" si="790"/>
        <v>22820011</v>
      </c>
      <c r="C954" s="96" t="s">
        <v>226</v>
      </c>
      <c r="D954" s="115" t="str">
        <f t="shared" si="791"/>
        <v>W/C</v>
      </c>
      <c r="E954" s="115"/>
      <c r="F954" s="96"/>
      <c r="G954" s="115"/>
      <c r="H954" s="184" t="str">
        <f t="shared" si="805"/>
        <v/>
      </c>
      <c r="I954" s="184" t="str">
        <f t="shared" si="818"/>
        <v/>
      </c>
      <c r="J954" s="184" t="str">
        <f t="shared" si="819"/>
        <v/>
      </c>
      <c r="K954" s="184" t="str">
        <f t="shared" si="820"/>
        <v/>
      </c>
      <c r="L954" s="184" t="str">
        <f t="shared" si="794"/>
        <v>NO</v>
      </c>
      <c r="M954" s="184" t="str">
        <f t="shared" si="795"/>
        <v>W/C</v>
      </c>
      <c r="N954" s="184" t="str">
        <f t="shared" si="796"/>
        <v>W/C</v>
      </c>
      <c r="O954"/>
      <c r="P954" s="97">
        <v>-140000</v>
      </c>
      <c r="Q954" s="97">
        <v>-140000</v>
      </c>
      <c r="R954" s="97">
        <v>-140000</v>
      </c>
      <c r="S954" s="97">
        <v>-450000</v>
      </c>
      <c r="T954" s="97">
        <v>-450000</v>
      </c>
      <c r="U954" s="97">
        <v>-450000</v>
      </c>
      <c r="V954" s="97">
        <v>-550000</v>
      </c>
      <c r="W954" s="97">
        <v>-550000</v>
      </c>
      <c r="X954" s="97">
        <v>-550000</v>
      </c>
      <c r="Y954" s="97">
        <v>-200000</v>
      </c>
      <c r="Z954" s="97">
        <v>-200000</v>
      </c>
      <c r="AA954" s="97">
        <v>-200000</v>
      </c>
      <c r="AB954" s="97">
        <v>-300000</v>
      </c>
      <c r="AC954" s="97"/>
      <c r="AD954" s="97"/>
      <c r="AE954" s="97">
        <f t="shared" si="789"/>
        <v>-341666.66666666669</v>
      </c>
      <c r="AF954" s="105"/>
      <c r="AG954" s="104"/>
      <c r="AH954" s="102"/>
      <c r="AI954" s="102"/>
      <c r="AJ954" s="102"/>
      <c r="AK954" s="103"/>
      <c r="AL954" s="102">
        <f t="shared" si="813"/>
        <v>0</v>
      </c>
      <c r="AM954" s="101"/>
      <c r="AN954" s="102">
        <f>AE954</f>
        <v>-341666.66666666669</v>
      </c>
      <c r="AO954" s="264">
        <f t="shared" si="814"/>
        <v>-341666.66666666669</v>
      </c>
      <c r="AP954" s="240"/>
      <c r="AQ954" s="87">
        <f t="shared" si="797"/>
        <v>-300000</v>
      </c>
      <c r="AR954" s="102"/>
      <c r="AS954" s="102"/>
      <c r="AT954" s="102"/>
      <c r="AU954" s="103"/>
      <c r="AV954" s="102">
        <f t="shared" si="815"/>
        <v>0</v>
      </c>
      <c r="AW954" s="101"/>
      <c r="AX954" s="102">
        <f>AQ954</f>
        <v>-300000</v>
      </c>
      <c r="AY954" s="101">
        <f t="shared" si="816"/>
        <v>-300000</v>
      </c>
      <c r="AZ954" s="516"/>
      <c r="BA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row>
    <row r="955" spans="1:87" s="11" customFormat="1" ht="12" customHeight="1">
      <c r="A955" s="539" t="s">
        <v>1638</v>
      </c>
      <c r="B955" s="540"/>
      <c r="C955" s="566" t="s">
        <v>1632</v>
      </c>
      <c r="D955" s="525" t="str">
        <f t="shared" si="791"/>
        <v>W/C</v>
      </c>
      <c r="E955" s="525"/>
      <c r="F955" s="541">
        <v>43344</v>
      </c>
      <c r="G955" s="525"/>
      <c r="H955" s="527" t="str">
        <f t="shared" si="805"/>
        <v/>
      </c>
      <c r="I955" s="527" t="str">
        <f t="shared" si="818"/>
        <v/>
      </c>
      <c r="J955" s="527" t="str">
        <f t="shared" si="819"/>
        <v/>
      </c>
      <c r="K955" s="527" t="str">
        <f t="shared" si="820"/>
        <v/>
      </c>
      <c r="L955" s="527" t="str">
        <f t="shared" ref="L955" si="821">IF(VALUE(AM955),"W/C",IF(ISBLANK(AM955),"NO","W/C"))</f>
        <v>NO</v>
      </c>
      <c r="M955" s="527" t="str">
        <f t="shared" ref="M955" si="822">IF(VALUE(AN955),"W/C",IF(ISBLANK(AN955),"NO","W/C"))</f>
        <v>W/C</v>
      </c>
      <c r="N955" s="527" t="str">
        <f t="shared" ref="N955" si="823">IF(OR(CONCATENATE(L955,M955)="NOW/C",CONCATENATE(L955,M955)="W/CNO"),"W/C","")</f>
        <v>W/C</v>
      </c>
      <c r="O955" s="528"/>
      <c r="P955" s="529"/>
      <c r="Q955" s="529"/>
      <c r="R955" s="529"/>
      <c r="S955" s="529"/>
      <c r="T955" s="529"/>
      <c r="U955" s="529"/>
      <c r="V955" s="529"/>
      <c r="W955" s="529"/>
      <c r="X955" s="529"/>
      <c r="Y955" s="529">
        <v>2700000</v>
      </c>
      <c r="Z955" s="529">
        <v>2700000</v>
      </c>
      <c r="AA955" s="529">
        <v>2700000</v>
      </c>
      <c r="AB955" s="529">
        <v>3250000</v>
      </c>
      <c r="AC955" s="529"/>
      <c r="AD955" s="529"/>
      <c r="AE955" s="529">
        <f t="shared" si="789"/>
        <v>810416.66666666663</v>
      </c>
      <c r="AF955" s="530"/>
      <c r="AG955" s="542"/>
      <c r="AH955" s="532"/>
      <c r="AI955" s="532"/>
      <c r="AJ955" s="532"/>
      <c r="AK955" s="533"/>
      <c r="AL955" s="532">
        <f t="shared" si="813"/>
        <v>0</v>
      </c>
      <c r="AM955" s="534"/>
      <c r="AN955" s="532">
        <f>AE955</f>
        <v>810416.66666666663</v>
      </c>
      <c r="AO955" s="535">
        <f t="shared" ref="AO955" si="824">AM955+AN955</f>
        <v>810416.66666666663</v>
      </c>
      <c r="AP955" s="532"/>
      <c r="AQ955" s="536">
        <f t="shared" si="797"/>
        <v>3250000</v>
      </c>
      <c r="AR955" s="532"/>
      <c r="AS955" s="532"/>
      <c r="AT955" s="532"/>
      <c r="AU955" s="533"/>
      <c r="AV955" s="532">
        <f t="shared" ref="AV955" si="825">SUM(AS955:AU955)</f>
        <v>0</v>
      </c>
      <c r="AW955" s="534"/>
      <c r="AX955" s="532">
        <f>AQ955</f>
        <v>3250000</v>
      </c>
      <c r="AY955" s="534">
        <f t="shared" ref="AY955" si="826">AW955+AX955</f>
        <v>3250000</v>
      </c>
      <c r="AZ955" s="538"/>
      <c r="BA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row>
    <row r="956" spans="1:87" s="11" customFormat="1" ht="12" customHeight="1">
      <c r="A956" s="168">
        <v>22820012</v>
      </c>
      <c r="B956" s="111" t="str">
        <f t="shared" si="790"/>
        <v>22820012</v>
      </c>
      <c r="C956" s="96" t="s">
        <v>635</v>
      </c>
      <c r="D956" s="115" t="str">
        <f t="shared" si="791"/>
        <v>W/C</v>
      </c>
      <c r="E956" s="115"/>
      <c r="F956" s="96"/>
      <c r="G956" s="115"/>
      <c r="H956" s="184" t="str">
        <f t="shared" si="805"/>
        <v/>
      </c>
      <c r="I956" s="184" t="str">
        <f t="shared" si="818"/>
        <v/>
      </c>
      <c r="J956" s="184" t="str">
        <f t="shared" si="819"/>
        <v/>
      </c>
      <c r="K956" s="184" t="str">
        <f t="shared" si="820"/>
        <v/>
      </c>
      <c r="L956" s="184" t="str">
        <f t="shared" si="794"/>
        <v>NO</v>
      </c>
      <c r="M956" s="184" t="str">
        <f t="shared" si="795"/>
        <v>W/C</v>
      </c>
      <c r="N956" s="184" t="str">
        <f t="shared" si="796"/>
        <v>W/C</v>
      </c>
      <c r="O956"/>
      <c r="P956" s="97">
        <v>-2150000</v>
      </c>
      <c r="Q956" s="97">
        <v>-2150000</v>
      </c>
      <c r="R956" s="97">
        <v>-2150000</v>
      </c>
      <c r="S956" s="97">
        <v>-2150000</v>
      </c>
      <c r="T956" s="97">
        <v>-2150000</v>
      </c>
      <c r="U956" s="97">
        <v>-855897.52</v>
      </c>
      <c r="V956" s="97">
        <v>-2010000</v>
      </c>
      <c r="W956" s="97">
        <v>-2010000</v>
      </c>
      <c r="X956" s="97">
        <v>-2010000</v>
      </c>
      <c r="Y956" s="97">
        <v>-2735000</v>
      </c>
      <c r="Z956" s="97">
        <v>-2735000</v>
      </c>
      <c r="AA956" s="97">
        <v>-2735000</v>
      </c>
      <c r="AB956" s="97">
        <v>-2725000</v>
      </c>
      <c r="AC956" s="97"/>
      <c r="AD956" s="97"/>
      <c r="AE956" s="97">
        <f t="shared" si="789"/>
        <v>-2177366.46</v>
      </c>
      <c r="AF956" s="105"/>
      <c r="AG956" s="104"/>
      <c r="AH956" s="102"/>
      <c r="AI956" s="102"/>
      <c r="AJ956" s="102"/>
      <c r="AK956" s="103"/>
      <c r="AL956" s="102">
        <f t="shared" si="813"/>
        <v>0</v>
      </c>
      <c r="AM956" s="101"/>
      <c r="AN956" s="102">
        <f>AE956</f>
        <v>-2177366.46</v>
      </c>
      <c r="AO956" s="264">
        <f t="shared" si="814"/>
        <v>-2177366.46</v>
      </c>
      <c r="AP956" s="240"/>
      <c r="AQ956" s="87">
        <f t="shared" si="797"/>
        <v>-2725000</v>
      </c>
      <c r="AR956" s="102"/>
      <c r="AS956" s="102"/>
      <c r="AT956" s="102"/>
      <c r="AU956" s="103"/>
      <c r="AV956" s="102">
        <f t="shared" si="815"/>
        <v>0</v>
      </c>
      <c r="AW956" s="101"/>
      <c r="AX956" s="102">
        <f>AQ956</f>
        <v>-2725000</v>
      </c>
      <c r="AY956" s="101">
        <f t="shared" si="816"/>
        <v>-2725000</v>
      </c>
      <c r="AZ956" s="516"/>
      <c r="BA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row>
    <row r="957" spans="1:87" s="11" customFormat="1" ht="12" customHeight="1">
      <c r="A957" s="168">
        <v>22830003</v>
      </c>
      <c r="B957" s="111" t="str">
        <f t="shared" si="790"/>
        <v>22830003</v>
      </c>
      <c r="C957" s="96" t="s">
        <v>329</v>
      </c>
      <c r="D957" s="115" t="str">
        <f t="shared" si="791"/>
        <v>Non-Op</v>
      </c>
      <c r="E957" s="115"/>
      <c r="F957" s="96"/>
      <c r="G957" s="115"/>
      <c r="H957" s="184" t="str">
        <f t="shared" si="805"/>
        <v/>
      </c>
      <c r="I957" s="184" t="str">
        <f t="shared" si="818"/>
        <v/>
      </c>
      <c r="J957" s="184" t="str">
        <f t="shared" si="819"/>
        <v/>
      </c>
      <c r="K957" s="184" t="str">
        <f t="shared" si="820"/>
        <v>Non-Op</v>
      </c>
      <c r="L957" s="184" t="str">
        <f t="shared" si="794"/>
        <v>NO</v>
      </c>
      <c r="M957" s="184" t="str">
        <f t="shared" si="795"/>
        <v>NO</v>
      </c>
      <c r="N957" s="184" t="str">
        <f t="shared" si="796"/>
        <v/>
      </c>
      <c r="O957"/>
      <c r="P957" s="97">
        <v>-57264943.439999998</v>
      </c>
      <c r="Q957" s="97">
        <v>-57362761.210000001</v>
      </c>
      <c r="R957" s="97">
        <v>-57336232.270000003</v>
      </c>
      <c r="S957" s="97">
        <v>-57434088.600000001</v>
      </c>
      <c r="T957" s="97">
        <v>-57508124.270000003</v>
      </c>
      <c r="U957" s="97">
        <v>-57605475.640000001</v>
      </c>
      <c r="V957" s="97">
        <v>-57702827.009999998</v>
      </c>
      <c r="W957" s="97">
        <v>-57800178.380000003</v>
      </c>
      <c r="X957" s="97">
        <v>-57896527.130000003</v>
      </c>
      <c r="Y957" s="97">
        <v>-57980233.719999999</v>
      </c>
      <c r="Z957" s="97">
        <v>-58065502.460000001</v>
      </c>
      <c r="AA957" s="97">
        <v>-58096056.049999997</v>
      </c>
      <c r="AB957" s="97">
        <v>-57219142</v>
      </c>
      <c r="AC957" s="97"/>
      <c r="AD957" s="97"/>
      <c r="AE957" s="97">
        <f t="shared" si="789"/>
        <v>-57669170.788333334</v>
      </c>
      <c r="AF957" s="105"/>
      <c r="AG957" s="105"/>
      <c r="AH957" s="102"/>
      <c r="AI957" s="102"/>
      <c r="AJ957" s="102"/>
      <c r="AK957" s="103">
        <f>AE957</f>
        <v>-57669170.788333334</v>
      </c>
      <c r="AL957" s="102">
        <f t="shared" si="813"/>
        <v>-57669170.788333334</v>
      </c>
      <c r="AM957" s="101"/>
      <c r="AN957" s="102"/>
      <c r="AO957" s="264">
        <f t="shared" si="814"/>
        <v>0</v>
      </c>
      <c r="AP957" s="240"/>
      <c r="AQ957" s="87">
        <f t="shared" si="797"/>
        <v>-57219142</v>
      </c>
      <c r="AR957" s="102"/>
      <c r="AS957" s="102"/>
      <c r="AT957" s="102"/>
      <c r="AU957" s="103">
        <f>AQ957</f>
        <v>-57219142</v>
      </c>
      <c r="AV957" s="102">
        <f t="shared" si="815"/>
        <v>-57219142</v>
      </c>
      <c r="AW957" s="101"/>
      <c r="AX957" s="102"/>
      <c r="AY957" s="101">
        <f t="shared" si="816"/>
        <v>0</v>
      </c>
      <c r="AZ957" s="516" t="s">
        <v>1698</v>
      </c>
      <c r="BA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row>
    <row r="958" spans="1:87" s="11" customFormat="1" ht="12" customHeight="1">
      <c r="A958" s="168">
        <v>22830013</v>
      </c>
      <c r="B958" s="111" t="str">
        <f t="shared" si="790"/>
        <v>22830013</v>
      </c>
      <c r="C958" s="96" t="s">
        <v>330</v>
      </c>
      <c r="D958" s="115" t="str">
        <f t="shared" si="791"/>
        <v>Non-Op</v>
      </c>
      <c r="E958" s="115"/>
      <c r="F958" s="96"/>
      <c r="G958" s="115"/>
      <c r="H958" s="184" t="str">
        <f t="shared" si="805"/>
        <v/>
      </c>
      <c r="I958" s="184" t="str">
        <f t="shared" si="818"/>
        <v/>
      </c>
      <c r="J958" s="184" t="str">
        <f t="shared" si="819"/>
        <v/>
      </c>
      <c r="K958" s="184" t="str">
        <f t="shared" si="820"/>
        <v>Non-Op</v>
      </c>
      <c r="L958" s="184" t="str">
        <f t="shared" si="794"/>
        <v>NO</v>
      </c>
      <c r="M958" s="184" t="str">
        <f t="shared" si="795"/>
        <v>NO</v>
      </c>
      <c r="N958" s="184" t="str">
        <f t="shared" si="796"/>
        <v/>
      </c>
      <c r="O958"/>
      <c r="P958" s="97">
        <v>-2785863.64</v>
      </c>
      <c r="Q958" s="97">
        <v>-2780091.14</v>
      </c>
      <c r="R958" s="97">
        <v>-2755995.1</v>
      </c>
      <c r="S958" s="97">
        <v>-2731695.85</v>
      </c>
      <c r="T958" s="97">
        <v>-2791427.65</v>
      </c>
      <c r="U958" s="97">
        <v>-2748211.96</v>
      </c>
      <c r="V958" s="97">
        <v>-2743711.97</v>
      </c>
      <c r="W958" s="97">
        <v>-2701380.71</v>
      </c>
      <c r="X958" s="97">
        <v>-2677919.11</v>
      </c>
      <c r="Y958" s="97">
        <v>-2756644.67</v>
      </c>
      <c r="Z958" s="97">
        <v>-2732839.67</v>
      </c>
      <c r="AA958" s="97">
        <v>-2709949.07</v>
      </c>
      <c r="AB958" s="97">
        <v>-3165000</v>
      </c>
      <c r="AC958" s="97"/>
      <c r="AD958" s="97"/>
      <c r="AE958" s="97">
        <f t="shared" si="789"/>
        <v>-2758774.8933333331</v>
      </c>
      <c r="AF958" s="105"/>
      <c r="AG958" s="105"/>
      <c r="AH958" s="102"/>
      <c r="AI958" s="102"/>
      <c r="AJ958" s="102"/>
      <c r="AK958" s="103">
        <f>AE958</f>
        <v>-2758774.8933333331</v>
      </c>
      <c r="AL958" s="102">
        <f t="shared" si="813"/>
        <v>-2758774.8933333331</v>
      </c>
      <c r="AM958" s="101"/>
      <c r="AN958" s="102"/>
      <c r="AO958" s="264">
        <f t="shared" si="814"/>
        <v>0</v>
      </c>
      <c r="AP958" s="240"/>
      <c r="AQ958" s="87">
        <f t="shared" si="797"/>
        <v>-3165000</v>
      </c>
      <c r="AR958" s="102"/>
      <c r="AS958" s="102"/>
      <c r="AT958" s="102"/>
      <c r="AU958" s="103">
        <f>AQ958</f>
        <v>-3165000</v>
      </c>
      <c r="AV958" s="102">
        <f t="shared" si="815"/>
        <v>-3165000</v>
      </c>
      <c r="AW958" s="101"/>
      <c r="AX958" s="102"/>
      <c r="AY958" s="101">
        <f t="shared" si="816"/>
        <v>0</v>
      </c>
      <c r="AZ958" s="516" t="s">
        <v>1698</v>
      </c>
      <c r="BA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row>
    <row r="959" spans="1:87" s="11" customFormat="1" ht="12" customHeight="1">
      <c r="A959" s="168">
        <v>22830023</v>
      </c>
      <c r="B959" s="111" t="str">
        <f t="shared" si="790"/>
        <v>22830023</v>
      </c>
      <c r="C959" s="96" t="s">
        <v>505</v>
      </c>
      <c r="D959" s="115" t="str">
        <f t="shared" si="791"/>
        <v>Non-Op</v>
      </c>
      <c r="E959" s="115"/>
      <c r="F959" s="96"/>
      <c r="G959" s="115"/>
      <c r="H959" s="184" t="str">
        <f t="shared" si="805"/>
        <v/>
      </c>
      <c r="I959" s="184" t="str">
        <f t="shared" si="818"/>
        <v/>
      </c>
      <c r="J959" s="184" t="str">
        <f t="shared" si="819"/>
        <v/>
      </c>
      <c r="K959" s="184" t="str">
        <f t="shared" si="820"/>
        <v>Non-Op</v>
      </c>
      <c r="L959" s="184" t="str">
        <f t="shared" si="794"/>
        <v>NO</v>
      </c>
      <c r="M959" s="184" t="str">
        <f t="shared" si="795"/>
        <v>NO</v>
      </c>
      <c r="N959" s="184" t="str">
        <f t="shared" si="796"/>
        <v/>
      </c>
      <c r="O959"/>
      <c r="P959" s="97">
        <v>3878983</v>
      </c>
      <c r="Q959" s="97">
        <v>4000233</v>
      </c>
      <c r="R959" s="97">
        <v>4121483</v>
      </c>
      <c r="S959" s="97">
        <v>8742733</v>
      </c>
      <c r="T959" s="97">
        <v>8863983</v>
      </c>
      <c r="U959" s="97">
        <v>8985233</v>
      </c>
      <c r="V959" s="97">
        <v>13606483</v>
      </c>
      <c r="W959" s="97">
        <v>13727733</v>
      </c>
      <c r="X959" s="97">
        <v>13848983</v>
      </c>
      <c r="Y959" s="97">
        <v>13522906</v>
      </c>
      <c r="Z959" s="97">
        <v>13537913.25</v>
      </c>
      <c r="AA959" s="97">
        <v>13552920.5</v>
      </c>
      <c r="AB959" s="97">
        <v>-37400874</v>
      </c>
      <c r="AC959" s="97"/>
      <c r="AD959" s="97"/>
      <c r="AE959" s="97">
        <f t="shared" si="789"/>
        <v>8312471.520833333</v>
      </c>
      <c r="AF959" s="105"/>
      <c r="AG959" s="104"/>
      <c r="AH959" s="102"/>
      <c r="AI959" s="102"/>
      <c r="AJ959" s="102"/>
      <c r="AK959" s="103">
        <f>AE959</f>
        <v>8312471.520833333</v>
      </c>
      <c r="AL959" s="102">
        <f t="shared" si="813"/>
        <v>8312471.520833333</v>
      </c>
      <c r="AM959" s="101"/>
      <c r="AN959" s="102"/>
      <c r="AO959" s="264">
        <f t="shared" si="814"/>
        <v>0</v>
      </c>
      <c r="AP959" s="240"/>
      <c r="AQ959" s="87">
        <f t="shared" si="797"/>
        <v>-37400874</v>
      </c>
      <c r="AR959" s="102"/>
      <c r="AS959" s="102"/>
      <c r="AT959" s="102"/>
      <c r="AU959" s="103">
        <f>AQ959</f>
        <v>-37400874</v>
      </c>
      <c r="AV959" s="102">
        <f t="shared" si="815"/>
        <v>-37400874</v>
      </c>
      <c r="AW959" s="101"/>
      <c r="AX959" s="102"/>
      <c r="AY959" s="101">
        <f t="shared" si="816"/>
        <v>0</v>
      </c>
      <c r="AZ959" s="516" t="s">
        <v>1701</v>
      </c>
      <c r="BA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row>
    <row r="960" spans="1:87" s="11" customFormat="1" ht="12" customHeight="1">
      <c r="A960" s="168">
        <v>22830033</v>
      </c>
      <c r="B960" s="111" t="str">
        <f t="shared" si="790"/>
        <v>22830033</v>
      </c>
      <c r="C960" s="96" t="s">
        <v>812</v>
      </c>
      <c r="D960" s="115" t="str">
        <f t="shared" si="791"/>
        <v>W/C</v>
      </c>
      <c r="E960" s="115"/>
      <c r="F960" s="96"/>
      <c r="G960" s="115"/>
      <c r="H960" s="184" t="str">
        <f t="shared" si="805"/>
        <v/>
      </c>
      <c r="I960" s="184" t="str">
        <f t="shared" si="818"/>
        <v/>
      </c>
      <c r="J960" s="184" t="str">
        <f t="shared" si="819"/>
        <v/>
      </c>
      <c r="K960" s="184" t="str">
        <f t="shared" si="820"/>
        <v/>
      </c>
      <c r="L960" s="184" t="str">
        <f t="shared" si="794"/>
        <v>NO</v>
      </c>
      <c r="M960" s="184" t="str">
        <f t="shared" si="795"/>
        <v>W/C</v>
      </c>
      <c r="N960" s="184" t="str">
        <f t="shared" si="796"/>
        <v>W/C</v>
      </c>
      <c r="O960"/>
      <c r="P960" s="97">
        <v>-683103.32</v>
      </c>
      <c r="Q960" s="97">
        <v>-573010.06999999995</v>
      </c>
      <c r="R960" s="97">
        <v>-633133.22</v>
      </c>
      <c r="S960" s="97">
        <v>-538200</v>
      </c>
      <c r="T960" s="97">
        <v>-707660.96</v>
      </c>
      <c r="U960" s="97">
        <v>-711944</v>
      </c>
      <c r="V960" s="97">
        <v>-794831</v>
      </c>
      <c r="W960" s="97">
        <v>-794247</v>
      </c>
      <c r="X960" s="97">
        <v>-810610</v>
      </c>
      <c r="Y960" s="97">
        <v>-786777</v>
      </c>
      <c r="Z960" s="97">
        <v>-801743</v>
      </c>
      <c r="AA960" s="97">
        <v>-817418</v>
      </c>
      <c r="AB960" s="97">
        <v>-870152</v>
      </c>
      <c r="AC960" s="97"/>
      <c r="AD960" s="97"/>
      <c r="AE960" s="97">
        <f t="shared" si="789"/>
        <v>-728850.15916666668</v>
      </c>
      <c r="AF960" s="105"/>
      <c r="AG960" s="104"/>
      <c r="AH960" s="102"/>
      <c r="AI960" s="102"/>
      <c r="AJ960" s="102"/>
      <c r="AK960" s="103"/>
      <c r="AL960" s="102">
        <f t="shared" si="813"/>
        <v>0</v>
      </c>
      <c r="AM960" s="101"/>
      <c r="AN960" s="102">
        <f>AE960</f>
        <v>-728850.15916666668</v>
      </c>
      <c r="AO960" s="264">
        <f t="shared" si="814"/>
        <v>-728850.15916666668</v>
      </c>
      <c r="AP960" s="240"/>
      <c r="AQ960" s="87">
        <f t="shared" si="797"/>
        <v>-870152</v>
      </c>
      <c r="AR960" s="102"/>
      <c r="AS960" s="102"/>
      <c r="AT960" s="102"/>
      <c r="AU960" s="103"/>
      <c r="AV960" s="102">
        <f t="shared" si="815"/>
        <v>0</v>
      </c>
      <c r="AW960" s="101"/>
      <c r="AX960" s="102">
        <f>AQ960</f>
        <v>-870152</v>
      </c>
      <c r="AY960" s="101">
        <f t="shared" si="816"/>
        <v>-870152</v>
      </c>
      <c r="AZ960" s="516"/>
      <c r="BA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row>
    <row r="961" spans="1:87" s="11" customFormat="1" ht="12" customHeight="1">
      <c r="A961" s="168">
        <v>22830043</v>
      </c>
      <c r="B961" s="111" t="str">
        <f t="shared" si="790"/>
        <v>22830043</v>
      </c>
      <c r="C961" s="96" t="s">
        <v>984</v>
      </c>
      <c r="D961" s="115" t="str">
        <f t="shared" si="791"/>
        <v>W/C</v>
      </c>
      <c r="E961" s="115"/>
      <c r="F961" s="96"/>
      <c r="G961" s="115"/>
      <c r="H961" s="184" t="str">
        <f t="shared" si="805"/>
        <v/>
      </c>
      <c r="I961" s="184" t="str">
        <f t="shared" si="818"/>
        <v/>
      </c>
      <c r="J961" s="184" t="str">
        <f t="shared" si="819"/>
        <v/>
      </c>
      <c r="K961" s="184" t="str">
        <f t="shared" si="820"/>
        <v/>
      </c>
      <c r="L961" s="184" t="str">
        <f t="shared" si="794"/>
        <v>NO</v>
      </c>
      <c r="M961" s="184" t="str">
        <f t="shared" si="795"/>
        <v>W/C</v>
      </c>
      <c r="N961" s="184" t="str">
        <f t="shared" si="796"/>
        <v>W/C</v>
      </c>
      <c r="O961"/>
      <c r="P961" s="97">
        <v>-705.13</v>
      </c>
      <c r="Q961" s="97">
        <v>21507.24</v>
      </c>
      <c r="R961" s="97">
        <v>48822.64</v>
      </c>
      <c r="S961" s="97">
        <v>75562.86</v>
      </c>
      <c r="T961" s="97">
        <v>-200564.92</v>
      </c>
      <c r="U961" s="97">
        <v>-148330.71</v>
      </c>
      <c r="V961" s="97">
        <v>-122290.67</v>
      </c>
      <c r="W961" s="97">
        <v>-100305.9</v>
      </c>
      <c r="X961" s="97">
        <v>-55286.93</v>
      </c>
      <c r="Y961" s="97">
        <v>-38481.58</v>
      </c>
      <c r="Z961" s="97">
        <v>-22170.04</v>
      </c>
      <c r="AA961" s="97">
        <v>-5684.58</v>
      </c>
      <c r="AB961" s="97">
        <v>12945.24</v>
      </c>
      <c r="AC961" s="97"/>
      <c r="AD961" s="97"/>
      <c r="AE961" s="97">
        <f t="shared" si="789"/>
        <v>-45091.877916666657</v>
      </c>
      <c r="AF961" s="105"/>
      <c r="AG961" s="104"/>
      <c r="AH961" s="102"/>
      <c r="AI961" s="102"/>
      <c r="AJ961" s="102"/>
      <c r="AK961" s="103"/>
      <c r="AL961" s="102">
        <f t="shared" si="813"/>
        <v>0</v>
      </c>
      <c r="AM961" s="101"/>
      <c r="AN961" s="102">
        <f>AE961</f>
        <v>-45091.877916666657</v>
      </c>
      <c r="AO961" s="264">
        <f t="shared" si="814"/>
        <v>-45091.877916666657</v>
      </c>
      <c r="AP961" s="240"/>
      <c r="AQ961" s="87">
        <f t="shared" si="797"/>
        <v>12945.24</v>
      </c>
      <c r="AR961" s="102"/>
      <c r="AS961" s="102"/>
      <c r="AT961" s="102"/>
      <c r="AU961" s="103"/>
      <c r="AV961" s="102">
        <f t="shared" si="815"/>
        <v>0</v>
      </c>
      <c r="AW961" s="101"/>
      <c r="AX961" s="102">
        <f t="shared" ref="AX961:AX964" si="827">AQ961</f>
        <v>12945.24</v>
      </c>
      <c r="AY961" s="101">
        <f t="shared" si="816"/>
        <v>12945.24</v>
      </c>
      <c r="AZ961" s="516"/>
      <c r="BA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row>
    <row r="962" spans="1:87" s="11" customFormat="1" ht="12" customHeight="1">
      <c r="A962" s="168">
        <v>22830053</v>
      </c>
      <c r="B962" s="111" t="str">
        <f t="shared" si="790"/>
        <v>22830053</v>
      </c>
      <c r="C962" s="96" t="s">
        <v>1046</v>
      </c>
      <c r="D962" s="115" t="str">
        <f t="shared" si="791"/>
        <v>W/C</v>
      </c>
      <c r="E962" s="115"/>
      <c r="F962" s="96"/>
      <c r="G962" s="115"/>
      <c r="H962" s="184" t="str">
        <f t="shared" si="805"/>
        <v/>
      </c>
      <c r="I962" s="184" t="str">
        <f t="shared" si="818"/>
        <v/>
      </c>
      <c r="J962" s="184" t="str">
        <f t="shared" si="819"/>
        <v/>
      </c>
      <c r="K962" s="184" t="str">
        <f t="shared" si="820"/>
        <v/>
      </c>
      <c r="L962" s="184" t="str">
        <f t="shared" si="794"/>
        <v>NO</v>
      </c>
      <c r="M962" s="184" t="str">
        <f t="shared" si="795"/>
        <v>W/C</v>
      </c>
      <c r="N962" s="184" t="str">
        <f t="shared" si="796"/>
        <v>W/C</v>
      </c>
      <c r="O962"/>
      <c r="P962" s="97">
        <v>-1792121.63</v>
      </c>
      <c r="Q962" s="97">
        <v>-1957264</v>
      </c>
      <c r="R962" s="97">
        <v>-1936482.62</v>
      </c>
      <c r="S962" s="97">
        <v>-1838700</v>
      </c>
      <c r="T962" s="97">
        <v>-2294614.85</v>
      </c>
      <c r="U962" s="97">
        <v>-2228102.02</v>
      </c>
      <c r="V962" s="97">
        <v>-2134425</v>
      </c>
      <c r="W962" s="97">
        <v>-2088275</v>
      </c>
      <c r="X962" s="97">
        <v>-2106774.15</v>
      </c>
      <c r="Y962" s="97">
        <v>-2117808</v>
      </c>
      <c r="Z962" s="97">
        <v>-2180449</v>
      </c>
      <c r="AA962" s="97">
        <v>-2272897</v>
      </c>
      <c r="AB962" s="97">
        <v>-2255401</v>
      </c>
      <c r="AC962" s="97"/>
      <c r="AD962" s="97"/>
      <c r="AE962" s="97">
        <f t="shared" si="789"/>
        <v>-2098296.0795833333</v>
      </c>
      <c r="AF962" s="105"/>
      <c r="AG962" s="104"/>
      <c r="AH962" s="102"/>
      <c r="AI962" s="102"/>
      <c r="AJ962" s="102"/>
      <c r="AK962" s="103"/>
      <c r="AL962" s="102">
        <f t="shared" si="813"/>
        <v>0</v>
      </c>
      <c r="AM962" s="101"/>
      <c r="AN962" s="102">
        <f>AE962</f>
        <v>-2098296.0795833333</v>
      </c>
      <c r="AO962" s="264">
        <f t="shared" si="814"/>
        <v>-2098296.0795833333</v>
      </c>
      <c r="AP962" s="240"/>
      <c r="AQ962" s="87">
        <f t="shared" si="797"/>
        <v>-2255401</v>
      </c>
      <c r="AR962" s="102"/>
      <c r="AS962" s="102"/>
      <c r="AT962" s="102"/>
      <c r="AU962" s="103"/>
      <c r="AV962" s="102">
        <f t="shared" si="815"/>
        <v>0</v>
      </c>
      <c r="AW962" s="101"/>
      <c r="AX962" s="102">
        <f t="shared" si="827"/>
        <v>-2255401</v>
      </c>
      <c r="AY962" s="101">
        <f t="shared" si="816"/>
        <v>-2255401</v>
      </c>
      <c r="AZ962" s="516"/>
      <c r="BA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row>
    <row r="963" spans="1:87" s="11" customFormat="1" ht="12" customHeight="1">
      <c r="A963" s="168">
        <v>22830063</v>
      </c>
      <c r="B963" s="111" t="str">
        <f t="shared" si="790"/>
        <v>22830063</v>
      </c>
      <c r="C963" s="96" t="s">
        <v>1066</v>
      </c>
      <c r="D963" s="115" t="str">
        <f t="shared" si="791"/>
        <v>W/C</v>
      </c>
      <c r="E963" s="115"/>
      <c r="F963" s="96"/>
      <c r="G963" s="115"/>
      <c r="H963" s="184" t="str">
        <f t="shared" si="805"/>
        <v/>
      </c>
      <c r="I963" s="184" t="str">
        <f t="shared" si="818"/>
        <v/>
      </c>
      <c r="J963" s="184" t="str">
        <f t="shared" si="819"/>
        <v/>
      </c>
      <c r="K963" s="184" t="str">
        <f t="shared" si="820"/>
        <v/>
      </c>
      <c r="L963" s="184" t="str">
        <f t="shared" si="794"/>
        <v>NO</v>
      </c>
      <c r="M963" s="184" t="str">
        <f t="shared" si="795"/>
        <v>W/C</v>
      </c>
      <c r="N963" s="184" t="str">
        <f t="shared" si="796"/>
        <v>W/C</v>
      </c>
      <c r="O963"/>
      <c r="P963" s="97">
        <v>-63434.85</v>
      </c>
      <c r="Q963" s="97">
        <v>-63434.85</v>
      </c>
      <c r="R963" s="97">
        <v>-63434.85</v>
      </c>
      <c r="S963" s="97">
        <v>-63434.85</v>
      </c>
      <c r="T963" s="97">
        <v>-63434.85</v>
      </c>
      <c r="U963" s="97">
        <v>-63434.85</v>
      </c>
      <c r="V963" s="97">
        <v>-63434.85</v>
      </c>
      <c r="W963" s="97">
        <v>-63434.85</v>
      </c>
      <c r="X963" s="97">
        <v>-63434.85</v>
      </c>
      <c r="Y963" s="97">
        <v>-63434.85</v>
      </c>
      <c r="Z963" s="97">
        <v>-63434.85</v>
      </c>
      <c r="AA963" s="97">
        <v>-63434.85</v>
      </c>
      <c r="AB963" s="97">
        <v>-63434.85</v>
      </c>
      <c r="AC963" s="97"/>
      <c r="AD963" s="97"/>
      <c r="AE963" s="97">
        <f t="shared" ref="AE963:AE1027" si="828">(P963+AB963+SUM(Q963:AA963)*2)/24</f>
        <v>-63434.849999999984</v>
      </c>
      <c r="AF963" s="105"/>
      <c r="AG963" s="104"/>
      <c r="AH963" s="102"/>
      <c r="AI963" s="102"/>
      <c r="AJ963" s="102"/>
      <c r="AK963" s="103"/>
      <c r="AL963" s="102">
        <f t="shared" si="813"/>
        <v>0</v>
      </c>
      <c r="AM963" s="101"/>
      <c r="AN963" s="102">
        <f>AE963</f>
        <v>-63434.849999999984</v>
      </c>
      <c r="AO963" s="264">
        <f t="shared" si="814"/>
        <v>-63434.849999999984</v>
      </c>
      <c r="AP963" s="240"/>
      <c r="AQ963" s="87">
        <f t="shared" si="797"/>
        <v>-63434.85</v>
      </c>
      <c r="AR963" s="102"/>
      <c r="AS963" s="102"/>
      <c r="AT963" s="102"/>
      <c r="AU963" s="103"/>
      <c r="AV963" s="102">
        <f t="shared" si="815"/>
        <v>0</v>
      </c>
      <c r="AW963" s="101"/>
      <c r="AX963" s="102">
        <f t="shared" si="827"/>
        <v>-63434.85</v>
      </c>
      <c r="AY963" s="101">
        <f t="shared" si="816"/>
        <v>-63434.85</v>
      </c>
      <c r="AZ963" s="516"/>
      <c r="BA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row>
    <row r="964" spans="1:87" s="11" customFormat="1" ht="12" customHeight="1">
      <c r="A964" s="168">
        <v>22830073</v>
      </c>
      <c r="B964" s="111" t="str">
        <f t="shared" si="790"/>
        <v>22830073</v>
      </c>
      <c r="C964" s="96" t="s">
        <v>1067</v>
      </c>
      <c r="D964" s="115" t="str">
        <f t="shared" si="791"/>
        <v>W/C</v>
      </c>
      <c r="E964" s="115"/>
      <c r="F964" s="96"/>
      <c r="G964" s="115"/>
      <c r="H964" s="184" t="str">
        <f t="shared" si="805"/>
        <v/>
      </c>
      <c r="I964" s="184" t="str">
        <f t="shared" si="818"/>
        <v/>
      </c>
      <c r="J964" s="184" t="str">
        <f t="shared" si="819"/>
        <v/>
      </c>
      <c r="K964" s="184" t="str">
        <f t="shared" si="820"/>
        <v/>
      </c>
      <c r="L964" s="184" t="str">
        <f t="shared" si="794"/>
        <v>NO</v>
      </c>
      <c r="M964" s="184" t="str">
        <f t="shared" si="795"/>
        <v>W/C</v>
      </c>
      <c r="N964" s="184" t="str">
        <f t="shared" si="796"/>
        <v>W/C</v>
      </c>
      <c r="O964"/>
      <c r="P964" s="97">
        <v>-128833.15</v>
      </c>
      <c r="Q964" s="97">
        <v>-128833.15</v>
      </c>
      <c r="R964" s="97">
        <v>-128833.15</v>
      </c>
      <c r="S964" s="97">
        <v>-128833.15</v>
      </c>
      <c r="T964" s="97">
        <v>-128833.15</v>
      </c>
      <c r="U964" s="97">
        <v>-128833.15</v>
      </c>
      <c r="V964" s="97">
        <v>-128833.15</v>
      </c>
      <c r="W964" s="97">
        <v>-128833.15</v>
      </c>
      <c r="X964" s="97">
        <v>-128833.15</v>
      </c>
      <c r="Y964" s="97">
        <v>-128833.15</v>
      </c>
      <c r="Z964" s="97">
        <v>-128833.15</v>
      </c>
      <c r="AA964" s="97">
        <v>-128833.15</v>
      </c>
      <c r="AB964" s="97">
        <v>-128833.15</v>
      </c>
      <c r="AC964" s="97"/>
      <c r="AD964" s="97"/>
      <c r="AE964" s="97">
        <f t="shared" si="828"/>
        <v>-128833.14999999998</v>
      </c>
      <c r="AF964" s="105"/>
      <c r="AG964" s="104"/>
      <c r="AH964" s="102"/>
      <c r="AI964" s="102"/>
      <c r="AJ964" s="102"/>
      <c r="AK964" s="103"/>
      <c r="AL964" s="102">
        <f t="shared" si="813"/>
        <v>0</v>
      </c>
      <c r="AM964" s="101"/>
      <c r="AN964" s="102">
        <f>AE964</f>
        <v>-128833.14999999998</v>
      </c>
      <c r="AO964" s="264">
        <f t="shared" si="814"/>
        <v>-128833.14999999998</v>
      </c>
      <c r="AP964" s="240"/>
      <c r="AQ964" s="87">
        <f t="shared" si="797"/>
        <v>-128833.15</v>
      </c>
      <c r="AR964" s="102"/>
      <c r="AS964" s="102"/>
      <c r="AT964" s="102"/>
      <c r="AU964" s="103"/>
      <c r="AV964" s="102">
        <f t="shared" si="815"/>
        <v>0</v>
      </c>
      <c r="AW964" s="101"/>
      <c r="AX964" s="102">
        <f t="shared" si="827"/>
        <v>-128833.15</v>
      </c>
      <c r="AY964" s="101">
        <f t="shared" si="816"/>
        <v>-128833.15</v>
      </c>
      <c r="AZ964" s="516"/>
      <c r="BA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row>
    <row r="965" spans="1:87" s="11" customFormat="1" ht="12" customHeight="1">
      <c r="A965" s="168">
        <v>22840012</v>
      </c>
      <c r="B965" s="111" t="str">
        <f t="shared" si="790"/>
        <v>22840012</v>
      </c>
      <c r="C965" s="96" t="s">
        <v>830</v>
      </c>
      <c r="D965" s="115" t="str">
        <f t="shared" si="791"/>
        <v>Non-Op</v>
      </c>
      <c r="E965" s="115"/>
      <c r="F965" s="96"/>
      <c r="G965" s="115"/>
      <c r="H965" s="184" t="str">
        <f t="shared" si="805"/>
        <v/>
      </c>
      <c r="I965" s="184" t="str">
        <f t="shared" si="818"/>
        <v/>
      </c>
      <c r="J965" s="184" t="str">
        <f t="shared" si="819"/>
        <v/>
      </c>
      <c r="K965" s="184" t="str">
        <f t="shared" si="820"/>
        <v>Non-Op</v>
      </c>
      <c r="L965" s="184" t="str">
        <f t="shared" si="794"/>
        <v>NO</v>
      </c>
      <c r="M965" s="184" t="str">
        <f t="shared" si="795"/>
        <v>NO</v>
      </c>
      <c r="N965" s="184" t="str">
        <f t="shared" si="796"/>
        <v/>
      </c>
      <c r="O965"/>
      <c r="P965" s="97">
        <v>-640000</v>
      </c>
      <c r="Q965" s="97">
        <v>-640000</v>
      </c>
      <c r="R965" s="97">
        <v>-640000</v>
      </c>
      <c r="S965" s="97">
        <v>-634289.26</v>
      </c>
      <c r="T965" s="97">
        <v>-634289.26</v>
      </c>
      <c r="U965" s="97">
        <v>-634289.26</v>
      </c>
      <c r="V965" s="97">
        <v>-623649.55000000005</v>
      </c>
      <c r="W965" s="97">
        <v>-623649.55000000005</v>
      </c>
      <c r="X965" s="97">
        <v>-623649.55000000005</v>
      </c>
      <c r="Y965" s="97">
        <v>-601972.18000000005</v>
      </c>
      <c r="Z965" s="97">
        <v>-601972.18000000005</v>
      </c>
      <c r="AA965" s="97">
        <v>-601972.18000000005</v>
      </c>
      <c r="AB965" s="97">
        <v>-1244425</v>
      </c>
      <c r="AC965" s="97"/>
      <c r="AD965" s="97"/>
      <c r="AE965" s="97">
        <f t="shared" si="828"/>
        <v>-650162.12249999994</v>
      </c>
      <c r="AF965" s="105"/>
      <c r="AG965" s="104"/>
      <c r="AH965" s="102"/>
      <c r="AI965" s="102"/>
      <c r="AJ965" s="102"/>
      <c r="AK965" s="103">
        <f>AE965</f>
        <v>-650162.12249999994</v>
      </c>
      <c r="AL965" s="102">
        <f t="shared" si="813"/>
        <v>-650162.12249999994</v>
      </c>
      <c r="AM965" s="101"/>
      <c r="AN965" s="102"/>
      <c r="AO965" s="264">
        <f t="shared" si="814"/>
        <v>0</v>
      </c>
      <c r="AP965" s="240"/>
      <c r="AQ965" s="87">
        <f t="shared" si="797"/>
        <v>-1244425</v>
      </c>
      <c r="AR965" s="102"/>
      <c r="AS965" s="102"/>
      <c r="AT965" s="102"/>
      <c r="AU965" s="103">
        <f>AQ965</f>
        <v>-1244425</v>
      </c>
      <c r="AV965" s="102">
        <f t="shared" si="815"/>
        <v>-1244425</v>
      </c>
      <c r="AW965" s="101"/>
      <c r="AX965" s="102"/>
      <c r="AY965" s="101">
        <f t="shared" si="816"/>
        <v>0</v>
      </c>
      <c r="AZ965" s="516" t="s">
        <v>1697</v>
      </c>
      <c r="BA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row>
    <row r="966" spans="1:87" s="11" customFormat="1" ht="12" customHeight="1">
      <c r="A966" s="168">
        <v>22840021</v>
      </c>
      <c r="B966" s="111" t="str">
        <f t="shared" si="790"/>
        <v>22840021</v>
      </c>
      <c r="C966" s="96" t="s">
        <v>1250</v>
      </c>
      <c r="D966" s="115" t="str">
        <f t="shared" si="791"/>
        <v>Non-Op</v>
      </c>
      <c r="E966" s="115"/>
      <c r="F966" s="96"/>
      <c r="G966" s="115"/>
      <c r="H966" s="184" t="str">
        <f t="shared" si="805"/>
        <v/>
      </c>
      <c r="I966" s="184" t="str">
        <f t="shared" si="818"/>
        <v/>
      </c>
      <c r="J966" s="184" t="str">
        <f t="shared" si="819"/>
        <v/>
      </c>
      <c r="K966" s="184" t="str">
        <f t="shared" si="820"/>
        <v>Non-Op</v>
      </c>
      <c r="L966" s="184" t="str">
        <f t="shared" si="794"/>
        <v>NO</v>
      </c>
      <c r="M966" s="184" t="str">
        <f t="shared" si="795"/>
        <v>NO</v>
      </c>
      <c r="N966" s="184" t="str">
        <f t="shared" si="796"/>
        <v/>
      </c>
      <c r="O966"/>
      <c r="P966" s="97">
        <v>-200000</v>
      </c>
      <c r="Q966" s="97">
        <v>-200000</v>
      </c>
      <c r="R966" s="97">
        <v>-200000</v>
      </c>
      <c r="S966" s="97">
        <v>-197670.25</v>
      </c>
      <c r="T966" s="97">
        <v>-197670.25</v>
      </c>
      <c r="U966" s="97">
        <v>-197670.25</v>
      </c>
      <c r="V966" s="97">
        <v>-197670.25</v>
      </c>
      <c r="W966" s="97">
        <v>-197670.25</v>
      </c>
      <c r="X966" s="97">
        <v>-197670.25</v>
      </c>
      <c r="Y966" s="97">
        <v>-197670.25</v>
      </c>
      <c r="Z966" s="97">
        <v>-197670.25</v>
      </c>
      <c r="AA966" s="97">
        <v>-197670.25</v>
      </c>
      <c r="AB966" s="97">
        <v>-50000</v>
      </c>
      <c r="AC966" s="97"/>
      <c r="AD966" s="97"/>
      <c r="AE966" s="97">
        <f t="shared" si="828"/>
        <v>-192002.6875</v>
      </c>
      <c r="AF966" s="105"/>
      <c r="AG966" s="104"/>
      <c r="AH966" s="102"/>
      <c r="AI966" s="102"/>
      <c r="AJ966" s="102"/>
      <c r="AK966" s="103">
        <f>AE966</f>
        <v>-192002.6875</v>
      </c>
      <c r="AL966" s="102">
        <f t="shared" si="813"/>
        <v>-192002.6875</v>
      </c>
      <c r="AM966" s="101"/>
      <c r="AN966" s="102"/>
      <c r="AO966" s="264">
        <f t="shared" si="814"/>
        <v>0</v>
      </c>
      <c r="AP966" s="240"/>
      <c r="AQ966" s="87">
        <f t="shared" si="797"/>
        <v>-50000</v>
      </c>
      <c r="AR966" s="102"/>
      <c r="AS966" s="102"/>
      <c r="AT966" s="102"/>
      <c r="AU966" s="103">
        <f>AQ966</f>
        <v>-50000</v>
      </c>
      <c r="AV966" s="102">
        <f t="shared" si="815"/>
        <v>-50000</v>
      </c>
      <c r="AW966" s="101"/>
      <c r="AX966" s="102"/>
      <c r="AY966" s="101">
        <f t="shared" si="816"/>
        <v>0</v>
      </c>
      <c r="AZ966" s="516" t="s">
        <v>1697</v>
      </c>
      <c r="BA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row>
    <row r="967" spans="1:87" s="11" customFormat="1" ht="12" customHeight="1">
      <c r="A967" s="168">
        <v>22840022</v>
      </c>
      <c r="B967" s="111" t="str">
        <f t="shared" si="790"/>
        <v>22840022</v>
      </c>
      <c r="C967" s="96" t="s">
        <v>831</v>
      </c>
      <c r="D967" s="115" t="str">
        <f t="shared" si="791"/>
        <v>Non-Op</v>
      </c>
      <c r="E967" s="115"/>
      <c r="F967" s="96"/>
      <c r="G967" s="115"/>
      <c r="H967" s="184" t="str">
        <f t="shared" si="805"/>
        <v/>
      </c>
      <c r="I967" s="184" t="str">
        <f t="shared" si="818"/>
        <v/>
      </c>
      <c r="J967" s="184" t="str">
        <f t="shared" si="819"/>
        <v/>
      </c>
      <c r="K967" s="184" t="str">
        <f t="shared" si="820"/>
        <v>Non-Op</v>
      </c>
      <c r="L967" s="184" t="str">
        <f t="shared" si="794"/>
        <v>NO</v>
      </c>
      <c r="M967" s="184" t="str">
        <f t="shared" si="795"/>
        <v>NO</v>
      </c>
      <c r="N967" s="184" t="str">
        <f t="shared" si="796"/>
        <v/>
      </c>
      <c r="O967"/>
      <c r="P967" s="97">
        <v>-556500</v>
      </c>
      <c r="Q967" s="97">
        <v>-556500</v>
      </c>
      <c r="R967" s="97">
        <v>-556500</v>
      </c>
      <c r="S967" s="97">
        <v>-555870</v>
      </c>
      <c r="T967" s="97">
        <v>-555870</v>
      </c>
      <c r="U967" s="97">
        <v>-555870</v>
      </c>
      <c r="V967" s="97">
        <v>-555870</v>
      </c>
      <c r="W967" s="97">
        <v>-555870</v>
      </c>
      <c r="X967" s="97">
        <v>-555870</v>
      </c>
      <c r="Y967" s="97">
        <v>-555870</v>
      </c>
      <c r="Z967" s="97">
        <v>-555870</v>
      </c>
      <c r="AA967" s="97">
        <v>-555870</v>
      </c>
      <c r="AB967" s="97">
        <v>-550500</v>
      </c>
      <c r="AC967" s="97"/>
      <c r="AD967" s="97"/>
      <c r="AE967" s="97">
        <f t="shared" si="828"/>
        <v>-555777.5</v>
      </c>
      <c r="AF967" s="105"/>
      <c r="AG967" s="104"/>
      <c r="AH967" s="102"/>
      <c r="AI967" s="102"/>
      <c r="AJ967" s="102"/>
      <c r="AK967" s="103">
        <f>AE967</f>
        <v>-555777.5</v>
      </c>
      <c r="AL967" s="102">
        <f t="shared" si="813"/>
        <v>-555777.5</v>
      </c>
      <c r="AM967" s="101"/>
      <c r="AN967" s="102"/>
      <c r="AO967" s="264">
        <f t="shared" si="814"/>
        <v>0</v>
      </c>
      <c r="AP967" s="240"/>
      <c r="AQ967" s="87">
        <f t="shared" si="797"/>
        <v>-550500</v>
      </c>
      <c r="AR967" s="102"/>
      <c r="AS967" s="102"/>
      <c r="AT967" s="102"/>
      <c r="AU967" s="103">
        <f>AQ967</f>
        <v>-550500</v>
      </c>
      <c r="AV967" s="102">
        <f t="shared" si="815"/>
        <v>-550500</v>
      </c>
      <c r="AW967" s="101"/>
      <c r="AX967" s="102"/>
      <c r="AY967" s="101">
        <f t="shared" si="816"/>
        <v>0</v>
      </c>
      <c r="AZ967" s="516" t="s">
        <v>1697</v>
      </c>
      <c r="BA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row>
    <row r="968" spans="1:87" s="11" customFormat="1" ht="12" customHeight="1">
      <c r="A968" s="168">
        <v>22840031</v>
      </c>
      <c r="B968" s="111" t="str">
        <f t="shared" si="790"/>
        <v>22840031</v>
      </c>
      <c r="C968" s="96" t="s">
        <v>1251</v>
      </c>
      <c r="D968" s="115" t="str">
        <f t="shared" si="791"/>
        <v>W/C</v>
      </c>
      <c r="E968" s="115"/>
      <c r="F968" s="96"/>
      <c r="G968" s="115"/>
      <c r="H968" s="184" t="str">
        <f t="shared" si="805"/>
        <v/>
      </c>
      <c r="I968" s="184" t="str">
        <f t="shared" si="818"/>
        <v/>
      </c>
      <c r="J968" s="184" t="str">
        <f t="shared" si="819"/>
        <v/>
      </c>
      <c r="K968" s="184" t="str">
        <f t="shared" si="820"/>
        <v/>
      </c>
      <c r="L968" s="184" t="str">
        <f t="shared" si="794"/>
        <v>NO</v>
      </c>
      <c r="M968" s="184" t="str">
        <f t="shared" si="795"/>
        <v>W/C</v>
      </c>
      <c r="N968" s="184" t="str">
        <f t="shared" si="796"/>
        <v>W/C</v>
      </c>
      <c r="O968"/>
      <c r="P968" s="97">
        <v>-258000</v>
      </c>
      <c r="Q968" s="97">
        <v>-258000</v>
      </c>
      <c r="R968" s="97">
        <v>-258000</v>
      </c>
      <c r="S968" s="97">
        <v>-258000</v>
      </c>
      <c r="T968" s="97">
        <v>-258000</v>
      </c>
      <c r="U968" s="97">
        <v>-258000</v>
      </c>
      <c r="V968" s="97">
        <v>-258000</v>
      </c>
      <c r="W968" s="97">
        <v>-258000</v>
      </c>
      <c r="X968" s="97">
        <v>-258000</v>
      </c>
      <c r="Y968" s="97">
        <v>-258000</v>
      </c>
      <c r="Z968" s="97">
        <v>-258000</v>
      </c>
      <c r="AA968" s="97">
        <v>-258000</v>
      </c>
      <c r="AB968" s="97">
        <v>-100000</v>
      </c>
      <c r="AC968" s="97"/>
      <c r="AD968" s="97"/>
      <c r="AE968" s="97">
        <f t="shared" si="828"/>
        <v>-251416.66666666666</v>
      </c>
      <c r="AF968" s="105"/>
      <c r="AG968" s="104"/>
      <c r="AH968" s="102"/>
      <c r="AI968" s="102"/>
      <c r="AJ968" s="102"/>
      <c r="AK968" s="103"/>
      <c r="AL968" s="102">
        <f t="shared" si="813"/>
        <v>0</v>
      </c>
      <c r="AM968" s="101"/>
      <c r="AN968" s="102">
        <f>AE968</f>
        <v>-251416.66666666666</v>
      </c>
      <c r="AO968" s="264">
        <f t="shared" si="814"/>
        <v>-251416.66666666666</v>
      </c>
      <c r="AP968" s="240"/>
      <c r="AQ968" s="87">
        <f t="shared" si="797"/>
        <v>-100000</v>
      </c>
      <c r="AR968" s="102"/>
      <c r="AS968" s="102"/>
      <c r="AT968" s="102"/>
      <c r="AU968" s="103"/>
      <c r="AV968" s="102">
        <f t="shared" si="815"/>
        <v>0</v>
      </c>
      <c r="AW968" s="101"/>
      <c r="AX968" s="102">
        <f>AQ968</f>
        <v>-100000</v>
      </c>
      <c r="AY968" s="101">
        <f t="shared" si="816"/>
        <v>-100000</v>
      </c>
      <c r="AZ968" s="516"/>
      <c r="BA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row>
    <row r="969" spans="1:87" s="11" customFormat="1" ht="12" customHeight="1">
      <c r="A969" s="168">
        <v>22840032</v>
      </c>
      <c r="B969" s="111" t="str">
        <f t="shared" si="790"/>
        <v>22840032</v>
      </c>
      <c r="C969" s="96" t="s">
        <v>832</v>
      </c>
      <c r="D969" s="115" t="str">
        <f t="shared" si="791"/>
        <v>Non-Op</v>
      </c>
      <c r="E969" s="115"/>
      <c r="F969" s="96"/>
      <c r="G969" s="115"/>
      <c r="H969" s="184" t="str">
        <f t="shared" si="805"/>
        <v/>
      </c>
      <c r="I969" s="184" t="str">
        <f t="shared" si="818"/>
        <v/>
      </c>
      <c r="J969" s="184" t="str">
        <f t="shared" si="819"/>
        <v/>
      </c>
      <c r="K969" s="184" t="str">
        <f t="shared" si="820"/>
        <v>Non-Op</v>
      </c>
      <c r="L969" s="184" t="str">
        <f t="shared" si="794"/>
        <v>NO</v>
      </c>
      <c r="M969" s="184" t="str">
        <f t="shared" si="795"/>
        <v>NO</v>
      </c>
      <c r="N969" s="184" t="str">
        <f t="shared" si="796"/>
        <v/>
      </c>
      <c r="O969"/>
      <c r="P969" s="97">
        <v>-2475000</v>
      </c>
      <c r="Q969" s="97">
        <v>-2475000</v>
      </c>
      <c r="R969" s="97">
        <v>-2475000</v>
      </c>
      <c r="S969" s="97">
        <v>-2475000</v>
      </c>
      <c r="T969" s="97">
        <v>-2475000</v>
      </c>
      <c r="U969" s="97">
        <v>-2475000</v>
      </c>
      <c r="V969" s="97">
        <v>-2475233.63</v>
      </c>
      <c r="W969" s="97">
        <v>-2475233.63</v>
      </c>
      <c r="X969" s="97">
        <v>-2475233.63</v>
      </c>
      <c r="Y969" s="97">
        <v>-2475233.63</v>
      </c>
      <c r="Z969" s="97">
        <v>-2475233.63</v>
      </c>
      <c r="AA969" s="97">
        <v>-2475233.63</v>
      </c>
      <c r="AB969" s="97">
        <v>-2475000</v>
      </c>
      <c r="AC969" s="97"/>
      <c r="AD969" s="97"/>
      <c r="AE969" s="97">
        <f t="shared" si="828"/>
        <v>-2475116.8149999995</v>
      </c>
      <c r="AF969" s="105"/>
      <c r="AG969" s="104"/>
      <c r="AH969" s="102"/>
      <c r="AI969" s="102"/>
      <c r="AJ969" s="102"/>
      <c r="AK969" s="103">
        <f>AE969</f>
        <v>-2475116.8149999995</v>
      </c>
      <c r="AL969" s="102">
        <f t="shared" si="813"/>
        <v>-2475116.8149999995</v>
      </c>
      <c r="AM969" s="101"/>
      <c r="AN969" s="102"/>
      <c r="AO969" s="264">
        <f t="shared" si="814"/>
        <v>0</v>
      </c>
      <c r="AP969" s="240"/>
      <c r="AQ969" s="87">
        <f t="shared" si="797"/>
        <v>-2475000</v>
      </c>
      <c r="AR969" s="102"/>
      <c r="AS969" s="102"/>
      <c r="AT969" s="102"/>
      <c r="AU969" s="103">
        <f>AQ969</f>
        <v>-2475000</v>
      </c>
      <c r="AV969" s="102">
        <f t="shared" si="815"/>
        <v>-2475000</v>
      </c>
      <c r="AW969" s="101"/>
      <c r="AX969" s="102"/>
      <c r="AY969" s="101">
        <f t="shared" si="816"/>
        <v>0</v>
      </c>
      <c r="AZ969" s="516" t="s">
        <v>1697</v>
      </c>
      <c r="BA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row>
    <row r="970" spans="1:87" s="11" customFormat="1" ht="12" customHeight="1">
      <c r="A970" s="168">
        <v>22840042</v>
      </c>
      <c r="B970" s="111" t="str">
        <f t="shared" ref="B970:B1034" si="829">TEXT(A970,"##")</f>
        <v>22840042</v>
      </c>
      <c r="C970" s="96" t="s">
        <v>833</v>
      </c>
      <c r="D970" s="115" t="str">
        <f t="shared" ref="D970:D1034" si="830">IF(CONCATENATE(H970,I970,J970,K970,N970)= "ERBGRB","CRB",CONCATENATE(H970,I970,J970,K970,N970))</f>
        <v>Non-Op</v>
      </c>
      <c r="E970" s="115"/>
      <c r="F970" s="96"/>
      <c r="G970" s="115"/>
      <c r="H970" s="184" t="str">
        <f t="shared" si="805"/>
        <v/>
      </c>
      <c r="I970" s="184" t="str">
        <f t="shared" si="818"/>
        <v/>
      </c>
      <c r="J970" s="184" t="str">
        <f t="shared" si="819"/>
        <v/>
      </c>
      <c r="K970" s="184" t="str">
        <f t="shared" si="820"/>
        <v>Non-Op</v>
      </c>
      <c r="L970" s="184" t="str">
        <f t="shared" si="794"/>
        <v>NO</v>
      </c>
      <c r="M970" s="184" t="str">
        <f t="shared" si="795"/>
        <v>NO</v>
      </c>
      <c r="N970" s="184" t="str">
        <f t="shared" si="796"/>
        <v/>
      </c>
      <c r="O970"/>
      <c r="P970" s="97">
        <v>-212200</v>
      </c>
      <c r="Q970" s="97">
        <v>-212200</v>
      </c>
      <c r="R970" s="97">
        <v>-212200</v>
      </c>
      <c r="S970" s="97">
        <v>-212200</v>
      </c>
      <c r="T970" s="97">
        <v>-212200</v>
      </c>
      <c r="U970" s="97">
        <v>-212200</v>
      </c>
      <c r="V970" s="97">
        <v>-212200</v>
      </c>
      <c r="W970" s="97">
        <v>-212200</v>
      </c>
      <c r="X970" s="97">
        <v>-212200</v>
      </c>
      <c r="Y970" s="97">
        <v>-205572.6</v>
      </c>
      <c r="Z970" s="97">
        <v>-205572.6</v>
      </c>
      <c r="AA970" s="97">
        <v>-205572.6</v>
      </c>
      <c r="AB970" s="97">
        <v>-239000</v>
      </c>
      <c r="AC970" s="97"/>
      <c r="AD970" s="97"/>
      <c r="AE970" s="97">
        <f t="shared" si="828"/>
        <v>-211659.81666666668</v>
      </c>
      <c r="AF970" s="105"/>
      <c r="AG970" s="104"/>
      <c r="AH970" s="102"/>
      <c r="AI970" s="102"/>
      <c r="AJ970" s="102"/>
      <c r="AK970" s="103">
        <f>AE970</f>
        <v>-211659.81666666668</v>
      </c>
      <c r="AL970" s="102">
        <f t="shared" si="813"/>
        <v>-211659.81666666668</v>
      </c>
      <c r="AM970" s="101"/>
      <c r="AN970" s="102"/>
      <c r="AO970" s="264">
        <f t="shared" si="814"/>
        <v>0</v>
      </c>
      <c r="AP970" s="240"/>
      <c r="AQ970" s="87">
        <f t="shared" si="797"/>
        <v>-239000</v>
      </c>
      <c r="AR970" s="102"/>
      <c r="AS970" s="102"/>
      <c r="AT970" s="102"/>
      <c r="AU970" s="103">
        <f>AQ970</f>
        <v>-239000</v>
      </c>
      <c r="AV970" s="102">
        <f t="shared" si="815"/>
        <v>-239000</v>
      </c>
      <c r="AW970" s="101"/>
      <c r="AX970" s="102"/>
      <c r="AY970" s="101">
        <f t="shared" si="816"/>
        <v>0</v>
      </c>
      <c r="AZ970" s="516" t="s">
        <v>1697</v>
      </c>
      <c r="BA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row>
    <row r="971" spans="1:87" s="11" customFormat="1" ht="12" customHeight="1">
      <c r="A971" s="168">
        <v>22840051</v>
      </c>
      <c r="B971" s="111" t="str">
        <f t="shared" si="829"/>
        <v>22840051</v>
      </c>
      <c r="C971" s="96" t="s">
        <v>1252</v>
      </c>
      <c r="D971" s="115" t="str">
        <f t="shared" si="830"/>
        <v>Non-Op</v>
      </c>
      <c r="E971" s="115"/>
      <c r="F971" s="96"/>
      <c r="G971" s="115"/>
      <c r="H971" s="184" t="str">
        <f t="shared" si="805"/>
        <v/>
      </c>
      <c r="I971" s="184" t="str">
        <f t="shared" si="818"/>
        <v/>
      </c>
      <c r="J971" s="184" t="str">
        <f t="shared" si="819"/>
        <v/>
      </c>
      <c r="K971" s="184" t="str">
        <f t="shared" si="820"/>
        <v>Non-Op</v>
      </c>
      <c r="L971" s="184" t="str">
        <f t="shared" si="794"/>
        <v>NO</v>
      </c>
      <c r="M971" s="184" t="str">
        <f t="shared" si="795"/>
        <v>NO</v>
      </c>
      <c r="N971" s="184" t="str">
        <f t="shared" si="796"/>
        <v/>
      </c>
      <c r="O971"/>
      <c r="P971" s="97">
        <v>-30000</v>
      </c>
      <c r="Q971" s="97">
        <v>-30000</v>
      </c>
      <c r="R971" s="97">
        <v>-30000</v>
      </c>
      <c r="S971" s="97">
        <v>-30000</v>
      </c>
      <c r="T971" s="97">
        <v>-30000</v>
      </c>
      <c r="U971" s="97">
        <v>-30000</v>
      </c>
      <c r="V971" s="97">
        <v>-30000</v>
      </c>
      <c r="W971" s="97">
        <v>-30000</v>
      </c>
      <c r="X971" s="97">
        <v>-30000</v>
      </c>
      <c r="Y971" s="97">
        <v>-30000</v>
      </c>
      <c r="Z971" s="97">
        <v>-30000</v>
      </c>
      <c r="AA971" s="97">
        <v>-30000</v>
      </c>
      <c r="AB971" s="97">
        <v>-32000</v>
      </c>
      <c r="AC971" s="97"/>
      <c r="AD971" s="97"/>
      <c r="AE971" s="97">
        <f t="shared" si="828"/>
        <v>-30083.333333333332</v>
      </c>
      <c r="AF971" s="105"/>
      <c r="AG971" s="104"/>
      <c r="AH971" s="102"/>
      <c r="AI971" s="102"/>
      <c r="AJ971" s="102"/>
      <c r="AK971" s="103">
        <f>AE971</f>
        <v>-30083.333333333332</v>
      </c>
      <c r="AL971" s="102">
        <f t="shared" si="813"/>
        <v>-30083.333333333332</v>
      </c>
      <c r="AM971" s="101"/>
      <c r="AN971" s="102"/>
      <c r="AO971" s="264">
        <f t="shared" si="814"/>
        <v>0</v>
      </c>
      <c r="AP971" s="240"/>
      <c r="AQ971" s="87">
        <f t="shared" si="797"/>
        <v>-32000</v>
      </c>
      <c r="AR971" s="102"/>
      <c r="AS971" s="102"/>
      <c r="AT971" s="102"/>
      <c r="AU971" s="103">
        <f>AQ971</f>
        <v>-32000</v>
      </c>
      <c r="AV971" s="102">
        <f t="shared" si="815"/>
        <v>-32000</v>
      </c>
      <c r="AW971" s="101"/>
      <c r="AX971" s="102"/>
      <c r="AY971" s="101">
        <f t="shared" si="816"/>
        <v>0</v>
      </c>
      <c r="AZ971" s="516" t="s">
        <v>1697</v>
      </c>
      <c r="BA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row>
    <row r="972" spans="1:87" s="11" customFormat="1" ht="12" customHeight="1">
      <c r="A972" s="168">
        <v>22840062</v>
      </c>
      <c r="B972" s="111" t="str">
        <f t="shared" si="829"/>
        <v>22840062</v>
      </c>
      <c r="C972" s="96" t="s">
        <v>834</v>
      </c>
      <c r="D972" s="115" t="str">
        <f t="shared" si="830"/>
        <v>Non-Op</v>
      </c>
      <c r="E972" s="115"/>
      <c r="F972" s="96"/>
      <c r="G972" s="115"/>
      <c r="H972" s="184" t="str">
        <f t="shared" ref="H972:H1003" si="831">IF(VALUE(AH972),H$7,IF(ISBLANK(AH972),"",H$7))</f>
        <v/>
      </c>
      <c r="I972" s="184" t="str">
        <f t="shared" si="818"/>
        <v/>
      </c>
      <c r="J972" s="184" t="str">
        <f t="shared" si="819"/>
        <v/>
      </c>
      <c r="K972" s="184" t="str">
        <f t="shared" si="820"/>
        <v>Non-Op</v>
      </c>
      <c r="L972" s="184" t="str">
        <f t="shared" si="794"/>
        <v>NO</v>
      </c>
      <c r="M972" s="184" t="str">
        <f t="shared" si="795"/>
        <v>NO</v>
      </c>
      <c r="N972" s="184" t="str">
        <f t="shared" si="796"/>
        <v/>
      </c>
      <c r="O972"/>
      <c r="P972" s="97">
        <v>-1270000</v>
      </c>
      <c r="Q972" s="97">
        <v>-1270000</v>
      </c>
      <c r="R972" s="97">
        <v>-1270000</v>
      </c>
      <c r="S972" s="97">
        <v>-1270000</v>
      </c>
      <c r="T972" s="97">
        <v>-1270000</v>
      </c>
      <c r="U972" s="97">
        <v>-1270000</v>
      </c>
      <c r="V972" s="97">
        <v>-1270000</v>
      </c>
      <c r="W972" s="97">
        <v>-1270000</v>
      </c>
      <c r="X972" s="97">
        <v>-1270000</v>
      </c>
      <c r="Y972" s="97">
        <v>-1270000</v>
      </c>
      <c r="Z972" s="97">
        <v>-1270000</v>
      </c>
      <c r="AA972" s="97">
        <v>-1270000</v>
      </c>
      <c r="AB972" s="97">
        <v>-1270000</v>
      </c>
      <c r="AC972" s="97"/>
      <c r="AD972" s="97"/>
      <c r="AE972" s="97">
        <f t="shared" si="828"/>
        <v>-1270000</v>
      </c>
      <c r="AF972" s="105"/>
      <c r="AG972" s="104"/>
      <c r="AH972" s="102"/>
      <c r="AI972" s="102"/>
      <c r="AJ972" s="102"/>
      <c r="AK972" s="103">
        <f>AE972</f>
        <v>-1270000</v>
      </c>
      <c r="AL972" s="102">
        <f t="shared" si="813"/>
        <v>-1270000</v>
      </c>
      <c r="AM972" s="101"/>
      <c r="AN972" s="102"/>
      <c r="AO972" s="264">
        <f t="shared" si="814"/>
        <v>0</v>
      </c>
      <c r="AP972" s="240"/>
      <c r="AQ972" s="87">
        <f t="shared" si="797"/>
        <v>-1270000</v>
      </c>
      <c r="AR972" s="102"/>
      <c r="AS972" s="102"/>
      <c r="AT972" s="102"/>
      <c r="AU972" s="103">
        <f>AQ972</f>
        <v>-1270000</v>
      </c>
      <c r="AV972" s="102">
        <f t="shared" si="815"/>
        <v>-1270000</v>
      </c>
      <c r="AW972" s="101"/>
      <c r="AX972" s="102"/>
      <c r="AY972" s="101">
        <f t="shared" si="816"/>
        <v>0</v>
      </c>
      <c r="AZ972" s="516" t="s">
        <v>1697</v>
      </c>
      <c r="BA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row>
    <row r="973" spans="1:87" s="11" customFormat="1" ht="12" customHeight="1">
      <c r="A973" s="168">
        <v>22840081</v>
      </c>
      <c r="B973" s="111" t="str">
        <f t="shared" si="829"/>
        <v>22840081</v>
      </c>
      <c r="C973" s="96" t="s">
        <v>1253</v>
      </c>
      <c r="D973" s="115" t="str">
        <f t="shared" si="830"/>
        <v>W/C</v>
      </c>
      <c r="E973" s="115"/>
      <c r="F973" s="96"/>
      <c r="G973" s="115"/>
      <c r="H973" s="184" t="str">
        <f t="shared" si="831"/>
        <v/>
      </c>
      <c r="I973" s="184" t="str">
        <f t="shared" si="818"/>
        <v/>
      </c>
      <c r="J973" s="184" t="str">
        <f t="shared" si="819"/>
        <v/>
      </c>
      <c r="K973" s="184" t="str">
        <f t="shared" si="820"/>
        <v/>
      </c>
      <c r="L973" s="184" t="str">
        <f t="shared" si="794"/>
        <v>NO</v>
      </c>
      <c r="M973" s="184" t="str">
        <f t="shared" si="795"/>
        <v>W/C</v>
      </c>
      <c r="N973" s="184" t="str">
        <f t="shared" si="796"/>
        <v>W/C</v>
      </c>
      <c r="O973"/>
      <c r="P973" s="97">
        <v>-550000</v>
      </c>
      <c r="Q973" s="97">
        <v>-550000</v>
      </c>
      <c r="R973" s="97">
        <v>-550000</v>
      </c>
      <c r="S973" s="97">
        <v>-550000</v>
      </c>
      <c r="T973" s="97">
        <v>-550000</v>
      </c>
      <c r="U973" s="97">
        <v>-550000</v>
      </c>
      <c r="V973" s="97">
        <v>-550000</v>
      </c>
      <c r="W973" s="97">
        <v>-550000</v>
      </c>
      <c r="X973" s="97">
        <v>-550000</v>
      </c>
      <c r="Y973" s="97">
        <v>-550000</v>
      </c>
      <c r="Z973" s="97">
        <v>-550000</v>
      </c>
      <c r="AA973" s="97">
        <v>-550000</v>
      </c>
      <c r="AB973" s="97">
        <v>-586000</v>
      </c>
      <c r="AC973" s="97"/>
      <c r="AD973" s="97"/>
      <c r="AE973" s="97">
        <f t="shared" si="828"/>
        <v>-551500</v>
      </c>
      <c r="AF973" s="105"/>
      <c r="AG973" s="104"/>
      <c r="AH973" s="102"/>
      <c r="AI973" s="102"/>
      <c r="AJ973" s="102"/>
      <c r="AK973" s="103"/>
      <c r="AL973" s="102">
        <f t="shared" si="813"/>
        <v>0</v>
      </c>
      <c r="AM973" s="101"/>
      <c r="AN973" s="102">
        <f>AE973</f>
        <v>-551500</v>
      </c>
      <c r="AO973" s="264">
        <f t="shared" si="814"/>
        <v>-551500</v>
      </c>
      <c r="AP973" s="240"/>
      <c r="AQ973" s="87">
        <f t="shared" si="797"/>
        <v>-586000</v>
      </c>
      <c r="AR973" s="102"/>
      <c r="AS973" s="102"/>
      <c r="AT973" s="102"/>
      <c r="AU973" s="103"/>
      <c r="AV973" s="102">
        <f t="shared" si="815"/>
        <v>0</v>
      </c>
      <c r="AW973" s="101"/>
      <c r="AX973" s="102">
        <f>AQ973</f>
        <v>-586000</v>
      </c>
      <c r="AY973" s="101">
        <f t="shared" si="816"/>
        <v>-586000</v>
      </c>
      <c r="AZ973" s="516"/>
      <c r="BA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row>
    <row r="974" spans="1:87" s="11" customFormat="1" ht="12" customHeight="1">
      <c r="A974" s="168">
        <v>22840082</v>
      </c>
      <c r="B974" s="111" t="str">
        <f t="shared" si="829"/>
        <v>22840082</v>
      </c>
      <c r="C974" s="96" t="s">
        <v>835</v>
      </c>
      <c r="D974" s="115" t="str">
        <f t="shared" si="830"/>
        <v>Non-Op</v>
      </c>
      <c r="E974" s="115"/>
      <c r="F974" s="96"/>
      <c r="G974" s="115"/>
      <c r="H974" s="184" t="str">
        <f t="shared" si="831"/>
        <v/>
      </c>
      <c r="I974" s="184" t="str">
        <f t="shared" si="818"/>
        <v/>
      </c>
      <c r="J974" s="184" t="str">
        <f t="shared" si="819"/>
        <v/>
      </c>
      <c r="K974" s="184" t="str">
        <f t="shared" si="820"/>
        <v>Non-Op</v>
      </c>
      <c r="L974" s="184" t="str">
        <f t="shared" si="794"/>
        <v>NO</v>
      </c>
      <c r="M974" s="184" t="str">
        <f t="shared" si="795"/>
        <v>NO</v>
      </c>
      <c r="N974" s="184" t="str">
        <f t="shared" si="796"/>
        <v/>
      </c>
      <c r="O974"/>
      <c r="P974" s="97">
        <v>-7300000</v>
      </c>
      <c r="Q974" s="97">
        <v>-7300000</v>
      </c>
      <c r="R974" s="97">
        <v>-7300000</v>
      </c>
      <c r="S974" s="97">
        <v>-7218478.1900000004</v>
      </c>
      <c r="T974" s="97">
        <v>-7218478.1900000004</v>
      </c>
      <c r="U974" s="97">
        <v>-7218478.1900000004</v>
      </c>
      <c r="V974" s="97">
        <v>-7139858.9400000004</v>
      </c>
      <c r="W974" s="97">
        <v>-7139858.9400000004</v>
      </c>
      <c r="X974" s="97">
        <v>-7139858.9400000004</v>
      </c>
      <c r="Y974" s="97">
        <v>-7056245.5899999999</v>
      </c>
      <c r="Z974" s="97">
        <v>-7056245.5899999999</v>
      </c>
      <c r="AA974" s="97">
        <v>-7056245.5899999999</v>
      </c>
      <c r="AB974" s="97">
        <v>-7600000</v>
      </c>
      <c r="AC974" s="97"/>
      <c r="AD974" s="97"/>
      <c r="AE974" s="97">
        <f t="shared" si="828"/>
        <v>-7191145.6799999997</v>
      </c>
      <c r="AF974" s="105"/>
      <c r="AG974" s="104"/>
      <c r="AH974" s="102"/>
      <c r="AI974" s="102"/>
      <c r="AJ974" s="102"/>
      <c r="AK974" s="103">
        <f>AE974</f>
        <v>-7191145.6799999997</v>
      </c>
      <c r="AL974" s="102">
        <f t="shared" si="813"/>
        <v>-7191145.6799999997</v>
      </c>
      <c r="AM974" s="101"/>
      <c r="AN974" s="102"/>
      <c r="AO974" s="264">
        <f t="shared" si="814"/>
        <v>0</v>
      </c>
      <c r="AP974" s="240"/>
      <c r="AQ974" s="87">
        <f t="shared" si="797"/>
        <v>-7600000</v>
      </c>
      <c r="AR974" s="102"/>
      <c r="AS974" s="102"/>
      <c r="AT974" s="102"/>
      <c r="AU974" s="103">
        <f>AQ974</f>
        <v>-7600000</v>
      </c>
      <c r="AV974" s="102">
        <f t="shared" si="815"/>
        <v>-7600000</v>
      </c>
      <c r="AW974" s="101"/>
      <c r="AX974" s="102"/>
      <c r="AY974" s="101">
        <f t="shared" si="816"/>
        <v>0</v>
      </c>
      <c r="AZ974" s="516" t="s">
        <v>1697</v>
      </c>
      <c r="BA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row>
    <row r="975" spans="1:87" s="11" customFormat="1" ht="12" customHeight="1">
      <c r="A975" s="168">
        <v>22840092</v>
      </c>
      <c r="B975" s="111" t="str">
        <f t="shared" si="829"/>
        <v>22840092</v>
      </c>
      <c r="C975" s="96" t="s">
        <v>836</v>
      </c>
      <c r="D975" s="115" t="str">
        <f t="shared" si="830"/>
        <v>Non-Op</v>
      </c>
      <c r="E975" s="115"/>
      <c r="F975" s="96"/>
      <c r="G975" s="115"/>
      <c r="H975" s="184" t="str">
        <f t="shared" si="831"/>
        <v/>
      </c>
      <c r="I975" s="184" t="str">
        <f t="shared" si="818"/>
        <v/>
      </c>
      <c r="J975" s="184" t="str">
        <f t="shared" si="819"/>
        <v/>
      </c>
      <c r="K975" s="184" t="str">
        <f t="shared" si="820"/>
        <v>Non-Op</v>
      </c>
      <c r="L975" s="184" t="str">
        <f t="shared" si="794"/>
        <v>NO</v>
      </c>
      <c r="M975" s="184" t="str">
        <f t="shared" si="795"/>
        <v>NO</v>
      </c>
      <c r="N975" s="184" t="str">
        <f t="shared" si="796"/>
        <v/>
      </c>
      <c r="O975"/>
      <c r="P975" s="97">
        <v>-2380000</v>
      </c>
      <c r="Q975" s="97">
        <v>-2380000</v>
      </c>
      <c r="R975" s="97">
        <v>-2380000</v>
      </c>
      <c r="S975" s="97">
        <v>-2204025.1800000002</v>
      </c>
      <c r="T975" s="97">
        <v>-2204025.1800000002</v>
      </c>
      <c r="U975" s="97">
        <v>-2204025.1800000002</v>
      </c>
      <c r="V975" s="97">
        <v>-2800000</v>
      </c>
      <c r="W975" s="97">
        <v>-2800000</v>
      </c>
      <c r="X975" s="97">
        <v>-2800000</v>
      </c>
      <c r="Y975" s="97">
        <v>-2689598.69</v>
      </c>
      <c r="Z975" s="97">
        <v>-2689598.69</v>
      </c>
      <c r="AA975" s="97">
        <v>-2689598.69</v>
      </c>
      <c r="AB975" s="97">
        <v>-2180000</v>
      </c>
      <c r="AC975" s="97"/>
      <c r="AD975" s="97"/>
      <c r="AE975" s="97">
        <f t="shared" si="828"/>
        <v>-2510072.6341666668</v>
      </c>
      <c r="AF975" s="105"/>
      <c r="AG975" s="104"/>
      <c r="AH975" s="102"/>
      <c r="AI975" s="102"/>
      <c r="AJ975" s="102"/>
      <c r="AK975" s="103">
        <f>AE975</f>
        <v>-2510072.6341666668</v>
      </c>
      <c r="AL975" s="102">
        <f t="shared" si="813"/>
        <v>-2510072.6341666668</v>
      </c>
      <c r="AM975" s="101"/>
      <c r="AN975" s="102"/>
      <c r="AO975" s="264">
        <f t="shared" si="814"/>
        <v>0</v>
      </c>
      <c r="AP975" s="240"/>
      <c r="AQ975" s="87">
        <f t="shared" si="797"/>
        <v>-2180000</v>
      </c>
      <c r="AR975" s="102"/>
      <c r="AS975" s="102"/>
      <c r="AT975" s="102"/>
      <c r="AU975" s="103">
        <f>AQ975</f>
        <v>-2180000</v>
      </c>
      <c r="AV975" s="102">
        <f t="shared" si="815"/>
        <v>-2180000</v>
      </c>
      <c r="AW975" s="101"/>
      <c r="AX975" s="102"/>
      <c r="AY975" s="101">
        <f t="shared" si="816"/>
        <v>0</v>
      </c>
      <c r="AZ975" s="516" t="s">
        <v>1697</v>
      </c>
      <c r="BA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row>
    <row r="976" spans="1:87" s="11" customFormat="1" ht="12" customHeight="1">
      <c r="A976" s="168">
        <v>22840102</v>
      </c>
      <c r="B976" s="111" t="str">
        <f t="shared" si="829"/>
        <v>22840102</v>
      </c>
      <c r="C976" s="96" t="s">
        <v>837</v>
      </c>
      <c r="D976" s="115" t="str">
        <f t="shared" si="830"/>
        <v>Non-Op</v>
      </c>
      <c r="E976" s="115"/>
      <c r="F976" s="96"/>
      <c r="G976" s="115"/>
      <c r="H976" s="184" t="str">
        <f t="shared" si="831"/>
        <v/>
      </c>
      <c r="I976" s="184" t="str">
        <f t="shared" si="818"/>
        <v/>
      </c>
      <c r="J976" s="184" t="str">
        <f t="shared" si="819"/>
        <v/>
      </c>
      <c r="K976" s="184" t="str">
        <f t="shared" si="820"/>
        <v>Non-Op</v>
      </c>
      <c r="L976" s="184" t="str">
        <f t="shared" ref="L976:L1042" si="832">IF(VALUE(AM976),"W/C",IF(ISBLANK(AM976),"NO","W/C"))</f>
        <v>NO</v>
      </c>
      <c r="M976" s="184" t="str">
        <f t="shared" ref="M976:M1042" si="833">IF(VALUE(AN976),"W/C",IF(ISBLANK(AN976),"NO","W/C"))</f>
        <v>NO</v>
      </c>
      <c r="N976" s="184" t="str">
        <f t="shared" ref="N976:N1042" si="834">IF(OR(CONCATENATE(L976,M976)="NOW/C",CONCATENATE(L976,M976)="W/CNO"),"W/C","")</f>
        <v/>
      </c>
      <c r="O976"/>
      <c r="P976" s="97">
        <v>-484500</v>
      </c>
      <c r="Q976" s="97">
        <v>-484500</v>
      </c>
      <c r="R976" s="97">
        <v>-484500</v>
      </c>
      <c r="S976" s="97">
        <v>-463501.93</v>
      </c>
      <c r="T976" s="97">
        <v>-463501.93</v>
      </c>
      <c r="U976" s="97">
        <v>-463501.93</v>
      </c>
      <c r="V976" s="97">
        <v>-423244.87</v>
      </c>
      <c r="W976" s="97">
        <v>-423244.87</v>
      </c>
      <c r="X976" s="97">
        <v>-423244.87</v>
      </c>
      <c r="Y976" s="97">
        <v>-399502.68</v>
      </c>
      <c r="Z976" s="97">
        <v>-399502.68</v>
      </c>
      <c r="AA976" s="97">
        <v>-399502.68</v>
      </c>
      <c r="AB976" s="97">
        <v>-611800</v>
      </c>
      <c r="AC976" s="97"/>
      <c r="AD976" s="97"/>
      <c r="AE976" s="97">
        <f t="shared" si="828"/>
        <v>-447991.53666666668</v>
      </c>
      <c r="AF976" s="105"/>
      <c r="AG976" s="104"/>
      <c r="AH976" s="102"/>
      <c r="AI976" s="102"/>
      <c r="AJ976" s="102"/>
      <c r="AK976" s="103">
        <f>AE976</f>
        <v>-447991.53666666668</v>
      </c>
      <c r="AL976" s="102">
        <f t="shared" si="813"/>
        <v>-447991.53666666668</v>
      </c>
      <c r="AM976" s="101"/>
      <c r="AN976" s="102"/>
      <c r="AO976" s="264">
        <f t="shared" si="814"/>
        <v>0</v>
      </c>
      <c r="AP976" s="240"/>
      <c r="AQ976" s="87">
        <f t="shared" ref="AQ976:AQ1040" si="835">AB976</f>
        <v>-611800</v>
      </c>
      <c r="AR976" s="102"/>
      <c r="AS976" s="102"/>
      <c r="AT976" s="102"/>
      <c r="AU976" s="103">
        <f>AQ976</f>
        <v>-611800</v>
      </c>
      <c r="AV976" s="102">
        <f t="shared" si="815"/>
        <v>-611800</v>
      </c>
      <c r="AW976" s="101"/>
      <c r="AX976" s="102"/>
      <c r="AY976" s="101">
        <f t="shared" si="816"/>
        <v>0</v>
      </c>
      <c r="AZ976" s="516" t="s">
        <v>1697</v>
      </c>
      <c r="BA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row>
    <row r="977" spans="1:87" s="11" customFormat="1" ht="12" customHeight="1">
      <c r="A977" s="168">
        <v>22840111</v>
      </c>
      <c r="B977" s="111" t="str">
        <f t="shared" si="829"/>
        <v>22840111</v>
      </c>
      <c r="C977" s="96" t="s">
        <v>1254</v>
      </c>
      <c r="D977" s="115" t="str">
        <f t="shared" si="830"/>
        <v>W/C</v>
      </c>
      <c r="E977" s="115"/>
      <c r="F977" s="96"/>
      <c r="G977" s="115"/>
      <c r="H977" s="184" t="str">
        <f t="shared" si="831"/>
        <v/>
      </c>
      <c r="I977" s="184" t="str">
        <f t="shared" si="818"/>
        <v/>
      </c>
      <c r="J977" s="184" t="str">
        <f t="shared" si="819"/>
        <v/>
      </c>
      <c r="K977" s="184" t="str">
        <f t="shared" si="820"/>
        <v/>
      </c>
      <c r="L977" s="184" t="str">
        <f t="shared" si="832"/>
        <v>NO</v>
      </c>
      <c r="M977" s="184" t="str">
        <f t="shared" si="833"/>
        <v>W/C</v>
      </c>
      <c r="N977" s="184" t="str">
        <f t="shared" si="834"/>
        <v>W/C</v>
      </c>
      <c r="O977"/>
      <c r="P977" s="97">
        <v>-20000</v>
      </c>
      <c r="Q977" s="97">
        <v>-20000</v>
      </c>
      <c r="R977" s="97">
        <v>-20000</v>
      </c>
      <c r="S977" s="97">
        <v>-20000</v>
      </c>
      <c r="T977" s="97">
        <v>-20000</v>
      </c>
      <c r="U977" s="97">
        <v>-20000</v>
      </c>
      <c r="V977" s="97">
        <v>-20000</v>
      </c>
      <c r="W977" s="97">
        <v>-20000</v>
      </c>
      <c r="X977" s="97">
        <v>-20000</v>
      </c>
      <c r="Y977" s="97">
        <v>-20000</v>
      </c>
      <c r="Z977" s="97">
        <v>-20000</v>
      </c>
      <c r="AA977" s="97">
        <v>-20000</v>
      </c>
      <c r="AB977" s="97">
        <v>-21000</v>
      </c>
      <c r="AC977" s="97"/>
      <c r="AD977" s="97"/>
      <c r="AE977" s="97">
        <f t="shared" si="828"/>
        <v>-20041.666666666668</v>
      </c>
      <c r="AF977" s="105"/>
      <c r="AG977" s="104"/>
      <c r="AH977" s="102"/>
      <c r="AI977" s="102"/>
      <c r="AJ977" s="102"/>
      <c r="AK977" s="103"/>
      <c r="AL977" s="102">
        <f t="shared" si="813"/>
        <v>0</v>
      </c>
      <c r="AM977" s="101"/>
      <c r="AN977" s="102">
        <f>AE977</f>
        <v>-20041.666666666668</v>
      </c>
      <c r="AO977" s="264">
        <f t="shared" si="814"/>
        <v>-20041.666666666668</v>
      </c>
      <c r="AP977" s="240"/>
      <c r="AQ977" s="87">
        <f t="shared" si="835"/>
        <v>-21000</v>
      </c>
      <c r="AR977" s="102"/>
      <c r="AS977" s="102"/>
      <c r="AT977" s="102"/>
      <c r="AU977" s="103"/>
      <c r="AV977" s="102">
        <f t="shared" si="815"/>
        <v>0</v>
      </c>
      <c r="AW977" s="101"/>
      <c r="AX977" s="102">
        <f>AQ977</f>
        <v>-21000</v>
      </c>
      <c r="AY977" s="101">
        <f t="shared" si="816"/>
        <v>-21000</v>
      </c>
      <c r="AZ977" s="516"/>
      <c r="BA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row>
    <row r="978" spans="1:87" s="11" customFormat="1" ht="12" customHeight="1">
      <c r="A978" s="168">
        <v>22840112</v>
      </c>
      <c r="B978" s="111" t="str">
        <f t="shared" si="829"/>
        <v>22840112</v>
      </c>
      <c r="C978" s="96" t="s">
        <v>838</v>
      </c>
      <c r="D978" s="115" t="str">
        <f t="shared" si="830"/>
        <v>Non-Op</v>
      </c>
      <c r="E978" s="115"/>
      <c r="F978" s="96"/>
      <c r="G978" s="115"/>
      <c r="H978" s="184" t="str">
        <f t="shared" si="831"/>
        <v/>
      </c>
      <c r="I978" s="184" t="str">
        <f t="shared" si="818"/>
        <v/>
      </c>
      <c r="J978" s="184" t="str">
        <f t="shared" si="819"/>
        <v/>
      </c>
      <c r="K978" s="184" t="str">
        <f t="shared" si="820"/>
        <v>Non-Op</v>
      </c>
      <c r="L978" s="184" t="str">
        <f t="shared" si="832"/>
        <v>NO</v>
      </c>
      <c r="M978" s="184" t="str">
        <f t="shared" si="833"/>
        <v>NO</v>
      </c>
      <c r="N978" s="184" t="str">
        <f t="shared" si="834"/>
        <v/>
      </c>
      <c r="O978"/>
      <c r="P978" s="97">
        <v>-200000</v>
      </c>
      <c r="Q978" s="97">
        <v>-200000</v>
      </c>
      <c r="R978" s="97">
        <v>-200000</v>
      </c>
      <c r="S978" s="97">
        <v>-200000</v>
      </c>
      <c r="T978" s="97">
        <v>-200000</v>
      </c>
      <c r="U978" s="97">
        <v>-200000</v>
      </c>
      <c r="V978" s="97">
        <v>-200000</v>
      </c>
      <c r="W978" s="97">
        <v>-200000</v>
      </c>
      <c r="X978" s="97">
        <v>-200000</v>
      </c>
      <c r="Y978" s="97">
        <v>-200000</v>
      </c>
      <c r="Z978" s="97">
        <v>-200000</v>
      </c>
      <c r="AA978" s="97">
        <v>-200000</v>
      </c>
      <c r="AB978" s="97">
        <v>-215000</v>
      </c>
      <c r="AC978" s="97"/>
      <c r="AD978" s="97"/>
      <c r="AE978" s="97">
        <f t="shared" si="828"/>
        <v>-200625</v>
      </c>
      <c r="AF978" s="105"/>
      <c r="AG978" s="104"/>
      <c r="AH978" s="102"/>
      <c r="AI978" s="102"/>
      <c r="AJ978" s="102"/>
      <c r="AK978" s="103">
        <f t="shared" ref="AK978:AK983" si="836">AE978</f>
        <v>-200625</v>
      </c>
      <c r="AL978" s="102">
        <f t="shared" si="813"/>
        <v>-200625</v>
      </c>
      <c r="AM978" s="101"/>
      <c r="AN978" s="102"/>
      <c r="AO978" s="264">
        <f t="shared" si="814"/>
        <v>0</v>
      </c>
      <c r="AP978" s="240"/>
      <c r="AQ978" s="87">
        <f t="shared" si="835"/>
        <v>-215000</v>
      </c>
      <c r="AR978" s="102"/>
      <c r="AS978" s="102"/>
      <c r="AT978" s="102"/>
      <c r="AU978" s="103">
        <f t="shared" ref="AU978:AU983" si="837">AQ978</f>
        <v>-215000</v>
      </c>
      <c r="AV978" s="102">
        <f t="shared" si="815"/>
        <v>-215000</v>
      </c>
      <c r="AW978" s="101"/>
      <c r="AX978" s="102"/>
      <c r="AY978" s="101">
        <f t="shared" si="816"/>
        <v>0</v>
      </c>
      <c r="AZ978" s="516" t="s">
        <v>1697</v>
      </c>
      <c r="BA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row>
    <row r="979" spans="1:87" s="11" customFormat="1" ht="12" customHeight="1">
      <c r="A979" s="168">
        <v>22840122</v>
      </c>
      <c r="B979" s="111" t="str">
        <f t="shared" si="829"/>
        <v>22840122</v>
      </c>
      <c r="C979" s="96" t="s">
        <v>844</v>
      </c>
      <c r="D979" s="115" t="str">
        <f t="shared" si="830"/>
        <v>Non-Op</v>
      </c>
      <c r="E979" s="115"/>
      <c r="F979" s="96"/>
      <c r="G979" s="115"/>
      <c r="H979" s="184" t="str">
        <f t="shared" si="831"/>
        <v/>
      </c>
      <c r="I979" s="184" t="str">
        <f t="shared" si="818"/>
        <v/>
      </c>
      <c r="J979" s="184" t="str">
        <f t="shared" si="819"/>
        <v/>
      </c>
      <c r="K979" s="184" t="str">
        <f t="shared" si="820"/>
        <v>Non-Op</v>
      </c>
      <c r="L979" s="184" t="str">
        <f t="shared" si="832"/>
        <v>NO</v>
      </c>
      <c r="M979" s="184" t="str">
        <f t="shared" si="833"/>
        <v>NO</v>
      </c>
      <c r="N979" s="184" t="str">
        <f t="shared" si="834"/>
        <v/>
      </c>
      <c r="O979"/>
      <c r="P979" s="97">
        <v>-140000</v>
      </c>
      <c r="Q979" s="97">
        <v>-140000</v>
      </c>
      <c r="R979" s="97">
        <v>-140000</v>
      </c>
      <c r="S979" s="97">
        <v>-140000</v>
      </c>
      <c r="T979" s="97">
        <v>-140000</v>
      </c>
      <c r="U979" s="97">
        <v>-140000</v>
      </c>
      <c r="V979" s="97">
        <v>-140000</v>
      </c>
      <c r="W979" s="97">
        <v>-140000</v>
      </c>
      <c r="X979" s="97">
        <v>-140000</v>
      </c>
      <c r="Y979" s="97">
        <v>-140000</v>
      </c>
      <c r="Z979" s="97">
        <v>-140000</v>
      </c>
      <c r="AA979" s="97">
        <v>-140000</v>
      </c>
      <c r="AB979" s="97">
        <v>-149000</v>
      </c>
      <c r="AC979" s="97"/>
      <c r="AD979" s="97"/>
      <c r="AE979" s="97">
        <f t="shared" si="828"/>
        <v>-140375</v>
      </c>
      <c r="AF979" s="105"/>
      <c r="AG979" s="104"/>
      <c r="AH979" s="102"/>
      <c r="AI979" s="102"/>
      <c r="AJ979" s="102"/>
      <c r="AK979" s="103">
        <f t="shared" si="836"/>
        <v>-140375</v>
      </c>
      <c r="AL979" s="102">
        <f t="shared" si="813"/>
        <v>-140375</v>
      </c>
      <c r="AM979" s="101"/>
      <c r="AN979" s="102"/>
      <c r="AO979" s="264">
        <f t="shared" si="814"/>
        <v>0</v>
      </c>
      <c r="AP979" s="240"/>
      <c r="AQ979" s="87">
        <f t="shared" si="835"/>
        <v>-149000</v>
      </c>
      <c r="AR979" s="102"/>
      <c r="AS979" s="102"/>
      <c r="AT979" s="102"/>
      <c r="AU979" s="103">
        <f t="shared" si="837"/>
        <v>-149000</v>
      </c>
      <c r="AV979" s="102">
        <f t="shared" si="815"/>
        <v>-149000</v>
      </c>
      <c r="AW979" s="101"/>
      <c r="AX979" s="102"/>
      <c r="AY979" s="101">
        <f t="shared" si="816"/>
        <v>0</v>
      </c>
      <c r="AZ979" s="516" t="s">
        <v>1697</v>
      </c>
      <c r="BA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row>
    <row r="980" spans="1:87" s="11" customFormat="1" ht="12" customHeight="1">
      <c r="A980" s="168">
        <v>22840131</v>
      </c>
      <c r="B980" s="111" t="str">
        <f t="shared" si="829"/>
        <v>22840131</v>
      </c>
      <c r="C980" s="96" t="s">
        <v>433</v>
      </c>
      <c r="D980" s="115" t="str">
        <f t="shared" si="830"/>
        <v>Non-Op</v>
      </c>
      <c r="E980" s="115"/>
      <c r="F980" s="96"/>
      <c r="G980" s="115"/>
      <c r="H980" s="184" t="str">
        <f t="shared" si="831"/>
        <v/>
      </c>
      <c r="I980" s="184" t="str">
        <f t="shared" si="818"/>
        <v/>
      </c>
      <c r="J980" s="184" t="str">
        <f t="shared" si="819"/>
        <v/>
      </c>
      <c r="K980" s="184" t="str">
        <f t="shared" si="820"/>
        <v>Non-Op</v>
      </c>
      <c r="L980" s="184" t="str">
        <f t="shared" si="832"/>
        <v>NO</v>
      </c>
      <c r="M980" s="184" t="str">
        <f t="shared" si="833"/>
        <v>NO</v>
      </c>
      <c r="N980" s="184" t="str">
        <f t="shared" si="834"/>
        <v/>
      </c>
      <c r="O980"/>
      <c r="P980" s="97">
        <v>-500000</v>
      </c>
      <c r="Q980" s="97">
        <v>-500000</v>
      </c>
      <c r="R980" s="97">
        <v>-500000</v>
      </c>
      <c r="S980" s="97">
        <v>-500000</v>
      </c>
      <c r="T980" s="97">
        <v>-500000</v>
      </c>
      <c r="U980" s="97">
        <v>-500000</v>
      </c>
      <c r="V980" s="97">
        <v>-500000</v>
      </c>
      <c r="W980" s="97">
        <v>-500000</v>
      </c>
      <c r="X980" s="97">
        <v>-500000</v>
      </c>
      <c r="Y980" s="97">
        <v>-500000</v>
      </c>
      <c r="Z980" s="97">
        <v>-500000</v>
      </c>
      <c r="AA980" s="97">
        <v>-485072.85</v>
      </c>
      <c r="AB980" s="97">
        <v>-580000</v>
      </c>
      <c r="AC980" s="97"/>
      <c r="AD980" s="97"/>
      <c r="AE980" s="97">
        <f t="shared" si="828"/>
        <v>-502089.40416666662</v>
      </c>
      <c r="AF980" s="105"/>
      <c r="AG980" s="104"/>
      <c r="AH980" s="102"/>
      <c r="AI980" s="102"/>
      <c r="AJ980" s="102"/>
      <c r="AK980" s="103">
        <f t="shared" si="836"/>
        <v>-502089.40416666662</v>
      </c>
      <c r="AL980" s="102">
        <f t="shared" si="813"/>
        <v>-502089.40416666662</v>
      </c>
      <c r="AM980" s="101"/>
      <c r="AN980" s="102"/>
      <c r="AO980" s="264">
        <f t="shared" si="814"/>
        <v>0</v>
      </c>
      <c r="AP980" s="240"/>
      <c r="AQ980" s="87">
        <f t="shared" si="835"/>
        <v>-580000</v>
      </c>
      <c r="AR980" s="102"/>
      <c r="AS980" s="102"/>
      <c r="AT980" s="102"/>
      <c r="AU980" s="103">
        <f t="shared" si="837"/>
        <v>-580000</v>
      </c>
      <c r="AV980" s="102">
        <f t="shared" si="815"/>
        <v>-580000</v>
      </c>
      <c r="AW980" s="101"/>
      <c r="AX980" s="102"/>
      <c r="AY980" s="101">
        <f t="shared" si="816"/>
        <v>0</v>
      </c>
      <c r="AZ980" s="516" t="s">
        <v>1697</v>
      </c>
      <c r="BA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row>
    <row r="981" spans="1:87" s="11" customFormat="1" ht="12" customHeight="1">
      <c r="A981" s="168">
        <v>22840132</v>
      </c>
      <c r="B981" s="111" t="str">
        <f t="shared" si="829"/>
        <v>22840132</v>
      </c>
      <c r="C981" s="96" t="s">
        <v>845</v>
      </c>
      <c r="D981" s="115" t="str">
        <f t="shared" si="830"/>
        <v>Non-Op</v>
      </c>
      <c r="E981" s="115"/>
      <c r="F981" s="96"/>
      <c r="G981" s="115"/>
      <c r="H981" s="184" t="str">
        <f t="shared" si="831"/>
        <v/>
      </c>
      <c r="I981" s="184" t="str">
        <f t="shared" si="818"/>
        <v/>
      </c>
      <c r="J981" s="184" t="str">
        <f t="shared" si="819"/>
        <v/>
      </c>
      <c r="K981" s="184" t="str">
        <f t="shared" si="820"/>
        <v>Non-Op</v>
      </c>
      <c r="L981" s="184" t="str">
        <f t="shared" si="832"/>
        <v>NO</v>
      </c>
      <c r="M981" s="184" t="str">
        <f t="shared" si="833"/>
        <v>NO</v>
      </c>
      <c r="N981" s="184" t="str">
        <f t="shared" si="834"/>
        <v/>
      </c>
      <c r="O981"/>
      <c r="P981" s="97">
        <v>-100000</v>
      </c>
      <c r="Q981" s="97">
        <v>-100000</v>
      </c>
      <c r="R981" s="97">
        <v>-100000</v>
      </c>
      <c r="S981" s="97">
        <v>-100000</v>
      </c>
      <c r="T981" s="97">
        <v>-100000</v>
      </c>
      <c r="U981" s="97">
        <v>-100000</v>
      </c>
      <c r="V981" s="97">
        <v>-100000</v>
      </c>
      <c r="W981" s="97">
        <v>-100000</v>
      </c>
      <c r="X981" s="97">
        <v>-100000</v>
      </c>
      <c r="Y981" s="97">
        <v>-100000</v>
      </c>
      <c r="Z981" s="97">
        <v>-100000</v>
      </c>
      <c r="AA981" s="97">
        <v>-100000</v>
      </c>
      <c r="AB981" s="97">
        <v>-107000</v>
      </c>
      <c r="AC981" s="97"/>
      <c r="AD981" s="97"/>
      <c r="AE981" s="97">
        <f t="shared" si="828"/>
        <v>-100291.66666666667</v>
      </c>
      <c r="AF981" s="105"/>
      <c r="AG981" s="104"/>
      <c r="AH981" s="102"/>
      <c r="AI981" s="102"/>
      <c r="AJ981" s="102"/>
      <c r="AK981" s="103">
        <f t="shared" si="836"/>
        <v>-100291.66666666667</v>
      </c>
      <c r="AL981" s="102">
        <f t="shared" si="813"/>
        <v>-100291.66666666667</v>
      </c>
      <c r="AM981" s="101"/>
      <c r="AN981" s="102"/>
      <c r="AO981" s="264">
        <f t="shared" si="814"/>
        <v>0</v>
      </c>
      <c r="AP981" s="240"/>
      <c r="AQ981" s="87">
        <f t="shared" si="835"/>
        <v>-107000</v>
      </c>
      <c r="AR981" s="102"/>
      <c r="AS981" s="102"/>
      <c r="AT981" s="102"/>
      <c r="AU981" s="103">
        <f t="shared" si="837"/>
        <v>-107000</v>
      </c>
      <c r="AV981" s="102">
        <f t="shared" si="815"/>
        <v>-107000</v>
      </c>
      <c r="AW981" s="101"/>
      <c r="AX981" s="102"/>
      <c r="AY981" s="101">
        <f t="shared" si="816"/>
        <v>0</v>
      </c>
      <c r="AZ981" s="516" t="s">
        <v>1697</v>
      </c>
      <c r="BA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row>
    <row r="982" spans="1:87" s="11" customFormat="1" ht="12" customHeight="1">
      <c r="A982" s="175">
        <v>22840161</v>
      </c>
      <c r="B982" s="115" t="str">
        <f t="shared" si="829"/>
        <v>22840161</v>
      </c>
      <c r="C982" s="96" t="s">
        <v>1255</v>
      </c>
      <c r="D982" s="115" t="str">
        <f t="shared" si="830"/>
        <v>Non-Op</v>
      </c>
      <c r="E982" s="115"/>
      <c r="F982" s="96"/>
      <c r="G982" s="115"/>
      <c r="H982" s="184" t="str">
        <f t="shared" si="831"/>
        <v/>
      </c>
      <c r="I982" s="184" t="str">
        <f t="shared" si="818"/>
        <v/>
      </c>
      <c r="J982" s="184" t="str">
        <f t="shared" si="819"/>
        <v/>
      </c>
      <c r="K982" s="184" t="str">
        <f t="shared" si="820"/>
        <v>Non-Op</v>
      </c>
      <c r="L982" s="184" t="str">
        <f t="shared" si="832"/>
        <v>NO</v>
      </c>
      <c r="M982" s="184" t="str">
        <f t="shared" si="833"/>
        <v>NO</v>
      </c>
      <c r="N982" s="184" t="str">
        <f t="shared" si="834"/>
        <v/>
      </c>
      <c r="O982"/>
      <c r="P982" s="97">
        <v>-350000</v>
      </c>
      <c r="Q982" s="97">
        <v>-350000</v>
      </c>
      <c r="R982" s="97">
        <v>-350000</v>
      </c>
      <c r="S982" s="97">
        <v>-345600.85</v>
      </c>
      <c r="T982" s="97">
        <v>-345600.85</v>
      </c>
      <c r="U982" s="97">
        <v>-345600.85</v>
      </c>
      <c r="V982" s="97">
        <v>-342133.2</v>
      </c>
      <c r="W982" s="97">
        <v>-342133.2</v>
      </c>
      <c r="X982" s="97">
        <v>-342133.2</v>
      </c>
      <c r="Y982" s="97">
        <v>-334496.37</v>
      </c>
      <c r="Z982" s="97">
        <v>-334496.37</v>
      </c>
      <c r="AA982" s="97">
        <v>-334496.37</v>
      </c>
      <c r="AB982" s="97">
        <v>-350000</v>
      </c>
      <c r="AC982" s="97"/>
      <c r="AD982" s="97"/>
      <c r="AE982" s="97">
        <f t="shared" si="828"/>
        <v>-343057.60500000004</v>
      </c>
      <c r="AF982" s="105"/>
      <c r="AG982" s="104"/>
      <c r="AH982" s="102"/>
      <c r="AI982" s="102"/>
      <c r="AJ982" s="102"/>
      <c r="AK982" s="103">
        <f t="shared" si="836"/>
        <v>-343057.60500000004</v>
      </c>
      <c r="AL982" s="102">
        <f t="shared" si="813"/>
        <v>-343057.60500000004</v>
      </c>
      <c r="AM982" s="101"/>
      <c r="AN982" s="102"/>
      <c r="AO982" s="264">
        <f t="shared" si="814"/>
        <v>0</v>
      </c>
      <c r="AP982" s="240"/>
      <c r="AQ982" s="87">
        <f t="shared" si="835"/>
        <v>-350000</v>
      </c>
      <c r="AR982" s="102"/>
      <c r="AS982" s="102"/>
      <c r="AT982" s="102"/>
      <c r="AU982" s="103">
        <f t="shared" si="837"/>
        <v>-350000</v>
      </c>
      <c r="AV982" s="102">
        <f t="shared" si="815"/>
        <v>-350000</v>
      </c>
      <c r="AW982" s="101"/>
      <c r="AX982" s="102"/>
      <c r="AY982" s="101">
        <f t="shared" si="816"/>
        <v>0</v>
      </c>
      <c r="AZ982" s="516" t="s">
        <v>1697</v>
      </c>
      <c r="BA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row>
    <row r="983" spans="1:87" s="11" customFormat="1" ht="12" customHeight="1">
      <c r="A983" s="175">
        <v>22840162</v>
      </c>
      <c r="B983" s="115" t="str">
        <f t="shared" si="829"/>
        <v>22840162</v>
      </c>
      <c r="C983" s="96" t="s">
        <v>1087</v>
      </c>
      <c r="D983" s="115" t="str">
        <f t="shared" si="830"/>
        <v>Non-Op</v>
      </c>
      <c r="E983" s="115"/>
      <c r="F983" s="96"/>
      <c r="G983" s="115"/>
      <c r="H983" s="184" t="str">
        <f t="shared" si="831"/>
        <v/>
      </c>
      <c r="I983" s="184" t="str">
        <f t="shared" ref="I983:I1014" si="838">IF(VALUE(AI983),I$7,IF(ISBLANK(AI983),"",I$7))</f>
        <v/>
      </c>
      <c r="J983" s="184" t="str">
        <f t="shared" ref="J983:J1014" si="839">IF(VALUE(AJ983),J$7,IF(ISBLANK(AJ983),"",J$7))</f>
        <v/>
      </c>
      <c r="K983" s="184" t="str">
        <f t="shared" ref="K983:K1014" si="840">IF(VALUE(AK983),K$7,IF(ISBLANK(AK983),"",K$7))</f>
        <v>Non-Op</v>
      </c>
      <c r="L983" s="184" t="str">
        <f t="shared" si="832"/>
        <v>NO</v>
      </c>
      <c r="M983" s="184" t="str">
        <f t="shared" si="833"/>
        <v>NO</v>
      </c>
      <c r="N983" s="184" t="str">
        <f t="shared" si="834"/>
        <v/>
      </c>
      <c r="O983"/>
      <c r="P983" s="97">
        <v>-100000</v>
      </c>
      <c r="Q983" s="97">
        <v>-100000</v>
      </c>
      <c r="R983" s="97">
        <v>-100000</v>
      </c>
      <c r="S983" s="97">
        <v>-100000</v>
      </c>
      <c r="T983" s="97">
        <v>-100000</v>
      </c>
      <c r="U983" s="97">
        <v>-100000</v>
      </c>
      <c r="V983" s="97">
        <v>-75226.92</v>
      </c>
      <c r="W983" s="97">
        <v>-75226.92</v>
      </c>
      <c r="X983" s="97">
        <v>-75226.92</v>
      </c>
      <c r="Y983" s="97">
        <v>-59900.23</v>
      </c>
      <c r="Z983" s="97">
        <v>-59900.23</v>
      </c>
      <c r="AA983" s="97">
        <v>-59900.23</v>
      </c>
      <c r="AB983" s="97">
        <v>-100000</v>
      </c>
      <c r="AC983" s="97"/>
      <c r="AD983" s="97"/>
      <c r="AE983" s="97">
        <f t="shared" si="828"/>
        <v>-83781.787500000006</v>
      </c>
      <c r="AF983" s="105"/>
      <c r="AG983" s="104"/>
      <c r="AH983" s="102"/>
      <c r="AI983" s="102"/>
      <c r="AJ983" s="102"/>
      <c r="AK983" s="103">
        <f t="shared" si="836"/>
        <v>-83781.787500000006</v>
      </c>
      <c r="AL983" s="102">
        <f t="shared" si="813"/>
        <v>-83781.787500000006</v>
      </c>
      <c r="AM983" s="101"/>
      <c r="AN983" s="102"/>
      <c r="AO983" s="264">
        <f t="shared" si="814"/>
        <v>0</v>
      </c>
      <c r="AP983" s="240"/>
      <c r="AQ983" s="87">
        <f t="shared" si="835"/>
        <v>-100000</v>
      </c>
      <c r="AR983" s="102"/>
      <c r="AS983" s="102"/>
      <c r="AT983" s="102"/>
      <c r="AU983" s="103">
        <f t="shared" si="837"/>
        <v>-100000</v>
      </c>
      <c r="AV983" s="102">
        <f t="shared" si="815"/>
        <v>-100000</v>
      </c>
      <c r="AW983" s="101"/>
      <c r="AX983" s="102"/>
      <c r="AY983" s="101">
        <f t="shared" si="816"/>
        <v>0</v>
      </c>
      <c r="AZ983" s="516" t="s">
        <v>1697</v>
      </c>
      <c r="BA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row>
    <row r="984" spans="1:87" s="11" customFormat="1" ht="12" customHeight="1">
      <c r="A984" s="175">
        <v>22840171</v>
      </c>
      <c r="B984" s="115" t="str">
        <f t="shared" si="829"/>
        <v>22840171</v>
      </c>
      <c r="C984" s="96" t="s">
        <v>1256</v>
      </c>
      <c r="D984" s="115" t="str">
        <f t="shared" si="830"/>
        <v>W/C</v>
      </c>
      <c r="E984" s="115"/>
      <c r="F984" s="96"/>
      <c r="G984" s="115"/>
      <c r="H984" s="184" t="str">
        <f t="shared" si="831"/>
        <v/>
      </c>
      <c r="I984" s="184" t="str">
        <f t="shared" si="838"/>
        <v/>
      </c>
      <c r="J984" s="184" t="str">
        <f t="shared" si="839"/>
        <v/>
      </c>
      <c r="K984" s="184" t="str">
        <f t="shared" si="840"/>
        <v/>
      </c>
      <c r="L984" s="184" t="str">
        <f t="shared" si="832"/>
        <v>NO</v>
      </c>
      <c r="M984" s="184" t="str">
        <f t="shared" si="833"/>
        <v>W/C</v>
      </c>
      <c r="N984" s="184" t="str">
        <f t="shared" si="834"/>
        <v>W/C</v>
      </c>
      <c r="O984"/>
      <c r="P984" s="97">
        <v>-50000</v>
      </c>
      <c r="Q984" s="97">
        <v>-50000</v>
      </c>
      <c r="R984" s="97">
        <v>-50000</v>
      </c>
      <c r="S984" s="97">
        <v>-50000</v>
      </c>
      <c r="T984" s="97">
        <v>-50000</v>
      </c>
      <c r="U984" s="97">
        <v>-50000</v>
      </c>
      <c r="V984" s="97">
        <v>-50000</v>
      </c>
      <c r="W984" s="97">
        <v>-50000</v>
      </c>
      <c r="X984" s="97">
        <v>-50000</v>
      </c>
      <c r="Y984" s="97">
        <v>-50000</v>
      </c>
      <c r="Z984" s="97">
        <v>-50000</v>
      </c>
      <c r="AA984" s="97">
        <v>-50000</v>
      </c>
      <c r="AB984" s="97">
        <v>-53000</v>
      </c>
      <c r="AC984" s="97"/>
      <c r="AD984" s="97"/>
      <c r="AE984" s="97">
        <f t="shared" si="828"/>
        <v>-50125</v>
      </c>
      <c r="AF984" s="105"/>
      <c r="AG984" s="104"/>
      <c r="AH984" s="102"/>
      <c r="AI984" s="102"/>
      <c r="AJ984" s="102"/>
      <c r="AK984" s="103"/>
      <c r="AL984" s="102">
        <f t="shared" si="813"/>
        <v>0</v>
      </c>
      <c r="AM984" s="101"/>
      <c r="AN984" s="102">
        <f>AE984</f>
        <v>-50125</v>
      </c>
      <c r="AO984" s="264">
        <f t="shared" si="814"/>
        <v>-50125</v>
      </c>
      <c r="AP984" s="240"/>
      <c r="AQ984" s="87">
        <f t="shared" si="835"/>
        <v>-53000</v>
      </c>
      <c r="AR984" s="102"/>
      <c r="AS984" s="102"/>
      <c r="AT984" s="102"/>
      <c r="AU984" s="103"/>
      <c r="AV984" s="102">
        <f t="shared" si="815"/>
        <v>0</v>
      </c>
      <c r="AW984" s="101"/>
      <c r="AX984" s="102">
        <f>AQ984</f>
        <v>-53000</v>
      </c>
      <c r="AY984" s="101">
        <f t="shared" si="816"/>
        <v>-53000</v>
      </c>
      <c r="AZ984" s="516"/>
      <c r="BA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row>
    <row r="985" spans="1:87" s="11" customFormat="1" ht="12" customHeight="1">
      <c r="A985" s="175">
        <v>22840181</v>
      </c>
      <c r="B985" s="115" t="str">
        <f t="shared" si="829"/>
        <v>22840181</v>
      </c>
      <c r="C985" s="96" t="s">
        <v>1257</v>
      </c>
      <c r="D985" s="115" t="str">
        <f t="shared" si="830"/>
        <v>Non-Op</v>
      </c>
      <c r="E985" s="115"/>
      <c r="F985" s="96"/>
      <c r="G985" s="115"/>
      <c r="H985" s="184" t="str">
        <f t="shared" si="831"/>
        <v/>
      </c>
      <c r="I985" s="184" t="str">
        <f t="shared" si="838"/>
        <v/>
      </c>
      <c r="J985" s="184" t="str">
        <f t="shared" si="839"/>
        <v/>
      </c>
      <c r="K985" s="184" t="str">
        <f t="shared" si="840"/>
        <v>Non-Op</v>
      </c>
      <c r="L985" s="184" t="str">
        <f t="shared" si="832"/>
        <v>NO</v>
      </c>
      <c r="M985" s="184" t="str">
        <f t="shared" si="833"/>
        <v>NO</v>
      </c>
      <c r="N985" s="184" t="str">
        <f t="shared" si="834"/>
        <v/>
      </c>
      <c r="O985"/>
      <c r="P985" s="97">
        <v>-5625000</v>
      </c>
      <c r="Q985" s="97">
        <v>-5625000</v>
      </c>
      <c r="R985" s="97">
        <v>-5625000</v>
      </c>
      <c r="S985" s="97">
        <v>-5495618.5700000003</v>
      </c>
      <c r="T985" s="97">
        <v>-5495618.5700000003</v>
      </c>
      <c r="U985" s="97">
        <v>-5495618.5700000003</v>
      </c>
      <c r="V985" s="97">
        <v>-5458295.9100000001</v>
      </c>
      <c r="W985" s="97">
        <v>-5458295.9100000001</v>
      </c>
      <c r="X985" s="97">
        <v>-5458295.9100000001</v>
      </c>
      <c r="Y985" s="97">
        <v>-5391609.25</v>
      </c>
      <c r="Z985" s="97">
        <v>-5391609.25</v>
      </c>
      <c r="AA985" s="97">
        <v>-5391609.25</v>
      </c>
      <c r="AB985" s="97">
        <v>-6165000</v>
      </c>
      <c r="AC985" s="97"/>
      <c r="AD985" s="97"/>
      <c r="AE985" s="97">
        <f t="shared" si="828"/>
        <v>-5515130.9325000001</v>
      </c>
      <c r="AF985" s="105"/>
      <c r="AG985" s="104"/>
      <c r="AH985" s="102"/>
      <c r="AI985" s="102"/>
      <c r="AJ985" s="102"/>
      <c r="AK985" s="103">
        <f t="shared" ref="AK985:AK993" si="841">AE985</f>
        <v>-5515130.9325000001</v>
      </c>
      <c r="AL985" s="102">
        <f t="shared" si="813"/>
        <v>-5515130.9325000001</v>
      </c>
      <c r="AM985" s="101"/>
      <c r="AN985" s="102"/>
      <c r="AO985" s="264">
        <f t="shared" si="814"/>
        <v>0</v>
      </c>
      <c r="AP985" s="240"/>
      <c r="AQ985" s="87">
        <f t="shared" si="835"/>
        <v>-6165000</v>
      </c>
      <c r="AR985" s="102"/>
      <c r="AS985" s="102"/>
      <c r="AT985" s="102"/>
      <c r="AU985" s="103">
        <f t="shared" ref="AU985:AU993" si="842">AQ985</f>
        <v>-6165000</v>
      </c>
      <c r="AV985" s="102">
        <f t="shared" si="815"/>
        <v>-6165000</v>
      </c>
      <c r="AW985" s="101"/>
      <c r="AX985" s="102"/>
      <c r="AY985" s="101">
        <f t="shared" si="816"/>
        <v>0</v>
      </c>
      <c r="AZ985" s="516" t="s">
        <v>1697</v>
      </c>
      <c r="BA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row>
    <row r="986" spans="1:87" s="11" customFormat="1" ht="12" customHeight="1">
      <c r="A986" s="175">
        <v>22840191</v>
      </c>
      <c r="B986" s="115" t="str">
        <f t="shared" si="829"/>
        <v>22840191</v>
      </c>
      <c r="C986" s="96" t="s">
        <v>1258</v>
      </c>
      <c r="D986" s="115" t="str">
        <f t="shared" si="830"/>
        <v>Non-Op</v>
      </c>
      <c r="E986" s="115"/>
      <c r="F986" s="96"/>
      <c r="G986" s="115"/>
      <c r="H986" s="184" t="str">
        <f t="shared" si="831"/>
        <v/>
      </c>
      <c r="I986" s="184" t="str">
        <f t="shared" si="838"/>
        <v/>
      </c>
      <c r="J986" s="184" t="str">
        <f t="shared" si="839"/>
        <v/>
      </c>
      <c r="K986" s="184" t="str">
        <f t="shared" si="840"/>
        <v>Non-Op</v>
      </c>
      <c r="L986" s="184" t="str">
        <f t="shared" si="832"/>
        <v>NO</v>
      </c>
      <c r="M986" s="184" t="str">
        <f t="shared" si="833"/>
        <v>NO</v>
      </c>
      <c r="N986" s="184" t="str">
        <f t="shared" si="834"/>
        <v/>
      </c>
      <c r="O986"/>
      <c r="P986" s="97">
        <v>-250000</v>
      </c>
      <c r="Q986" s="97">
        <v>-250000</v>
      </c>
      <c r="R986" s="97">
        <v>-250000</v>
      </c>
      <c r="S986" s="97">
        <v>-250000</v>
      </c>
      <c r="T986" s="97">
        <v>-250000</v>
      </c>
      <c r="U986" s="97">
        <v>-250000</v>
      </c>
      <c r="V986" s="97">
        <v>-250000</v>
      </c>
      <c r="W986" s="97">
        <v>-250000</v>
      </c>
      <c r="X986" s="97">
        <v>-250000</v>
      </c>
      <c r="Y986" s="97">
        <v>-250000</v>
      </c>
      <c r="Z986" s="97">
        <v>-250000</v>
      </c>
      <c r="AA986" s="97">
        <v>-250000</v>
      </c>
      <c r="AB986" s="97">
        <v>-267000</v>
      </c>
      <c r="AC986" s="97"/>
      <c r="AD986" s="97"/>
      <c r="AE986" s="97">
        <f t="shared" si="828"/>
        <v>-250708.33333333334</v>
      </c>
      <c r="AF986" s="105"/>
      <c r="AG986" s="104"/>
      <c r="AH986" s="102"/>
      <c r="AI986" s="102"/>
      <c r="AJ986" s="102"/>
      <c r="AK986" s="103">
        <f t="shared" si="841"/>
        <v>-250708.33333333334</v>
      </c>
      <c r="AL986" s="102">
        <f t="shared" si="813"/>
        <v>-250708.33333333334</v>
      </c>
      <c r="AM986" s="101"/>
      <c r="AN986" s="102"/>
      <c r="AO986" s="264">
        <f t="shared" si="814"/>
        <v>0</v>
      </c>
      <c r="AP986" s="240"/>
      <c r="AQ986" s="87">
        <f t="shared" si="835"/>
        <v>-267000</v>
      </c>
      <c r="AR986" s="102"/>
      <c r="AS986" s="102"/>
      <c r="AT986" s="102"/>
      <c r="AU986" s="103">
        <f t="shared" si="842"/>
        <v>-267000</v>
      </c>
      <c r="AV986" s="102">
        <f t="shared" si="815"/>
        <v>-267000</v>
      </c>
      <c r="AW986" s="101"/>
      <c r="AX986" s="102"/>
      <c r="AY986" s="101">
        <f t="shared" si="816"/>
        <v>0</v>
      </c>
      <c r="AZ986" s="516" t="s">
        <v>1697</v>
      </c>
      <c r="BA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row>
    <row r="987" spans="1:87" s="11" customFormat="1" ht="12" customHeight="1">
      <c r="A987" s="175">
        <v>22840221</v>
      </c>
      <c r="B987" s="115" t="str">
        <f t="shared" si="829"/>
        <v>22840221</v>
      </c>
      <c r="C987" s="96" t="s">
        <v>1259</v>
      </c>
      <c r="D987" s="115" t="str">
        <f t="shared" si="830"/>
        <v>Non-Op</v>
      </c>
      <c r="E987" s="115"/>
      <c r="F987" s="96"/>
      <c r="G987" s="115"/>
      <c r="H987" s="184" t="str">
        <f t="shared" si="831"/>
        <v/>
      </c>
      <c r="I987" s="184" t="str">
        <f t="shared" si="838"/>
        <v/>
      </c>
      <c r="J987" s="184" t="str">
        <f t="shared" si="839"/>
        <v/>
      </c>
      <c r="K987" s="184" t="str">
        <f t="shared" si="840"/>
        <v>Non-Op</v>
      </c>
      <c r="L987" s="184" t="str">
        <f t="shared" si="832"/>
        <v>NO</v>
      </c>
      <c r="M987" s="184" t="str">
        <f t="shared" si="833"/>
        <v>NO</v>
      </c>
      <c r="N987" s="184" t="str">
        <f t="shared" si="834"/>
        <v/>
      </c>
      <c r="O987"/>
      <c r="P987" s="97">
        <v>-150000</v>
      </c>
      <c r="Q987" s="97">
        <v>-150000</v>
      </c>
      <c r="R987" s="97">
        <v>-150000</v>
      </c>
      <c r="S987" s="97">
        <v>-87847.75</v>
      </c>
      <c r="T987" s="97">
        <v>-87847.75</v>
      </c>
      <c r="U987" s="97">
        <v>-87847.75</v>
      </c>
      <c r="V987" s="97">
        <v>-110868.66</v>
      </c>
      <c r="W987" s="97">
        <v>-110868.66</v>
      </c>
      <c r="X987" s="97">
        <v>-110868.66</v>
      </c>
      <c r="Y987" s="97">
        <v>-75282.86</v>
      </c>
      <c r="Z987" s="97">
        <v>-75282.86</v>
      </c>
      <c r="AA987" s="97">
        <v>-75282.86</v>
      </c>
      <c r="AB987" s="97">
        <v>-160000</v>
      </c>
      <c r="AC987" s="97"/>
      <c r="AD987" s="97"/>
      <c r="AE987" s="97">
        <f t="shared" si="828"/>
        <v>-106416.48416666668</v>
      </c>
      <c r="AF987" s="105"/>
      <c r="AG987" s="104"/>
      <c r="AH987" s="102"/>
      <c r="AI987" s="102"/>
      <c r="AJ987" s="102"/>
      <c r="AK987" s="103">
        <f t="shared" si="841"/>
        <v>-106416.48416666668</v>
      </c>
      <c r="AL987" s="102">
        <f t="shared" si="813"/>
        <v>-106416.48416666668</v>
      </c>
      <c r="AM987" s="101"/>
      <c r="AN987" s="102"/>
      <c r="AO987" s="264">
        <f t="shared" si="814"/>
        <v>0</v>
      </c>
      <c r="AP987" s="240"/>
      <c r="AQ987" s="87">
        <f t="shared" si="835"/>
        <v>-160000</v>
      </c>
      <c r="AR987" s="102"/>
      <c r="AS987" s="102"/>
      <c r="AT987" s="102"/>
      <c r="AU987" s="103">
        <f t="shared" si="842"/>
        <v>-160000</v>
      </c>
      <c r="AV987" s="102">
        <f t="shared" si="815"/>
        <v>-160000</v>
      </c>
      <c r="AW987" s="101"/>
      <c r="AX987" s="102"/>
      <c r="AY987" s="101">
        <f t="shared" si="816"/>
        <v>0</v>
      </c>
      <c r="AZ987" s="516" t="s">
        <v>1697</v>
      </c>
      <c r="BA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row>
    <row r="988" spans="1:87" s="11" customFormat="1" ht="12" customHeight="1">
      <c r="A988" s="175">
        <v>22840231</v>
      </c>
      <c r="B988" s="115" t="str">
        <f t="shared" si="829"/>
        <v>22840231</v>
      </c>
      <c r="C988" s="96" t="s">
        <v>1260</v>
      </c>
      <c r="D988" s="115" t="str">
        <f t="shared" si="830"/>
        <v>Non-Op</v>
      </c>
      <c r="E988" s="115"/>
      <c r="F988" s="96"/>
      <c r="G988" s="115"/>
      <c r="H988" s="184" t="str">
        <f t="shared" si="831"/>
        <v/>
      </c>
      <c r="I988" s="184" t="str">
        <f t="shared" si="838"/>
        <v/>
      </c>
      <c r="J988" s="184" t="str">
        <f t="shared" si="839"/>
        <v/>
      </c>
      <c r="K988" s="184" t="str">
        <f t="shared" si="840"/>
        <v>Non-Op</v>
      </c>
      <c r="L988" s="184" t="str">
        <f t="shared" si="832"/>
        <v>NO</v>
      </c>
      <c r="M988" s="184" t="str">
        <f t="shared" si="833"/>
        <v>NO</v>
      </c>
      <c r="N988" s="184" t="str">
        <f t="shared" si="834"/>
        <v/>
      </c>
      <c r="O988"/>
      <c r="P988" s="97">
        <v>-75000</v>
      </c>
      <c r="Q988" s="97">
        <v>-75000</v>
      </c>
      <c r="R988" s="97">
        <v>-75000</v>
      </c>
      <c r="S988" s="97">
        <v>-75000</v>
      </c>
      <c r="T988" s="97">
        <v>-75000</v>
      </c>
      <c r="U988" s="97">
        <v>-75000</v>
      </c>
      <c r="V988" s="97">
        <v>-75000</v>
      </c>
      <c r="W988" s="97">
        <v>-75000</v>
      </c>
      <c r="X988" s="97">
        <v>-75000</v>
      </c>
      <c r="Y988" s="97">
        <v>-75000</v>
      </c>
      <c r="Z988" s="97">
        <v>-75000</v>
      </c>
      <c r="AA988" s="97">
        <v>-75000</v>
      </c>
      <c r="AB988" s="97">
        <v>-80000</v>
      </c>
      <c r="AC988" s="97"/>
      <c r="AD988" s="97"/>
      <c r="AE988" s="97">
        <f t="shared" si="828"/>
        <v>-75208.333333333328</v>
      </c>
      <c r="AF988" s="105"/>
      <c r="AG988" s="104"/>
      <c r="AH988" s="102"/>
      <c r="AI988" s="102"/>
      <c r="AJ988" s="102"/>
      <c r="AK988" s="103">
        <f t="shared" si="841"/>
        <v>-75208.333333333328</v>
      </c>
      <c r="AL988" s="102">
        <f t="shared" si="813"/>
        <v>-75208.333333333328</v>
      </c>
      <c r="AM988" s="101"/>
      <c r="AN988" s="102"/>
      <c r="AO988" s="264">
        <f t="shared" si="814"/>
        <v>0</v>
      </c>
      <c r="AP988" s="240"/>
      <c r="AQ988" s="87">
        <f t="shared" si="835"/>
        <v>-80000</v>
      </c>
      <c r="AR988" s="102"/>
      <c r="AS988" s="102"/>
      <c r="AT988" s="102"/>
      <c r="AU988" s="103">
        <f t="shared" si="842"/>
        <v>-80000</v>
      </c>
      <c r="AV988" s="102">
        <f t="shared" si="815"/>
        <v>-80000</v>
      </c>
      <c r="AW988" s="101"/>
      <c r="AX988" s="102"/>
      <c r="AY988" s="101">
        <f t="shared" si="816"/>
        <v>0</v>
      </c>
      <c r="AZ988" s="516" t="s">
        <v>1697</v>
      </c>
      <c r="BA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row>
    <row r="989" spans="1:87" s="11" customFormat="1" ht="12" customHeight="1">
      <c r="A989" s="168">
        <v>22840251</v>
      </c>
      <c r="B989" s="111" t="str">
        <f t="shared" si="829"/>
        <v>22840251</v>
      </c>
      <c r="C989" s="96" t="s">
        <v>356</v>
      </c>
      <c r="D989" s="115" t="str">
        <f t="shared" si="830"/>
        <v>Non-Op</v>
      </c>
      <c r="E989" s="115"/>
      <c r="F989" s="96"/>
      <c r="G989" s="115"/>
      <c r="H989" s="184" t="str">
        <f t="shared" si="831"/>
        <v/>
      </c>
      <c r="I989" s="184" t="str">
        <f t="shared" si="838"/>
        <v/>
      </c>
      <c r="J989" s="184" t="str">
        <f t="shared" si="839"/>
        <v/>
      </c>
      <c r="K989" s="184" t="str">
        <f t="shared" si="840"/>
        <v>Non-Op</v>
      </c>
      <c r="L989" s="184" t="str">
        <f t="shared" si="832"/>
        <v>NO</v>
      </c>
      <c r="M989" s="184" t="str">
        <f t="shared" si="833"/>
        <v>NO</v>
      </c>
      <c r="N989" s="184" t="str">
        <f t="shared" si="834"/>
        <v/>
      </c>
      <c r="O989"/>
      <c r="P989" s="97">
        <v>-5973891</v>
      </c>
      <c r="Q989" s="97">
        <v>-3106425</v>
      </c>
      <c r="R989" s="97">
        <v>-3106425</v>
      </c>
      <c r="S989" s="97">
        <v>-3106425</v>
      </c>
      <c r="T989" s="97">
        <v>-3106425</v>
      </c>
      <c r="U989" s="97">
        <v>-3106425</v>
      </c>
      <c r="V989" s="97">
        <v>-3106425</v>
      </c>
      <c r="W989" s="97">
        <v>-3106425</v>
      </c>
      <c r="X989" s="97">
        <v>-3106425</v>
      </c>
      <c r="Y989" s="97">
        <v>-3106425</v>
      </c>
      <c r="Z989" s="97">
        <v>-3106425</v>
      </c>
      <c r="AA989" s="97">
        <v>-3106425</v>
      </c>
      <c r="AB989" s="97">
        <v>-3106425</v>
      </c>
      <c r="AC989" s="97"/>
      <c r="AD989" s="97"/>
      <c r="AE989" s="97">
        <f t="shared" si="828"/>
        <v>-3225902.75</v>
      </c>
      <c r="AF989" s="105"/>
      <c r="AG989" s="104"/>
      <c r="AH989" s="102"/>
      <c r="AI989" s="102"/>
      <c r="AJ989" s="102"/>
      <c r="AK989" s="103">
        <f t="shared" si="841"/>
        <v>-3225902.75</v>
      </c>
      <c r="AL989" s="102">
        <f t="shared" si="813"/>
        <v>-3225902.75</v>
      </c>
      <c r="AM989" s="101"/>
      <c r="AN989" s="102"/>
      <c r="AO989" s="264">
        <f t="shared" si="814"/>
        <v>0</v>
      </c>
      <c r="AP989" s="240"/>
      <c r="AQ989" s="87">
        <f t="shared" si="835"/>
        <v>-3106425</v>
      </c>
      <c r="AR989" s="102"/>
      <c r="AS989" s="102"/>
      <c r="AT989" s="102"/>
      <c r="AU989" s="103">
        <f t="shared" si="842"/>
        <v>-3106425</v>
      </c>
      <c r="AV989" s="102">
        <f t="shared" si="815"/>
        <v>-3106425</v>
      </c>
      <c r="AW989" s="101"/>
      <c r="AX989" s="102"/>
      <c r="AY989" s="101">
        <f t="shared" si="816"/>
        <v>0</v>
      </c>
      <c r="AZ989" s="516" t="s">
        <v>1693</v>
      </c>
      <c r="BA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row>
    <row r="990" spans="1:87" s="11" customFormat="1" ht="12" customHeight="1">
      <c r="A990" s="168">
        <v>22840281</v>
      </c>
      <c r="B990" s="111" t="str">
        <f t="shared" si="829"/>
        <v>22840281</v>
      </c>
      <c r="C990" s="96" t="s">
        <v>1261</v>
      </c>
      <c r="D990" s="115" t="str">
        <f t="shared" si="830"/>
        <v>Non-Op</v>
      </c>
      <c r="E990" s="115"/>
      <c r="F990" s="96"/>
      <c r="G990" s="115"/>
      <c r="H990" s="184" t="str">
        <f t="shared" si="831"/>
        <v/>
      </c>
      <c r="I990" s="184" t="str">
        <f t="shared" si="838"/>
        <v/>
      </c>
      <c r="J990" s="184" t="str">
        <f t="shared" si="839"/>
        <v/>
      </c>
      <c r="K990" s="184" t="str">
        <f t="shared" si="840"/>
        <v>Non-Op</v>
      </c>
      <c r="L990" s="184" t="str">
        <f t="shared" si="832"/>
        <v>NO</v>
      </c>
      <c r="M990" s="184" t="str">
        <f t="shared" si="833"/>
        <v>NO</v>
      </c>
      <c r="N990" s="184" t="str">
        <f t="shared" si="834"/>
        <v/>
      </c>
      <c r="O990"/>
      <c r="P990" s="97">
        <v>-50000</v>
      </c>
      <c r="Q990" s="97">
        <v>-50000</v>
      </c>
      <c r="R990" s="97">
        <v>-50000</v>
      </c>
      <c r="S990" s="97">
        <v>-50000</v>
      </c>
      <c r="T990" s="97">
        <v>-50000</v>
      </c>
      <c r="U990" s="97">
        <v>-50000</v>
      </c>
      <c r="V990" s="97">
        <v>-50000</v>
      </c>
      <c r="W990" s="97">
        <v>-50000</v>
      </c>
      <c r="X990" s="97">
        <v>-50000</v>
      </c>
      <c r="Y990" s="97">
        <v>-50000</v>
      </c>
      <c r="Z990" s="97">
        <v>-50000</v>
      </c>
      <c r="AA990" s="97">
        <v>-50000</v>
      </c>
      <c r="AB990" s="97">
        <v>-53000</v>
      </c>
      <c r="AC990" s="97"/>
      <c r="AD990" s="97"/>
      <c r="AE990" s="97">
        <f t="shared" si="828"/>
        <v>-50125</v>
      </c>
      <c r="AF990" s="105"/>
      <c r="AG990" s="104"/>
      <c r="AH990" s="102"/>
      <c r="AI990" s="102"/>
      <c r="AJ990" s="102"/>
      <c r="AK990" s="103">
        <f t="shared" si="841"/>
        <v>-50125</v>
      </c>
      <c r="AL990" s="102">
        <f t="shared" si="813"/>
        <v>-50125</v>
      </c>
      <c r="AM990" s="101"/>
      <c r="AN990" s="102"/>
      <c r="AO990" s="264">
        <f t="shared" si="814"/>
        <v>0</v>
      </c>
      <c r="AP990" s="240"/>
      <c r="AQ990" s="87">
        <f t="shared" si="835"/>
        <v>-53000</v>
      </c>
      <c r="AR990" s="102"/>
      <c r="AS990" s="102"/>
      <c r="AT990" s="102"/>
      <c r="AU990" s="103">
        <f t="shared" si="842"/>
        <v>-53000</v>
      </c>
      <c r="AV990" s="102">
        <f t="shared" si="815"/>
        <v>-53000</v>
      </c>
      <c r="AW990" s="101"/>
      <c r="AX990" s="102"/>
      <c r="AY990" s="101">
        <f t="shared" si="816"/>
        <v>0</v>
      </c>
      <c r="AZ990" s="516" t="s">
        <v>1697</v>
      </c>
      <c r="BA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row>
    <row r="991" spans="1:87" s="11" customFormat="1" ht="12" customHeight="1">
      <c r="A991" s="168">
        <v>22840301</v>
      </c>
      <c r="B991" s="111" t="str">
        <f t="shared" si="829"/>
        <v>22840301</v>
      </c>
      <c r="C991" s="96" t="s">
        <v>826</v>
      </c>
      <c r="D991" s="115" t="str">
        <f t="shared" si="830"/>
        <v>Non-Op</v>
      </c>
      <c r="E991" s="115"/>
      <c r="F991" s="96"/>
      <c r="G991" s="115"/>
      <c r="H991" s="184" t="str">
        <f t="shared" si="831"/>
        <v/>
      </c>
      <c r="I991" s="184" t="str">
        <f t="shared" si="838"/>
        <v/>
      </c>
      <c r="J991" s="184" t="str">
        <f t="shared" si="839"/>
        <v/>
      </c>
      <c r="K991" s="184" t="str">
        <f t="shared" si="840"/>
        <v>Non-Op</v>
      </c>
      <c r="L991" s="184" t="str">
        <f t="shared" si="832"/>
        <v>NO</v>
      </c>
      <c r="M991" s="184" t="str">
        <f t="shared" si="833"/>
        <v>NO</v>
      </c>
      <c r="N991" s="184" t="str">
        <f t="shared" si="834"/>
        <v/>
      </c>
      <c r="O991"/>
      <c r="P991" s="97">
        <v>0</v>
      </c>
      <c r="Q991" s="97">
        <v>0</v>
      </c>
      <c r="R991" s="97">
        <v>0</v>
      </c>
      <c r="S991" s="97">
        <v>0</v>
      </c>
      <c r="T991" s="97">
        <v>0</v>
      </c>
      <c r="U991" s="97">
        <v>0</v>
      </c>
      <c r="V991" s="97">
        <v>0</v>
      </c>
      <c r="W991" s="97">
        <v>0</v>
      </c>
      <c r="X991" s="97">
        <v>0</v>
      </c>
      <c r="Y991" s="97">
        <v>4686.41</v>
      </c>
      <c r="Z991" s="97">
        <v>4686.41</v>
      </c>
      <c r="AA991" s="97">
        <v>4686.41</v>
      </c>
      <c r="AB991" s="97">
        <v>5686.41</v>
      </c>
      <c r="AC991" s="97"/>
      <c r="AD991" s="97"/>
      <c r="AE991" s="97">
        <f t="shared" si="828"/>
        <v>1408.5362499999999</v>
      </c>
      <c r="AF991" s="105"/>
      <c r="AG991" s="104"/>
      <c r="AH991" s="102"/>
      <c r="AI991" s="102"/>
      <c r="AJ991" s="102"/>
      <c r="AK991" s="103">
        <f t="shared" si="841"/>
        <v>1408.5362499999999</v>
      </c>
      <c r="AL991" s="102">
        <f t="shared" si="813"/>
        <v>1408.5362499999999</v>
      </c>
      <c r="AM991" s="101"/>
      <c r="AN991" s="102"/>
      <c r="AO991" s="264">
        <f t="shared" si="814"/>
        <v>0</v>
      </c>
      <c r="AP991" s="240"/>
      <c r="AQ991" s="87">
        <f t="shared" si="835"/>
        <v>5686.41</v>
      </c>
      <c r="AR991" s="102"/>
      <c r="AS991" s="102"/>
      <c r="AT991" s="102"/>
      <c r="AU991" s="103">
        <f t="shared" si="842"/>
        <v>5686.41</v>
      </c>
      <c r="AV991" s="102">
        <f t="shared" si="815"/>
        <v>5686.41</v>
      </c>
      <c r="AW991" s="101"/>
      <c r="AX991" s="102"/>
      <c r="AY991" s="101">
        <f t="shared" si="816"/>
        <v>0</v>
      </c>
      <c r="AZ991" s="516" t="s">
        <v>1697</v>
      </c>
      <c r="BA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row>
    <row r="992" spans="1:87" s="11" customFormat="1" ht="12" customHeight="1">
      <c r="A992" s="168">
        <v>22840311</v>
      </c>
      <c r="B992" s="111" t="str">
        <f t="shared" si="829"/>
        <v>22840311</v>
      </c>
      <c r="C992" s="96" t="s">
        <v>827</v>
      </c>
      <c r="D992" s="115" t="str">
        <f t="shared" si="830"/>
        <v>Non-Op</v>
      </c>
      <c r="E992" s="115"/>
      <c r="F992" s="96"/>
      <c r="G992" s="115"/>
      <c r="H992" s="184" t="str">
        <f t="shared" si="831"/>
        <v/>
      </c>
      <c r="I992" s="184" t="str">
        <f t="shared" si="838"/>
        <v/>
      </c>
      <c r="J992" s="184" t="str">
        <f t="shared" si="839"/>
        <v/>
      </c>
      <c r="K992" s="184" t="str">
        <f t="shared" si="840"/>
        <v>Non-Op</v>
      </c>
      <c r="L992" s="184" t="str">
        <f t="shared" si="832"/>
        <v>NO</v>
      </c>
      <c r="M992" s="184" t="str">
        <f t="shared" si="833"/>
        <v>NO</v>
      </c>
      <c r="N992" s="184" t="str">
        <f t="shared" si="834"/>
        <v/>
      </c>
      <c r="O992"/>
      <c r="P992" s="97">
        <v>-96000</v>
      </c>
      <c r="Q992" s="97">
        <v>-96000</v>
      </c>
      <c r="R992" s="97">
        <v>-96000</v>
      </c>
      <c r="S992" s="97">
        <v>-96000</v>
      </c>
      <c r="T992" s="97">
        <v>-96000</v>
      </c>
      <c r="U992" s="97">
        <v>-96000</v>
      </c>
      <c r="V992" s="97">
        <v>-96000</v>
      </c>
      <c r="W992" s="97">
        <v>-96000</v>
      </c>
      <c r="X992" s="97">
        <v>-96000</v>
      </c>
      <c r="Y992" s="97">
        <v>-3456.24</v>
      </c>
      <c r="Z992" s="97">
        <v>-3456.24</v>
      </c>
      <c r="AA992" s="97">
        <v>-3456.24</v>
      </c>
      <c r="AB992" s="97">
        <v>-102000</v>
      </c>
      <c r="AC992" s="97"/>
      <c r="AD992" s="97"/>
      <c r="AE992" s="97">
        <f t="shared" si="828"/>
        <v>-73114.06</v>
      </c>
      <c r="AF992" s="105"/>
      <c r="AG992" s="104"/>
      <c r="AH992" s="102"/>
      <c r="AI992" s="102"/>
      <c r="AJ992" s="102"/>
      <c r="AK992" s="103">
        <f t="shared" si="841"/>
        <v>-73114.06</v>
      </c>
      <c r="AL992" s="102">
        <f t="shared" si="813"/>
        <v>-73114.06</v>
      </c>
      <c r="AM992" s="101"/>
      <c r="AN992" s="102"/>
      <c r="AO992" s="264">
        <f t="shared" si="814"/>
        <v>0</v>
      </c>
      <c r="AP992" s="240"/>
      <c r="AQ992" s="87">
        <f t="shared" si="835"/>
        <v>-102000</v>
      </c>
      <c r="AR992" s="102"/>
      <c r="AS992" s="102"/>
      <c r="AT992" s="102"/>
      <c r="AU992" s="103">
        <f t="shared" si="842"/>
        <v>-102000</v>
      </c>
      <c r="AV992" s="102">
        <f t="shared" si="815"/>
        <v>-102000</v>
      </c>
      <c r="AW992" s="101"/>
      <c r="AX992" s="102"/>
      <c r="AY992" s="101">
        <f t="shared" si="816"/>
        <v>0</v>
      </c>
      <c r="AZ992" s="516" t="s">
        <v>1697</v>
      </c>
      <c r="BA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row>
    <row r="993" spans="1:87" s="11" customFormat="1" ht="12" customHeight="1">
      <c r="A993" s="168">
        <v>22840321</v>
      </c>
      <c r="B993" s="111" t="str">
        <f t="shared" si="829"/>
        <v>22840321</v>
      </c>
      <c r="C993" s="96" t="s">
        <v>912</v>
      </c>
      <c r="D993" s="115" t="str">
        <f t="shared" si="830"/>
        <v>Non-Op</v>
      </c>
      <c r="E993" s="115"/>
      <c r="F993" s="96"/>
      <c r="G993" s="115"/>
      <c r="H993" s="184" t="str">
        <f t="shared" si="831"/>
        <v/>
      </c>
      <c r="I993" s="184" t="str">
        <f t="shared" si="838"/>
        <v/>
      </c>
      <c r="J993" s="184" t="str">
        <f t="shared" si="839"/>
        <v/>
      </c>
      <c r="K993" s="184" t="str">
        <f t="shared" si="840"/>
        <v>Non-Op</v>
      </c>
      <c r="L993" s="184" t="str">
        <f t="shared" si="832"/>
        <v>NO</v>
      </c>
      <c r="M993" s="184" t="str">
        <f t="shared" si="833"/>
        <v>NO</v>
      </c>
      <c r="N993" s="184" t="str">
        <f t="shared" si="834"/>
        <v/>
      </c>
      <c r="O993"/>
      <c r="P993" s="97">
        <v>-104341173</v>
      </c>
      <c r="Q993" s="97">
        <v>-83815040</v>
      </c>
      <c r="R993" s="97">
        <v>-83815040</v>
      </c>
      <c r="S993" s="97">
        <v>-83815040</v>
      </c>
      <c r="T993" s="97">
        <v>-83815040</v>
      </c>
      <c r="U993" s="97">
        <v>-83815040</v>
      </c>
      <c r="V993" s="97">
        <v>-83815040</v>
      </c>
      <c r="W993" s="97">
        <v>-83815040</v>
      </c>
      <c r="X993" s="97">
        <v>-83815040</v>
      </c>
      <c r="Y993" s="97">
        <v>-83815040</v>
      </c>
      <c r="Z993" s="97">
        <v>-83815040</v>
      </c>
      <c r="AA993" s="97">
        <v>-83815040</v>
      </c>
      <c r="AB993" s="97">
        <v>-83815040</v>
      </c>
      <c r="AC993" s="97"/>
      <c r="AD993" s="97"/>
      <c r="AE993" s="97">
        <f t="shared" si="828"/>
        <v>-84670295.541666672</v>
      </c>
      <c r="AF993" s="105"/>
      <c r="AG993" s="104"/>
      <c r="AH993" s="102"/>
      <c r="AI993" s="102"/>
      <c r="AJ993" s="102"/>
      <c r="AK993" s="103">
        <f t="shared" si="841"/>
        <v>-84670295.541666672</v>
      </c>
      <c r="AL993" s="102">
        <f t="shared" si="813"/>
        <v>-84670295.541666672</v>
      </c>
      <c r="AM993" s="101"/>
      <c r="AN993" s="102"/>
      <c r="AO993" s="264">
        <f t="shared" si="814"/>
        <v>0</v>
      </c>
      <c r="AP993" s="240"/>
      <c r="AQ993" s="87">
        <f t="shared" si="835"/>
        <v>-83815040</v>
      </c>
      <c r="AR993" s="102"/>
      <c r="AS993" s="102"/>
      <c r="AT993" s="102"/>
      <c r="AU993" s="103">
        <f t="shared" si="842"/>
        <v>-83815040</v>
      </c>
      <c r="AV993" s="102">
        <f t="shared" si="815"/>
        <v>-83815040</v>
      </c>
      <c r="AW993" s="101"/>
      <c r="AX993" s="102"/>
      <c r="AY993" s="101">
        <f t="shared" si="816"/>
        <v>0</v>
      </c>
      <c r="AZ993" s="516" t="s">
        <v>1693</v>
      </c>
      <c r="BA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row>
    <row r="994" spans="1:87" s="11" customFormat="1" ht="12" customHeight="1">
      <c r="A994" s="168">
        <v>22840331</v>
      </c>
      <c r="B994" s="111" t="str">
        <f t="shared" si="829"/>
        <v>22840331</v>
      </c>
      <c r="C994" s="96" t="s">
        <v>1088</v>
      </c>
      <c r="D994" s="115" t="str">
        <f t="shared" si="830"/>
        <v>ERB</v>
      </c>
      <c r="E994" s="115"/>
      <c r="F994" s="96"/>
      <c r="G994" s="115"/>
      <c r="H994" s="184" t="str">
        <f t="shared" si="831"/>
        <v/>
      </c>
      <c r="I994" s="184" t="str">
        <f t="shared" si="838"/>
        <v>ERB</v>
      </c>
      <c r="J994" s="184" t="str">
        <f t="shared" si="839"/>
        <v/>
      </c>
      <c r="K994" s="184" t="str">
        <f t="shared" si="840"/>
        <v/>
      </c>
      <c r="L994" s="184" t="str">
        <f t="shared" si="832"/>
        <v>NO</v>
      </c>
      <c r="M994" s="184" t="str">
        <f t="shared" si="833"/>
        <v>NO</v>
      </c>
      <c r="N994" s="184" t="str">
        <f t="shared" si="834"/>
        <v/>
      </c>
      <c r="O994"/>
      <c r="P994" s="97">
        <v>0</v>
      </c>
      <c r="Q994" s="97">
        <v>0</v>
      </c>
      <c r="R994" s="97">
        <v>0</v>
      </c>
      <c r="S994" s="97">
        <v>0</v>
      </c>
      <c r="T994" s="97">
        <v>0</v>
      </c>
      <c r="U994" s="97">
        <v>0</v>
      </c>
      <c r="V994" s="97">
        <v>0</v>
      </c>
      <c r="W994" s="97">
        <v>0</v>
      </c>
      <c r="X994" s="97">
        <v>0</v>
      </c>
      <c r="Y994" s="97">
        <v>0</v>
      </c>
      <c r="Z994" s="97">
        <v>0</v>
      </c>
      <c r="AA994" s="97">
        <v>0</v>
      </c>
      <c r="AB994" s="97">
        <v>0</v>
      </c>
      <c r="AC994" s="97"/>
      <c r="AD994" s="97"/>
      <c r="AE994" s="97">
        <f t="shared" si="828"/>
        <v>0</v>
      </c>
      <c r="AF994" s="105" t="s">
        <v>228</v>
      </c>
      <c r="AG994" s="104"/>
      <c r="AH994" s="102"/>
      <c r="AI994" s="102">
        <f>AE994</f>
        <v>0</v>
      </c>
      <c r="AJ994" s="102"/>
      <c r="AK994" s="103"/>
      <c r="AL994" s="102">
        <f t="shared" si="813"/>
        <v>0</v>
      </c>
      <c r="AM994" s="101"/>
      <c r="AN994" s="102"/>
      <c r="AO994" s="264">
        <f t="shared" si="814"/>
        <v>0</v>
      </c>
      <c r="AP994" s="240"/>
      <c r="AQ994" s="87">
        <f t="shared" si="835"/>
        <v>0</v>
      </c>
      <c r="AR994" s="102"/>
      <c r="AS994" s="102">
        <f>AQ994</f>
        <v>0</v>
      </c>
      <c r="AT994" s="102"/>
      <c r="AU994" s="103"/>
      <c r="AV994" s="102">
        <f t="shared" si="815"/>
        <v>0</v>
      </c>
      <c r="AW994" s="101"/>
      <c r="AX994" s="102"/>
      <c r="AY994" s="101">
        <f t="shared" si="816"/>
        <v>0</v>
      </c>
      <c r="AZ994" s="516"/>
      <c r="BA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row>
    <row r="995" spans="1:87" s="11" customFormat="1" ht="12" customHeight="1">
      <c r="A995" s="168">
        <v>22840332</v>
      </c>
      <c r="B995" s="111" t="str">
        <f t="shared" si="829"/>
        <v>22840332</v>
      </c>
      <c r="C995" s="96" t="s">
        <v>846</v>
      </c>
      <c r="D995" s="115" t="str">
        <f t="shared" si="830"/>
        <v>Non-Op</v>
      </c>
      <c r="E995" s="115"/>
      <c r="F995" s="96"/>
      <c r="G995" s="115"/>
      <c r="H995" s="184" t="str">
        <f t="shared" si="831"/>
        <v/>
      </c>
      <c r="I995" s="184" t="str">
        <f t="shared" si="838"/>
        <v/>
      </c>
      <c r="J995" s="184" t="str">
        <f t="shared" si="839"/>
        <v/>
      </c>
      <c r="K995" s="184" t="str">
        <f t="shared" si="840"/>
        <v>Non-Op</v>
      </c>
      <c r="L995" s="184" t="str">
        <f t="shared" si="832"/>
        <v>NO</v>
      </c>
      <c r="M995" s="184" t="str">
        <f t="shared" si="833"/>
        <v>NO</v>
      </c>
      <c r="N995" s="184" t="str">
        <f t="shared" si="834"/>
        <v/>
      </c>
      <c r="O995"/>
      <c r="P995" s="97">
        <v>-23000000</v>
      </c>
      <c r="Q995" s="97">
        <v>-23000000</v>
      </c>
      <c r="R995" s="97">
        <v>-23000000</v>
      </c>
      <c r="S995" s="97">
        <v>-22522605.75</v>
      </c>
      <c r="T995" s="97">
        <v>-22522605.75</v>
      </c>
      <c r="U995" s="97">
        <v>-22522605.75</v>
      </c>
      <c r="V995" s="97">
        <v>-24000000</v>
      </c>
      <c r="W995" s="97">
        <v>-24000000</v>
      </c>
      <c r="X995" s="97">
        <v>-24000000</v>
      </c>
      <c r="Y995" s="97">
        <v>-23577937.170000002</v>
      </c>
      <c r="Z995" s="97">
        <v>-23577937.170000002</v>
      </c>
      <c r="AA995" s="97">
        <v>-23577937.170000002</v>
      </c>
      <c r="AB995" s="97">
        <v>-26000000</v>
      </c>
      <c r="AC995" s="97"/>
      <c r="AD995" s="97"/>
      <c r="AE995" s="97">
        <f t="shared" si="828"/>
        <v>-23400135.730000004</v>
      </c>
      <c r="AF995" s="105"/>
      <c r="AG995" s="104"/>
      <c r="AH995" s="102"/>
      <c r="AI995" s="102"/>
      <c r="AJ995" s="102"/>
      <c r="AK995" s="103">
        <f>AE995</f>
        <v>-23400135.730000004</v>
      </c>
      <c r="AL995" s="102">
        <f t="shared" si="813"/>
        <v>-23400135.730000004</v>
      </c>
      <c r="AM995" s="101"/>
      <c r="AN995" s="102"/>
      <c r="AO995" s="264">
        <f t="shared" si="814"/>
        <v>0</v>
      </c>
      <c r="AP995" s="240"/>
      <c r="AQ995" s="87">
        <f t="shared" si="835"/>
        <v>-26000000</v>
      </c>
      <c r="AR995" s="102"/>
      <c r="AS995" s="102"/>
      <c r="AT995" s="102"/>
      <c r="AU995" s="103">
        <f>AQ995</f>
        <v>-26000000</v>
      </c>
      <c r="AV995" s="102">
        <f t="shared" si="815"/>
        <v>-26000000</v>
      </c>
      <c r="AW995" s="101"/>
      <c r="AX995" s="102"/>
      <c r="AY995" s="101">
        <f t="shared" si="816"/>
        <v>0</v>
      </c>
      <c r="AZ995" s="516" t="s">
        <v>1697</v>
      </c>
      <c r="BA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row>
    <row r="996" spans="1:87" s="11" customFormat="1" ht="12" customHeight="1">
      <c r="A996" s="168">
        <v>22840341</v>
      </c>
      <c r="B996" s="111" t="str">
        <f t="shared" si="829"/>
        <v>22840341</v>
      </c>
      <c r="C996" s="96" t="s">
        <v>1072</v>
      </c>
      <c r="D996" s="115" t="str">
        <f t="shared" si="830"/>
        <v>ERB</v>
      </c>
      <c r="E996" s="115"/>
      <c r="F996" s="96"/>
      <c r="G996" s="115"/>
      <c r="H996" s="184" t="str">
        <f t="shared" si="831"/>
        <v/>
      </c>
      <c r="I996" s="184" t="str">
        <f t="shared" si="838"/>
        <v>ERB</v>
      </c>
      <c r="J996" s="184" t="str">
        <f t="shared" si="839"/>
        <v/>
      </c>
      <c r="K996" s="184" t="str">
        <f t="shared" si="840"/>
        <v/>
      </c>
      <c r="L996" s="184" t="str">
        <f t="shared" si="832"/>
        <v>NO</v>
      </c>
      <c r="M996" s="184" t="str">
        <f t="shared" si="833"/>
        <v>NO</v>
      </c>
      <c r="N996" s="184" t="str">
        <f t="shared" si="834"/>
        <v/>
      </c>
      <c r="O996"/>
      <c r="P996" s="97">
        <v>0</v>
      </c>
      <c r="Q996" s="97">
        <v>0</v>
      </c>
      <c r="R996" s="97">
        <v>0</v>
      </c>
      <c r="S996" s="97">
        <v>0</v>
      </c>
      <c r="T996" s="97">
        <v>0</v>
      </c>
      <c r="U996" s="97">
        <v>0</v>
      </c>
      <c r="V996" s="97">
        <v>0</v>
      </c>
      <c r="W996" s="97">
        <v>0</v>
      </c>
      <c r="X996" s="97">
        <v>0</v>
      </c>
      <c r="Y996" s="97">
        <v>0</v>
      </c>
      <c r="Z996" s="97">
        <v>0</v>
      </c>
      <c r="AA996" s="97">
        <v>0</v>
      </c>
      <c r="AB996" s="97">
        <v>0</v>
      </c>
      <c r="AC996" s="97"/>
      <c r="AD996" s="97"/>
      <c r="AE996" s="97">
        <f t="shared" si="828"/>
        <v>0</v>
      </c>
      <c r="AF996" s="105" t="s">
        <v>228</v>
      </c>
      <c r="AG996" s="104"/>
      <c r="AH996" s="102"/>
      <c r="AI996" s="102">
        <f>AE996</f>
        <v>0</v>
      </c>
      <c r="AJ996" s="102"/>
      <c r="AK996" s="103"/>
      <c r="AL996" s="102">
        <f t="shared" si="813"/>
        <v>0</v>
      </c>
      <c r="AM996" s="101"/>
      <c r="AN996" s="102"/>
      <c r="AO996" s="264">
        <f t="shared" si="814"/>
        <v>0</v>
      </c>
      <c r="AP996" s="240"/>
      <c r="AQ996" s="87">
        <f t="shared" si="835"/>
        <v>0</v>
      </c>
      <c r="AR996" s="102"/>
      <c r="AS996" s="102">
        <f>AQ996</f>
        <v>0</v>
      </c>
      <c r="AT996" s="102"/>
      <c r="AU996" s="103"/>
      <c r="AV996" s="102">
        <f t="shared" si="815"/>
        <v>0</v>
      </c>
      <c r="AW996" s="101"/>
      <c r="AX996" s="102"/>
      <c r="AY996" s="101">
        <f t="shared" si="816"/>
        <v>0</v>
      </c>
      <c r="AZ996" s="516"/>
      <c r="BA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row>
    <row r="997" spans="1:87" s="11" customFormat="1" ht="12" customHeight="1">
      <c r="A997" s="168">
        <v>22840351</v>
      </c>
      <c r="B997" s="111" t="str">
        <f t="shared" si="829"/>
        <v>22840351</v>
      </c>
      <c r="C997" s="96" t="s">
        <v>1247</v>
      </c>
      <c r="D997" s="115" t="str">
        <f t="shared" si="830"/>
        <v>Non-Op</v>
      </c>
      <c r="E997" s="115"/>
      <c r="F997" s="96"/>
      <c r="G997" s="115"/>
      <c r="H997" s="184" t="str">
        <f t="shared" si="831"/>
        <v/>
      </c>
      <c r="I997" s="184" t="str">
        <f t="shared" si="838"/>
        <v/>
      </c>
      <c r="J997" s="184" t="str">
        <f t="shared" si="839"/>
        <v/>
      </c>
      <c r="K997" s="184" t="str">
        <f t="shared" si="840"/>
        <v>Non-Op</v>
      </c>
      <c r="L997" s="184" t="str">
        <f t="shared" si="832"/>
        <v>NO</v>
      </c>
      <c r="M997" s="184" t="str">
        <f t="shared" si="833"/>
        <v>NO</v>
      </c>
      <c r="N997" s="184" t="str">
        <f t="shared" si="834"/>
        <v/>
      </c>
      <c r="O997"/>
      <c r="P997" s="97">
        <v>-465000</v>
      </c>
      <c r="Q997" s="97">
        <v>-465000</v>
      </c>
      <c r="R997" s="97">
        <v>-465000</v>
      </c>
      <c r="S997" s="97">
        <v>0</v>
      </c>
      <c r="T997" s="97">
        <v>0</v>
      </c>
      <c r="U997" s="97">
        <v>0</v>
      </c>
      <c r="V997" s="97">
        <v>0</v>
      </c>
      <c r="W997" s="97">
        <v>0</v>
      </c>
      <c r="X997" s="97">
        <v>0</v>
      </c>
      <c r="Y997" s="97">
        <v>0</v>
      </c>
      <c r="Z997" s="97">
        <v>0</v>
      </c>
      <c r="AA997" s="97">
        <v>0</v>
      </c>
      <c r="AB997" s="97">
        <v>0</v>
      </c>
      <c r="AC997" s="97"/>
      <c r="AD997" s="97"/>
      <c r="AE997" s="97">
        <f t="shared" si="828"/>
        <v>-96875</v>
      </c>
      <c r="AF997" s="105"/>
      <c r="AG997" s="104"/>
      <c r="AH997" s="102"/>
      <c r="AI997" s="102"/>
      <c r="AJ997" s="102"/>
      <c r="AK997" s="103">
        <f>AE997</f>
        <v>-96875</v>
      </c>
      <c r="AL997" s="102">
        <f t="shared" si="813"/>
        <v>-96875</v>
      </c>
      <c r="AM997" s="101"/>
      <c r="AN997" s="102"/>
      <c r="AO997" s="264">
        <f t="shared" si="814"/>
        <v>0</v>
      </c>
      <c r="AP997" s="240"/>
      <c r="AQ997" s="87">
        <f t="shared" si="835"/>
        <v>0</v>
      </c>
      <c r="AR997" s="102"/>
      <c r="AS997" s="102"/>
      <c r="AT997" s="102"/>
      <c r="AU997" s="103">
        <f>AQ997</f>
        <v>0</v>
      </c>
      <c r="AV997" s="102">
        <f t="shared" si="815"/>
        <v>0</v>
      </c>
      <c r="AW997" s="101"/>
      <c r="AX997" s="102"/>
      <c r="AY997" s="101">
        <f t="shared" si="816"/>
        <v>0</v>
      </c>
      <c r="AZ997" s="516" t="s">
        <v>1697</v>
      </c>
      <c r="BA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row>
    <row r="998" spans="1:87" s="11" customFormat="1" ht="12" customHeight="1">
      <c r="A998" s="373">
        <v>22840361</v>
      </c>
      <c r="B998" s="387" t="str">
        <f t="shared" si="829"/>
        <v>22840361</v>
      </c>
      <c r="C998" s="352" t="s">
        <v>1382</v>
      </c>
      <c r="D998" s="353" t="str">
        <f t="shared" si="830"/>
        <v>Non-Op</v>
      </c>
      <c r="E998" s="353"/>
      <c r="F998" s="383">
        <v>42995</v>
      </c>
      <c r="G998" s="353"/>
      <c r="H998" s="354" t="str">
        <f t="shared" si="831"/>
        <v/>
      </c>
      <c r="I998" s="354" t="str">
        <f t="shared" si="838"/>
        <v/>
      </c>
      <c r="J998" s="354" t="str">
        <f t="shared" si="839"/>
        <v/>
      </c>
      <c r="K998" s="354" t="str">
        <f t="shared" si="840"/>
        <v>Non-Op</v>
      </c>
      <c r="L998" s="354" t="str">
        <f t="shared" si="832"/>
        <v>NO</v>
      </c>
      <c r="M998" s="354" t="str">
        <f t="shared" si="833"/>
        <v>NO</v>
      </c>
      <c r="N998" s="354" t="str">
        <f t="shared" si="834"/>
        <v/>
      </c>
      <c r="O998"/>
      <c r="P998" s="355">
        <v>-45000</v>
      </c>
      <c r="Q998" s="355">
        <v>-45000</v>
      </c>
      <c r="R998" s="355">
        <v>-45000</v>
      </c>
      <c r="S998" s="355">
        <v>-45000</v>
      </c>
      <c r="T998" s="355">
        <v>-45000</v>
      </c>
      <c r="U998" s="355">
        <v>-45000</v>
      </c>
      <c r="V998" s="355">
        <v>-45000</v>
      </c>
      <c r="W998" s="355">
        <v>-45000</v>
      </c>
      <c r="X998" s="355">
        <v>-45000</v>
      </c>
      <c r="Y998" s="355">
        <v>-45000</v>
      </c>
      <c r="Z998" s="355">
        <v>-45000</v>
      </c>
      <c r="AA998" s="355">
        <v>-45000</v>
      </c>
      <c r="AB998" s="355">
        <v>-45000</v>
      </c>
      <c r="AC998" s="355"/>
      <c r="AD998" s="355"/>
      <c r="AE998" s="355">
        <f t="shared" si="828"/>
        <v>-45000</v>
      </c>
      <c r="AF998" s="406"/>
      <c r="AG998" s="356"/>
      <c r="AH998" s="357"/>
      <c r="AI998" s="357"/>
      <c r="AJ998" s="357"/>
      <c r="AK998" s="358">
        <f>AE998</f>
        <v>-45000</v>
      </c>
      <c r="AL998" s="357">
        <f t="shared" si="813"/>
        <v>-45000</v>
      </c>
      <c r="AM998" s="359"/>
      <c r="AN998" s="357"/>
      <c r="AO998" s="360">
        <f t="shared" si="814"/>
        <v>0</v>
      </c>
      <c r="AP998" s="357"/>
      <c r="AQ998" s="361">
        <f t="shared" si="835"/>
        <v>-45000</v>
      </c>
      <c r="AR998" s="357"/>
      <c r="AS998" s="357"/>
      <c r="AT998" s="357"/>
      <c r="AU998" s="358">
        <f>AQ998</f>
        <v>-45000</v>
      </c>
      <c r="AV998" s="357">
        <f t="shared" si="815"/>
        <v>-45000</v>
      </c>
      <c r="AW998" s="359"/>
      <c r="AX998" s="357"/>
      <c r="AY998" s="359">
        <f t="shared" si="816"/>
        <v>0</v>
      </c>
      <c r="AZ998" s="516" t="s">
        <v>1697</v>
      </c>
      <c r="BA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row>
    <row r="999" spans="1:87" s="11" customFormat="1" ht="12" customHeight="1">
      <c r="A999" s="373">
        <v>22840371</v>
      </c>
      <c r="B999" s="387" t="str">
        <f t="shared" si="829"/>
        <v>22840371</v>
      </c>
      <c r="C999" s="352" t="s">
        <v>1383</v>
      </c>
      <c r="D999" s="353" t="str">
        <f t="shared" si="830"/>
        <v>Non-Op</v>
      </c>
      <c r="E999" s="353"/>
      <c r="F999" s="383">
        <v>42995</v>
      </c>
      <c r="G999" s="353"/>
      <c r="H999" s="354" t="str">
        <f t="shared" si="831"/>
        <v/>
      </c>
      <c r="I999" s="354" t="str">
        <f t="shared" si="838"/>
        <v/>
      </c>
      <c r="J999" s="354" t="str">
        <f t="shared" si="839"/>
        <v/>
      </c>
      <c r="K999" s="354" t="str">
        <f t="shared" si="840"/>
        <v>Non-Op</v>
      </c>
      <c r="L999" s="354" t="str">
        <f t="shared" si="832"/>
        <v>NO</v>
      </c>
      <c r="M999" s="354" t="str">
        <f t="shared" si="833"/>
        <v>NO</v>
      </c>
      <c r="N999" s="354" t="str">
        <f t="shared" si="834"/>
        <v/>
      </c>
      <c r="O999"/>
      <c r="P999" s="355">
        <v>-192000</v>
      </c>
      <c r="Q999" s="355">
        <v>-192000</v>
      </c>
      <c r="R999" s="355">
        <v>-192000</v>
      </c>
      <c r="S999" s="355">
        <v>-177107.89</v>
      </c>
      <c r="T999" s="355">
        <v>-177107.89</v>
      </c>
      <c r="U999" s="355">
        <v>-177107.89</v>
      </c>
      <c r="V999" s="355">
        <v>-168725.89</v>
      </c>
      <c r="W999" s="355">
        <v>-168725.89</v>
      </c>
      <c r="X999" s="355">
        <v>-168725.89</v>
      </c>
      <c r="Y999" s="355">
        <v>-103538.93</v>
      </c>
      <c r="Z999" s="355">
        <v>-103538.93</v>
      </c>
      <c r="AA999" s="355">
        <v>-103538.93</v>
      </c>
      <c r="AB999" s="355">
        <v>-185000</v>
      </c>
      <c r="AC999" s="355"/>
      <c r="AD999" s="355"/>
      <c r="AE999" s="355">
        <f t="shared" si="828"/>
        <v>-160051.51083333333</v>
      </c>
      <c r="AF999" s="406"/>
      <c r="AG999" s="356"/>
      <c r="AH999" s="357"/>
      <c r="AI999" s="357"/>
      <c r="AJ999" s="357"/>
      <c r="AK999" s="358">
        <f>AE999</f>
        <v>-160051.51083333333</v>
      </c>
      <c r="AL999" s="357">
        <f t="shared" si="813"/>
        <v>-160051.51083333333</v>
      </c>
      <c r="AM999" s="359"/>
      <c r="AN999" s="357"/>
      <c r="AO999" s="360">
        <f t="shared" si="814"/>
        <v>0</v>
      </c>
      <c r="AP999" s="357"/>
      <c r="AQ999" s="361">
        <f t="shared" si="835"/>
        <v>-185000</v>
      </c>
      <c r="AR999" s="357"/>
      <c r="AS999" s="357"/>
      <c r="AT999" s="357"/>
      <c r="AU999" s="358">
        <f>AQ999</f>
        <v>-185000</v>
      </c>
      <c r="AV999" s="357">
        <f t="shared" si="815"/>
        <v>-185000</v>
      </c>
      <c r="AW999" s="359"/>
      <c r="AX999" s="357"/>
      <c r="AY999" s="359">
        <f t="shared" si="816"/>
        <v>0</v>
      </c>
      <c r="AZ999" s="516" t="s">
        <v>1697</v>
      </c>
      <c r="BA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row>
    <row r="1000" spans="1:87" s="11" customFormat="1" ht="12" customHeight="1">
      <c r="A1000" s="168">
        <v>22841001</v>
      </c>
      <c r="B1000" s="111" t="str">
        <f t="shared" si="829"/>
        <v>22841001</v>
      </c>
      <c r="C1000" s="96" t="s">
        <v>641</v>
      </c>
      <c r="D1000" s="115" t="str">
        <f t="shared" si="830"/>
        <v>W/C</v>
      </c>
      <c r="E1000" s="115"/>
      <c r="F1000" s="96"/>
      <c r="G1000" s="115"/>
      <c r="H1000" s="184" t="str">
        <f t="shared" si="831"/>
        <v/>
      </c>
      <c r="I1000" s="184" t="str">
        <f t="shared" si="838"/>
        <v/>
      </c>
      <c r="J1000" s="184" t="str">
        <f t="shared" si="839"/>
        <v/>
      </c>
      <c r="K1000" s="184" t="str">
        <f t="shared" si="840"/>
        <v/>
      </c>
      <c r="L1000" s="184" t="str">
        <f t="shared" si="832"/>
        <v>NO</v>
      </c>
      <c r="M1000" s="184" t="str">
        <f t="shared" si="833"/>
        <v>W/C</v>
      </c>
      <c r="N1000" s="184" t="str">
        <f t="shared" si="834"/>
        <v>W/C</v>
      </c>
      <c r="O1000"/>
      <c r="P1000" s="97">
        <v>-2866722.27</v>
      </c>
      <c r="Q1000" s="97">
        <v>-2866722.27</v>
      </c>
      <c r="R1000" s="97">
        <v>-2866722.27</v>
      </c>
      <c r="S1000" s="97">
        <v>-2428589.7200000002</v>
      </c>
      <c r="T1000" s="97">
        <v>-2428589.7200000002</v>
      </c>
      <c r="U1000" s="97">
        <v>-2428589.7200000002</v>
      </c>
      <c r="V1000" s="97">
        <v>-2428589.7200000002</v>
      </c>
      <c r="W1000" s="97">
        <v>-2428589.7200000002</v>
      </c>
      <c r="X1000" s="97">
        <v>-2428589.7200000002</v>
      </c>
      <c r="Y1000" s="97">
        <v>-2428589.7200000002</v>
      </c>
      <c r="Z1000" s="97">
        <v>-2428589.7200000002</v>
      </c>
      <c r="AA1000" s="97">
        <v>-2428589.7200000002</v>
      </c>
      <c r="AB1000" s="97">
        <v>-2428589.7200000002</v>
      </c>
      <c r="AC1000" s="97"/>
      <c r="AD1000" s="97"/>
      <c r="AE1000" s="97">
        <f t="shared" si="828"/>
        <v>-2519867.3345833332</v>
      </c>
      <c r="AF1000" s="105"/>
      <c r="AG1000" s="104"/>
      <c r="AH1000" s="102"/>
      <c r="AI1000" s="102"/>
      <c r="AJ1000" s="102"/>
      <c r="AK1000" s="103"/>
      <c r="AL1000" s="102">
        <f t="shared" si="813"/>
        <v>0</v>
      </c>
      <c r="AM1000" s="101"/>
      <c r="AN1000" s="102">
        <f>AE1000</f>
        <v>-2519867.3345833332</v>
      </c>
      <c r="AO1000" s="264">
        <f t="shared" si="814"/>
        <v>-2519867.3345833332</v>
      </c>
      <c r="AP1000" s="240"/>
      <c r="AQ1000" s="87">
        <f t="shared" si="835"/>
        <v>-2428589.7200000002</v>
      </c>
      <c r="AR1000" s="102"/>
      <c r="AS1000" s="102"/>
      <c r="AT1000" s="102"/>
      <c r="AU1000" s="103"/>
      <c r="AV1000" s="102">
        <f t="shared" si="815"/>
        <v>0</v>
      </c>
      <c r="AW1000" s="101"/>
      <c r="AX1000" s="102">
        <f>AQ1000</f>
        <v>-2428589.7200000002</v>
      </c>
      <c r="AY1000" s="101">
        <f t="shared" si="816"/>
        <v>-2428589.7200000002</v>
      </c>
      <c r="AZ1000" s="516"/>
      <c r="BA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row>
    <row r="1001" spans="1:87" s="11" customFormat="1" ht="12" customHeight="1">
      <c r="A1001" s="370">
        <v>22900001</v>
      </c>
      <c r="B1001" s="370" t="str">
        <f t="shared" si="829"/>
        <v>22900001</v>
      </c>
      <c r="C1001" s="382" t="s">
        <v>880</v>
      </c>
      <c r="D1001" s="353" t="str">
        <f t="shared" si="830"/>
        <v>W/C</v>
      </c>
      <c r="E1001" s="353"/>
      <c r="F1001" s="383">
        <v>43132</v>
      </c>
      <c r="G1001" s="353"/>
      <c r="H1001" s="354" t="str">
        <f t="shared" si="831"/>
        <v/>
      </c>
      <c r="I1001" s="354" t="str">
        <f t="shared" si="838"/>
        <v/>
      </c>
      <c r="J1001" s="354" t="str">
        <f t="shared" si="839"/>
        <v/>
      </c>
      <c r="K1001" s="354" t="str">
        <f t="shared" si="840"/>
        <v/>
      </c>
      <c r="L1001" s="354" t="str">
        <f t="shared" si="832"/>
        <v>NO</v>
      </c>
      <c r="M1001" s="354" t="str">
        <f t="shared" si="833"/>
        <v>W/C</v>
      </c>
      <c r="N1001" s="354" t="str">
        <f t="shared" si="834"/>
        <v>W/C</v>
      </c>
      <c r="O1001" s="490"/>
      <c r="P1001" s="355">
        <v>0</v>
      </c>
      <c r="Q1001" s="355">
        <v>0</v>
      </c>
      <c r="R1001" s="355">
        <v>-13254826</v>
      </c>
      <c r="S1001" s="355">
        <v>-18931683</v>
      </c>
      <c r="T1001" s="355">
        <v>-24054569</v>
      </c>
      <c r="U1001" s="355">
        <v>-24054569</v>
      </c>
      <c r="V1001" s="355">
        <v>-24054569</v>
      </c>
      <c r="W1001" s="355">
        <v>-24054569</v>
      </c>
      <c r="X1001" s="355">
        <v>-24054569</v>
      </c>
      <c r="Y1001" s="355">
        <v>-24054569</v>
      </c>
      <c r="Z1001" s="355">
        <v>-24054569</v>
      </c>
      <c r="AA1001" s="355">
        <v>-24054569</v>
      </c>
      <c r="AB1001" s="355">
        <v>-24054569</v>
      </c>
      <c r="AC1001" s="355"/>
      <c r="AD1001" s="355"/>
      <c r="AE1001" s="355">
        <f t="shared" si="828"/>
        <v>-19720862.125</v>
      </c>
      <c r="AF1001" s="406"/>
      <c r="AG1001" s="356"/>
      <c r="AH1001" s="357"/>
      <c r="AI1001" s="357"/>
      <c r="AJ1001" s="357"/>
      <c r="AK1001" s="358"/>
      <c r="AL1001" s="357">
        <f t="shared" si="813"/>
        <v>0</v>
      </c>
      <c r="AM1001" s="359"/>
      <c r="AN1001" s="357">
        <f>AE1001</f>
        <v>-19720862.125</v>
      </c>
      <c r="AO1001" s="360">
        <f t="shared" ref="AO1001" si="843">AM1001+AN1001</f>
        <v>-19720862.125</v>
      </c>
      <c r="AP1001" s="357"/>
      <c r="AQ1001" s="361">
        <f t="shared" si="835"/>
        <v>-24054569</v>
      </c>
      <c r="AR1001" s="357"/>
      <c r="AS1001" s="357"/>
      <c r="AT1001" s="357"/>
      <c r="AU1001" s="358"/>
      <c r="AV1001" s="357">
        <f t="shared" si="815"/>
        <v>0</v>
      </c>
      <c r="AW1001" s="359"/>
      <c r="AX1001" s="357">
        <f t="shared" ref="AX1001:AX1002" si="844">AQ1001</f>
        <v>-24054569</v>
      </c>
      <c r="AY1001" s="359">
        <f t="shared" ref="AY1001" si="845">AW1001+AX1001</f>
        <v>-24054569</v>
      </c>
      <c r="AZ1001" s="564"/>
      <c r="BA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row>
    <row r="1002" spans="1:87" s="11" customFormat="1" ht="12" customHeight="1">
      <c r="A1002" s="370">
        <v>22900002</v>
      </c>
      <c r="B1002" s="370" t="str">
        <f t="shared" si="829"/>
        <v>22900002</v>
      </c>
      <c r="C1002" s="382" t="s">
        <v>1495</v>
      </c>
      <c r="D1002" s="353" t="str">
        <f t="shared" si="830"/>
        <v>W/C</v>
      </c>
      <c r="E1002" s="353"/>
      <c r="F1002" s="383">
        <v>43132</v>
      </c>
      <c r="G1002" s="353"/>
      <c r="H1002" s="354" t="str">
        <f t="shared" si="831"/>
        <v/>
      </c>
      <c r="I1002" s="354" t="str">
        <f t="shared" si="838"/>
        <v/>
      </c>
      <c r="J1002" s="354" t="str">
        <f t="shared" si="839"/>
        <v/>
      </c>
      <c r="K1002" s="354" t="str">
        <f t="shared" si="840"/>
        <v/>
      </c>
      <c r="L1002" s="354" t="str">
        <f t="shared" si="832"/>
        <v>NO</v>
      </c>
      <c r="M1002" s="354" t="str">
        <f t="shared" si="833"/>
        <v>W/C</v>
      </c>
      <c r="N1002" s="354" t="str">
        <f t="shared" si="834"/>
        <v>W/C</v>
      </c>
      <c r="O1002"/>
      <c r="P1002" s="355">
        <v>0</v>
      </c>
      <c r="Q1002" s="355">
        <v>0</v>
      </c>
      <c r="R1002" s="355">
        <v>-6183076</v>
      </c>
      <c r="S1002" s="355">
        <v>-8475167</v>
      </c>
      <c r="T1002" s="355">
        <v>-10523931</v>
      </c>
      <c r="U1002" s="355">
        <v>-10523931</v>
      </c>
      <c r="V1002" s="355">
        <v>-10523931</v>
      </c>
      <c r="W1002" s="355">
        <v>-10523931</v>
      </c>
      <c r="X1002" s="355">
        <v>-10523931</v>
      </c>
      <c r="Y1002" s="355">
        <v>-10523931</v>
      </c>
      <c r="Z1002" s="355">
        <v>-10523931</v>
      </c>
      <c r="AA1002" s="355">
        <v>-10523931</v>
      </c>
      <c r="AB1002" s="355">
        <v>-10523931</v>
      </c>
      <c r="AC1002" s="355"/>
      <c r="AD1002" s="355"/>
      <c r="AE1002" s="355">
        <f t="shared" si="828"/>
        <v>-8675971.375</v>
      </c>
      <c r="AF1002" s="406"/>
      <c r="AG1002" s="356"/>
      <c r="AH1002" s="357"/>
      <c r="AI1002" s="357"/>
      <c r="AJ1002" s="357"/>
      <c r="AK1002" s="358"/>
      <c r="AL1002" s="357">
        <f t="shared" si="813"/>
        <v>0</v>
      </c>
      <c r="AM1002" s="359"/>
      <c r="AN1002" s="357">
        <f>AE1002</f>
        <v>-8675971.375</v>
      </c>
      <c r="AO1002" s="360">
        <f t="shared" ref="AO1002" si="846">AM1002+AN1002</f>
        <v>-8675971.375</v>
      </c>
      <c r="AP1002" s="357"/>
      <c r="AQ1002" s="361">
        <f t="shared" si="835"/>
        <v>-10523931</v>
      </c>
      <c r="AR1002" s="357"/>
      <c r="AS1002" s="357"/>
      <c r="AT1002" s="357"/>
      <c r="AU1002" s="358"/>
      <c r="AV1002" s="357">
        <f t="shared" si="815"/>
        <v>0</v>
      </c>
      <c r="AW1002" s="359"/>
      <c r="AX1002" s="357">
        <f t="shared" si="844"/>
        <v>-10523931</v>
      </c>
      <c r="AY1002" s="359">
        <f t="shared" ref="AY1002" si="847">AW1002+AX1002</f>
        <v>-10523931</v>
      </c>
      <c r="AZ1002" s="516"/>
      <c r="BA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row>
    <row r="1003" spans="1:87" s="11" customFormat="1" ht="12" customHeight="1">
      <c r="A1003" s="168">
        <v>23001021</v>
      </c>
      <c r="B1003" s="111" t="str">
        <f t="shared" si="829"/>
        <v>23001021</v>
      </c>
      <c r="C1003" s="96" t="s">
        <v>6</v>
      </c>
      <c r="D1003" s="115" t="str">
        <f t="shared" si="830"/>
        <v>ERB</v>
      </c>
      <c r="E1003" s="115"/>
      <c r="F1003" s="96"/>
      <c r="G1003" s="115"/>
      <c r="H1003" s="184" t="str">
        <f t="shared" si="831"/>
        <v/>
      </c>
      <c r="I1003" s="184" t="str">
        <f t="shared" si="838"/>
        <v>ERB</v>
      </c>
      <c r="J1003" s="184" t="str">
        <f t="shared" si="839"/>
        <v/>
      </c>
      <c r="K1003" s="184" t="str">
        <f t="shared" si="840"/>
        <v/>
      </c>
      <c r="L1003" s="184" t="str">
        <f t="shared" si="832"/>
        <v>NO</v>
      </c>
      <c r="M1003" s="184" t="str">
        <f t="shared" si="833"/>
        <v>NO</v>
      </c>
      <c r="N1003" s="184" t="str">
        <f t="shared" si="834"/>
        <v/>
      </c>
      <c r="O1003"/>
      <c r="P1003" s="97">
        <v>-61587958.560000002</v>
      </c>
      <c r="Q1003" s="97">
        <v>-61749085.979999997</v>
      </c>
      <c r="R1003" s="97">
        <v>-61910812.07</v>
      </c>
      <c r="S1003" s="97">
        <v>-62072961.740000002</v>
      </c>
      <c r="T1003" s="97">
        <v>-62235536.109999999</v>
      </c>
      <c r="U1003" s="97">
        <v>-62398536.270000003</v>
      </c>
      <c r="V1003" s="97">
        <v>-62560724.530000001</v>
      </c>
      <c r="W1003" s="97">
        <v>-62724544.009999998</v>
      </c>
      <c r="X1003" s="97">
        <v>-62888823.43</v>
      </c>
      <c r="Y1003" s="97">
        <v>-63048522.57</v>
      </c>
      <c r="Z1003" s="97">
        <v>-63197770.439999998</v>
      </c>
      <c r="AA1003" s="97">
        <v>-63305369.549999997</v>
      </c>
      <c r="AB1003" s="97">
        <v>-52488362.479999997</v>
      </c>
      <c r="AC1003" s="97"/>
      <c r="AD1003" s="97"/>
      <c r="AE1003" s="97">
        <f t="shared" si="828"/>
        <v>-62094237.268333316</v>
      </c>
      <c r="AF1003" s="140">
        <v>4</v>
      </c>
      <c r="AG1003" s="140"/>
      <c r="AH1003" s="102"/>
      <c r="AI1003" s="102">
        <f>AE1003</f>
        <v>-62094237.268333316</v>
      </c>
      <c r="AJ1003" s="102"/>
      <c r="AK1003" s="103"/>
      <c r="AL1003" s="102">
        <f t="shared" si="813"/>
        <v>-62094237.268333316</v>
      </c>
      <c r="AM1003" s="101"/>
      <c r="AN1003" s="102"/>
      <c r="AO1003" s="264">
        <f t="shared" si="814"/>
        <v>0</v>
      </c>
      <c r="AP1003" s="240"/>
      <c r="AQ1003" s="87">
        <f t="shared" si="835"/>
        <v>-52488362.479999997</v>
      </c>
      <c r="AR1003" s="102"/>
      <c r="AS1003" s="102">
        <f>AQ1003</f>
        <v>-52488362.479999997</v>
      </c>
      <c r="AT1003" s="102"/>
      <c r="AU1003" s="103"/>
      <c r="AV1003" s="102">
        <f t="shared" si="815"/>
        <v>-52488362.479999997</v>
      </c>
      <c r="AW1003" s="101"/>
      <c r="AX1003" s="102"/>
      <c r="AY1003" s="101">
        <f t="shared" si="816"/>
        <v>0</v>
      </c>
      <c r="AZ1003" s="516"/>
      <c r="BA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row>
    <row r="1004" spans="1:87" s="11" customFormat="1" ht="12" customHeight="1">
      <c r="A1004" s="168">
        <v>23001031</v>
      </c>
      <c r="B1004" s="111" t="str">
        <f t="shared" si="829"/>
        <v>23001031</v>
      </c>
      <c r="C1004" s="96" t="s">
        <v>414</v>
      </c>
      <c r="D1004" s="115" t="str">
        <f t="shared" si="830"/>
        <v>ERB</v>
      </c>
      <c r="E1004" s="115"/>
      <c r="F1004" s="96"/>
      <c r="G1004" s="115"/>
      <c r="H1004" s="184" t="str">
        <f t="shared" ref="H1004:H1036" si="848">IF(VALUE(AH1004),H$7,IF(ISBLANK(AH1004),"",H$7))</f>
        <v/>
      </c>
      <c r="I1004" s="184" t="str">
        <f t="shared" si="838"/>
        <v>ERB</v>
      </c>
      <c r="J1004" s="184" t="str">
        <f t="shared" si="839"/>
        <v/>
      </c>
      <c r="K1004" s="184" t="str">
        <f t="shared" si="840"/>
        <v/>
      </c>
      <c r="L1004" s="184" t="str">
        <f t="shared" si="832"/>
        <v>NO</v>
      </c>
      <c r="M1004" s="184" t="str">
        <f t="shared" si="833"/>
        <v>NO</v>
      </c>
      <c r="N1004" s="184" t="str">
        <f t="shared" si="834"/>
        <v/>
      </c>
      <c r="O1004"/>
      <c r="P1004" s="97">
        <v>-41788359.140000001</v>
      </c>
      <c r="Q1004" s="97">
        <v>-41902069.460000001</v>
      </c>
      <c r="R1004" s="97">
        <v>-42014179.93</v>
      </c>
      <c r="S1004" s="97">
        <v>-41066547.009999998</v>
      </c>
      <c r="T1004" s="97">
        <v>-41176422.009999998</v>
      </c>
      <c r="U1004" s="97">
        <v>-41286591</v>
      </c>
      <c r="V1004" s="97">
        <v>-41019971.270000003</v>
      </c>
      <c r="W1004" s="97">
        <v>-40929387.530000001</v>
      </c>
      <c r="X1004" s="97">
        <v>-40358281.350000001</v>
      </c>
      <c r="Y1004" s="97">
        <v>-40010906.030000001</v>
      </c>
      <c r="Z1004" s="97">
        <v>-39814091.539999999</v>
      </c>
      <c r="AA1004" s="97">
        <v>-39248418.25</v>
      </c>
      <c r="AB1004" s="97">
        <v>-40212666.649999999</v>
      </c>
      <c r="AC1004" s="97"/>
      <c r="AD1004" s="97"/>
      <c r="AE1004" s="97">
        <f t="shared" si="828"/>
        <v>-40818948.189583339</v>
      </c>
      <c r="AF1004" s="140">
        <v>4</v>
      </c>
      <c r="AG1004" s="140"/>
      <c r="AH1004" s="102"/>
      <c r="AI1004" s="102">
        <f>AE1004</f>
        <v>-40818948.189583339</v>
      </c>
      <c r="AJ1004" s="102"/>
      <c r="AK1004" s="103"/>
      <c r="AL1004" s="102">
        <f t="shared" si="813"/>
        <v>-40818948.189583339</v>
      </c>
      <c r="AM1004" s="101"/>
      <c r="AN1004" s="102"/>
      <c r="AO1004" s="264">
        <f t="shared" si="814"/>
        <v>0</v>
      </c>
      <c r="AP1004" s="240"/>
      <c r="AQ1004" s="87">
        <f t="shared" si="835"/>
        <v>-40212666.649999999</v>
      </c>
      <c r="AR1004" s="102"/>
      <c r="AS1004" s="102">
        <f>AQ1004</f>
        <v>-40212666.649999999</v>
      </c>
      <c r="AT1004" s="102"/>
      <c r="AU1004" s="103"/>
      <c r="AV1004" s="102">
        <f t="shared" si="815"/>
        <v>-40212666.649999999</v>
      </c>
      <c r="AW1004" s="101"/>
      <c r="AX1004" s="102"/>
      <c r="AY1004" s="101">
        <f t="shared" si="816"/>
        <v>0</v>
      </c>
      <c r="AZ1004" s="516"/>
      <c r="BA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row>
    <row r="1005" spans="1:87" s="11" customFormat="1" ht="12" customHeight="1">
      <c r="A1005" s="168">
        <v>23001041</v>
      </c>
      <c r="B1005" s="111" t="str">
        <f t="shared" si="829"/>
        <v>23001041</v>
      </c>
      <c r="C1005" s="96" t="s">
        <v>133</v>
      </c>
      <c r="D1005" s="115" t="str">
        <f t="shared" si="830"/>
        <v>ERB</v>
      </c>
      <c r="E1005" s="115"/>
      <c r="F1005" s="96"/>
      <c r="G1005" s="115"/>
      <c r="H1005" s="184" t="str">
        <f t="shared" si="848"/>
        <v/>
      </c>
      <c r="I1005" s="184" t="str">
        <f t="shared" si="838"/>
        <v>ERB</v>
      </c>
      <c r="J1005" s="184" t="str">
        <f t="shared" si="839"/>
        <v/>
      </c>
      <c r="K1005" s="184" t="str">
        <f t="shared" si="840"/>
        <v/>
      </c>
      <c r="L1005" s="184" t="str">
        <f t="shared" si="832"/>
        <v>NO</v>
      </c>
      <c r="M1005" s="184" t="str">
        <f t="shared" si="833"/>
        <v>NO</v>
      </c>
      <c r="N1005" s="184" t="str">
        <f t="shared" si="834"/>
        <v/>
      </c>
      <c r="O1005"/>
      <c r="P1005" s="97">
        <v>-13932930.6</v>
      </c>
      <c r="Q1005" s="97">
        <v>-13972433.24</v>
      </c>
      <c r="R1005" s="97">
        <v>-14011672.49</v>
      </c>
      <c r="S1005" s="97">
        <v>-14051021.939999999</v>
      </c>
      <c r="T1005" s="97">
        <v>-14090481.9</v>
      </c>
      <c r="U1005" s="97">
        <v>-14130052.67</v>
      </c>
      <c r="V1005" s="97">
        <v>-14169734.57</v>
      </c>
      <c r="W1005" s="97">
        <v>-14209527.91</v>
      </c>
      <c r="X1005" s="97">
        <v>-14249433</v>
      </c>
      <c r="Y1005" s="97">
        <v>-14289450.16</v>
      </c>
      <c r="Z1005" s="97">
        <v>-14329579.699999999</v>
      </c>
      <c r="AA1005" s="97">
        <v>-14369821.939999999</v>
      </c>
      <c r="AB1005" s="97">
        <v>-14410177.189999999</v>
      </c>
      <c r="AC1005" s="97"/>
      <c r="AD1005" s="97"/>
      <c r="AE1005" s="97">
        <f t="shared" si="828"/>
        <v>-14170396.95125</v>
      </c>
      <c r="AF1005" s="140">
        <v>4</v>
      </c>
      <c r="AG1005" s="140"/>
      <c r="AH1005" s="102"/>
      <c r="AI1005" s="102">
        <f>AE1005</f>
        <v>-14170396.95125</v>
      </c>
      <c r="AJ1005" s="102"/>
      <c r="AK1005" s="103"/>
      <c r="AL1005" s="102">
        <f t="shared" si="813"/>
        <v>-14170396.95125</v>
      </c>
      <c r="AM1005" s="101"/>
      <c r="AN1005" s="102"/>
      <c r="AO1005" s="264">
        <f t="shared" si="814"/>
        <v>0</v>
      </c>
      <c r="AP1005" s="240"/>
      <c r="AQ1005" s="87">
        <f t="shared" si="835"/>
        <v>-14410177.189999999</v>
      </c>
      <c r="AR1005" s="102"/>
      <c r="AS1005" s="102">
        <f>AQ1005</f>
        <v>-14410177.189999999</v>
      </c>
      <c r="AT1005" s="102"/>
      <c r="AU1005" s="103"/>
      <c r="AV1005" s="102">
        <f t="shared" si="815"/>
        <v>-14410177.189999999</v>
      </c>
      <c r="AW1005" s="101"/>
      <c r="AX1005" s="102"/>
      <c r="AY1005" s="101">
        <f t="shared" si="816"/>
        <v>0</v>
      </c>
      <c r="AZ1005" s="516"/>
      <c r="BA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row>
    <row r="1006" spans="1:87" s="11" customFormat="1" ht="12" customHeight="1">
      <c r="A1006" s="168">
        <v>23001043</v>
      </c>
      <c r="B1006" s="111" t="str">
        <f t="shared" si="829"/>
        <v>23001043</v>
      </c>
      <c r="C1006" s="96" t="s">
        <v>919</v>
      </c>
      <c r="D1006" s="115" t="str">
        <f t="shared" si="830"/>
        <v>CRB</v>
      </c>
      <c r="E1006" s="115"/>
      <c r="F1006" s="96"/>
      <c r="G1006" s="115"/>
      <c r="H1006" s="184" t="str">
        <f t="shared" si="848"/>
        <v/>
      </c>
      <c r="I1006" s="184" t="str">
        <f t="shared" si="838"/>
        <v>ERB</v>
      </c>
      <c r="J1006" s="184" t="str">
        <f t="shared" si="839"/>
        <v>GRB</v>
      </c>
      <c r="K1006" s="184" t="str">
        <f t="shared" si="840"/>
        <v/>
      </c>
      <c r="L1006" s="184" t="str">
        <f t="shared" si="832"/>
        <v>NO</v>
      </c>
      <c r="M1006" s="184" t="str">
        <f t="shared" si="833"/>
        <v>NO</v>
      </c>
      <c r="N1006" s="184" t="str">
        <f t="shared" si="834"/>
        <v/>
      </c>
      <c r="O1006" s="4"/>
      <c r="P1006" s="97">
        <v>0</v>
      </c>
      <c r="Q1006" s="97">
        <v>0</v>
      </c>
      <c r="R1006" s="97">
        <v>0</v>
      </c>
      <c r="S1006" s="97">
        <v>0</v>
      </c>
      <c r="T1006" s="97">
        <v>0</v>
      </c>
      <c r="U1006" s="97">
        <v>0</v>
      </c>
      <c r="V1006" s="97">
        <v>0</v>
      </c>
      <c r="W1006" s="97">
        <v>0</v>
      </c>
      <c r="X1006" s="97">
        <v>0</v>
      </c>
      <c r="Y1006" s="97">
        <v>0</v>
      </c>
      <c r="Z1006" s="97">
        <v>0</v>
      </c>
      <c r="AA1006" s="97">
        <v>0</v>
      </c>
      <c r="AB1006" s="97">
        <v>0</v>
      </c>
      <c r="AC1006" s="97"/>
      <c r="AD1006" s="97"/>
      <c r="AE1006" s="97">
        <f t="shared" si="828"/>
        <v>0</v>
      </c>
      <c r="AF1006" s="140">
        <v>5</v>
      </c>
      <c r="AG1006" s="140">
        <v>1</v>
      </c>
      <c r="AH1006" s="102"/>
      <c r="AI1006" s="102">
        <f>AE1006*C1408</f>
        <v>0</v>
      </c>
      <c r="AJ1006" s="102">
        <f>AE1006*C1409</f>
        <v>0</v>
      </c>
      <c r="AK1006" s="103"/>
      <c r="AL1006" s="102">
        <f t="shared" si="813"/>
        <v>0</v>
      </c>
      <c r="AM1006" s="101"/>
      <c r="AN1006" s="102"/>
      <c r="AO1006" s="264">
        <f t="shared" si="814"/>
        <v>0</v>
      </c>
      <c r="AP1006" s="102"/>
      <c r="AQ1006" s="87">
        <f t="shared" si="835"/>
        <v>0</v>
      </c>
      <c r="AR1006" s="102"/>
      <c r="AS1006" s="102">
        <f>AQ1006*C1408</f>
        <v>0</v>
      </c>
      <c r="AT1006" s="102">
        <f>AQ1006*C1409</f>
        <v>0</v>
      </c>
      <c r="AU1006" s="103"/>
      <c r="AV1006" s="102">
        <f t="shared" si="815"/>
        <v>0</v>
      </c>
      <c r="AW1006" s="101"/>
      <c r="AX1006" s="102"/>
      <c r="AY1006" s="101">
        <f t="shared" si="816"/>
        <v>0</v>
      </c>
      <c r="AZ1006" s="516"/>
      <c r="BA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row>
    <row r="1007" spans="1:87" s="11" customFormat="1" ht="12" customHeight="1">
      <c r="A1007" s="168">
        <v>23001061</v>
      </c>
      <c r="B1007" s="111" t="str">
        <f t="shared" si="829"/>
        <v>23001061</v>
      </c>
      <c r="C1007" s="96" t="s">
        <v>383</v>
      </c>
      <c r="D1007" s="115" t="str">
        <f t="shared" si="830"/>
        <v>ERB</v>
      </c>
      <c r="E1007" s="115"/>
      <c r="F1007" s="96"/>
      <c r="G1007" s="115"/>
      <c r="H1007" s="184" t="str">
        <f t="shared" si="848"/>
        <v/>
      </c>
      <c r="I1007" s="184" t="str">
        <f t="shared" si="838"/>
        <v>ERB</v>
      </c>
      <c r="J1007" s="184" t="str">
        <f t="shared" si="839"/>
        <v/>
      </c>
      <c r="K1007" s="184" t="str">
        <f t="shared" si="840"/>
        <v/>
      </c>
      <c r="L1007" s="184" t="str">
        <f t="shared" si="832"/>
        <v>NO</v>
      </c>
      <c r="M1007" s="184" t="str">
        <f t="shared" si="833"/>
        <v>NO</v>
      </c>
      <c r="N1007" s="184" t="str">
        <f t="shared" si="834"/>
        <v/>
      </c>
      <c r="O1007"/>
      <c r="P1007" s="97">
        <v>-3831129.47</v>
      </c>
      <c r="Q1007" s="97">
        <v>-3832502.32</v>
      </c>
      <c r="R1007" s="97">
        <v>-3833875.63</v>
      </c>
      <c r="S1007" s="97">
        <v>-3835249.4</v>
      </c>
      <c r="T1007" s="97">
        <v>-3836623.69</v>
      </c>
      <c r="U1007" s="97">
        <v>-3837998.45</v>
      </c>
      <c r="V1007" s="97">
        <v>-3839373.74</v>
      </c>
      <c r="W1007" s="97">
        <v>-3840749.52</v>
      </c>
      <c r="X1007" s="97">
        <v>-3842125.78</v>
      </c>
      <c r="Y1007" s="97">
        <v>-3843502.54</v>
      </c>
      <c r="Z1007" s="97">
        <v>-3844879.77</v>
      </c>
      <c r="AA1007" s="97">
        <v>-3846257.48</v>
      </c>
      <c r="AB1007" s="97">
        <v>-4532108.43</v>
      </c>
      <c r="AC1007" s="97"/>
      <c r="AD1007" s="97"/>
      <c r="AE1007" s="97">
        <f t="shared" si="828"/>
        <v>-3867896.4391666669</v>
      </c>
      <c r="AF1007" s="140">
        <v>4</v>
      </c>
      <c r="AG1007" s="140"/>
      <c r="AH1007" s="102"/>
      <c r="AI1007" s="102">
        <f>AE1007</f>
        <v>-3867896.4391666669</v>
      </c>
      <c r="AJ1007" s="102"/>
      <c r="AK1007" s="103"/>
      <c r="AL1007" s="102">
        <f t="shared" si="813"/>
        <v>-3867896.4391666669</v>
      </c>
      <c r="AM1007" s="101"/>
      <c r="AN1007" s="102"/>
      <c r="AO1007" s="264">
        <f t="shared" si="814"/>
        <v>0</v>
      </c>
      <c r="AP1007" s="240"/>
      <c r="AQ1007" s="87">
        <f t="shared" si="835"/>
        <v>-4532108.43</v>
      </c>
      <c r="AR1007" s="102"/>
      <c r="AS1007" s="102">
        <f>AQ1007</f>
        <v>-4532108.43</v>
      </c>
      <c r="AT1007" s="102"/>
      <c r="AU1007" s="103"/>
      <c r="AV1007" s="102">
        <f t="shared" si="815"/>
        <v>-4532108.43</v>
      </c>
      <c r="AW1007" s="101"/>
      <c r="AX1007" s="102"/>
      <c r="AY1007" s="101">
        <f t="shared" si="816"/>
        <v>0</v>
      </c>
      <c r="AZ1007" s="516"/>
      <c r="BA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row>
    <row r="1008" spans="1:87" s="11" customFormat="1" ht="12" customHeight="1">
      <c r="A1008" s="168">
        <v>23001071</v>
      </c>
      <c r="B1008" s="111" t="str">
        <f t="shared" si="829"/>
        <v>23001071</v>
      </c>
      <c r="C1008" s="96" t="s">
        <v>317</v>
      </c>
      <c r="D1008" s="115" t="str">
        <f t="shared" si="830"/>
        <v>ERB</v>
      </c>
      <c r="E1008" s="115"/>
      <c r="F1008" s="96"/>
      <c r="G1008" s="115"/>
      <c r="H1008" s="184" t="str">
        <f t="shared" si="848"/>
        <v/>
      </c>
      <c r="I1008" s="184" t="str">
        <f t="shared" si="838"/>
        <v>ERB</v>
      </c>
      <c r="J1008" s="184" t="str">
        <f t="shared" si="839"/>
        <v/>
      </c>
      <c r="K1008" s="184" t="str">
        <f t="shared" si="840"/>
        <v/>
      </c>
      <c r="L1008" s="184" t="str">
        <f t="shared" si="832"/>
        <v>NO</v>
      </c>
      <c r="M1008" s="184" t="str">
        <f t="shared" si="833"/>
        <v>NO</v>
      </c>
      <c r="N1008" s="184" t="str">
        <f t="shared" si="834"/>
        <v/>
      </c>
      <c r="O1008"/>
      <c r="P1008" s="97">
        <v>-9888713.8800000008</v>
      </c>
      <c r="Q1008" s="97">
        <v>-9891500.9399999995</v>
      </c>
      <c r="R1008" s="97">
        <v>-9894288.7599999998</v>
      </c>
      <c r="S1008" s="97">
        <v>-9897077.4100000001</v>
      </c>
      <c r="T1008" s="97">
        <v>-9899866.8800000008</v>
      </c>
      <c r="U1008" s="97">
        <v>-9902657.1400000006</v>
      </c>
      <c r="V1008" s="97">
        <v>-9905448.2100000009</v>
      </c>
      <c r="W1008" s="97">
        <v>-9908240.1899999995</v>
      </c>
      <c r="X1008" s="97">
        <v>-9911033.0500000007</v>
      </c>
      <c r="Y1008" s="97">
        <v>-9913826.6099999994</v>
      </c>
      <c r="Z1008" s="97">
        <v>-9916621.0299999993</v>
      </c>
      <c r="AA1008" s="97">
        <v>-9919416.2200000007</v>
      </c>
      <c r="AB1008" s="97">
        <v>-8852463.3499999996</v>
      </c>
      <c r="AC1008" s="97"/>
      <c r="AD1008" s="97"/>
      <c r="AE1008" s="97">
        <f t="shared" si="828"/>
        <v>-9860880.4212499987</v>
      </c>
      <c r="AF1008" s="140">
        <v>4</v>
      </c>
      <c r="AG1008" s="140"/>
      <c r="AH1008" s="102"/>
      <c r="AI1008" s="102">
        <f>AE1008</f>
        <v>-9860880.4212499987</v>
      </c>
      <c r="AJ1008" s="102"/>
      <c r="AK1008" s="103"/>
      <c r="AL1008" s="102">
        <f t="shared" si="813"/>
        <v>-9860880.4212499987</v>
      </c>
      <c r="AM1008" s="101"/>
      <c r="AN1008" s="102"/>
      <c r="AO1008" s="264">
        <f t="shared" si="814"/>
        <v>0</v>
      </c>
      <c r="AP1008" s="240"/>
      <c r="AQ1008" s="87">
        <f t="shared" si="835"/>
        <v>-8852463.3499999996</v>
      </c>
      <c r="AR1008" s="102"/>
      <c r="AS1008" s="102">
        <f>AQ1008</f>
        <v>-8852463.3499999996</v>
      </c>
      <c r="AT1008" s="102"/>
      <c r="AU1008" s="103"/>
      <c r="AV1008" s="102">
        <f t="shared" si="815"/>
        <v>-8852463.3499999996</v>
      </c>
      <c r="AW1008" s="101"/>
      <c r="AX1008" s="102"/>
      <c r="AY1008" s="101">
        <f t="shared" si="816"/>
        <v>0</v>
      </c>
      <c r="AZ1008" s="516"/>
      <c r="BA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row>
    <row r="1009" spans="1:87" s="11" customFormat="1" ht="12" customHeight="1">
      <c r="A1009" s="168">
        <v>23001092</v>
      </c>
      <c r="B1009" s="111" t="str">
        <f t="shared" si="829"/>
        <v>23001092</v>
      </c>
      <c r="C1009" s="96" t="s">
        <v>197</v>
      </c>
      <c r="D1009" s="115" t="str">
        <f t="shared" si="830"/>
        <v>GRB</v>
      </c>
      <c r="E1009" s="115"/>
      <c r="F1009" s="96"/>
      <c r="G1009" s="115"/>
      <c r="H1009" s="184" t="str">
        <f t="shared" si="848"/>
        <v/>
      </c>
      <c r="I1009" s="184" t="str">
        <f t="shared" si="838"/>
        <v/>
      </c>
      <c r="J1009" s="184" t="str">
        <f t="shared" si="839"/>
        <v>GRB</v>
      </c>
      <c r="K1009" s="184" t="str">
        <f t="shared" si="840"/>
        <v/>
      </c>
      <c r="L1009" s="184" t="str">
        <f t="shared" si="832"/>
        <v>NO</v>
      </c>
      <c r="M1009" s="184" t="str">
        <f t="shared" si="833"/>
        <v>NO</v>
      </c>
      <c r="N1009" s="184" t="str">
        <f t="shared" si="834"/>
        <v/>
      </c>
      <c r="O1009"/>
      <c r="P1009" s="97">
        <v>-9172901.0099999998</v>
      </c>
      <c r="Q1009" s="97">
        <v>-9176704.4000000004</v>
      </c>
      <c r="R1009" s="97">
        <v>-9179494.0800000001</v>
      </c>
      <c r="S1009" s="97">
        <v>-9182284.5500000007</v>
      </c>
      <c r="T1009" s="97">
        <v>-9185075.9100000001</v>
      </c>
      <c r="U1009" s="97">
        <v>-9187868.1400000006</v>
      </c>
      <c r="V1009" s="97">
        <v>-9190661.1899999995</v>
      </c>
      <c r="W1009" s="97">
        <v>-9193455.2300000004</v>
      </c>
      <c r="X1009" s="97">
        <v>-9196250.0999999996</v>
      </c>
      <c r="Y1009" s="97">
        <v>-9199045.8100000005</v>
      </c>
      <c r="Z1009" s="97">
        <v>-9201842.2899999991</v>
      </c>
      <c r="AA1009" s="97">
        <v>-9204639.7100000009</v>
      </c>
      <c r="AB1009" s="97">
        <v>-9941119.6899999995</v>
      </c>
      <c r="AC1009" s="97"/>
      <c r="AD1009" s="97"/>
      <c r="AE1009" s="97">
        <f t="shared" si="828"/>
        <v>-9221194.3133333325</v>
      </c>
      <c r="AF1009" s="140"/>
      <c r="AG1009" s="140">
        <v>1</v>
      </c>
      <c r="AH1009" s="102"/>
      <c r="AI1009" s="102"/>
      <c r="AJ1009" s="102">
        <f>AE1009</f>
        <v>-9221194.3133333325</v>
      </c>
      <c r="AK1009" s="103"/>
      <c r="AL1009" s="102">
        <f t="shared" si="813"/>
        <v>-9221194.3133333325</v>
      </c>
      <c r="AM1009" s="101"/>
      <c r="AN1009" s="102"/>
      <c r="AO1009" s="264">
        <f t="shared" si="814"/>
        <v>0</v>
      </c>
      <c r="AP1009" s="240"/>
      <c r="AQ1009" s="87">
        <f t="shared" si="835"/>
        <v>-9941119.6899999995</v>
      </c>
      <c r="AR1009" s="102"/>
      <c r="AS1009" s="102"/>
      <c r="AT1009" s="102">
        <f>AQ1009</f>
        <v>-9941119.6899999995</v>
      </c>
      <c r="AU1009" s="103"/>
      <c r="AV1009" s="102">
        <f t="shared" si="815"/>
        <v>-9941119.6899999995</v>
      </c>
      <c r="AW1009" s="101"/>
      <c r="AX1009" s="102"/>
      <c r="AY1009" s="101">
        <f t="shared" si="816"/>
        <v>0</v>
      </c>
      <c r="AZ1009" s="516"/>
      <c r="BA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row>
    <row r="1010" spans="1:87" s="11" customFormat="1" ht="12" customHeight="1">
      <c r="A1010" s="373">
        <v>23001122</v>
      </c>
      <c r="B1010" s="387" t="str">
        <f t="shared" si="829"/>
        <v>23001122</v>
      </c>
      <c r="C1010" s="352" t="s">
        <v>1343</v>
      </c>
      <c r="D1010" s="353" t="str">
        <f t="shared" si="830"/>
        <v>GRB</v>
      </c>
      <c r="E1010" s="353"/>
      <c r="F1010" s="383">
        <v>42995</v>
      </c>
      <c r="G1010" s="353"/>
      <c r="H1010" s="354" t="str">
        <f t="shared" si="848"/>
        <v/>
      </c>
      <c r="I1010" s="354" t="str">
        <f t="shared" si="838"/>
        <v/>
      </c>
      <c r="J1010" s="354" t="str">
        <f t="shared" si="839"/>
        <v>GRB</v>
      </c>
      <c r="K1010" s="354" t="str">
        <f t="shared" si="840"/>
        <v/>
      </c>
      <c r="L1010" s="354" t="str">
        <f t="shared" si="832"/>
        <v>NO</v>
      </c>
      <c r="M1010" s="354" t="str">
        <f t="shared" si="833"/>
        <v>NO</v>
      </c>
      <c r="N1010" s="354" t="str">
        <f t="shared" si="834"/>
        <v/>
      </c>
      <c r="O1010" s="490"/>
      <c r="P1010" s="355">
        <v>-2681712.79</v>
      </c>
      <c r="Q1010" s="355">
        <v>-2690743.35</v>
      </c>
      <c r="R1010" s="355">
        <v>-2699804.32</v>
      </c>
      <c r="S1010" s="355">
        <v>-3063208.16</v>
      </c>
      <c r="T1010" s="355">
        <v>-3073520.16</v>
      </c>
      <c r="U1010" s="355">
        <v>-3083866.88</v>
      </c>
      <c r="V1010" s="355">
        <v>-3232128.58</v>
      </c>
      <c r="W1010" s="355">
        <v>-3243008.12</v>
      </c>
      <c r="X1010" s="355">
        <v>-3253924.28</v>
      </c>
      <c r="Y1010" s="355">
        <v>-3318671.79</v>
      </c>
      <c r="Z1010" s="355">
        <v>-3329842.23</v>
      </c>
      <c r="AA1010" s="355">
        <v>-3341050.26</v>
      </c>
      <c r="AB1010" s="355">
        <v>-1785083.86</v>
      </c>
      <c r="AC1010" s="355"/>
      <c r="AD1010" s="355"/>
      <c r="AE1010" s="355">
        <f t="shared" si="828"/>
        <v>-3046930.5379166673</v>
      </c>
      <c r="AF1010" s="410"/>
      <c r="AG1010" s="410">
        <v>1</v>
      </c>
      <c r="AH1010" s="357"/>
      <c r="AI1010" s="357"/>
      <c r="AJ1010" s="357">
        <f>AE1010</f>
        <v>-3046930.5379166673</v>
      </c>
      <c r="AK1010" s="358"/>
      <c r="AL1010" s="357">
        <f t="shared" si="813"/>
        <v>-3046930.5379166673</v>
      </c>
      <c r="AM1010" s="359"/>
      <c r="AN1010" s="357"/>
      <c r="AO1010" s="360">
        <f t="shared" si="814"/>
        <v>0</v>
      </c>
      <c r="AP1010" s="357"/>
      <c r="AQ1010" s="361">
        <f t="shared" si="835"/>
        <v>-1785083.86</v>
      </c>
      <c r="AR1010" s="357"/>
      <c r="AS1010" s="357"/>
      <c r="AT1010" s="357">
        <f>AQ1010</f>
        <v>-1785083.86</v>
      </c>
      <c r="AU1010" s="358"/>
      <c r="AV1010" s="357">
        <f t="shared" si="815"/>
        <v>-1785083.86</v>
      </c>
      <c r="AW1010" s="359"/>
      <c r="AX1010" s="357"/>
      <c r="AY1010" s="359">
        <f t="shared" si="816"/>
        <v>0</v>
      </c>
      <c r="AZ1010" s="516"/>
      <c r="BA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row>
    <row r="1011" spans="1:87" s="11" customFormat="1" ht="12" customHeight="1">
      <c r="A1011" s="168">
        <v>23001131</v>
      </c>
      <c r="B1011" s="111" t="str">
        <f t="shared" si="829"/>
        <v>23001131</v>
      </c>
      <c r="C1011" s="96" t="s">
        <v>821</v>
      </c>
      <c r="D1011" s="115" t="str">
        <f t="shared" si="830"/>
        <v>ERB</v>
      </c>
      <c r="E1011" s="115"/>
      <c r="F1011" s="96"/>
      <c r="G1011" s="115"/>
      <c r="H1011" s="184" t="str">
        <f t="shared" si="848"/>
        <v/>
      </c>
      <c r="I1011" s="184" t="str">
        <f t="shared" si="838"/>
        <v>ERB</v>
      </c>
      <c r="J1011" s="184" t="str">
        <f t="shared" si="839"/>
        <v/>
      </c>
      <c r="K1011" s="184" t="str">
        <f t="shared" si="840"/>
        <v/>
      </c>
      <c r="L1011" s="184" t="str">
        <f t="shared" si="832"/>
        <v>NO</v>
      </c>
      <c r="M1011" s="184" t="str">
        <f t="shared" si="833"/>
        <v>NO</v>
      </c>
      <c r="N1011" s="184" t="str">
        <f t="shared" si="834"/>
        <v/>
      </c>
      <c r="O1011"/>
      <c r="P1011" s="97">
        <v>-19356199.379999999</v>
      </c>
      <c r="Q1011" s="97">
        <v>-19420441.379999999</v>
      </c>
      <c r="R1011" s="97">
        <v>-19483557.809999999</v>
      </c>
      <c r="S1011" s="97">
        <v>-19546879.370000001</v>
      </c>
      <c r="T1011" s="97">
        <v>-19610406.719999999</v>
      </c>
      <c r="U1011" s="97">
        <v>-19674140.539999999</v>
      </c>
      <c r="V1011" s="97">
        <v>-19738081.489999998</v>
      </c>
      <c r="W1011" s="97">
        <v>-19802230.25</v>
      </c>
      <c r="X1011" s="97">
        <v>-19866587.489999998</v>
      </c>
      <c r="Y1011" s="97">
        <v>-19931153.899999999</v>
      </c>
      <c r="Z1011" s="97">
        <v>-19995930.149999999</v>
      </c>
      <c r="AA1011" s="97">
        <v>-20060916.920000002</v>
      </c>
      <c r="AB1011" s="97">
        <v>-20126114.899999999</v>
      </c>
      <c r="AC1011" s="97"/>
      <c r="AD1011" s="97"/>
      <c r="AE1011" s="97">
        <f t="shared" si="828"/>
        <v>-19739290.263333336</v>
      </c>
      <c r="AF1011" s="140">
        <v>4</v>
      </c>
      <c r="AG1011" s="140"/>
      <c r="AH1011" s="102"/>
      <c r="AI1011" s="102">
        <f t="shared" ref="AI1011:AI1018" si="849">AE1011</f>
        <v>-19739290.263333336</v>
      </c>
      <c r="AJ1011" s="102"/>
      <c r="AK1011" s="103"/>
      <c r="AL1011" s="102">
        <f t="shared" si="813"/>
        <v>-19739290.263333336</v>
      </c>
      <c r="AM1011" s="101"/>
      <c r="AN1011" s="102"/>
      <c r="AO1011" s="264">
        <f t="shared" si="814"/>
        <v>0</v>
      </c>
      <c r="AP1011" s="240"/>
      <c r="AQ1011" s="87">
        <f t="shared" si="835"/>
        <v>-20126114.899999999</v>
      </c>
      <c r="AR1011" s="102"/>
      <c r="AS1011" s="102">
        <f t="shared" ref="AS1011:AS1018" si="850">AQ1011</f>
        <v>-20126114.899999999</v>
      </c>
      <c r="AT1011" s="102"/>
      <c r="AU1011" s="103"/>
      <c r="AV1011" s="102">
        <f t="shared" si="815"/>
        <v>-20126114.899999999</v>
      </c>
      <c r="AW1011" s="101"/>
      <c r="AX1011" s="102"/>
      <c r="AY1011" s="101">
        <f t="shared" si="816"/>
        <v>0</v>
      </c>
      <c r="AZ1011" s="516"/>
      <c r="BA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row>
    <row r="1012" spans="1:87" s="11" customFormat="1" ht="12" customHeight="1">
      <c r="A1012" s="168">
        <v>23001141</v>
      </c>
      <c r="B1012" s="111" t="str">
        <f t="shared" si="829"/>
        <v>23001141</v>
      </c>
      <c r="C1012" s="96" t="s">
        <v>917</v>
      </c>
      <c r="D1012" s="115" t="str">
        <f t="shared" si="830"/>
        <v>ERB</v>
      </c>
      <c r="E1012" s="115"/>
      <c r="F1012" s="96"/>
      <c r="G1012" s="115"/>
      <c r="H1012" s="184" t="str">
        <f t="shared" si="848"/>
        <v/>
      </c>
      <c r="I1012" s="184" t="str">
        <f t="shared" si="838"/>
        <v>ERB</v>
      </c>
      <c r="J1012" s="184" t="str">
        <f t="shared" si="839"/>
        <v/>
      </c>
      <c r="K1012" s="184" t="str">
        <f t="shared" si="840"/>
        <v/>
      </c>
      <c r="L1012" s="184" t="str">
        <f t="shared" si="832"/>
        <v>NO</v>
      </c>
      <c r="M1012" s="184" t="str">
        <f t="shared" si="833"/>
        <v>NO</v>
      </c>
      <c r="N1012" s="184" t="str">
        <f t="shared" si="834"/>
        <v/>
      </c>
      <c r="O1012"/>
      <c r="P1012" s="97">
        <v>-577431.92000000004</v>
      </c>
      <c r="Q1012" s="97">
        <v>-578379.39</v>
      </c>
      <c r="R1012" s="97">
        <v>-579328.41</v>
      </c>
      <c r="S1012" s="97">
        <v>-580278.99</v>
      </c>
      <c r="T1012" s="97">
        <v>-581231.13</v>
      </c>
      <c r="U1012" s="97">
        <v>-582184.82999999996</v>
      </c>
      <c r="V1012" s="97">
        <v>-583140.1</v>
      </c>
      <c r="W1012" s="97">
        <v>-584096.93999999994</v>
      </c>
      <c r="X1012" s="97">
        <v>-585055.35</v>
      </c>
      <c r="Y1012" s="97">
        <v>-586015.32999999996</v>
      </c>
      <c r="Z1012" s="97">
        <v>-586976.88</v>
      </c>
      <c r="AA1012" s="97">
        <v>-587940.01</v>
      </c>
      <c r="AB1012" s="97">
        <v>-588904.72</v>
      </c>
      <c r="AC1012" s="97"/>
      <c r="AD1012" s="97"/>
      <c r="AE1012" s="97">
        <f t="shared" si="828"/>
        <v>-583149.64</v>
      </c>
      <c r="AF1012" s="140">
        <v>4</v>
      </c>
      <c r="AG1012" s="140"/>
      <c r="AH1012" s="102"/>
      <c r="AI1012" s="102">
        <f t="shared" si="849"/>
        <v>-583149.64</v>
      </c>
      <c r="AJ1012" s="102"/>
      <c r="AK1012" s="103"/>
      <c r="AL1012" s="102">
        <f t="shared" si="813"/>
        <v>-583149.64</v>
      </c>
      <c r="AM1012" s="101"/>
      <c r="AN1012" s="102"/>
      <c r="AO1012" s="264">
        <f t="shared" si="814"/>
        <v>0</v>
      </c>
      <c r="AP1012" s="240"/>
      <c r="AQ1012" s="87">
        <f t="shared" si="835"/>
        <v>-588904.72</v>
      </c>
      <c r="AR1012" s="102"/>
      <c r="AS1012" s="102">
        <f t="shared" si="850"/>
        <v>-588904.72</v>
      </c>
      <c r="AT1012" s="102"/>
      <c r="AU1012" s="103"/>
      <c r="AV1012" s="102">
        <f t="shared" si="815"/>
        <v>-588904.72</v>
      </c>
      <c r="AW1012" s="101"/>
      <c r="AX1012" s="102"/>
      <c r="AY1012" s="101">
        <f t="shared" si="816"/>
        <v>0</v>
      </c>
      <c r="AZ1012" s="516"/>
      <c r="BA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row>
    <row r="1013" spans="1:87" s="11" customFormat="1" ht="12" customHeight="1">
      <c r="A1013" s="168">
        <v>23001151</v>
      </c>
      <c r="B1013" s="111" t="str">
        <f t="shared" si="829"/>
        <v>23001151</v>
      </c>
      <c r="C1013" s="96" t="s">
        <v>952</v>
      </c>
      <c r="D1013" s="115" t="str">
        <f t="shared" si="830"/>
        <v>ERB</v>
      </c>
      <c r="E1013" s="115"/>
      <c r="F1013" s="96"/>
      <c r="G1013" s="115"/>
      <c r="H1013" s="184" t="str">
        <f t="shared" si="848"/>
        <v/>
      </c>
      <c r="I1013" s="184" t="str">
        <f t="shared" si="838"/>
        <v>ERB</v>
      </c>
      <c r="J1013" s="184" t="str">
        <f t="shared" si="839"/>
        <v/>
      </c>
      <c r="K1013" s="184" t="str">
        <f t="shared" si="840"/>
        <v/>
      </c>
      <c r="L1013" s="184" t="str">
        <f t="shared" si="832"/>
        <v>NO</v>
      </c>
      <c r="M1013" s="184" t="str">
        <f t="shared" si="833"/>
        <v>NO</v>
      </c>
      <c r="N1013" s="184" t="str">
        <f t="shared" si="834"/>
        <v/>
      </c>
      <c r="O1013"/>
      <c r="P1013" s="97">
        <v>-121758.84</v>
      </c>
      <c r="Q1013" s="97">
        <v>-121953.35</v>
      </c>
      <c r="R1013" s="97">
        <v>-122148.17</v>
      </c>
      <c r="S1013" s="97">
        <v>-122343.3</v>
      </c>
      <c r="T1013" s="97">
        <v>-122538.74</v>
      </c>
      <c r="U1013" s="97">
        <v>-122734.5</v>
      </c>
      <c r="V1013" s="97">
        <v>-122930.57</v>
      </c>
      <c r="W1013" s="97">
        <v>-123126.95</v>
      </c>
      <c r="X1013" s="97">
        <v>-123323.65</v>
      </c>
      <c r="Y1013" s="97">
        <v>-123520.66</v>
      </c>
      <c r="Z1013" s="97">
        <v>-123717.98</v>
      </c>
      <c r="AA1013" s="97">
        <v>-123915.62</v>
      </c>
      <c r="AB1013" s="97">
        <v>-124113.58</v>
      </c>
      <c r="AC1013" s="97"/>
      <c r="AD1013" s="97"/>
      <c r="AE1013" s="97">
        <f t="shared" si="828"/>
        <v>-122932.47500000002</v>
      </c>
      <c r="AF1013" s="140">
        <v>4</v>
      </c>
      <c r="AG1013" s="140"/>
      <c r="AH1013" s="102"/>
      <c r="AI1013" s="102">
        <f t="shared" si="849"/>
        <v>-122932.47500000002</v>
      </c>
      <c r="AJ1013" s="102"/>
      <c r="AK1013" s="103"/>
      <c r="AL1013" s="102">
        <f t="shared" si="813"/>
        <v>-122932.47500000002</v>
      </c>
      <c r="AM1013" s="101"/>
      <c r="AN1013" s="102"/>
      <c r="AO1013" s="264">
        <f t="shared" si="814"/>
        <v>0</v>
      </c>
      <c r="AP1013" s="240"/>
      <c r="AQ1013" s="87">
        <f t="shared" si="835"/>
        <v>-124113.58</v>
      </c>
      <c r="AR1013" s="102"/>
      <c r="AS1013" s="102">
        <f t="shared" si="850"/>
        <v>-124113.58</v>
      </c>
      <c r="AT1013" s="102"/>
      <c r="AU1013" s="103"/>
      <c r="AV1013" s="102">
        <f t="shared" si="815"/>
        <v>-124113.58</v>
      </c>
      <c r="AW1013" s="101"/>
      <c r="AX1013" s="102"/>
      <c r="AY1013" s="101">
        <f t="shared" si="816"/>
        <v>0</v>
      </c>
      <c r="AZ1013" s="516"/>
      <c r="BA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row>
    <row r="1014" spans="1:87" s="11" customFormat="1" ht="12" customHeight="1">
      <c r="A1014" s="168">
        <v>23001231</v>
      </c>
      <c r="B1014" s="111" t="str">
        <f t="shared" si="829"/>
        <v>23001231</v>
      </c>
      <c r="C1014" s="96" t="s">
        <v>904</v>
      </c>
      <c r="D1014" s="115" t="str">
        <f t="shared" si="830"/>
        <v>ERB</v>
      </c>
      <c r="E1014" s="115"/>
      <c r="F1014" s="96"/>
      <c r="G1014" s="115"/>
      <c r="H1014" s="184" t="str">
        <f t="shared" si="848"/>
        <v/>
      </c>
      <c r="I1014" s="184" t="str">
        <f t="shared" si="838"/>
        <v>ERB</v>
      </c>
      <c r="J1014" s="184" t="str">
        <f t="shared" si="839"/>
        <v/>
      </c>
      <c r="K1014" s="184" t="str">
        <f t="shared" si="840"/>
        <v/>
      </c>
      <c r="L1014" s="184" t="str">
        <f t="shared" si="832"/>
        <v>NO</v>
      </c>
      <c r="M1014" s="184" t="str">
        <f t="shared" si="833"/>
        <v>NO</v>
      </c>
      <c r="N1014" s="184" t="str">
        <f t="shared" si="834"/>
        <v/>
      </c>
      <c r="O1014"/>
      <c r="P1014" s="97">
        <v>-1247650.98</v>
      </c>
      <c r="Q1014" s="97">
        <v>-1251643.46</v>
      </c>
      <c r="R1014" s="97">
        <v>-1255648.72</v>
      </c>
      <c r="S1014" s="97">
        <v>-1259666.8</v>
      </c>
      <c r="T1014" s="97">
        <v>-1263697.73</v>
      </c>
      <c r="U1014" s="97">
        <v>-1267741.56</v>
      </c>
      <c r="V1014" s="97">
        <v>-1271798.33</v>
      </c>
      <c r="W1014" s="97">
        <v>-1275868.08</v>
      </c>
      <c r="X1014" s="97">
        <v>-1279950.8600000001</v>
      </c>
      <c r="Y1014" s="97">
        <v>-1284046.7</v>
      </c>
      <c r="Z1014" s="97">
        <v>-1288155.6499999999</v>
      </c>
      <c r="AA1014" s="97">
        <v>-1292277.75</v>
      </c>
      <c r="AB1014" s="97">
        <v>-1296413.04</v>
      </c>
      <c r="AC1014" s="97"/>
      <c r="AD1014" s="97"/>
      <c r="AE1014" s="97">
        <f t="shared" si="828"/>
        <v>-1271877.3041666665</v>
      </c>
      <c r="AF1014" s="140">
        <v>4</v>
      </c>
      <c r="AG1014" s="140"/>
      <c r="AH1014" s="102"/>
      <c r="AI1014" s="102">
        <f t="shared" si="849"/>
        <v>-1271877.3041666665</v>
      </c>
      <c r="AJ1014" s="102"/>
      <c r="AK1014" s="103"/>
      <c r="AL1014" s="102">
        <f t="shared" ref="AL1014:AL1080" si="851">SUM(AI1014:AK1014)</f>
        <v>-1271877.3041666665</v>
      </c>
      <c r="AM1014" s="101"/>
      <c r="AN1014" s="102"/>
      <c r="AO1014" s="264">
        <f t="shared" ref="AO1014:AO1080" si="852">AM1014+AN1014</f>
        <v>0</v>
      </c>
      <c r="AP1014" s="240"/>
      <c r="AQ1014" s="87">
        <f t="shared" si="835"/>
        <v>-1296413.04</v>
      </c>
      <c r="AR1014" s="102"/>
      <c r="AS1014" s="102">
        <f t="shared" si="850"/>
        <v>-1296413.04</v>
      </c>
      <c r="AT1014" s="102"/>
      <c r="AU1014" s="103"/>
      <c r="AV1014" s="102">
        <f t="shared" ref="AV1014:AV1080" si="853">SUM(AS1014:AU1014)</f>
        <v>-1296413.04</v>
      </c>
      <c r="AW1014" s="101"/>
      <c r="AX1014" s="102"/>
      <c r="AY1014" s="101">
        <f t="shared" ref="AY1014:AY1080" si="854">AW1014+AX1014</f>
        <v>0</v>
      </c>
      <c r="AZ1014" s="516"/>
      <c r="BA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row>
    <row r="1015" spans="1:87" s="11" customFormat="1" ht="12" customHeight="1">
      <c r="A1015" s="168">
        <v>23002011</v>
      </c>
      <c r="B1015" s="111" t="str">
        <f t="shared" si="829"/>
        <v>23002011</v>
      </c>
      <c r="C1015" s="96" t="s">
        <v>638</v>
      </c>
      <c r="D1015" s="115" t="str">
        <f t="shared" si="830"/>
        <v>ERB</v>
      </c>
      <c r="E1015" s="115"/>
      <c r="F1015" s="96"/>
      <c r="G1015" s="115"/>
      <c r="H1015" s="184" t="str">
        <f t="shared" si="848"/>
        <v/>
      </c>
      <c r="I1015" s="184" t="str">
        <f t="shared" ref="I1015:I1047" si="855">IF(VALUE(AI1015),I$7,IF(ISBLANK(AI1015),"",I$7))</f>
        <v>ERB</v>
      </c>
      <c r="J1015" s="184" t="str">
        <f t="shared" ref="J1015:J1047" si="856">IF(VALUE(AJ1015),J$7,IF(ISBLANK(AJ1015),"",J$7))</f>
        <v/>
      </c>
      <c r="K1015" s="184" t="str">
        <f t="shared" ref="K1015:K1047" si="857">IF(VALUE(AK1015),K$7,IF(ISBLANK(AK1015),"",K$7))</f>
        <v/>
      </c>
      <c r="L1015" s="184" t="str">
        <f t="shared" si="832"/>
        <v>NO</v>
      </c>
      <c r="M1015" s="184" t="str">
        <f t="shared" si="833"/>
        <v>NO</v>
      </c>
      <c r="N1015" s="184" t="str">
        <f t="shared" si="834"/>
        <v/>
      </c>
      <c r="O1015"/>
      <c r="P1015" s="97">
        <v>-1011314.31</v>
      </c>
      <c r="Q1015" s="97">
        <v>-1016452.54</v>
      </c>
      <c r="R1015" s="97">
        <v>-1021616.89</v>
      </c>
      <c r="S1015" s="97">
        <v>-1026807.47</v>
      </c>
      <c r="T1015" s="97">
        <v>-1032024.42</v>
      </c>
      <c r="U1015" s="97">
        <v>-1037267.87</v>
      </c>
      <c r="V1015" s="97">
        <v>-1042537.96</v>
      </c>
      <c r="W1015" s="97">
        <v>-1047834.84</v>
      </c>
      <c r="X1015" s="97">
        <v>-1053158.6499999999</v>
      </c>
      <c r="Y1015" s="97">
        <v>-1058509.49</v>
      </c>
      <c r="Z1015" s="97">
        <v>-1063887.52</v>
      </c>
      <c r="AA1015" s="97">
        <v>-1069292.8799999999</v>
      </c>
      <c r="AB1015" s="97">
        <v>-1074725.69</v>
      </c>
      <c r="AC1015" s="97"/>
      <c r="AD1015" s="97"/>
      <c r="AE1015" s="97">
        <f t="shared" si="828"/>
        <v>-1042700.8775000001</v>
      </c>
      <c r="AF1015" s="140">
        <v>4</v>
      </c>
      <c r="AG1015" s="140"/>
      <c r="AH1015" s="102"/>
      <c r="AI1015" s="102">
        <f t="shared" si="849"/>
        <v>-1042700.8775000001</v>
      </c>
      <c r="AJ1015" s="102"/>
      <c r="AK1015" s="103"/>
      <c r="AL1015" s="102">
        <f t="shared" si="851"/>
        <v>-1042700.8775000001</v>
      </c>
      <c r="AM1015" s="101"/>
      <c r="AN1015" s="102"/>
      <c r="AO1015" s="264">
        <f t="shared" si="852"/>
        <v>0</v>
      </c>
      <c r="AP1015" s="240"/>
      <c r="AQ1015" s="87">
        <f t="shared" si="835"/>
        <v>-1074725.69</v>
      </c>
      <c r="AR1015" s="102"/>
      <c r="AS1015" s="102">
        <f t="shared" si="850"/>
        <v>-1074725.69</v>
      </c>
      <c r="AT1015" s="102"/>
      <c r="AU1015" s="103"/>
      <c r="AV1015" s="102">
        <f t="shared" si="853"/>
        <v>-1074725.69</v>
      </c>
      <c r="AW1015" s="101"/>
      <c r="AX1015" s="102"/>
      <c r="AY1015" s="101">
        <f t="shared" si="854"/>
        <v>0</v>
      </c>
      <c r="AZ1015" s="516"/>
      <c r="BA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row>
    <row r="1016" spans="1:87" s="11" customFormat="1" ht="12" customHeight="1">
      <c r="A1016" s="170">
        <v>23002041</v>
      </c>
      <c r="B1016" s="202" t="str">
        <f t="shared" si="829"/>
        <v>23002041</v>
      </c>
      <c r="C1016" s="96" t="s">
        <v>431</v>
      </c>
      <c r="D1016" s="115" t="str">
        <f t="shared" si="830"/>
        <v>ERB</v>
      </c>
      <c r="E1016" s="115"/>
      <c r="F1016" s="96"/>
      <c r="G1016" s="115"/>
      <c r="H1016" s="184" t="str">
        <f t="shared" si="848"/>
        <v/>
      </c>
      <c r="I1016" s="184" t="str">
        <f t="shared" si="855"/>
        <v>ERB</v>
      </c>
      <c r="J1016" s="184" t="str">
        <f t="shared" si="856"/>
        <v/>
      </c>
      <c r="K1016" s="184" t="str">
        <f t="shared" si="857"/>
        <v/>
      </c>
      <c r="L1016" s="184" t="str">
        <f t="shared" si="832"/>
        <v>NO</v>
      </c>
      <c r="M1016" s="184" t="str">
        <f t="shared" si="833"/>
        <v>NO</v>
      </c>
      <c r="N1016" s="184" t="str">
        <f t="shared" si="834"/>
        <v/>
      </c>
      <c r="O1016"/>
      <c r="P1016" s="97">
        <v>-23735669.940000001</v>
      </c>
      <c r="Q1016" s="97">
        <v>-23803567.550000001</v>
      </c>
      <c r="R1016" s="97">
        <v>-23870973.300000001</v>
      </c>
      <c r="S1016" s="97">
        <v>-23938569.920000002</v>
      </c>
      <c r="T1016" s="97">
        <v>-24006357.960000001</v>
      </c>
      <c r="U1016" s="97">
        <v>-24074337.949999999</v>
      </c>
      <c r="V1016" s="97">
        <v>-24142510.449999999</v>
      </c>
      <c r="W1016" s="97">
        <v>-24210876</v>
      </c>
      <c r="X1016" s="97">
        <v>-24279435.140000001</v>
      </c>
      <c r="Y1016" s="97">
        <v>-24348188.43</v>
      </c>
      <c r="Z1016" s="97">
        <v>-24417136.41</v>
      </c>
      <c r="AA1016" s="97">
        <v>-24486279.640000001</v>
      </c>
      <c r="AB1016" s="97">
        <v>-24555618.670000002</v>
      </c>
      <c r="AC1016" s="97"/>
      <c r="AD1016" s="97"/>
      <c r="AE1016" s="97">
        <f t="shared" si="828"/>
        <v>-24143656.421250004</v>
      </c>
      <c r="AF1016" s="140">
        <v>4</v>
      </c>
      <c r="AG1016" s="140"/>
      <c r="AH1016" s="102"/>
      <c r="AI1016" s="102">
        <f t="shared" si="849"/>
        <v>-24143656.421250004</v>
      </c>
      <c r="AJ1016" s="102"/>
      <c r="AK1016" s="103"/>
      <c r="AL1016" s="102">
        <f t="shared" si="851"/>
        <v>-24143656.421250004</v>
      </c>
      <c r="AM1016" s="101"/>
      <c r="AN1016" s="102"/>
      <c r="AO1016" s="264">
        <f t="shared" si="852"/>
        <v>0</v>
      </c>
      <c r="AP1016" s="240"/>
      <c r="AQ1016" s="87">
        <f t="shared" si="835"/>
        <v>-24555618.670000002</v>
      </c>
      <c r="AR1016" s="102"/>
      <c r="AS1016" s="102">
        <f t="shared" si="850"/>
        <v>-24555618.670000002</v>
      </c>
      <c r="AT1016" s="102"/>
      <c r="AU1016" s="103"/>
      <c r="AV1016" s="102">
        <f t="shared" si="853"/>
        <v>-24555618.670000002</v>
      </c>
      <c r="AW1016" s="101"/>
      <c r="AX1016" s="102"/>
      <c r="AY1016" s="101">
        <f t="shared" si="854"/>
        <v>0</v>
      </c>
      <c r="AZ1016" s="516"/>
      <c r="BA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row>
    <row r="1017" spans="1:87" s="11" customFormat="1" ht="12" customHeight="1">
      <c r="A1017" s="168">
        <v>23002061</v>
      </c>
      <c r="B1017" s="111" t="str">
        <f t="shared" si="829"/>
        <v>23002061</v>
      </c>
      <c r="C1017" s="96" t="s">
        <v>206</v>
      </c>
      <c r="D1017" s="115" t="str">
        <f t="shared" si="830"/>
        <v>ERB</v>
      </c>
      <c r="E1017" s="115"/>
      <c r="F1017" s="96"/>
      <c r="G1017" s="115"/>
      <c r="H1017" s="184" t="str">
        <f t="shared" si="848"/>
        <v/>
      </c>
      <c r="I1017" s="184" t="str">
        <f t="shared" si="855"/>
        <v>ERB</v>
      </c>
      <c r="J1017" s="184" t="str">
        <f t="shared" si="856"/>
        <v/>
      </c>
      <c r="K1017" s="184" t="str">
        <f t="shared" si="857"/>
        <v/>
      </c>
      <c r="L1017" s="184" t="str">
        <f t="shared" si="832"/>
        <v>NO</v>
      </c>
      <c r="M1017" s="184" t="str">
        <f t="shared" si="833"/>
        <v>NO</v>
      </c>
      <c r="N1017" s="184" t="str">
        <f t="shared" si="834"/>
        <v/>
      </c>
      <c r="O1017"/>
      <c r="P1017" s="97">
        <v>45435.94</v>
      </c>
      <c r="Q1017" s="97">
        <v>45435.94</v>
      </c>
      <c r="R1017" s="97">
        <v>45435.94</v>
      </c>
      <c r="S1017" s="97">
        <v>45435.94</v>
      </c>
      <c r="T1017" s="97">
        <v>45435.94</v>
      </c>
      <c r="U1017" s="97">
        <v>45435.94</v>
      </c>
      <c r="V1017" s="97">
        <v>45435.94</v>
      </c>
      <c r="W1017" s="97">
        <v>45435.94</v>
      </c>
      <c r="X1017" s="97">
        <v>45435.94</v>
      </c>
      <c r="Y1017" s="97">
        <v>45435.94</v>
      </c>
      <c r="Z1017" s="97">
        <v>45435.94</v>
      </c>
      <c r="AA1017" s="97">
        <v>45435.94</v>
      </c>
      <c r="AB1017" s="97">
        <v>55509.52</v>
      </c>
      <c r="AC1017" s="97"/>
      <c r="AD1017" s="97"/>
      <c r="AE1017" s="97">
        <f t="shared" si="828"/>
        <v>45855.672500000008</v>
      </c>
      <c r="AF1017" s="140">
        <v>4</v>
      </c>
      <c r="AG1017" s="139"/>
      <c r="AH1017" s="102"/>
      <c r="AI1017" s="102">
        <f t="shared" si="849"/>
        <v>45855.672500000008</v>
      </c>
      <c r="AJ1017" s="102"/>
      <c r="AK1017" s="103"/>
      <c r="AL1017" s="102">
        <f t="shared" si="851"/>
        <v>45855.672500000008</v>
      </c>
      <c r="AM1017" s="101"/>
      <c r="AN1017" s="102"/>
      <c r="AO1017" s="264">
        <f t="shared" si="852"/>
        <v>0</v>
      </c>
      <c r="AP1017" s="240"/>
      <c r="AQ1017" s="87">
        <f t="shared" si="835"/>
        <v>55509.52</v>
      </c>
      <c r="AR1017" s="102"/>
      <c r="AS1017" s="102">
        <f t="shared" si="850"/>
        <v>55509.52</v>
      </c>
      <c r="AT1017" s="102"/>
      <c r="AU1017" s="103"/>
      <c r="AV1017" s="102">
        <f t="shared" si="853"/>
        <v>55509.52</v>
      </c>
      <c r="AW1017" s="101"/>
      <c r="AX1017" s="102"/>
      <c r="AY1017" s="101">
        <f t="shared" si="854"/>
        <v>0</v>
      </c>
      <c r="AZ1017" s="516"/>
      <c r="BA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row>
    <row r="1018" spans="1:87" s="11" customFormat="1" ht="12" customHeight="1">
      <c r="A1018" s="168">
        <v>23002071</v>
      </c>
      <c r="B1018" s="111" t="str">
        <f t="shared" si="829"/>
        <v>23002071</v>
      </c>
      <c r="C1018" s="96" t="s">
        <v>207</v>
      </c>
      <c r="D1018" s="115" t="str">
        <f t="shared" si="830"/>
        <v>ERB</v>
      </c>
      <c r="E1018" s="115"/>
      <c r="F1018" s="96"/>
      <c r="G1018" s="115"/>
      <c r="H1018" s="184" t="str">
        <f t="shared" si="848"/>
        <v/>
      </c>
      <c r="I1018" s="184" t="str">
        <f t="shared" si="855"/>
        <v>ERB</v>
      </c>
      <c r="J1018" s="184" t="str">
        <f t="shared" si="856"/>
        <v/>
      </c>
      <c r="K1018" s="184" t="str">
        <f t="shared" si="857"/>
        <v/>
      </c>
      <c r="L1018" s="184" t="str">
        <f t="shared" si="832"/>
        <v>NO</v>
      </c>
      <c r="M1018" s="184" t="str">
        <f t="shared" si="833"/>
        <v>NO</v>
      </c>
      <c r="N1018" s="184" t="str">
        <f t="shared" si="834"/>
        <v/>
      </c>
      <c r="O1018"/>
      <c r="P1018" s="97">
        <v>284355.01</v>
      </c>
      <c r="Q1018" s="97">
        <v>284355.01</v>
      </c>
      <c r="R1018" s="97">
        <v>284355.01</v>
      </c>
      <c r="S1018" s="97">
        <v>284355.01</v>
      </c>
      <c r="T1018" s="97">
        <v>284355.01</v>
      </c>
      <c r="U1018" s="97">
        <v>284355.01</v>
      </c>
      <c r="V1018" s="97">
        <v>284355.01</v>
      </c>
      <c r="W1018" s="97">
        <v>284355.01</v>
      </c>
      <c r="X1018" s="97">
        <v>284355.01</v>
      </c>
      <c r="Y1018" s="97">
        <v>284355.01</v>
      </c>
      <c r="Z1018" s="97">
        <v>284355.01</v>
      </c>
      <c r="AA1018" s="97">
        <v>284355.01</v>
      </c>
      <c r="AB1018" s="97">
        <v>194084.5</v>
      </c>
      <c r="AC1018" s="97"/>
      <c r="AD1018" s="97"/>
      <c r="AE1018" s="97">
        <f t="shared" si="828"/>
        <v>280593.73874999996</v>
      </c>
      <c r="AF1018" s="140">
        <v>4</v>
      </c>
      <c r="AG1018" s="139"/>
      <c r="AH1018" s="102"/>
      <c r="AI1018" s="102">
        <f t="shared" si="849"/>
        <v>280593.73874999996</v>
      </c>
      <c r="AJ1018" s="102"/>
      <c r="AK1018" s="103"/>
      <c r="AL1018" s="102">
        <f t="shared" si="851"/>
        <v>280593.73874999996</v>
      </c>
      <c r="AM1018" s="101"/>
      <c r="AN1018" s="102"/>
      <c r="AO1018" s="264">
        <f t="shared" si="852"/>
        <v>0</v>
      </c>
      <c r="AP1018" s="240"/>
      <c r="AQ1018" s="87">
        <f t="shared" si="835"/>
        <v>194084.5</v>
      </c>
      <c r="AR1018" s="102"/>
      <c r="AS1018" s="102">
        <f t="shared" si="850"/>
        <v>194084.5</v>
      </c>
      <c r="AT1018" s="102"/>
      <c r="AU1018" s="103"/>
      <c r="AV1018" s="102">
        <f t="shared" si="853"/>
        <v>194084.5</v>
      </c>
      <c r="AW1018" s="101"/>
      <c r="AX1018" s="102"/>
      <c r="AY1018" s="101">
        <f t="shared" si="854"/>
        <v>0</v>
      </c>
      <c r="AZ1018" s="516"/>
      <c r="BA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row>
    <row r="1019" spans="1:87" s="11" customFormat="1" ht="12" customHeight="1">
      <c r="A1019" s="168">
        <v>23002072</v>
      </c>
      <c r="B1019" s="111" t="str">
        <f t="shared" si="829"/>
        <v>23002072</v>
      </c>
      <c r="C1019" s="96" t="s">
        <v>921</v>
      </c>
      <c r="D1019" s="115" t="str">
        <f t="shared" si="830"/>
        <v>GRB</v>
      </c>
      <c r="E1019" s="115"/>
      <c r="F1019" s="96"/>
      <c r="G1019" s="115"/>
      <c r="H1019" s="184" t="str">
        <f t="shared" si="848"/>
        <v/>
      </c>
      <c r="I1019" s="184" t="str">
        <f t="shared" si="855"/>
        <v/>
      </c>
      <c r="J1019" s="184" t="str">
        <f t="shared" si="856"/>
        <v>GRB</v>
      </c>
      <c r="K1019" s="184" t="str">
        <f t="shared" si="857"/>
        <v/>
      </c>
      <c r="L1019" s="184" t="str">
        <f t="shared" si="832"/>
        <v>NO</v>
      </c>
      <c r="M1019" s="184" t="str">
        <f t="shared" si="833"/>
        <v>NO</v>
      </c>
      <c r="N1019" s="184" t="str">
        <f t="shared" si="834"/>
        <v/>
      </c>
      <c r="O1019"/>
      <c r="P1019" s="97">
        <v>31920.65</v>
      </c>
      <c r="Q1019" s="97">
        <v>31920.65</v>
      </c>
      <c r="R1019" s="97">
        <v>31920.65</v>
      </c>
      <c r="S1019" s="97">
        <v>31920.65</v>
      </c>
      <c r="T1019" s="97">
        <v>31920.65</v>
      </c>
      <c r="U1019" s="97">
        <v>31920.65</v>
      </c>
      <c r="V1019" s="97">
        <v>31920.65</v>
      </c>
      <c r="W1019" s="97">
        <v>31920.65</v>
      </c>
      <c r="X1019" s="97">
        <v>31920.65</v>
      </c>
      <c r="Y1019" s="97">
        <v>31920.65</v>
      </c>
      <c r="Z1019" s="97">
        <v>31920.65</v>
      </c>
      <c r="AA1019" s="97">
        <v>31920.65</v>
      </c>
      <c r="AB1019" s="97">
        <v>84812.03</v>
      </c>
      <c r="AC1019" s="97"/>
      <c r="AD1019" s="97"/>
      <c r="AE1019" s="97">
        <f t="shared" si="828"/>
        <v>34124.457499999997</v>
      </c>
      <c r="AF1019" s="140" t="s">
        <v>125</v>
      </c>
      <c r="AG1019" s="139">
        <v>1</v>
      </c>
      <c r="AH1019" s="102"/>
      <c r="AI1019" s="102"/>
      <c r="AJ1019" s="102">
        <f>AE1019</f>
        <v>34124.457499999997</v>
      </c>
      <c r="AK1019" s="103"/>
      <c r="AL1019" s="102">
        <f t="shared" si="851"/>
        <v>34124.457499999997</v>
      </c>
      <c r="AM1019" s="101"/>
      <c r="AN1019" s="102"/>
      <c r="AO1019" s="264">
        <f t="shared" si="852"/>
        <v>0</v>
      </c>
      <c r="AP1019" s="240"/>
      <c r="AQ1019" s="87">
        <f t="shared" si="835"/>
        <v>84812.03</v>
      </c>
      <c r="AR1019" s="102"/>
      <c r="AS1019" s="102"/>
      <c r="AT1019" s="102">
        <f>AQ1019</f>
        <v>84812.03</v>
      </c>
      <c r="AU1019" s="103"/>
      <c r="AV1019" s="102">
        <f t="shared" si="853"/>
        <v>84812.03</v>
      </c>
      <c r="AW1019" s="101"/>
      <c r="AX1019" s="102"/>
      <c r="AY1019" s="101">
        <f t="shared" si="854"/>
        <v>0</v>
      </c>
      <c r="AZ1019" s="516"/>
      <c r="BA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row>
    <row r="1020" spans="1:87" s="11" customFormat="1" ht="12" customHeight="1">
      <c r="A1020" s="168">
        <v>23002091</v>
      </c>
      <c r="B1020" s="111" t="str">
        <f t="shared" si="829"/>
        <v>23002091</v>
      </c>
      <c r="C1020" s="96" t="s">
        <v>208</v>
      </c>
      <c r="D1020" s="115" t="str">
        <f t="shared" si="830"/>
        <v>ERB</v>
      </c>
      <c r="E1020" s="115"/>
      <c r="F1020" s="96"/>
      <c r="G1020" s="115"/>
      <c r="H1020" s="184" t="str">
        <f t="shared" si="848"/>
        <v/>
      </c>
      <c r="I1020" s="184" t="str">
        <f t="shared" si="855"/>
        <v>ERB</v>
      </c>
      <c r="J1020" s="184" t="str">
        <f t="shared" si="856"/>
        <v/>
      </c>
      <c r="K1020" s="184" t="str">
        <f t="shared" si="857"/>
        <v/>
      </c>
      <c r="L1020" s="184" t="str">
        <f t="shared" si="832"/>
        <v>NO</v>
      </c>
      <c r="M1020" s="184" t="str">
        <f t="shared" si="833"/>
        <v>NO</v>
      </c>
      <c r="N1020" s="184" t="str">
        <f t="shared" si="834"/>
        <v/>
      </c>
      <c r="O1020"/>
      <c r="P1020" s="97">
        <v>-6134443.9500000002</v>
      </c>
      <c r="Q1020" s="97">
        <v>-6134443.9500000002</v>
      </c>
      <c r="R1020" s="97">
        <v>-6134443.9500000002</v>
      </c>
      <c r="S1020" s="97">
        <v>-6134443.9500000002</v>
      </c>
      <c r="T1020" s="97">
        <v>-6134443.9500000002</v>
      </c>
      <c r="U1020" s="97">
        <v>-6134443.9500000002</v>
      </c>
      <c r="V1020" s="97">
        <v>-6134443.9500000002</v>
      </c>
      <c r="W1020" s="97">
        <v>-6134443.9500000002</v>
      </c>
      <c r="X1020" s="97">
        <v>-6134443.9500000002</v>
      </c>
      <c r="Y1020" s="97">
        <v>-6134443.9500000002</v>
      </c>
      <c r="Z1020" s="97">
        <v>-6134443.9500000002</v>
      </c>
      <c r="AA1020" s="97">
        <v>-6134443.9500000002</v>
      </c>
      <c r="AB1020" s="97">
        <v>-5395042.0199999996</v>
      </c>
      <c r="AC1020" s="97"/>
      <c r="AD1020" s="97"/>
      <c r="AE1020" s="97">
        <f t="shared" si="828"/>
        <v>-6103635.5362500018</v>
      </c>
      <c r="AF1020" s="140">
        <v>4</v>
      </c>
      <c r="AG1020" s="139"/>
      <c r="AH1020" s="102"/>
      <c r="AI1020" s="102">
        <f>AE1020</f>
        <v>-6103635.5362500018</v>
      </c>
      <c r="AJ1020" s="102"/>
      <c r="AK1020" s="103"/>
      <c r="AL1020" s="102">
        <f t="shared" si="851"/>
        <v>-6103635.5362500018</v>
      </c>
      <c r="AM1020" s="101"/>
      <c r="AN1020" s="102"/>
      <c r="AO1020" s="264">
        <f t="shared" si="852"/>
        <v>0</v>
      </c>
      <c r="AP1020" s="240"/>
      <c r="AQ1020" s="87">
        <f t="shared" si="835"/>
        <v>-5395042.0199999996</v>
      </c>
      <c r="AR1020" s="102"/>
      <c r="AS1020" s="102">
        <f>AQ1020</f>
        <v>-5395042.0199999996</v>
      </c>
      <c r="AT1020" s="102"/>
      <c r="AU1020" s="103"/>
      <c r="AV1020" s="102">
        <f t="shared" si="853"/>
        <v>-5395042.0199999996</v>
      </c>
      <c r="AW1020" s="101"/>
      <c r="AX1020" s="102"/>
      <c r="AY1020" s="101">
        <f t="shared" si="854"/>
        <v>0</v>
      </c>
      <c r="AZ1020" s="516"/>
      <c r="BA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row>
    <row r="1021" spans="1:87" s="11" customFormat="1" ht="12" customHeight="1">
      <c r="A1021" s="168">
        <v>23002092</v>
      </c>
      <c r="B1021" s="111" t="str">
        <f t="shared" si="829"/>
        <v>23002092</v>
      </c>
      <c r="C1021" s="96" t="s">
        <v>209</v>
      </c>
      <c r="D1021" s="115" t="str">
        <f t="shared" si="830"/>
        <v>GRB</v>
      </c>
      <c r="E1021" s="115"/>
      <c r="F1021" s="96"/>
      <c r="G1021" s="115"/>
      <c r="H1021" s="184" t="str">
        <f t="shared" si="848"/>
        <v/>
      </c>
      <c r="I1021" s="184" t="str">
        <f t="shared" si="855"/>
        <v/>
      </c>
      <c r="J1021" s="184" t="str">
        <f t="shared" si="856"/>
        <v>GRB</v>
      </c>
      <c r="K1021" s="184" t="str">
        <f t="shared" si="857"/>
        <v/>
      </c>
      <c r="L1021" s="184" t="str">
        <f t="shared" si="832"/>
        <v>NO</v>
      </c>
      <c r="M1021" s="184" t="str">
        <f t="shared" si="833"/>
        <v>NO</v>
      </c>
      <c r="N1021" s="184" t="str">
        <f t="shared" si="834"/>
        <v/>
      </c>
      <c r="O1021"/>
      <c r="P1021" s="97">
        <v>-31920.65</v>
      </c>
      <c r="Q1021" s="97">
        <v>-31920.65</v>
      </c>
      <c r="R1021" s="97">
        <v>-31920.65</v>
      </c>
      <c r="S1021" s="97">
        <v>-31920.65</v>
      </c>
      <c r="T1021" s="97">
        <v>-31920.65</v>
      </c>
      <c r="U1021" s="97">
        <v>-31920.65</v>
      </c>
      <c r="V1021" s="97">
        <v>-31920.65</v>
      </c>
      <c r="W1021" s="97">
        <v>-31920.65</v>
      </c>
      <c r="X1021" s="97">
        <v>-31920.65</v>
      </c>
      <c r="Y1021" s="97">
        <v>-31920.65</v>
      </c>
      <c r="Z1021" s="97">
        <v>-31920.65</v>
      </c>
      <c r="AA1021" s="97">
        <v>-31920.65</v>
      </c>
      <c r="AB1021" s="97">
        <v>-84812.03</v>
      </c>
      <c r="AC1021" s="97"/>
      <c r="AD1021" s="97"/>
      <c r="AE1021" s="97">
        <f t="shared" si="828"/>
        <v>-34124.457499999997</v>
      </c>
      <c r="AF1021" s="140"/>
      <c r="AG1021" s="139">
        <v>1</v>
      </c>
      <c r="AH1021" s="102"/>
      <c r="AI1021" s="102"/>
      <c r="AJ1021" s="102">
        <f>AE1021</f>
        <v>-34124.457499999997</v>
      </c>
      <c r="AK1021" s="103"/>
      <c r="AL1021" s="102">
        <f t="shared" si="851"/>
        <v>-34124.457499999997</v>
      </c>
      <c r="AM1021" s="101"/>
      <c r="AN1021" s="102"/>
      <c r="AO1021" s="264">
        <f t="shared" si="852"/>
        <v>0</v>
      </c>
      <c r="AP1021" s="240"/>
      <c r="AQ1021" s="87">
        <f t="shared" si="835"/>
        <v>-84812.03</v>
      </c>
      <c r="AR1021" s="102"/>
      <c r="AS1021" s="102"/>
      <c r="AT1021" s="102">
        <f>AQ1021</f>
        <v>-84812.03</v>
      </c>
      <c r="AU1021" s="103"/>
      <c r="AV1021" s="102">
        <f t="shared" si="853"/>
        <v>-84812.03</v>
      </c>
      <c r="AW1021" s="101"/>
      <c r="AX1021" s="102"/>
      <c r="AY1021" s="101">
        <f t="shared" si="854"/>
        <v>0</v>
      </c>
      <c r="AZ1021" s="516"/>
      <c r="BA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row>
    <row r="1022" spans="1:87" s="11" customFormat="1" ht="12" customHeight="1">
      <c r="A1022" s="539" t="s">
        <v>1679</v>
      </c>
      <c r="B1022" s="540"/>
      <c r="C1022" s="524" t="s">
        <v>1669</v>
      </c>
      <c r="D1022" s="525" t="str">
        <f t="shared" ref="D1022" si="858">IF(CONCATENATE(H1022,I1022,J1022,K1022,N1022)= "ERBGRB","CRB",CONCATENATE(H1022,I1022,J1022,K1022,N1022))</f>
        <v>CRB</v>
      </c>
      <c r="E1022" s="525"/>
      <c r="F1022" s="545">
        <v>43435</v>
      </c>
      <c r="G1022" s="525"/>
      <c r="H1022" s="527" t="str">
        <f t="shared" ref="H1022" si="859">IF(VALUE(AH1022),H$7,IF(ISBLANK(AH1022),"",H$7))</f>
        <v/>
      </c>
      <c r="I1022" s="527" t="str">
        <f t="shared" si="855"/>
        <v>ERB</v>
      </c>
      <c r="J1022" s="527" t="str">
        <f t="shared" si="856"/>
        <v>GRB</v>
      </c>
      <c r="K1022" s="527" t="str">
        <f t="shared" si="857"/>
        <v/>
      </c>
      <c r="L1022" s="527" t="str">
        <f t="shared" ref="L1022" si="860">IF(VALUE(AM1022),"W/C",IF(ISBLANK(AM1022),"NO","W/C"))</f>
        <v>NO</v>
      </c>
      <c r="M1022" s="527" t="str">
        <f t="shared" ref="M1022" si="861">IF(VALUE(AN1022),"W/C",IF(ISBLANK(AN1022),"NO","W/C"))</f>
        <v>NO</v>
      </c>
      <c r="N1022" s="527" t="str">
        <f t="shared" ref="N1022" si="862">IF(OR(CONCATENATE(L1022,M1022)="NOW/C",CONCATENATE(L1022,M1022)="W/CNO"),"W/C","")</f>
        <v/>
      </c>
      <c r="O1022" s="528"/>
      <c r="P1022" s="529"/>
      <c r="Q1022" s="529"/>
      <c r="R1022" s="529"/>
      <c r="S1022" s="529"/>
      <c r="T1022" s="529"/>
      <c r="U1022" s="529"/>
      <c r="V1022" s="529"/>
      <c r="W1022" s="529"/>
      <c r="X1022" s="529"/>
      <c r="Y1022" s="529"/>
      <c r="Z1022" s="529"/>
      <c r="AA1022" s="529"/>
      <c r="AB1022" s="529">
        <v>-501176.74</v>
      </c>
      <c r="AC1022" s="529"/>
      <c r="AD1022" s="529"/>
      <c r="AE1022" s="529">
        <f t="shared" ref="AE1022" si="863">(P1022+AB1022+SUM(Q1022:AA1022)*2)/24</f>
        <v>-20882.364166666666</v>
      </c>
      <c r="AF1022" s="567">
        <v>5</v>
      </c>
      <c r="AG1022" s="567">
        <v>1</v>
      </c>
      <c r="AH1022" s="532"/>
      <c r="AI1022" s="532">
        <f>AE1022*C1408</f>
        <v>-13822.036841916668</v>
      </c>
      <c r="AJ1022" s="532">
        <f>AE1022*C1409</f>
        <v>-7060.3273247500001</v>
      </c>
      <c r="AK1022" s="533"/>
      <c r="AL1022" s="532">
        <f t="shared" ref="AL1022" si="864">SUM(AI1022:AK1022)</f>
        <v>-20882.364166666666</v>
      </c>
      <c r="AM1022" s="534"/>
      <c r="AN1022" s="532"/>
      <c r="AO1022" s="535">
        <f t="shared" si="852"/>
        <v>0</v>
      </c>
      <c r="AP1022" s="532"/>
      <c r="AQ1022" s="536">
        <f t="shared" si="835"/>
        <v>-501176.74</v>
      </c>
      <c r="AR1022" s="532"/>
      <c r="AS1022" s="532">
        <f>AQ1022*C1408</f>
        <v>-331728.88420600002</v>
      </c>
      <c r="AT1022" s="532">
        <f>AQ1022*C1409</f>
        <v>-169447.855794</v>
      </c>
      <c r="AU1022" s="533"/>
      <c r="AV1022" s="532">
        <f t="shared" si="853"/>
        <v>-501176.74</v>
      </c>
      <c r="AW1022" s="534"/>
      <c r="AX1022" s="532"/>
      <c r="AY1022" s="534">
        <f t="shared" si="854"/>
        <v>0</v>
      </c>
      <c r="AZ1022" s="538"/>
      <c r="BA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row>
    <row r="1023" spans="1:87" s="11" customFormat="1" ht="12" customHeight="1">
      <c r="A1023" s="373">
        <v>23003021</v>
      </c>
      <c r="B1023" s="387" t="str">
        <f t="shared" si="829"/>
        <v>23003021</v>
      </c>
      <c r="C1023" s="352" t="s">
        <v>1305</v>
      </c>
      <c r="D1023" s="353" t="str">
        <f t="shared" si="830"/>
        <v>ERB</v>
      </c>
      <c r="E1023" s="353"/>
      <c r="F1023" s="383">
        <v>42811</v>
      </c>
      <c r="G1023" s="353"/>
      <c r="H1023" s="354" t="str">
        <f t="shared" si="848"/>
        <v/>
      </c>
      <c r="I1023" s="354" t="str">
        <f t="shared" si="855"/>
        <v>ERB</v>
      </c>
      <c r="J1023" s="354" t="str">
        <f t="shared" si="856"/>
        <v/>
      </c>
      <c r="K1023" s="354" t="str">
        <f t="shared" si="857"/>
        <v/>
      </c>
      <c r="L1023" s="354" t="str">
        <f t="shared" si="832"/>
        <v>NO</v>
      </c>
      <c r="M1023" s="354" t="str">
        <f t="shared" si="833"/>
        <v>NO</v>
      </c>
      <c r="N1023" s="354" t="str">
        <f t="shared" si="834"/>
        <v/>
      </c>
      <c r="O1023" s="490"/>
      <c r="P1023" s="355">
        <v>344380</v>
      </c>
      <c r="Q1023" s="355">
        <v>344380</v>
      </c>
      <c r="R1023" s="355">
        <v>344380</v>
      </c>
      <c r="S1023" s="355">
        <v>344380</v>
      </c>
      <c r="T1023" s="355">
        <v>344380</v>
      </c>
      <c r="U1023" s="355">
        <v>344380</v>
      </c>
      <c r="V1023" s="355">
        <v>344380</v>
      </c>
      <c r="W1023" s="355">
        <v>344380</v>
      </c>
      <c r="X1023" s="355">
        <v>344380</v>
      </c>
      <c r="Y1023" s="355">
        <v>344380</v>
      </c>
      <c r="Z1023" s="355">
        <v>344380</v>
      </c>
      <c r="AA1023" s="355">
        <v>344380</v>
      </c>
      <c r="AB1023" s="355">
        <v>2503045</v>
      </c>
      <c r="AC1023" s="355"/>
      <c r="AD1023" s="355"/>
      <c r="AE1023" s="355">
        <f t="shared" si="828"/>
        <v>434324.375</v>
      </c>
      <c r="AF1023" s="410">
        <v>4</v>
      </c>
      <c r="AG1023" s="409"/>
      <c r="AH1023" s="357"/>
      <c r="AI1023" s="357">
        <f>AE1023</f>
        <v>434324.375</v>
      </c>
      <c r="AJ1023" s="357"/>
      <c r="AK1023" s="358"/>
      <c r="AL1023" s="357">
        <f t="shared" si="851"/>
        <v>434324.375</v>
      </c>
      <c r="AM1023" s="359"/>
      <c r="AN1023" s="357"/>
      <c r="AO1023" s="360">
        <f t="shared" si="852"/>
        <v>0</v>
      </c>
      <c r="AP1023" s="357"/>
      <c r="AQ1023" s="361">
        <f t="shared" si="835"/>
        <v>2503045</v>
      </c>
      <c r="AR1023" s="357"/>
      <c r="AS1023" s="357">
        <f>AQ1023</f>
        <v>2503045</v>
      </c>
      <c r="AT1023" s="357"/>
      <c r="AU1023" s="358"/>
      <c r="AV1023" s="357">
        <f t="shared" si="853"/>
        <v>2503045</v>
      </c>
      <c r="AW1023" s="359"/>
      <c r="AX1023" s="357"/>
      <c r="AY1023" s="359">
        <f t="shared" si="854"/>
        <v>0</v>
      </c>
      <c r="AZ1023" s="516"/>
      <c r="BA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row>
    <row r="1024" spans="1:87" s="11" customFormat="1" ht="12" customHeight="1">
      <c r="A1024" s="373">
        <v>23003031</v>
      </c>
      <c r="B1024" s="387" t="str">
        <f t="shared" si="829"/>
        <v>23003031</v>
      </c>
      <c r="C1024" s="352" t="s">
        <v>1307</v>
      </c>
      <c r="D1024" s="353" t="str">
        <f t="shared" si="830"/>
        <v>ERB</v>
      </c>
      <c r="E1024" s="353"/>
      <c r="F1024" s="383">
        <v>42811</v>
      </c>
      <c r="G1024" s="353"/>
      <c r="H1024" s="354" t="str">
        <f t="shared" si="848"/>
        <v/>
      </c>
      <c r="I1024" s="354" t="str">
        <f t="shared" si="855"/>
        <v>ERB</v>
      </c>
      <c r="J1024" s="354" t="str">
        <f t="shared" si="856"/>
        <v/>
      </c>
      <c r="K1024" s="354" t="str">
        <f t="shared" si="857"/>
        <v/>
      </c>
      <c r="L1024" s="354" t="str">
        <f t="shared" si="832"/>
        <v>NO</v>
      </c>
      <c r="M1024" s="354" t="str">
        <f t="shared" si="833"/>
        <v>NO</v>
      </c>
      <c r="N1024" s="354" t="str">
        <f t="shared" si="834"/>
        <v/>
      </c>
      <c r="O1024" s="490"/>
      <c r="P1024" s="355">
        <v>5460273</v>
      </c>
      <c r="Q1024" s="355">
        <v>5460273</v>
      </c>
      <c r="R1024" s="355">
        <v>5460273</v>
      </c>
      <c r="S1024" s="355">
        <v>5460273</v>
      </c>
      <c r="T1024" s="355">
        <v>5460273</v>
      </c>
      <c r="U1024" s="355">
        <v>5460273</v>
      </c>
      <c r="V1024" s="355">
        <v>5460273</v>
      </c>
      <c r="W1024" s="355">
        <v>5460273</v>
      </c>
      <c r="X1024" s="355">
        <v>5460273</v>
      </c>
      <c r="Y1024" s="355">
        <v>5460273</v>
      </c>
      <c r="Z1024" s="355">
        <v>5460273</v>
      </c>
      <c r="AA1024" s="355">
        <v>5460273</v>
      </c>
      <c r="AB1024" s="355">
        <v>2642403</v>
      </c>
      <c r="AC1024" s="355"/>
      <c r="AD1024" s="355"/>
      <c r="AE1024" s="355">
        <f t="shared" si="828"/>
        <v>5342861.75</v>
      </c>
      <c r="AF1024" s="410">
        <v>4</v>
      </c>
      <c r="AG1024" s="409"/>
      <c r="AH1024" s="357"/>
      <c r="AI1024" s="357">
        <f>AE1024</f>
        <v>5342861.75</v>
      </c>
      <c r="AJ1024" s="357"/>
      <c r="AK1024" s="358"/>
      <c r="AL1024" s="357">
        <f t="shared" si="851"/>
        <v>5342861.75</v>
      </c>
      <c r="AM1024" s="359"/>
      <c r="AN1024" s="357"/>
      <c r="AO1024" s="360">
        <f t="shared" si="852"/>
        <v>0</v>
      </c>
      <c r="AP1024" s="357"/>
      <c r="AQ1024" s="361">
        <f t="shared" si="835"/>
        <v>2642403</v>
      </c>
      <c r="AR1024" s="357"/>
      <c r="AS1024" s="357">
        <f>AQ1024</f>
        <v>2642403</v>
      </c>
      <c r="AT1024" s="357"/>
      <c r="AU1024" s="358"/>
      <c r="AV1024" s="357">
        <f t="shared" si="853"/>
        <v>2642403</v>
      </c>
      <c r="AW1024" s="359"/>
      <c r="AX1024" s="357"/>
      <c r="AY1024" s="359">
        <f t="shared" si="854"/>
        <v>0</v>
      </c>
      <c r="AZ1024" s="516"/>
      <c r="BA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row>
    <row r="1025" spans="1:87" s="11" customFormat="1" ht="12" customHeight="1">
      <c r="A1025" s="168">
        <v>23108323</v>
      </c>
      <c r="B1025" s="111" t="str">
        <f t="shared" si="829"/>
        <v>23108323</v>
      </c>
      <c r="C1025" s="96" t="s">
        <v>75</v>
      </c>
      <c r="D1025" s="115" t="str">
        <f t="shared" si="830"/>
        <v>AIC</v>
      </c>
      <c r="E1025" s="115"/>
      <c r="F1025" s="96"/>
      <c r="G1025" s="115"/>
      <c r="H1025" s="184" t="str">
        <f t="shared" si="848"/>
        <v>AIC</v>
      </c>
      <c r="I1025" s="184" t="str">
        <f t="shared" si="855"/>
        <v/>
      </c>
      <c r="J1025" s="184" t="str">
        <f t="shared" si="856"/>
        <v/>
      </c>
      <c r="K1025" s="184" t="str">
        <f t="shared" si="857"/>
        <v/>
      </c>
      <c r="L1025" s="184" t="str">
        <f t="shared" si="832"/>
        <v>NO</v>
      </c>
      <c r="M1025" s="184" t="str">
        <f t="shared" si="833"/>
        <v>NO</v>
      </c>
      <c r="N1025" s="184" t="str">
        <f t="shared" si="834"/>
        <v/>
      </c>
      <c r="O1025"/>
      <c r="P1025" s="97">
        <v>-133250000</v>
      </c>
      <c r="Q1025" s="97">
        <v>-113000000</v>
      </c>
      <c r="R1025" s="97">
        <v>-52050000</v>
      </c>
      <c r="S1025" s="97">
        <v>-126850000</v>
      </c>
      <c r="T1025" s="97">
        <v>-108000000</v>
      </c>
      <c r="U1025" s="97">
        <v>-84000000</v>
      </c>
      <c r="V1025" s="97">
        <v>0</v>
      </c>
      <c r="W1025" s="97">
        <v>-14000000</v>
      </c>
      <c r="X1025" s="97">
        <v>-23000000</v>
      </c>
      <c r="Y1025" s="97">
        <v>-58000000</v>
      </c>
      <c r="Z1025" s="97">
        <v>-55000000</v>
      </c>
      <c r="AA1025" s="97">
        <v>-49000000</v>
      </c>
      <c r="AB1025" s="97">
        <v>-47000000</v>
      </c>
      <c r="AC1025" s="97"/>
      <c r="AD1025" s="97"/>
      <c r="AE1025" s="97">
        <f t="shared" si="828"/>
        <v>-64418750</v>
      </c>
      <c r="AF1025" s="105"/>
      <c r="AG1025" s="104"/>
      <c r="AH1025" s="102">
        <f>AE1025</f>
        <v>-64418750</v>
      </c>
      <c r="AI1025" s="102"/>
      <c r="AJ1025" s="102"/>
      <c r="AK1025" s="103"/>
      <c r="AL1025" s="102">
        <f t="shared" si="851"/>
        <v>0</v>
      </c>
      <c r="AM1025" s="101"/>
      <c r="AN1025" s="102"/>
      <c r="AO1025" s="264">
        <f t="shared" si="852"/>
        <v>0</v>
      </c>
      <c r="AP1025" s="240"/>
      <c r="AQ1025" s="87">
        <f t="shared" si="835"/>
        <v>-47000000</v>
      </c>
      <c r="AR1025" s="102">
        <f>AQ1025</f>
        <v>-47000000</v>
      </c>
      <c r="AS1025" s="102"/>
      <c r="AT1025" s="102"/>
      <c r="AU1025" s="103"/>
      <c r="AV1025" s="102">
        <f t="shared" si="853"/>
        <v>0</v>
      </c>
      <c r="AW1025" s="101"/>
      <c r="AX1025" s="102"/>
      <c r="AY1025" s="101">
        <f t="shared" si="854"/>
        <v>0</v>
      </c>
      <c r="AZ1025" s="516"/>
      <c r="BA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row>
    <row r="1026" spans="1:87" s="11" customFormat="1" ht="12" customHeight="1">
      <c r="A1026" s="168">
        <v>23108363</v>
      </c>
      <c r="B1026" s="111" t="str">
        <f t="shared" si="829"/>
        <v>23108363</v>
      </c>
      <c r="C1026" s="96" t="s">
        <v>436</v>
      </c>
      <c r="D1026" s="115" t="str">
        <f t="shared" si="830"/>
        <v>AIC</v>
      </c>
      <c r="E1026" s="115"/>
      <c r="F1026" s="96"/>
      <c r="G1026" s="115"/>
      <c r="H1026" s="184" t="str">
        <f t="shared" si="848"/>
        <v>AIC</v>
      </c>
      <c r="I1026" s="184" t="str">
        <f t="shared" si="855"/>
        <v/>
      </c>
      <c r="J1026" s="184" t="str">
        <f t="shared" si="856"/>
        <v/>
      </c>
      <c r="K1026" s="184" t="str">
        <f t="shared" si="857"/>
        <v/>
      </c>
      <c r="L1026" s="184" t="str">
        <f t="shared" si="832"/>
        <v>NO</v>
      </c>
      <c r="M1026" s="184" t="str">
        <f t="shared" si="833"/>
        <v>NO</v>
      </c>
      <c r="N1026" s="184" t="str">
        <f t="shared" si="834"/>
        <v/>
      </c>
      <c r="O1026"/>
      <c r="P1026" s="97">
        <v>-111160000</v>
      </c>
      <c r="Q1026" s="97">
        <v>-85500000</v>
      </c>
      <c r="R1026" s="97">
        <v>-67000000</v>
      </c>
      <c r="S1026" s="97">
        <v>-90000000</v>
      </c>
      <c r="T1026" s="97">
        <v>-97000000</v>
      </c>
      <c r="U1026" s="97">
        <v>-76000000</v>
      </c>
      <c r="V1026" s="97">
        <v>-10000000</v>
      </c>
      <c r="W1026" s="97">
        <v>-15000000</v>
      </c>
      <c r="X1026" s="97">
        <v>-26000000</v>
      </c>
      <c r="Y1026" s="97">
        <v>-62000000</v>
      </c>
      <c r="Z1026" s="97">
        <v>-76000000</v>
      </c>
      <c r="AA1026" s="97">
        <v>-136450000</v>
      </c>
      <c r="AB1026" s="97">
        <v>-179450000</v>
      </c>
      <c r="AC1026" s="97"/>
      <c r="AD1026" s="97"/>
      <c r="AE1026" s="97">
        <f t="shared" si="828"/>
        <v>-73854583.333333328</v>
      </c>
      <c r="AF1026" s="105"/>
      <c r="AG1026" s="104"/>
      <c r="AH1026" s="102">
        <f>AE1026</f>
        <v>-73854583.333333328</v>
      </c>
      <c r="AI1026" s="102"/>
      <c r="AJ1026" s="102"/>
      <c r="AK1026" s="103"/>
      <c r="AL1026" s="102">
        <f t="shared" si="851"/>
        <v>0</v>
      </c>
      <c r="AM1026" s="101"/>
      <c r="AN1026" s="102"/>
      <c r="AO1026" s="264">
        <f t="shared" si="852"/>
        <v>0</v>
      </c>
      <c r="AP1026" s="240"/>
      <c r="AQ1026" s="87">
        <f t="shared" si="835"/>
        <v>-179450000</v>
      </c>
      <c r="AR1026" s="102">
        <f>AQ1026</f>
        <v>-179450000</v>
      </c>
      <c r="AS1026" s="102"/>
      <c r="AT1026" s="102"/>
      <c r="AU1026" s="103"/>
      <c r="AV1026" s="102">
        <f t="shared" si="853"/>
        <v>0</v>
      </c>
      <c r="AW1026" s="101"/>
      <c r="AX1026" s="102"/>
      <c r="AY1026" s="101">
        <f t="shared" si="854"/>
        <v>0</v>
      </c>
      <c r="AZ1026" s="516"/>
      <c r="BA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row>
    <row r="1027" spans="1:87" s="11" customFormat="1" ht="12" customHeight="1">
      <c r="A1027" s="168">
        <v>23108383</v>
      </c>
      <c r="B1027" s="111" t="str">
        <f t="shared" si="829"/>
        <v>23108383</v>
      </c>
      <c r="C1027" s="96" t="s">
        <v>364</v>
      </c>
      <c r="D1027" s="115" t="str">
        <f t="shared" si="830"/>
        <v>AIC</v>
      </c>
      <c r="E1027" s="115"/>
      <c r="F1027" s="96"/>
      <c r="G1027" s="115"/>
      <c r="H1027" s="184" t="str">
        <f t="shared" si="848"/>
        <v>AIC</v>
      </c>
      <c r="I1027" s="184" t="str">
        <f t="shared" si="855"/>
        <v/>
      </c>
      <c r="J1027" s="184" t="str">
        <f t="shared" si="856"/>
        <v/>
      </c>
      <c r="K1027" s="184" t="str">
        <f t="shared" si="857"/>
        <v/>
      </c>
      <c r="L1027" s="184" t="str">
        <f t="shared" si="832"/>
        <v>NO</v>
      </c>
      <c r="M1027" s="184" t="str">
        <f t="shared" si="833"/>
        <v>NO</v>
      </c>
      <c r="N1027" s="184" t="str">
        <f t="shared" si="834"/>
        <v/>
      </c>
      <c r="O1027"/>
      <c r="P1027" s="97">
        <v>-85053000</v>
      </c>
      <c r="Q1027" s="97">
        <v>-57000000</v>
      </c>
      <c r="R1027" s="97">
        <v>-34000000</v>
      </c>
      <c r="S1027" s="97">
        <v>-103159000</v>
      </c>
      <c r="T1027" s="97">
        <v>-69000000</v>
      </c>
      <c r="U1027" s="97">
        <v>-91000000</v>
      </c>
      <c r="V1027" s="97">
        <v>-8000000</v>
      </c>
      <c r="W1027" s="97">
        <v>-22000000</v>
      </c>
      <c r="X1027" s="97">
        <v>-28000000</v>
      </c>
      <c r="Y1027" s="97">
        <v>-38000000</v>
      </c>
      <c r="Z1027" s="97">
        <v>-51000000</v>
      </c>
      <c r="AA1027" s="97">
        <v>-55000000</v>
      </c>
      <c r="AB1027" s="97">
        <v>-65000000</v>
      </c>
      <c r="AC1027" s="97"/>
      <c r="AD1027" s="97"/>
      <c r="AE1027" s="97">
        <f t="shared" si="828"/>
        <v>-52598791.666666664</v>
      </c>
      <c r="AF1027" s="105"/>
      <c r="AG1027" s="104"/>
      <c r="AH1027" s="102">
        <f>AE1027</f>
        <v>-52598791.666666664</v>
      </c>
      <c r="AI1027" s="102"/>
      <c r="AJ1027" s="102"/>
      <c r="AK1027" s="103"/>
      <c r="AL1027" s="102">
        <f t="shared" si="851"/>
        <v>0</v>
      </c>
      <c r="AM1027" s="101"/>
      <c r="AN1027" s="102"/>
      <c r="AO1027" s="264">
        <f t="shared" si="852"/>
        <v>0</v>
      </c>
      <c r="AP1027" s="240"/>
      <c r="AQ1027" s="87">
        <f t="shared" si="835"/>
        <v>-65000000</v>
      </c>
      <c r="AR1027" s="102">
        <f>AQ1027</f>
        <v>-65000000</v>
      </c>
      <c r="AS1027" s="102"/>
      <c r="AT1027" s="102"/>
      <c r="AU1027" s="103"/>
      <c r="AV1027" s="102">
        <f t="shared" si="853"/>
        <v>0</v>
      </c>
      <c r="AW1027" s="101"/>
      <c r="AX1027" s="102"/>
      <c r="AY1027" s="101">
        <f t="shared" si="854"/>
        <v>0</v>
      </c>
      <c r="AZ1027" s="516"/>
      <c r="BA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row>
    <row r="1028" spans="1:87" s="11" customFormat="1" ht="12" customHeight="1">
      <c r="A1028" s="364">
        <v>23108393</v>
      </c>
      <c r="B1028" s="365" t="str">
        <f t="shared" si="829"/>
        <v>23108393</v>
      </c>
      <c r="C1028" s="352" t="s">
        <v>1502</v>
      </c>
      <c r="D1028" s="353" t="str">
        <f t="shared" si="830"/>
        <v>AIC</v>
      </c>
      <c r="E1028" s="353"/>
      <c r="F1028" s="383">
        <v>43190</v>
      </c>
      <c r="G1028" s="353"/>
      <c r="H1028" s="354" t="str">
        <f t="shared" si="848"/>
        <v>AIC</v>
      </c>
      <c r="I1028" s="354" t="str">
        <f t="shared" si="855"/>
        <v/>
      </c>
      <c r="J1028" s="354" t="str">
        <f t="shared" si="856"/>
        <v/>
      </c>
      <c r="K1028" s="354" t="str">
        <f t="shared" si="857"/>
        <v/>
      </c>
      <c r="L1028" s="354" t="str">
        <f t="shared" ref="L1028" si="865">IF(VALUE(AM1028),"W/C",IF(ISBLANK(AM1028),"NO","W/C"))</f>
        <v>NO</v>
      </c>
      <c r="M1028" s="354" t="str">
        <f t="shared" ref="M1028" si="866">IF(VALUE(AN1028),"W/C",IF(ISBLANK(AN1028),"NO","W/C"))</f>
        <v>NO</v>
      </c>
      <c r="N1028" s="354" t="str">
        <f t="shared" ref="N1028" si="867">IF(OR(CONCATENATE(L1028,M1028)="NOW/C",CONCATENATE(L1028,M1028)="W/CNO"),"W/C","")</f>
        <v/>
      </c>
      <c r="O1028" s="490"/>
      <c r="P1028" s="355">
        <v>0</v>
      </c>
      <c r="Q1028" s="355">
        <v>0</v>
      </c>
      <c r="R1028" s="355">
        <v>0</v>
      </c>
      <c r="S1028" s="355">
        <v>-50680000</v>
      </c>
      <c r="T1028" s="355">
        <v>-117000000</v>
      </c>
      <c r="U1028" s="355">
        <v>-115000000</v>
      </c>
      <c r="V1028" s="355">
        <v>-10000000</v>
      </c>
      <c r="W1028" s="355">
        <v>-29000000</v>
      </c>
      <c r="X1028" s="355">
        <v>-25000000</v>
      </c>
      <c r="Y1028" s="355">
        <v>-48000000</v>
      </c>
      <c r="Z1028" s="355">
        <v>-77000000</v>
      </c>
      <c r="AA1028" s="355">
        <v>-78847000</v>
      </c>
      <c r="AB1028" s="355">
        <v>-87847000</v>
      </c>
      <c r="AC1028" s="355"/>
      <c r="AD1028" s="355"/>
      <c r="AE1028" s="355">
        <f t="shared" ref="AE1028:AE1092" si="868">(P1028+AB1028+SUM(Q1028:AA1028)*2)/24</f>
        <v>-49537541.666666664</v>
      </c>
      <c r="AF1028" s="406"/>
      <c r="AG1028" s="356"/>
      <c r="AH1028" s="357">
        <f>AE1028</f>
        <v>-49537541.666666664</v>
      </c>
      <c r="AI1028" s="357"/>
      <c r="AJ1028" s="357"/>
      <c r="AK1028" s="358"/>
      <c r="AL1028" s="357">
        <f t="shared" si="851"/>
        <v>0</v>
      </c>
      <c r="AM1028" s="359"/>
      <c r="AN1028" s="357"/>
      <c r="AO1028" s="360"/>
      <c r="AP1028" s="357"/>
      <c r="AQ1028" s="361">
        <f t="shared" si="835"/>
        <v>-87847000</v>
      </c>
      <c r="AR1028" s="357">
        <f>AQ1028</f>
        <v>-87847000</v>
      </c>
      <c r="AS1028" s="357"/>
      <c r="AT1028" s="357"/>
      <c r="AU1028" s="358"/>
      <c r="AV1028" s="357">
        <f t="shared" si="853"/>
        <v>0</v>
      </c>
      <c r="AW1028" s="359"/>
      <c r="AX1028" s="357"/>
      <c r="AY1028" s="359">
        <f t="shared" si="854"/>
        <v>0</v>
      </c>
      <c r="AZ1028" s="516"/>
      <c r="BA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row>
    <row r="1029" spans="1:87" s="11" customFormat="1" ht="12" customHeight="1">
      <c r="A1029" s="168">
        <v>23200011</v>
      </c>
      <c r="B1029" s="111" t="str">
        <f t="shared" si="829"/>
        <v>23200011</v>
      </c>
      <c r="C1029" s="96" t="s">
        <v>616</v>
      </c>
      <c r="D1029" s="115" t="str">
        <f t="shared" si="830"/>
        <v>W/C</v>
      </c>
      <c r="E1029" s="115"/>
      <c r="F1029" s="96"/>
      <c r="G1029" s="115"/>
      <c r="H1029" s="184" t="str">
        <f t="shared" si="848"/>
        <v/>
      </c>
      <c r="I1029" s="184" t="str">
        <f t="shared" si="855"/>
        <v/>
      </c>
      <c r="J1029" s="184" t="str">
        <f t="shared" si="856"/>
        <v/>
      </c>
      <c r="K1029" s="184" t="str">
        <f t="shared" si="857"/>
        <v/>
      </c>
      <c r="L1029" s="184" t="str">
        <f t="shared" si="832"/>
        <v>NO</v>
      </c>
      <c r="M1029" s="184" t="str">
        <f t="shared" si="833"/>
        <v>W/C</v>
      </c>
      <c r="N1029" s="184" t="str">
        <f t="shared" si="834"/>
        <v>W/C</v>
      </c>
      <c r="O1029"/>
      <c r="P1029" s="97">
        <v>-6862325.1399999997</v>
      </c>
      <c r="Q1029" s="97">
        <v>-7354404.4800000004</v>
      </c>
      <c r="R1029" s="97">
        <v>-6779107.9199999999</v>
      </c>
      <c r="S1029" s="97">
        <v>-8408661.9900000002</v>
      </c>
      <c r="T1029" s="97">
        <v>-3521916.36</v>
      </c>
      <c r="U1029" s="97">
        <v>-4586664.49</v>
      </c>
      <c r="V1029" s="97">
        <v>-6617649.5300000003</v>
      </c>
      <c r="W1029" s="97">
        <v>-6623775.5499999998</v>
      </c>
      <c r="X1029" s="97">
        <v>-8092480.5599999996</v>
      </c>
      <c r="Y1029" s="97">
        <v>-8357054.9800000004</v>
      </c>
      <c r="Z1029" s="97">
        <v>-8289670.9000000004</v>
      </c>
      <c r="AA1029" s="97">
        <v>-7940681.6699999999</v>
      </c>
      <c r="AB1029" s="97">
        <v>-7956102.8600000003</v>
      </c>
      <c r="AC1029" s="97"/>
      <c r="AD1029" s="97"/>
      <c r="AE1029" s="97">
        <f t="shared" si="868"/>
        <v>-6998440.2025000006</v>
      </c>
      <c r="AF1029" s="105"/>
      <c r="AG1029" s="104"/>
      <c r="AH1029" s="102"/>
      <c r="AI1029" s="102"/>
      <c r="AJ1029" s="102"/>
      <c r="AK1029" s="103"/>
      <c r="AL1029" s="102">
        <f t="shared" si="851"/>
        <v>0</v>
      </c>
      <c r="AM1029" s="101"/>
      <c r="AN1029" s="102">
        <f t="shared" ref="AN1029:AN1049" si="869">AE1029</f>
        <v>-6998440.2025000006</v>
      </c>
      <c r="AO1029" s="264">
        <f t="shared" si="852"/>
        <v>-6998440.2025000006</v>
      </c>
      <c r="AP1029" s="240"/>
      <c r="AQ1029" s="87">
        <f t="shared" si="835"/>
        <v>-7956102.8600000003</v>
      </c>
      <c r="AR1029" s="102"/>
      <c r="AS1029" s="102"/>
      <c r="AT1029" s="102"/>
      <c r="AU1029" s="103"/>
      <c r="AV1029" s="102">
        <f t="shared" si="853"/>
        <v>0</v>
      </c>
      <c r="AW1029" s="101"/>
      <c r="AX1029" s="102">
        <f>AQ1029</f>
        <v>-7956102.8600000003</v>
      </c>
      <c r="AY1029" s="101">
        <f t="shared" si="854"/>
        <v>-7956102.8600000003</v>
      </c>
      <c r="AZ1029" s="516"/>
      <c r="BA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row>
    <row r="1030" spans="1:87" s="11" customFormat="1" ht="12" customHeight="1">
      <c r="A1030" s="168">
        <v>23200031</v>
      </c>
      <c r="B1030" s="111" t="str">
        <f t="shared" si="829"/>
        <v>23200031</v>
      </c>
      <c r="C1030" s="96" t="s">
        <v>159</v>
      </c>
      <c r="D1030" s="115" t="str">
        <f t="shared" si="830"/>
        <v>W/C</v>
      </c>
      <c r="E1030" s="115"/>
      <c r="F1030" s="96"/>
      <c r="G1030" s="115"/>
      <c r="H1030" s="184" t="str">
        <f t="shared" si="848"/>
        <v/>
      </c>
      <c r="I1030" s="184" t="str">
        <f t="shared" si="855"/>
        <v/>
      </c>
      <c r="J1030" s="184" t="str">
        <f t="shared" si="856"/>
        <v/>
      </c>
      <c r="K1030" s="184" t="str">
        <f t="shared" si="857"/>
        <v/>
      </c>
      <c r="L1030" s="184" t="str">
        <f t="shared" si="832"/>
        <v>NO</v>
      </c>
      <c r="M1030" s="184" t="str">
        <f t="shared" si="833"/>
        <v>W/C</v>
      </c>
      <c r="N1030" s="184" t="str">
        <f t="shared" si="834"/>
        <v>W/C</v>
      </c>
      <c r="O1030"/>
      <c r="P1030" s="97">
        <v>-22412354.539999999</v>
      </c>
      <c r="Q1030" s="97">
        <v>-18909964.010000002</v>
      </c>
      <c r="R1030" s="97">
        <v>-15533886.42</v>
      </c>
      <c r="S1030" s="97">
        <v>-14749054.720000001</v>
      </c>
      <c r="T1030" s="97">
        <v>-15430698.300000001</v>
      </c>
      <c r="U1030" s="97">
        <v>-14684060.220000001</v>
      </c>
      <c r="V1030" s="97">
        <v>-14882798</v>
      </c>
      <c r="W1030" s="97">
        <v>-19587818.91</v>
      </c>
      <c r="X1030" s="97">
        <v>-23182387.23</v>
      </c>
      <c r="Y1030" s="97">
        <v>-20164195.329999998</v>
      </c>
      <c r="Z1030" s="97">
        <v>-21152197.890000001</v>
      </c>
      <c r="AA1030" s="97">
        <v>-56161496.969999999</v>
      </c>
      <c r="AB1030" s="97">
        <v>-54209676.130000003</v>
      </c>
      <c r="AC1030" s="97"/>
      <c r="AD1030" s="97"/>
      <c r="AE1030" s="97">
        <f t="shared" si="868"/>
        <v>-22729131.111249998</v>
      </c>
      <c r="AF1030" s="105"/>
      <c r="AG1030" s="104"/>
      <c r="AH1030" s="102"/>
      <c r="AI1030" s="102"/>
      <c r="AJ1030" s="102"/>
      <c r="AK1030" s="103"/>
      <c r="AL1030" s="102">
        <f t="shared" si="851"/>
        <v>0</v>
      </c>
      <c r="AM1030" s="101"/>
      <c r="AN1030" s="102">
        <f t="shared" si="869"/>
        <v>-22729131.111249998</v>
      </c>
      <c r="AO1030" s="264">
        <f t="shared" si="852"/>
        <v>-22729131.111249998</v>
      </c>
      <c r="AP1030" s="240"/>
      <c r="AQ1030" s="87">
        <f t="shared" si="835"/>
        <v>-54209676.130000003</v>
      </c>
      <c r="AR1030" s="102"/>
      <c r="AS1030" s="102"/>
      <c r="AT1030" s="102"/>
      <c r="AU1030" s="103"/>
      <c r="AV1030" s="102">
        <f t="shared" si="853"/>
        <v>0</v>
      </c>
      <c r="AW1030" s="101"/>
      <c r="AX1030" s="102">
        <f t="shared" ref="AX1030:AX1065" si="870">AQ1030</f>
        <v>-54209676.130000003</v>
      </c>
      <c r="AY1030" s="101">
        <f t="shared" si="854"/>
        <v>-54209676.130000003</v>
      </c>
      <c r="AZ1030" s="516"/>
      <c r="BA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row>
    <row r="1031" spans="1:87" s="11" customFormat="1" ht="12" customHeight="1">
      <c r="A1031" s="168">
        <v>23200033</v>
      </c>
      <c r="B1031" s="111" t="str">
        <f t="shared" si="829"/>
        <v>23200033</v>
      </c>
      <c r="C1031" s="96" t="s">
        <v>788</v>
      </c>
      <c r="D1031" s="115" t="str">
        <f t="shared" si="830"/>
        <v>W/C</v>
      </c>
      <c r="E1031" s="115"/>
      <c r="F1031" s="96"/>
      <c r="G1031" s="115"/>
      <c r="H1031" s="184" t="str">
        <f t="shared" si="848"/>
        <v/>
      </c>
      <c r="I1031" s="184" t="str">
        <f t="shared" si="855"/>
        <v/>
      </c>
      <c r="J1031" s="184" t="str">
        <f t="shared" si="856"/>
        <v/>
      </c>
      <c r="K1031" s="184" t="str">
        <f t="shared" si="857"/>
        <v/>
      </c>
      <c r="L1031" s="184" t="str">
        <f t="shared" si="832"/>
        <v>NO</v>
      </c>
      <c r="M1031" s="184" t="str">
        <f t="shared" si="833"/>
        <v>W/C</v>
      </c>
      <c r="N1031" s="184" t="str">
        <f t="shared" si="834"/>
        <v>W/C</v>
      </c>
      <c r="O1031"/>
      <c r="P1031" s="97">
        <v>-647990.68999999994</v>
      </c>
      <c r="Q1031" s="97">
        <v>-418219.83</v>
      </c>
      <c r="R1031" s="97">
        <v>-344045.29</v>
      </c>
      <c r="S1031" s="97">
        <v>-344045.29</v>
      </c>
      <c r="T1031" s="97">
        <v>-344045.29</v>
      </c>
      <c r="U1031" s="97">
        <v>-344045.29</v>
      </c>
      <c r="V1031" s="97">
        <v>-344045.29</v>
      </c>
      <c r="W1031" s="97">
        <v>-344045.29</v>
      </c>
      <c r="X1031" s="97">
        <v>-344045.29</v>
      </c>
      <c r="Y1031" s="97">
        <v>-344045.29</v>
      </c>
      <c r="Z1031" s="97">
        <v>-344045.29</v>
      </c>
      <c r="AA1031" s="97">
        <v>-344045.29</v>
      </c>
      <c r="AB1031" s="97">
        <v>-773730.6</v>
      </c>
      <c r="AC1031" s="97"/>
      <c r="AD1031" s="97"/>
      <c r="AE1031" s="97">
        <f t="shared" si="868"/>
        <v>-380794.44791666669</v>
      </c>
      <c r="AF1031" s="105"/>
      <c r="AG1031" s="104"/>
      <c r="AH1031" s="102"/>
      <c r="AI1031" s="102"/>
      <c r="AJ1031" s="102"/>
      <c r="AK1031" s="103"/>
      <c r="AL1031" s="102">
        <f t="shared" si="851"/>
        <v>0</v>
      </c>
      <c r="AM1031" s="101"/>
      <c r="AN1031" s="102">
        <f t="shared" si="869"/>
        <v>-380794.44791666669</v>
      </c>
      <c r="AO1031" s="264">
        <f t="shared" si="852"/>
        <v>-380794.44791666669</v>
      </c>
      <c r="AP1031" s="240"/>
      <c r="AQ1031" s="87">
        <f t="shared" si="835"/>
        <v>-773730.6</v>
      </c>
      <c r="AR1031" s="102"/>
      <c r="AS1031" s="102"/>
      <c r="AT1031" s="102"/>
      <c r="AU1031" s="103"/>
      <c r="AV1031" s="102">
        <f t="shared" si="853"/>
        <v>0</v>
      </c>
      <c r="AW1031" s="101"/>
      <c r="AX1031" s="102">
        <f t="shared" si="870"/>
        <v>-773730.6</v>
      </c>
      <c r="AY1031" s="101">
        <f t="shared" si="854"/>
        <v>-773730.6</v>
      </c>
      <c r="AZ1031" s="516"/>
      <c r="BA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row>
    <row r="1032" spans="1:87" s="11" customFormat="1" ht="12" customHeight="1">
      <c r="A1032" s="168">
        <v>23200041</v>
      </c>
      <c r="B1032" s="111" t="str">
        <f t="shared" si="829"/>
        <v>23200041</v>
      </c>
      <c r="C1032" s="96" t="s">
        <v>299</v>
      </c>
      <c r="D1032" s="115" t="str">
        <f t="shared" si="830"/>
        <v>W/C</v>
      </c>
      <c r="E1032" s="115"/>
      <c r="F1032" s="96"/>
      <c r="G1032" s="115"/>
      <c r="H1032" s="184" t="str">
        <f t="shared" si="848"/>
        <v/>
      </c>
      <c r="I1032" s="184" t="str">
        <f t="shared" si="855"/>
        <v/>
      </c>
      <c r="J1032" s="184" t="str">
        <f t="shared" si="856"/>
        <v/>
      </c>
      <c r="K1032" s="184" t="str">
        <f t="shared" si="857"/>
        <v/>
      </c>
      <c r="L1032" s="184" t="str">
        <f t="shared" si="832"/>
        <v>NO</v>
      </c>
      <c r="M1032" s="184" t="str">
        <f t="shared" si="833"/>
        <v>W/C</v>
      </c>
      <c r="N1032" s="184" t="str">
        <f t="shared" si="834"/>
        <v>W/C</v>
      </c>
      <c r="O1032"/>
      <c r="P1032" s="97">
        <v>-9053784</v>
      </c>
      <c r="Q1032" s="97">
        <v>-8930789</v>
      </c>
      <c r="R1032" s="97">
        <v>-8971674</v>
      </c>
      <c r="S1032" s="97">
        <v>-8923539</v>
      </c>
      <c r="T1032" s="97">
        <v>-8899597</v>
      </c>
      <c r="U1032" s="97">
        <v>-8815727</v>
      </c>
      <c r="V1032" s="97">
        <v>-9102392</v>
      </c>
      <c r="W1032" s="97">
        <v>-8959633</v>
      </c>
      <c r="X1032" s="97">
        <v>-8945340</v>
      </c>
      <c r="Y1032" s="97">
        <v>-8986188</v>
      </c>
      <c r="Z1032" s="97">
        <v>-9139804</v>
      </c>
      <c r="AA1032" s="97">
        <v>-8953607</v>
      </c>
      <c r="AB1032" s="97">
        <v>-9129260</v>
      </c>
      <c r="AC1032" s="97"/>
      <c r="AD1032" s="97"/>
      <c r="AE1032" s="97">
        <f t="shared" si="868"/>
        <v>-8976651</v>
      </c>
      <c r="AF1032" s="105"/>
      <c r="AG1032" s="105"/>
      <c r="AH1032" s="102"/>
      <c r="AI1032" s="102"/>
      <c r="AJ1032" s="102"/>
      <c r="AK1032" s="103"/>
      <c r="AL1032" s="102">
        <f t="shared" si="851"/>
        <v>0</v>
      </c>
      <c r="AM1032" s="101"/>
      <c r="AN1032" s="102">
        <f t="shared" si="869"/>
        <v>-8976651</v>
      </c>
      <c r="AO1032" s="264">
        <f t="shared" si="852"/>
        <v>-8976651</v>
      </c>
      <c r="AP1032" s="240"/>
      <c r="AQ1032" s="87">
        <f t="shared" si="835"/>
        <v>-9129260</v>
      </c>
      <c r="AR1032" s="102"/>
      <c r="AS1032" s="102"/>
      <c r="AT1032" s="102"/>
      <c r="AU1032" s="103"/>
      <c r="AV1032" s="102">
        <f t="shared" si="853"/>
        <v>0</v>
      </c>
      <c r="AW1032" s="101"/>
      <c r="AX1032" s="102">
        <f t="shared" si="870"/>
        <v>-9129260</v>
      </c>
      <c r="AY1032" s="101">
        <f t="shared" si="854"/>
        <v>-9129260</v>
      </c>
      <c r="AZ1032" s="516"/>
      <c r="BA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row>
    <row r="1033" spans="1:87" s="11" customFormat="1" ht="12" customHeight="1">
      <c r="A1033" s="168">
        <v>23200051</v>
      </c>
      <c r="B1033" s="111" t="str">
        <f t="shared" si="829"/>
        <v>23200051</v>
      </c>
      <c r="C1033" s="96" t="s">
        <v>300</v>
      </c>
      <c r="D1033" s="115" t="str">
        <f t="shared" si="830"/>
        <v>W/C</v>
      </c>
      <c r="E1033" s="115"/>
      <c r="F1033" s="96"/>
      <c r="G1033" s="115"/>
      <c r="H1033" s="184" t="str">
        <f t="shared" si="848"/>
        <v/>
      </c>
      <c r="I1033" s="184" t="str">
        <f t="shared" si="855"/>
        <v/>
      </c>
      <c r="J1033" s="184" t="str">
        <f t="shared" si="856"/>
        <v/>
      </c>
      <c r="K1033" s="184" t="str">
        <f t="shared" si="857"/>
        <v/>
      </c>
      <c r="L1033" s="184" t="str">
        <f t="shared" si="832"/>
        <v>NO</v>
      </c>
      <c r="M1033" s="184" t="str">
        <f t="shared" si="833"/>
        <v>W/C</v>
      </c>
      <c r="N1033" s="184" t="str">
        <f t="shared" si="834"/>
        <v>W/C</v>
      </c>
      <c r="O1033"/>
      <c r="P1033" s="97">
        <v>-14942605.83</v>
      </c>
      <c r="Q1033" s="97">
        <v>-14971466.689999999</v>
      </c>
      <c r="R1033" s="97">
        <v>-14013841.380000001</v>
      </c>
      <c r="S1033" s="97">
        <v>-15030247.23</v>
      </c>
      <c r="T1033" s="97">
        <v>-15211680.560000001</v>
      </c>
      <c r="U1033" s="97">
        <v>-15756669.73</v>
      </c>
      <c r="V1033" s="97">
        <v>-15256349.050000001</v>
      </c>
      <c r="W1033" s="97">
        <v>-15444148.029999999</v>
      </c>
      <c r="X1033" s="97">
        <v>-15303525.699999999</v>
      </c>
      <c r="Y1033" s="97">
        <v>-15066240.4</v>
      </c>
      <c r="Z1033" s="97">
        <v>-16382620.77</v>
      </c>
      <c r="AA1033" s="97">
        <v>-15709453.76</v>
      </c>
      <c r="AB1033" s="97">
        <v>-16508104.699999999</v>
      </c>
      <c r="AC1033" s="97"/>
      <c r="AD1033" s="97"/>
      <c r="AE1033" s="97">
        <f t="shared" si="868"/>
        <v>-15322633.213749999</v>
      </c>
      <c r="AF1033" s="105"/>
      <c r="AG1033" s="105"/>
      <c r="AH1033" s="102"/>
      <c r="AI1033" s="102"/>
      <c r="AJ1033" s="102"/>
      <c r="AK1033" s="103"/>
      <c r="AL1033" s="102">
        <f t="shared" si="851"/>
        <v>0</v>
      </c>
      <c r="AM1033" s="101"/>
      <c r="AN1033" s="102">
        <f t="shared" si="869"/>
        <v>-15322633.213749999</v>
      </c>
      <c r="AO1033" s="264">
        <f t="shared" si="852"/>
        <v>-15322633.213749999</v>
      </c>
      <c r="AP1033" s="240"/>
      <c r="AQ1033" s="87">
        <f t="shared" si="835"/>
        <v>-16508104.699999999</v>
      </c>
      <c r="AR1033" s="102"/>
      <c r="AS1033" s="102"/>
      <c r="AT1033" s="102"/>
      <c r="AU1033" s="103"/>
      <c r="AV1033" s="102">
        <f t="shared" si="853"/>
        <v>0</v>
      </c>
      <c r="AW1033" s="101"/>
      <c r="AX1033" s="102">
        <f t="shared" si="870"/>
        <v>-16508104.699999999</v>
      </c>
      <c r="AY1033" s="101">
        <f t="shared" si="854"/>
        <v>-16508104.699999999</v>
      </c>
      <c r="AZ1033" s="516"/>
      <c r="BA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row>
    <row r="1034" spans="1:87" s="11" customFormat="1" ht="12" customHeight="1">
      <c r="A1034" s="168">
        <v>23200061</v>
      </c>
      <c r="B1034" s="111" t="str">
        <f t="shared" si="829"/>
        <v>23200061</v>
      </c>
      <c r="C1034" s="96" t="s">
        <v>129</v>
      </c>
      <c r="D1034" s="115" t="str">
        <f t="shared" si="830"/>
        <v>W/C</v>
      </c>
      <c r="E1034" s="115"/>
      <c r="F1034" s="96"/>
      <c r="G1034" s="115"/>
      <c r="H1034" s="184" t="str">
        <f t="shared" si="848"/>
        <v/>
      </c>
      <c r="I1034" s="184" t="str">
        <f t="shared" si="855"/>
        <v/>
      </c>
      <c r="J1034" s="184" t="str">
        <f t="shared" si="856"/>
        <v/>
      </c>
      <c r="K1034" s="184" t="str">
        <f t="shared" si="857"/>
        <v/>
      </c>
      <c r="L1034" s="184" t="str">
        <f t="shared" si="832"/>
        <v>NO</v>
      </c>
      <c r="M1034" s="184" t="str">
        <f t="shared" si="833"/>
        <v>W/C</v>
      </c>
      <c r="N1034" s="184" t="str">
        <f t="shared" si="834"/>
        <v>W/C</v>
      </c>
      <c r="O1034"/>
      <c r="P1034" s="97">
        <v>-19804411.199999999</v>
      </c>
      <c r="Q1034" s="97">
        <v>-17147088.379999999</v>
      </c>
      <c r="R1034" s="97">
        <v>-12932322.58</v>
      </c>
      <c r="S1034" s="97">
        <v>-13050482.41</v>
      </c>
      <c r="T1034" s="97">
        <v>-11178989.32</v>
      </c>
      <c r="U1034" s="97">
        <v>-5906511.6699999999</v>
      </c>
      <c r="V1034" s="97">
        <v>-6624635.46</v>
      </c>
      <c r="W1034" s="97">
        <v>-25685687.609999999</v>
      </c>
      <c r="X1034" s="97">
        <v>-18649438.390000001</v>
      </c>
      <c r="Y1034" s="97">
        <v>-6699586.0199999996</v>
      </c>
      <c r="Z1034" s="97">
        <v>-19275497.100000001</v>
      </c>
      <c r="AA1034" s="97">
        <v>-35669133.670000002</v>
      </c>
      <c r="AB1034" s="97">
        <v>-35642962.630000003</v>
      </c>
      <c r="AC1034" s="97"/>
      <c r="AD1034" s="97"/>
      <c r="AE1034" s="97">
        <f t="shared" si="868"/>
        <v>-16711921.627083333</v>
      </c>
      <c r="AF1034" s="105"/>
      <c r="AG1034" s="105"/>
      <c r="AH1034" s="102"/>
      <c r="AI1034" s="102"/>
      <c r="AJ1034" s="102"/>
      <c r="AK1034" s="103"/>
      <c r="AL1034" s="102">
        <f t="shared" si="851"/>
        <v>0</v>
      </c>
      <c r="AM1034" s="101"/>
      <c r="AN1034" s="102">
        <f t="shared" si="869"/>
        <v>-16711921.627083333</v>
      </c>
      <c r="AO1034" s="264">
        <f t="shared" si="852"/>
        <v>-16711921.627083333</v>
      </c>
      <c r="AP1034" s="240"/>
      <c r="AQ1034" s="87">
        <f t="shared" si="835"/>
        <v>-35642962.630000003</v>
      </c>
      <c r="AR1034" s="102"/>
      <c r="AS1034" s="102"/>
      <c r="AT1034" s="102"/>
      <c r="AU1034" s="103"/>
      <c r="AV1034" s="102">
        <f t="shared" si="853"/>
        <v>0</v>
      </c>
      <c r="AW1034" s="101"/>
      <c r="AX1034" s="102">
        <f t="shared" si="870"/>
        <v>-35642962.630000003</v>
      </c>
      <c r="AY1034" s="101">
        <f t="shared" si="854"/>
        <v>-35642962.630000003</v>
      </c>
      <c r="AZ1034" s="516"/>
      <c r="BA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row>
    <row r="1035" spans="1:87" s="11" customFormat="1" ht="12" customHeight="1">
      <c r="A1035" s="168">
        <v>23200063</v>
      </c>
      <c r="B1035" s="111" t="str">
        <f t="shared" ref="B1035:B1102" si="871">TEXT(A1035,"##")</f>
        <v>23200063</v>
      </c>
      <c r="C1035" s="96" t="s">
        <v>789</v>
      </c>
      <c r="D1035" s="115" t="str">
        <f t="shared" ref="D1035:D1102" si="872">IF(CONCATENATE(H1035,I1035,J1035,K1035,N1035)= "ERBGRB","CRB",CONCATENATE(H1035,I1035,J1035,K1035,N1035))</f>
        <v>W/C</v>
      </c>
      <c r="E1035" s="115"/>
      <c r="F1035" s="96"/>
      <c r="G1035" s="115"/>
      <c r="H1035" s="184" t="str">
        <f t="shared" si="848"/>
        <v/>
      </c>
      <c r="I1035" s="184" t="str">
        <f t="shared" si="855"/>
        <v/>
      </c>
      <c r="J1035" s="184" t="str">
        <f t="shared" si="856"/>
        <v/>
      </c>
      <c r="K1035" s="184" t="str">
        <f t="shared" si="857"/>
        <v/>
      </c>
      <c r="L1035" s="184" t="str">
        <f t="shared" si="832"/>
        <v>NO</v>
      </c>
      <c r="M1035" s="184" t="str">
        <f t="shared" si="833"/>
        <v>W/C</v>
      </c>
      <c r="N1035" s="184" t="str">
        <f t="shared" si="834"/>
        <v>W/C</v>
      </c>
      <c r="O1035"/>
      <c r="P1035" s="97">
        <v>0</v>
      </c>
      <c r="Q1035" s="97">
        <v>-3445181.56</v>
      </c>
      <c r="R1035" s="97">
        <v>-3588255.02</v>
      </c>
      <c r="S1035" s="97">
        <v>0</v>
      </c>
      <c r="T1035" s="97">
        <v>0</v>
      </c>
      <c r="U1035" s="97">
        <v>0</v>
      </c>
      <c r="V1035" s="97">
        <v>0</v>
      </c>
      <c r="W1035" s="97">
        <v>-3580762.06</v>
      </c>
      <c r="X1035" s="97">
        <v>0</v>
      </c>
      <c r="Y1035" s="97">
        <v>0</v>
      </c>
      <c r="Z1035" s="97">
        <v>0</v>
      </c>
      <c r="AA1035" s="97">
        <v>0</v>
      </c>
      <c r="AB1035" s="97">
        <v>-3978964.76</v>
      </c>
      <c r="AC1035" s="97"/>
      <c r="AD1035" s="97"/>
      <c r="AE1035" s="97">
        <f t="shared" si="868"/>
        <v>-1050306.7516666667</v>
      </c>
      <c r="AF1035" s="105"/>
      <c r="AG1035" s="104"/>
      <c r="AH1035" s="102"/>
      <c r="AI1035" s="102"/>
      <c r="AJ1035" s="102"/>
      <c r="AK1035" s="103"/>
      <c r="AL1035" s="102">
        <f t="shared" si="851"/>
        <v>0</v>
      </c>
      <c r="AM1035" s="101"/>
      <c r="AN1035" s="102">
        <f t="shared" si="869"/>
        <v>-1050306.7516666667</v>
      </c>
      <c r="AO1035" s="264">
        <f t="shared" si="852"/>
        <v>-1050306.7516666667</v>
      </c>
      <c r="AP1035" s="240"/>
      <c r="AQ1035" s="87">
        <f t="shared" si="835"/>
        <v>-3978964.76</v>
      </c>
      <c r="AR1035" s="102"/>
      <c r="AS1035" s="102"/>
      <c r="AT1035" s="102"/>
      <c r="AU1035" s="103"/>
      <c r="AV1035" s="102">
        <f t="shared" si="853"/>
        <v>0</v>
      </c>
      <c r="AW1035" s="101"/>
      <c r="AX1035" s="102">
        <f t="shared" si="870"/>
        <v>-3978964.76</v>
      </c>
      <c r="AY1035" s="101">
        <f t="shared" si="854"/>
        <v>-3978964.76</v>
      </c>
      <c r="AZ1035" s="516"/>
      <c r="BA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row>
    <row r="1036" spans="1:87" s="11" customFormat="1" ht="12" customHeight="1">
      <c r="A1036" s="168">
        <v>23200071</v>
      </c>
      <c r="B1036" s="111" t="str">
        <f t="shared" si="871"/>
        <v>23200071</v>
      </c>
      <c r="C1036" s="96" t="s">
        <v>648</v>
      </c>
      <c r="D1036" s="115" t="str">
        <f t="shared" si="872"/>
        <v>W/C</v>
      </c>
      <c r="E1036" s="115"/>
      <c r="F1036" s="96"/>
      <c r="G1036" s="115"/>
      <c r="H1036" s="184" t="str">
        <f t="shared" si="848"/>
        <v/>
      </c>
      <c r="I1036" s="184" t="str">
        <f t="shared" si="855"/>
        <v/>
      </c>
      <c r="J1036" s="184" t="str">
        <f t="shared" si="856"/>
        <v/>
      </c>
      <c r="K1036" s="184" t="str">
        <f t="shared" si="857"/>
        <v/>
      </c>
      <c r="L1036" s="184" t="str">
        <f t="shared" si="832"/>
        <v>NO</v>
      </c>
      <c r="M1036" s="184" t="str">
        <f t="shared" si="833"/>
        <v>W/C</v>
      </c>
      <c r="N1036" s="184" t="str">
        <f t="shared" si="834"/>
        <v>W/C</v>
      </c>
      <c r="O1036"/>
      <c r="P1036" s="97">
        <v>-1775116.16</v>
      </c>
      <c r="Q1036" s="97">
        <v>-2692438</v>
      </c>
      <c r="R1036" s="97">
        <v>-2139988.64</v>
      </c>
      <c r="S1036" s="97">
        <v>-1537946.59</v>
      </c>
      <c r="T1036" s="97">
        <v>-2916083.02</v>
      </c>
      <c r="U1036" s="97">
        <v>-3543881.71</v>
      </c>
      <c r="V1036" s="97">
        <v>-2404249.5099999998</v>
      </c>
      <c r="W1036" s="97">
        <v>-1746098.51</v>
      </c>
      <c r="X1036" s="97">
        <v>-1439678.83</v>
      </c>
      <c r="Y1036" s="97">
        <v>-1010350.26</v>
      </c>
      <c r="Z1036" s="97">
        <v>-1217126.08</v>
      </c>
      <c r="AA1036" s="97">
        <v>-2318859.2999999998</v>
      </c>
      <c r="AB1036" s="97">
        <v>-2285329.02</v>
      </c>
      <c r="AC1036" s="97"/>
      <c r="AD1036" s="97"/>
      <c r="AE1036" s="97">
        <f t="shared" si="868"/>
        <v>-2083076.9200000006</v>
      </c>
      <c r="AF1036" s="105"/>
      <c r="AG1036" s="105"/>
      <c r="AH1036" s="102"/>
      <c r="AI1036" s="102"/>
      <c r="AJ1036" s="102"/>
      <c r="AK1036" s="103"/>
      <c r="AL1036" s="102">
        <f t="shared" si="851"/>
        <v>0</v>
      </c>
      <c r="AM1036" s="101"/>
      <c r="AN1036" s="102">
        <f t="shared" si="869"/>
        <v>-2083076.9200000006</v>
      </c>
      <c r="AO1036" s="264">
        <f t="shared" si="852"/>
        <v>-2083076.9200000006</v>
      </c>
      <c r="AP1036" s="240"/>
      <c r="AQ1036" s="87">
        <f t="shared" si="835"/>
        <v>-2285329.02</v>
      </c>
      <c r="AR1036" s="102"/>
      <c r="AS1036" s="102"/>
      <c r="AT1036" s="102"/>
      <c r="AU1036" s="103"/>
      <c r="AV1036" s="102">
        <f t="shared" si="853"/>
        <v>0</v>
      </c>
      <c r="AW1036" s="101"/>
      <c r="AX1036" s="102">
        <f t="shared" si="870"/>
        <v>-2285329.02</v>
      </c>
      <c r="AY1036" s="101">
        <f t="shared" si="854"/>
        <v>-2285329.02</v>
      </c>
      <c r="AZ1036" s="516"/>
      <c r="BA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row>
    <row r="1037" spans="1:87" s="11" customFormat="1" ht="12" customHeight="1">
      <c r="A1037" s="168">
        <v>23200081</v>
      </c>
      <c r="B1037" s="111" t="str">
        <f t="shared" si="871"/>
        <v>23200081</v>
      </c>
      <c r="C1037" s="96" t="s">
        <v>649</v>
      </c>
      <c r="D1037" s="115" t="str">
        <f t="shared" si="872"/>
        <v>W/C</v>
      </c>
      <c r="E1037" s="115"/>
      <c r="F1037" s="96"/>
      <c r="G1037" s="115"/>
      <c r="H1037" s="184" t="str">
        <f t="shared" ref="H1037:H1068" si="873">IF(VALUE(AH1037),H$7,IF(ISBLANK(AH1037),"",H$7))</f>
        <v/>
      </c>
      <c r="I1037" s="184" t="str">
        <f t="shared" si="855"/>
        <v/>
      </c>
      <c r="J1037" s="184" t="str">
        <f t="shared" si="856"/>
        <v/>
      </c>
      <c r="K1037" s="184" t="str">
        <f t="shared" si="857"/>
        <v/>
      </c>
      <c r="L1037" s="184" t="str">
        <f t="shared" si="832"/>
        <v>NO</v>
      </c>
      <c r="M1037" s="184" t="str">
        <f t="shared" si="833"/>
        <v>W/C</v>
      </c>
      <c r="N1037" s="184" t="str">
        <f t="shared" si="834"/>
        <v>W/C</v>
      </c>
      <c r="O1037"/>
      <c r="P1037" s="97">
        <v>-4452153.75</v>
      </c>
      <c r="Q1037" s="97">
        <v>-4214044.26</v>
      </c>
      <c r="R1037" s="97">
        <v>-4066125.67</v>
      </c>
      <c r="S1037" s="97">
        <v>-4312581.29</v>
      </c>
      <c r="T1037" s="97">
        <v>-3819025.88</v>
      </c>
      <c r="U1037" s="97">
        <v>-3950592.51</v>
      </c>
      <c r="V1037" s="97">
        <v>-3851971.46</v>
      </c>
      <c r="W1037" s="97">
        <v>-4675781.09</v>
      </c>
      <c r="X1037" s="97">
        <v>-4677233.8</v>
      </c>
      <c r="Y1037" s="97">
        <v>-4599698.07</v>
      </c>
      <c r="Z1037" s="97">
        <v>-4528948.29</v>
      </c>
      <c r="AA1037" s="97">
        <v>-4375849.9000000004</v>
      </c>
      <c r="AB1037" s="97">
        <v>-6916464.4800000004</v>
      </c>
      <c r="AC1037" s="97"/>
      <c r="AD1037" s="97"/>
      <c r="AE1037" s="97">
        <f t="shared" si="868"/>
        <v>-4396346.7779166671</v>
      </c>
      <c r="AF1037" s="105"/>
      <c r="AG1037" s="105"/>
      <c r="AH1037" s="102"/>
      <c r="AI1037" s="102"/>
      <c r="AJ1037" s="102"/>
      <c r="AK1037" s="103"/>
      <c r="AL1037" s="102">
        <f t="shared" si="851"/>
        <v>0</v>
      </c>
      <c r="AM1037" s="101"/>
      <c r="AN1037" s="102">
        <f t="shared" si="869"/>
        <v>-4396346.7779166671</v>
      </c>
      <c r="AO1037" s="264">
        <f t="shared" si="852"/>
        <v>-4396346.7779166671</v>
      </c>
      <c r="AP1037" s="240"/>
      <c r="AQ1037" s="87">
        <f t="shared" si="835"/>
        <v>-6916464.4800000004</v>
      </c>
      <c r="AR1037" s="102"/>
      <c r="AS1037" s="102"/>
      <c r="AT1037" s="102"/>
      <c r="AU1037" s="103"/>
      <c r="AV1037" s="102">
        <f t="shared" si="853"/>
        <v>0</v>
      </c>
      <c r="AW1037" s="101"/>
      <c r="AX1037" s="102">
        <f t="shared" si="870"/>
        <v>-6916464.4800000004</v>
      </c>
      <c r="AY1037" s="101">
        <f t="shared" si="854"/>
        <v>-6916464.4800000004</v>
      </c>
      <c r="AZ1037" s="516"/>
      <c r="BA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row>
    <row r="1038" spans="1:87" s="11" customFormat="1" ht="12" customHeight="1">
      <c r="A1038" s="168">
        <v>23200101</v>
      </c>
      <c r="B1038" s="111" t="str">
        <f t="shared" si="871"/>
        <v>23200101</v>
      </c>
      <c r="C1038" s="96" t="s">
        <v>294</v>
      </c>
      <c r="D1038" s="115" t="str">
        <f t="shared" si="872"/>
        <v>W/C</v>
      </c>
      <c r="E1038" s="115"/>
      <c r="F1038" s="96"/>
      <c r="G1038" s="115"/>
      <c r="H1038" s="184" t="str">
        <f t="shared" si="873"/>
        <v/>
      </c>
      <c r="I1038" s="184" t="str">
        <f t="shared" si="855"/>
        <v/>
      </c>
      <c r="J1038" s="184" t="str">
        <f t="shared" si="856"/>
        <v/>
      </c>
      <c r="K1038" s="184" t="str">
        <f t="shared" si="857"/>
        <v/>
      </c>
      <c r="L1038" s="184" t="str">
        <f t="shared" si="832"/>
        <v>NO</v>
      </c>
      <c r="M1038" s="184" t="str">
        <f t="shared" si="833"/>
        <v>W/C</v>
      </c>
      <c r="N1038" s="184" t="str">
        <f t="shared" si="834"/>
        <v>W/C</v>
      </c>
      <c r="O1038"/>
      <c r="P1038" s="97">
        <v>-243961.60000000001</v>
      </c>
      <c r="Q1038" s="97">
        <v>-596969.75</v>
      </c>
      <c r="R1038" s="97">
        <v>-934246.81</v>
      </c>
      <c r="S1038" s="97">
        <v>-562992</v>
      </c>
      <c r="T1038" s="97">
        <v>-143680</v>
      </c>
      <c r="U1038" s="97">
        <v>1184742</v>
      </c>
      <c r="V1038" s="97">
        <v>0</v>
      </c>
      <c r="W1038" s="97">
        <v>-4299880</v>
      </c>
      <c r="X1038" s="97">
        <v>-4206960</v>
      </c>
      <c r="Y1038" s="97">
        <v>-478707</v>
      </c>
      <c r="Z1038" s="97">
        <v>-4360798.79</v>
      </c>
      <c r="AA1038" s="97">
        <v>-7055794.4900000002</v>
      </c>
      <c r="AB1038" s="97">
        <v>-1924094</v>
      </c>
      <c r="AC1038" s="97"/>
      <c r="AD1038" s="97"/>
      <c r="AE1038" s="97">
        <f t="shared" si="868"/>
        <v>-1878276.2200000004</v>
      </c>
      <c r="AF1038" s="105"/>
      <c r="AG1038" s="104"/>
      <c r="AH1038" s="102"/>
      <c r="AI1038" s="102"/>
      <c r="AJ1038" s="102"/>
      <c r="AK1038" s="103"/>
      <c r="AL1038" s="102">
        <f t="shared" si="851"/>
        <v>0</v>
      </c>
      <c r="AM1038" s="101"/>
      <c r="AN1038" s="102">
        <f t="shared" si="869"/>
        <v>-1878276.2200000004</v>
      </c>
      <c r="AO1038" s="264">
        <f t="shared" si="852"/>
        <v>-1878276.2200000004</v>
      </c>
      <c r="AP1038" s="240"/>
      <c r="AQ1038" s="87">
        <f t="shared" si="835"/>
        <v>-1924094</v>
      </c>
      <c r="AR1038" s="102"/>
      <c r="AS1038" s="102"/>
      <c r="AT1038" s="102"/>
      <c r="AU1038" s="103"/>
      <c r="AV1038" s="102">
        <f t="shared" si="853"/>
        <v>0</v>
      </c>
      <c r="AW1038" s="101"/>
      <c r="AX1038" s="102">
        <f t="shared" si="870"/>
        <v>-1924094</v>
      </c>
      <c r="AY1038" s="101">
        <f t="shared" si="854"/>
        <v>-1924094</v>
      </c>
      <c r="AZ1038" s="516"/>
      <c r="BA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row>
    <row r="1039" spans="1:87" s="11" customFormat="1" ht="12" customHeight="1">
      <c r="A1039" s="168">
        <v>23200103</v>
      </c>
      <c r="B1039" s="111" t="str">
        <f t="shared" si="871"/>
        <v>23200103</v>
      </c>
      <c r="C1039" s="96" t="s">
        <v>71</v>
      </c>
      <c r="D1039" s="115" t="str">
        <f t="shared" si="872"/>
        <v>W/C</v>
      </c>
      <c r="E1039" s="115"/>
      <c r="F1039" s="96"/>
      <c r="G1039" s="115"/>
      <c r="H1039" s="184" t="str">
        <f t="shared" si="873"/>
        <v/>
      </c>
      <c r="I1039" s="184" t="str">
        <f t="shared" si="855"/>
        <v/>
      </c>
      <c r="J1039" s="184" t="str">
        <f t="shared" si="856"/>
        <v/>
      </c>
      <c r="K1039" s="184" t="str">
        <f t="shared" si="857"/>
        <v/>
      </c>
      <c r="L1039" s="184" t="str">
        <f t="shared" si="832"/>
        <v>NO</v>
      </c>
      <c r="M1039" s="184" t="str">
        <f t="shared" si="833"/>
        <v>W/C</v>
      </c>
      <c r="N1039" s="184" t="str">
        <f t="shared" si="834"/>
        <v>W/C</v>
      </c>
      <c r="O1039"/>
      <c r="P1039" s="97">
        <v>-83090.789999999994</v>
      </c>
      <c r="Q1039" s="97">
        <v>-72891.73</v>
      </c>
      <c r="R1039" s="97">
        <v>-78645.009999999995</v>
      </c>
      <c r="S1039" s="97">
        <v>-61473.24</v>
      </c>
      <c r="T1039" s="97">
        <v>-75227.179999999993</v>
      </c>
      <c r="U1039" s="97">
        <v>-65849.070000000007</v>
      </c>
      <c r="V1039" s="97">
        <v>-76089.210000000006</v>
      </c>
      <c r="W1039" s="97">
        <v>-76226.679999999993</v>
      </c>
      <c r="X1039" s="97">
        <v>-79970.13</v>
      </c>
      <c r="Y1039" s="97">
        <v>-74835.08</v>
      </c>
      <c r="Z1039" s="97">
        <v>-92998.62</v>
      </c>
      <c r="AA1039" s="97">
        <v>-62846.97</v>
      </c>
      <c r="AB1039" s="97">
        <v>-82773.570000000007</v>
      </c>
      <c r="AC1039" s="97"/>
      <c r="AD1039" s="97"/>
      <c r="AE1039" s="97">
        <f t="shared" si="868"/>
        <v>-74998.758333333317</v>
      </c>
      <c r="AF1039" s="105"/>
      <c r="AG1039" s="104"/>
      <c r="AH1039" s="102"/>
      <c r="AI1039" s="102"/>
      <c r="AJ1039" s="102"/>
      <c r="AK1039" s="103"/>
      <c r="AL1039" s="102">
        <f t="shared" si="851"/>
        <v>0</v>
      </c>
      <c r="AM1039" s="101"/>
      <c r="AN1039" s="102">
        <f t="shared" si="869"/>
        <v>-74998.758333333317</v>
      </c>
      <c r="AO1039" s="264">
        <f t="shared" si="852"/>
        <v>-74998.758333333317</v>
      </c>
      <c r="AP1039" s="240"/>
      <c r="AQ1039" s="87">
        <f t="shared" si="835"/>
        <v>-82773.570000000007</v>
      </c>
      <c r="AR1039" s="102"/>
      <c r="AS1039" s="102"/>
      <c r="AT1039" s="102"/>
      <c r="AU1039" s="103"/>
      <c r="AV1039" s="102">
        <f t="shared" si="853"/>
        <v>0</v>
      </c>
      <c r="AW1039" s="101"/>
      <c r="AX1039" s="102">
        <f t="shared" si="870"/>
        <v>-82773.570000000007</v>
      </c>
      <c r="AY1039" s="101">
        <f t="shared" si="854"/>
        <v>-82773.570000000007</v>
      </c>
      <c r="AZ1039" s="516"/>
      <c r="BA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row>
    <row r="1040" spans="1:87" s="11" customFormat="1" ht="12" customHeight="1">
      <c r="A1040" s="168">
        <v>23200111</v>
      </c>
      <c r="B1040" s="111" t="str">
        <f t="shared" si="871"/>
        <v>23200111</v>
      </c>
      <c r="C1040" s="96" t="s">
        <v>650</v>
      </c>
      <c r="D1040" s="115" t="str">
        <f t="shared" si="872"/>
        <v>W/C</v>
      </c>
      <c r="E1040" s="115"/>
      <c r="F1040" s="96"/>
      <c r="G1040" s="115"/>
      <c r="H1040" s="184" t="str">
        <f t="shared" si="873"/>
        <v/>
      </c>
      <c r="I1040" s="184" t="str">
        <f t="shared" si="855"/>
        <v/>
      </c>
      <c r="J1040" s="184" t="str">
        <f t="shared" si="856"/>
        <v/>
      </c>
      <c r="K1040" s="184" t="str">
        <f t="shared" si="857"/>
        <v/>
      </c>
      <c r="L1040" s="184" t="str">
        <f t="shared" si="832"/>
        <v>NO</v>
      </c>
      <c r="M1040" s="184" t="str">
        <f t="shared" si="833"/>
        <v>W/C</v>
      </c>
      <c r="N1040" s="184" t="str">
        <f t="shared" si="834"/>
        <v>W/C</v>
      </c>
      <c r="O1040"/>
      <c r="P1040" s="97">
        <v>-254851.86</v>
      </c>
      <c r="Q1040" s="97">
        <v>-234218.08</v>
      </c>
      <c r="R1040" s="97">
        <v>-178384.95</v>
      </c>
      <c r="S1040" s="97">
        <v>-236253.6</v>
      </c>
      <c r="T1040" s="97">
        <v>-163555.03</v>
      </c>
      <c r="U1040" s="97">
        <v>-163442.44</v>
      </c>
      <c r="V1040" s="97">
        <v>-169112.92</v>
      </c>
      <c r="W1040" s="97">
        <v>-170123.12</v>
      </c>
      <c r="X1040" s="97">
        <v>-567887.61</v>
      </c>
      <c r="Y1040" s="97">
        <v>-252880.53</v>
      </c>
      <c r="Z1040" s="97">
        <v>-256066.41</v>
      </c>
      <c r="AA1040" s="97">
        <v>-243616.64000000001</v>
      </c>
      <c r="AB1040" s="97">
        <v>-240823.86</v>
      </c>
      <c r="AC1040" s="97"/>
      <c r="AD1040" s="97"/>
      <c r="AE1040" s="97">
        <f t="shared" si="868"/>
        <v>-240281.59916666665</v>
      </c>
      <c r="AF1040" s="105"/>
      <c r="AG1040" s="105"/>
      <c r="AH1040" s="102"/>
      <c r="AI1040" s="102"/>
      <c r="AJ1040" s="102"/>
      <c r="AK1040" s="103"/>
      <c r="AL1040" s="102">
        <f t="shared" si="851"/>
        <v>0</v>
      </c>
      <c r="AM1040" s="101"/>
      <c r="AN1040" s="102">
        <f t="shared" si="869"/>
        <v>-240281.59916666665</v>
      </c>
      <c r="AO1040" s="264">
        <f t="shared" si="852"/>
        <v>-240281.59916666665</v>
      </c>
      <c r="AP1040" s="240"/>
      <c r="AQ1040" s="87">
        <f t="shared" si="835"/>
        <v>-240823.86</v>
      </c>
      <c r="AR1040" s="102"/>
      <c r="AS1040" s="102"/>
      <c r="AT1040" s="102"/>
      <c r="AU1040" s="103"/>
      <c r="AV1040" s="102">
        <f t="shared" si="853"/>
        <v>0</v>
      </c>
      <c r="AW1040" s="101"/>
      <c r="AX1040" s="102">
        <f t="shared" si="870"/>
        <v>-240823.86</v>
      </c>
      <c r="AY1040" s="101">
        <f t="shared" si="854"/>
        <v>-240823.86</v>
      </c>
      <c r="AZ1040" s="516"/>
      <c r="BA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row>
    <row r="1041" spans="1:87 16357:16370" s="11" customFormat="1" ht="12" customHeight="1">
      <c r="A1041" s="174" t="s">
        <v>1609</v>
      </c>
      <c r="B1041" s="96"/>
      <c r="C1041" s="115" t="s">
        <v>1604</v>
      </c>
      <c r="D1041" s="115" t="str">
        <f t="shared" ref="D1041" si="874">IF(CONCATENATE(H1041,I1041,J1041,K1041,N1041)= "ERBGRB","CRB",CONCATENATE(H1041,I1041,J1041,K1041,N1041))</f>
        <v>W/C</v>
      </c>
      <c r="E1041" s="96"/>
      <c r="F1041" s="115"/>
      <c r="G1041" s="184"/>
      <c r="H1041" s="184" t="str">
        <f t="shared" si="873"/>
        <v/>
      </c>
      <c r="I1041" s="184" t="str">
        <f t="shared" si="855"/>
        <v/>
      </c>
      <c r="J1041" s="184" t="str">
        <f t="shared" si="856"/>
        <v/>
      </c>
      <c r="K1041" s="184" t="str">
        <f t="shared" si="857"/>
        <v/>
      </c>
      <c r="L1041" s="184" t="str">
        <f t="shared" ref="L1041" si="875">IF(VALUE(AM1041),"W/C",IF(ISBLANK(AM1041),"NO","W/C"))</f>
        <v>NO</v>
      </c>
      <c r="M1041" s="184" t="str">
        <f t="shared" ref="M1041" si="876">IF(VALUE(AN1041),"W/C",IF(ISBLANK(AN1041),"NO","W/C"))</f>
        <v>W/C</v>
      </c>
      <c r="N1041" s="4" t="str">
        <f t="shared" ref="N1041" si="877">IF(OR(CONCATENATE(L1041,M1041)="NOW/C",CONCATENATE(L1041,M1041)="W/CNO"),"W/C","")</f>
        <v>W/C</v>
      </c>
      <c r="O1041" s="97"/>
      <c r="P1041" s="97"/>
      <c r="Q1041" s="105"/>
      <c r="R1041" s="104"/>
      <c r="S1041" s="102"/>
      <c r="T1041" s="102"/>
      <c r="U1041" s="102"/>
      <c r="V1041" s="103"/>
      <c r="W1041" s="102">
        <v>-98.92</v>
      </c>
      <c r="X1041" s="101">
        <v>0</v>
      </c>
      <c r="Y1041" s="102">
        <v>0</v>
      </c>
      <c r="Z1041" s="102">
        <v>0</v>
      </c>
      <c r="AA1041" s="102">
        <v>0</v>
      </c>
      <c r="AB1041" s="102">
        <v>0</v>
      </c>
      <c r="AC1041" s="102"/>
      <c r="AD1041" s="87"/>
      <c r="AE1041" s="102">
        <f t="shared" si="868"/>
        <v>-8.2433333333333341</v>
      </c>
      <c r="AF1041" s="102"/>
      <c r="AG1041" s="102"/>
      <c r="AH1041" s="102"/>
      <c r="AI1041" s="260"/>
      <c r="AJ1041" s="102"/>
      <c r="AK1041" s="102"/>
      <c r="AL1041" s="260">
        <f t="shared" ref="AL1041" si="878">SUM(AI1041:AK1041)</f>
        <v>0</v>
      </c>
      <c r="AN1041" s="314">
        <f t="shared" si="869"/>
        <v>-8.2433333333333341</v>
      </c>
      <c r="AO1041" s="11">
        <f t="shared" ref="AO1041" si="879">AM1041+AN1041</f>
        <v>-8.2433333333333341</v>
      </c>
      <c r="AQ1041" s="11">
        <f t="shared" ref="AQ1041:AQ1105" si="880">AB1041</f>
        <v>0</v>
      </c>
      <c r="AV1041" s="11">
        <f t="shared" ref="AV1041" si="881">SUM(AS1041:AU1041)</f>
        <v>0</v>
      </c>
      <c r="AX1041" s="11">
        <f t="shared" ref="AX1041" si="882">AQ1041</f>
        <v>0</v>
      </c>
      <c r="AY1041" s="11">
        <f t="shared" ref="AY1041" si="883">AW1041+AX1041</f>
        <v>0</v>
      </c>
      <c r="AZ1041" s="516"/>
      <c r="BA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XEC1041" s="174"/>
      <c r="XED1041" s="96"/>
      <c r="XEE1041" s="115"/>
      <c r="XEF1041" s="115"/>
      <c r="XEG1041" s="96"/>
      <c r="XEH1041" s="115"/>
      <c r="XEI1041" s="184"/>
      <c r="XEJ1041" s="184"/>
      <c r="XEK1041" s="184"/>
      <c r="XEL1041" s="184"/>
      <c r="XEM1041" s="184"/>
      <c r="XEN1041" s="184"/>
      <c r="XEO1041" s="184"/>
      <c r="XEP1041" s="4"/>
    </row>
    <row r="1042" spans="1:87 16357:16370" s="11" customFormat="1" ht="12" customHeight="1">
      <c r="A1042" s="168">
        <v>23200121</v>
      </c>
      <c r="B1042" s="111" t="str">
        <f t="shared" si="871"/>
        <v>23200121</v>
      </c>
      <c r="C1042" s="96" t="s">
        <v>568</v>
      </c>
      <c r="D1042" s="115" t="str">
        <f t="shared" si="872"/>
        <v>W/C</v>
      </c>
      <c r="E1042" s="115"/>
      <c r="F1042" s="96"/>
      <c r="G1042" s="115"/>
      <c r="H1042" s="184" t="str">
        <f t="shared" si="873"/>
        <v/>
      </c>
      <c r="I1042" s="184" t="str">
        <f t="shared" si="855"/>
        <v/>
      </c>
      <c r="J1042" s="184" t="str">
        <f t="shared" si="856"/>
        <v/>
      </c>
      <c r="K1042" s="184" t="str">
        <f t="shared" si="857"/>
        <v/>
      </c>
      <c r="L1042" s="184" t="str">
        <f t="shared" si="832"/>
        <v>NO</v>
      </c>
      <c r="M1042" s="184" t="str">
        <f t="shared" si="833"/>
        <v>W/C</v>
      </c>
      <c r="N1042" s="184" t="str">
        <f t="shared" si="834"/>
        <v>W/C</v>
      </c>
      <c r="O1042"/>
      <c r="P1042" s="97">
        <v>-1188218.1599999999</v>
      </c>
      <c r="Q1042" s="97">
        <v>-1064938.73</v>
      </c>
      <c r="R1042" s="97">
        <v>-841299.28</v>
      </c>
      <c r="S1042" s="97">
        <v>-880692.57</v>
      </c>
      <c r="T1042" s="97">
        <v>-816823.69</v>
      </c>
      <c r="U1042" s="97">
        <v>-819200.32</v>
      </c>
      <c r="V1042" s="97">
        <v>-836457.63</v>
      </c>
      <c r="W1042" s="97">
        <v>-835057.63</v>
      </c>
      <c r="X1042" s="97">
        <v>-697231.19</v>
      </c>
      <c r="Y1042" s="97">
        <v>-551456.84</v>
      </c>
      <c r="Z1042" s="97">
        <v>-386065.12</v>
      </c>
      <c r="AA1042" s="97">
        <v>-323354.09000000003</v>
      </c>
      <c r="AB1042" s="97">
        <v>-323354.09000000003</v>
      </c>
      <c r="AC1042" s="97"/>
      <c r="AD1042" s="97"/>
      <c r="AE1042" s="97">
        <f t="shared" si="868"/>
        <v>-734030.26791666669</v>
      </c>
      <c r="AF1042" s="105"/>
      <c r="AG1042" s="105"/>
      <c r="AH1042" s="102"/>
      <c r="AI1042" s="102"/>
      <c r="AJ1042" s="102"/>
      <c r="AK1042" s="103"/>
      <c r="AL1042" s="102">
        <f t="shared" si="851"/>
        <v>0</v>
      </c>
      <c r="AM1042" s="101"/>
      <c r="AN1042" s="102">
        <f t="shared" si="869"/>
        <v>-734030.26791666669</v>
      </c>
      <c r="AO1042" s="264">
        <f t="shared" si="852"/>
        <v>-734030.26791666669</v>
      </c>
      <c r="AP1042" s="240"/>
      <c r="AQ1042" s="87">
        <f t="shared" si="880"/>
        <v>-323354.09000000003</v>
      </c>
      <c r="AR1042" s="102"/>
      <c r="AS1042" s="102"/>
      <c r="AT1042" s="102"/>
      <c r="AU1042" s="103"/>
      <c r="AV1042" s="102">
        <f t="shared" si="853"/>
        <v>0</v>
      </c>
      <c r="AW1042" s="101"/>
      <c r="AX1042" s="102">
        <f t="shared" si="870"/>
        <v>-323354.09000000003</v>
      </c>
      <c r="AY1042" s="101">
        <f t="shared" si="854"/>
        <v>-323354.09000000003</v>
      </c>
      <c r="AZ1042" s="516"/>
      <c r="BA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row>
    <row r="1043" spans="1:87 16357:16370" s="11" customFormat="1" ht="12" customHeight="1">
      <c r="A1043" s="168">
        <v>23200153</v>
      </c>
      <c r="B1043" s="111" t="str">
        <f t="shared" si="871"/>
        <v>23200153</v>
      </c>
      <c r="C1043" s="96" t="s">
        <v>593</v>
      </c>
      <c r="D1043" s="115" t="str">
        <f t="shared" si="872"/>
        <v>W/C</v>
      </c>
      <c r="E1043" s="115"/>
      <c r="F1043" s="96"/>
      <c r="G1043" s="115"/>
      <c r="H1043" s="184" t="str">
        <f t="shared" si="873"/>
        <v/>
      </c>
      <c r="I1043" s="184" t="str">
        <f t="shared" si="855"/>
        <v/>
      </c>
      <c r="J1043" s="184" t="str">
        <f t="shared" si="856"/>
        <v/>
      </c>
      <c r="K1043" s="184" t="str">
        <f t="shared" si="857"/>
        <v/>
      </c>
      <c r="L1043" s="184" t="str">
        <f t="shared" ref="L1043:L1109" si="884">IF(VALUE(AM1043),"W/C",IF(ISBLANK(AM1043),"NO","W/C"))</f>
        <v>NO</v>
      </c>
      <c r="M1043" s="184" t="str">
        <f t="shared" ref="M1043:M1109" si="885">IF(VALUE(AN1043),"W/C",IF(ISBLANK(AN1043),"NO","W/C"))</f>
        <v>W/C</v>
      </c>
      <c r="N1043" s="184" t="str">
        <f t="shared" ref="N1043:N1109" si="886">IF(OR(CONCATENATE(L1043,M1043)="NOW/C",CONCATENATE(L1043,M1043)="W/CNO"),"W/C","")</f>
        <v>W/C</v>
      </c>
      <c r="O1043"/>
      <c r="P1043" s="97">
        <v>0</v>
      </c>
      <c r="Q1043" s="97">
        <v>-12178.14</v>
      </c>
      <c r="R1043" s="97">
        <v>-11421.47</v>
      </c>
      <c r="S1043" s="97">
        <v>0</v>
      </c>
      <c r="T1043" s="97">
        <v>0</v>
      </c>
      <c r="U1043" s="97">
        <v>0</v>
      </c>
      <c r="V1043" s="97">
        <v>0</v>
      </c>
      <c r="W1043" s="97">
        <v>-10273.65</v>
      </c>
      <c r="X1043" s="97">
        <v>0</v>
      </c>
      <c r="Y1043" s="97">
        <v>0</v>
      </c>
      <c r="Z1043" s="97">
        <v>0</v>
      </c>
      <c r="AA1043" s="97">
        <v>0</v>
      </c>
      <c r="AB1043" s="97">
        <v>-9465</v>
      </c>
      <c r="AC1043" s="97"/>
      <c r="AD1043" s="97"/>
      <c r="AE1043" s="97">
        <f t="shared" si="868"/>
        <v>-3217.146666666667</v>
      </c>
      <c r="AF1043" s="100"/>
      <c r="AG1043" s="99"/>
      <c r="AH1043" s="102"/>
      <c r="AI1043" s="102"/>
      <c r="AJ1043" s="102"/>
      <c r="AK1043" s="103"/>
      <c r="AL1043" s="102">
        <f t="shared" si="851"/>
        <v>0</v>
      </c>
      <c r="AM1043" s="101"/>
      <c r="AN1043" s="102">
        <f t="shared" si="869"/>
        <v>-3217.146666666667</v>
      </c>
      <c r="AO1043" s="264">
        <f t="shared" si="852"/>
        <v>-3217.146666666667</v>
      </c>
      <c r="AP1043" s="240"/>
      <c r="AQ1043" s="87">
        <f t="shared" si="880"/>
        <v>-9465</v>
      </c>
      <c r="AR1043" s="102"/>
      <c r="AS1043" s="102"/>
      <c r="AT1043" s="102"/>
      <c r="AU1043" s="103"/>
      <c r="AV1043" s="102">
        <f t="shared" si="853"/>
        <v>0</v>
      </c>
      <c r="AW1043" s="101"/>
      <c r="AX1043" s="102">
        <f t="shared" si="870"/>
        <v>-9465</v>
      </c>
      <c r="AY1043" s="101">
        <f t="shared" si="854"/>
        <v>-9465</v>
      </c>
      <c r="AZ1043" s="516"/>
      <c r="BA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row>
    <row r="1044" spans="1:87 16357:16370" s="11" customFormat="1" ht="12" customHeight="1">
      <c r="A1044" s="168">
        <v>23200221</v>
      </c>
      <c r="B1044" s="111" t="str">
        <f t="shared" si="871"/>
        <v>23200221</v>
      </c>
      <c r="C1044" s="96" t="s">
        <v>1185</v>
      </c>
      <c r="D1044" s="115" t="str">
        <f t="shared" si="872"/>
        <v>W/C</v>
      </c>
      <c r="E1044" s="115"/>
      <c r="F1044" s="96"/>
      <c r="G1044" s="115"/>
      <c r="H1044" s="184" t="str">
        <f t="shared" si="873"/>
        <v/>
      </c>
      <c r="I1044" s="184" t="str">
        <f t="shared" si="855"/>
        <v/>
      </c>
      <c r="J1044" s="184" t="str">
        <f t="shared" si="856"/>
        <v/>
      </c>
      <c r="K1044" s="184" t="str">
        <f t="shared" si="857"/>
        <v/>
      </c>
      <c r="L1044" s="184" t="str">
        <f t="shared" si="884"/>
        <v>NO</v>
      </c>
      <c r="M1044" s="184" t="str">
        <f t="shared" si="885"/>
        <v>W/C</v>
      </c>
      <c r="N1044" s="184" t="str">
        <f t="shared" si="886"/>
        <v>W/C</v>
      </c>
      <c r="O1044"/>
      <c r="P1044" s="97">
        <v>-469438.04</v>
      </c>
      <c r="Q1044" s="97">
        <v>-240348.98</v>
      </c>
      <c r="R1044" s="97">
        <v>-527134.65</v>
      </c>
      <c r="S1044" s="97">
        <v>-57964.29</v>
      </c>
      <c r="T1044" s="97">
        <v>-252204.15</v>
      </c>
      <c r="U1044" s="97">
        <v>-180243.25</v>
      </c>
      <c r="V1044" s="97">
        <v>-271761.33</v>
      </c>
      <c r="W1044" s="97">
        <v>-492802.19</v>
      </c>
      <c r="X1044" s="97">
        <v>-175172.1</v>
      </c>
      <c r="Y1044" s="97">
        <v>-309395.53999999998</v>
      </c>
      <c r="Z1044" s="97">
        <v>-381756.24</v>
      </c>
      <c r="AA1044" s="97">
        <v>-189401.9</v>
      </c>
      <c r="AB1044" s="97">
        <v>-793908.38</v>
      </c>
      <c r="AC1044" s="97"/>
      <c r="AD1044" s="97"/>
      <c r="AE1044" s="97">
        <f t="shared" si="868"/>
        <v>-309154.81916666665</v>
      </c>
      <c r="AF1044" s="105"/>
      <c r="AG1044" s="104"/>
      <c r="AH1044" s="102"/>
      <c r="AI1044" s="102"/>
      <c r="AJ1044" s="102"/>
      <c r="AK1044" s="103"/>
      <c r="AL1044" s="102">
        <f t="shared" si="851"/>
        <v>0</v>
      </c>
      <c r="AM1044" s="101"/>
      <c r="AN1044" s="102">
        <f t="shared" si="869"/>
        <v>-309154.81916666665</v>
      </c>
      <c r="AO1044" s="264">
        <f t="shared" si="852"/>
        <v>-309154.81916666665</v>
      </c>
      <c r="AP1044" s="240"/>
      <c r="AQ1044" s="87">
        <f t="shared" si="880"/>
        <v>-793908.38</v>
      </c>
      <c r="AR1044" s="102"/>
      <c r="AS1044" s="102"/>
      <c r="AT1044" s="102"/>
      <c r="AU1044" s="103"/>
      <c r="AV1044" s="102">
        <f t="shared" si="853"/>
        <v>0</v>
      </c>
      <c r="AW1044" s="101"/>
      <c r="AX1044" s="102">
        <f t="shared" si="870"/>
        <v>-793908.38</v>
      </c>
      <c r="AY1044" s="101">
        <f t="shared" si="854"/>
        <v>-793908.38</v>
      </c>
      <c r="AZ1044" s="516"/>
      <c r="BA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row>
    <row r="1045" spans="1:87 16357:16370" s="11" customFormat="1" ht="12" customHeight="1">
      <c r="A1045" s="168">
        <v>23200222</v>
      </c>
      <c r="B1045" s="111" t="str">
        <f t="shared" si="871"/>
        <v>23200222</v>
      </c>
      <c r="C1045" s="96" t="s">
        <v>104</v>
      </c>
      <c r="D1045" s="115" t="str">
        <f t="shared" si="872"/>
        <v>W/C</v>
      </c>
      <c r="E1045" s="115"/>
      <c r="F1045" s="96"/>
      <c r="G1045" s="115"/>
      <c r="H1045" s="184" t="str">
        <f t="shared" si="873"/>
        <v/>
      </c>
      <c r="I1045" s="184" t="str">
        <f t="shared" si="855"/>
        <v/>
      </c>
      <c r="J1045" s="184" t="str">
        <f t="shared" si="856"/>
        <v/>
      </c>
      <c r="K1045" s="184" t="str">
        <f t="shared" si="857"/>
        <v/>
      </c>
      <c r="L1045" s="184" t="str">
        <f t="shared" si="884"/>
        <v>NO</v>
      </c>
      <c r="M1045" s="184" t="str">
        <f t="shared" si="885"/>
        <v>W/C</v>
      </c>
      <c r="N1045" s="184" t="str">
        <f t="shared" si="886"/>
        <v>W/C</v>
      </c>
      <c r="O1045"/>
      <c r="P1045" s="97">
        <v>-10306673.470000001</v>
      </c>
      <c r="Q1045" s="97">
        <v>-10898187.460000001</v>
      </c>
      <c r="R1045" s="97">
        <v>-10192373.810000001</v>
      </c>
      <c r="S1045" s="97">
        <v>-10861141.92</v>
      </c>
      <c r="T1045" s="97">
        <v>-9915349.9000000004</v>
      </c>
      <c r="U1045" s="97">
        <v>-10091004.99</v>
      </c>
      <c r="V1045" s="97">
        <v>-9774368.0199999996</v>
      </c>
      <c r="W1045" s="97">
        <v>-9999904.9499999993</v>
      </c>
      <c r="X1045" s="97">
        <v>-10001624.27</v>
      </c>
      <c r="Y1045" s="97">
        <v>-9989225.0899999999</v>
      </c>
      <c r="Z1045" s="97">
        <v>-10152158.26</v>
      </c>
      <c r="AA1045" s="97">
        <v>-10623919.699999999</v>
      </c>
      <c r="AB1045" s="97">
        <v>-10916907.869999999</v>
      </c>
      <c r="AC1045" s="97"/>
      <c r="AD1045" s="97"/>
      <c r="AE1045" s="97">
        <f t="shared" si="868"/>
        <v>-10259254.086666668</v>
      </c>
      <c r="AF1045" s="105"/>
      <c r="AG1045" s="104"/>
      <c r="AH1045" s="102"/>
      <c r="AI1045" s="102"/>
      <c r="AJ1045" s="102"/>
      <c r="AK1045" s="103"/>
      <c r="AL1045" s="102">
        <f t="shared" si="851"/>
        <v>0</v>
      </c>
      <c r="AM1045" s="101"/>
      <c r="AN1045" s="102">
        <f t="shared" si="869"/>
        <v>-10259254.086666668</v>
      </c>
      <c r="AO1045" s="264">
        <f t="shared" si="852"/>
        <v>-10259254.086666668</v>
      </c>
      <c r="AP1045" s="240"/>
      <c r="AQ1045" s="87">
        <f t="shared" si="880"/>
        <v>-10916907.869999999</v>
      </c>
      <c r="AR1045" s="102"/>
      <c r="AS1045" s="102"/>
      <c r="AT1045" s="102"/>
      <c r="AU1045" s="103"/>
      <c r="AV1045" s="102">
        <f t="shared" si="853"/>
        <v>0</v>
      </c>
      <c r="AW1045" s="101"/>
      <c r="AX1045" s="102">
        <f t="shared" si="870"/>
        <v>-10916907.869999999</v>
      </c>
      <c r="AY1045" s="101">
        <f t="shared" si="854"/>
        <v>-10916907.869999999</v>
      </c>
      <c r="AZ1045" s="516"/>
      <c r="BA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row>
    <row r="1046" spans="1:87 16357:16370" s="11" customFormat="1" ht="12" customHeight="1">
      <c r="A1046" s="168">
        <v>23200242</v>
      </c>
      <c r="B1046" s="111" t="str">
        <f t="shared" si="871"/>
        <v>23200242</v>
      </c>
      <c r="C1046" s="96" t="s">
        <v>594</v>
      </c>
      <c r="D1046" s="115" t="str">
        <f t="shared" si="872"/>
        <v>W/C</v>
      </c>
      <c r="E1046" s="115"/>
      <c r="F1046" s="96"/>
      <c r="G1046" s="115"/>
      <c r="H1046" s="184" t="str">
        <f t="shared" si="873"/>
        <v/>
      </c>
      <c r="I1046" s="184" t="str">
        <f t="shared" si="855"/>
        <v/>
      </c>
      <c r="J1046" s="184" t="str">
        <f t="shared" si="856"/>
        <v/>
      </c>
      <c r="K1046" s="184" t="str">
        <f t="shared" si="857"/>
        <v/>
      </c>
      <c r="L1046" s="184" t="str">
        <f t="shared" si="884"/>
        <v>NO</v>
      </c>
      <c r="M1046" s="184" t="str">
        <f t="shared" si="885"/>
        <v>W/C</v>
      </c>
      <c r="N1046" s="184" t="str">
        <f t="shared" si="886"/>
        <v>W/C</v>
      </c>
      <c r="O1046"/>
      <c r="P1046" s="97">
        <v>-43098740.43</v>
      </c>
      <c r="Q1046" s="97">
        <v>-37968499.130000003</v>
      </c>
      <c r="R1046" s="97">
        <v>-42111986.270000003</v>
      </c>
      <c r="S1046" s="97">
        <v>-34810207.710000001</v>
      </c>
      <c r="T1046" s="97">
        <v>-23944568.449999999</v>
      </c>
      <c r="U1046" s="97">
        <v>-16017490.75</v>
      </c>
      <c r="V1046" s="97">
        <v>-18862123.780000001</v>
      </c>
      <c r="W1046" s="97">
        <v>-17596279.940000001</v>
      </c>
      <c r="X1046" s="97">
        <v>-17277111.239999998</v>
      </c>
      <c r="Y1046" s="97">
        <v>-16193446.65</v>
      </c>
      <c r="Z1046" s="97">
        <v>-26016087.010000002</v>
      </c>
      <c r="AA1046" s="97">
        <v>-71828098.290000007</v>
      </c>
      <c r="AB1046" s="97">
        <v>-83905654.530000001</v>
      </c>
      <c r="AC1046" s="97"/>
      <c r="AD1046" s="97"/>
      <c r="AE1046" s="97">
        <f t="shared" si="868"/>
        <v>-32177341.391666669</v>
      </c>
      <c r="AF1046" s="105"/>
      <c r="AG1046" s="104"/>
      <c r="AH1046" s="102"/>
      <c r="AI1046" s="102"/>
      <c r="AJ1046" s="102"/>
      <c r="AK1046" s="103"/>
      <c r="AL1046" s="102">
        <f t="shared" si="851"/>
        <v>0</v>
      </c>
      <c r="AM1046" s="101"/>
      <c r="AN1046" s="102">
        <f t="shared" si="869"/>
        <v>-32177341.391666669</v>
      </c>
      <c r="AO1046" s="264">
        <f t="shared" si="852"/>
        <v>-32177341.391666669</v>
      </c>
      <c r="AP1046" s="240"/>
      <c r="AQ1046" s="87">
        <f t="shared" si="880"/>
        <v>-83905654.530000001</v>
      </c>
      <c r="AR1046" s="102"/>
      <c r="AS1046" s="102"/>
      <c r="AT1046" s="102"/>
      <c r="AU1046" s="103"/>
      <c r="AV1046" s="102">
        <f t="shared" si="853"/>
        <v>0</v>
      </c>
      <c r="AW1046" s="101"/>
      <c r="AX1046" s="102">
        <f t="shared" si="870"/>
        <v>-83905654.530000001</v>
      </c>
      <c r="AY1046" s="101">
        <f t="shared" si="854"/>
        <v>-83905654.530000001</v>
      </c>
      <c r="AZ1046" s="516"/>
      <c r="BA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row>
    <row r="1047" spans="1:87 16357:16370" s="11" customFormat="1" ht="12" customHeight="1">
      <c r="A1047" s="168">
        <v>23200281</v>
      </c>
      <c r="B1047" s="111" t="str">
        <f t="shared" si="871"/>
        <v>23200281</v>
      </c>
      <c r="C1047" s="96" t="s">
        <v>184</v>
      </c>
      <c r="D1047" s="115" t="str">
        <f t="shared" si="872"/>
        <v>W/C</v>
      </c>
      <c r="E1047" s="115"/>
      <c r="F1047" s="96"/>
      <c r="G1047" s="115"/>
      <c r="H1047" s="184" t="str">
        <f t="shared" si="873"/>
        <v/>
      </c>
      <c r="I1047" s="184" t="str">
        <f t="shared" si="855"/>
        <v/>
      </c>
      <c r="J1047" s="184" t="str">
        <f t="shared" si="856"/>
        <v/>
      </c>
      <c r="K1047" s="184" t="str">
        <f t="shared" si="857"/>
        <v/>
      </c>
      <c r="L1047" s="184" t="str">
        <f t="shared" si="884"/>
        <v>NO</v>
      </c>
      <c r="M1047" s="184" t="str">
        <f t="shared" si="885"/>
        <v>W/C</v>
      </c>
      <c r="N1047" s="184" t="str">
        <f t="shared" si="886"/>
        <v>W/C</v>
      </c>
      <c r="O1047"/>
      <c r="P1047" s="97">
        <v>0</v>
      </c>
      <c r="Q1047" s="97">
        <v>-210.93</v>
      </c>
      <c r="R1047" s="97">
        <v>-196.09</v>
      </c>
      <c r="S1047" s="97">
        <v>0</v>
      </c>
      <c r="T1047" s="97">
        <v>0</v>
      </c>
      <c r="U1047" s="97">
        <v>0</v>
      </c>
      <c r="V1047" s="97">
        <v>0</v>
      </c>
      <c r="W1047" s="97">
        <v>-121.72</v>
      </c>
      <c r="X1047" s="97">
        <v>0</v>
      </c>
      <c r="Y1047" s="97">
        <v>0</v>
      </c>
      <c r="Z1047" s="97">
        <v>0</v>
      </c>
      <c r="AA1047" s="97">
        <v>0</v>
      </c>
      <c r="AB1047" s="97">
        <v>-80.72</v>
      </c>
      <c r="AC1047" s="97"/>
      <c r="AD1047" s="97"/>
      <c r="AE1047" s="97">
        <f t="shared" si="868"/>
        <v>-47.425000000000004</v>
      </c>
      <c r="AF1047" s="105"/>
      <c r="AG1047" s="104"/>
      <c r="AH1047" s="102"/>
      <c r="AI1047" s="102"/>
      <c r="AJ1047" s="102"/>
      <c r="AK1047" s="103"/>
      <c r="AL1047" s="102">
        <f t="shared" si="851"/>
        <v>0</v>
      </c>
      <c r="AM1047" s="101"/>
      <c r="AN1047" s="102">
        <f t="shared" si="869"/>
        <v>-47.425000000000004</v>
      </c>
      <c r="AO1047" s="264">
        <f t="shared" si="852"/>
        <v>-47.425000000000004</v>
      </c>
      <c r="AP1047" s="240"/>
      <c r="AQ1047" s="87">
        <f t="shared" si="880"/>
        <v>-80.72</v>
      </c>
      <c r="AR1047" s="102"/>
      <c r="AS1047" s="102"/>
      <c r="AT1047" s="102"/>
      <c r="AU1047" s="103"/>
      <c r="AV1047" s="102">
        <f t="shared" si="853"/>
        <v>0</v>
      </c>
      <c r="AW1047" s="101"/>
      <c r="AX1047" s="102">
        <f t="shared" si="870"/>
        <v>-80.72</v>
      </c>
      <c r="AY1047" s="101">
        <f t="shared" si="854"/>
        <v>-80.72</v>
      </c>
      <c r="AZ1047" s="516"/>
      <c r="BA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row>
    <row r="1048" spans="1:87 16357:16370" s="11" customFormat="1" ht="12" customHeight="1">
      <c r="A1048" s="168">
        <v>23200282</v>
      </c>
      <c r="B1048" s="111" t="str">
        <f t="shared" si="871"/>
        <v>23200282</v>
      </c>
      <c r="C1048" s="96" t="s">
        <v>377</v>
      </c>
      <c r="D1048" s="115" t="str">
        <f t="shared" si="872"/>
        <v>W/C</v>
      </c>
      <c r="E1048" s="115"/>
      <c r="F1048" s="96"/>
      <c r="G1048" s="115"/>
      <c r="H1048" s="184" t="str">
        <f t="shared" si="873"/>
        <v/>
      </c>
      <c r="I1048" s="184" t="str">
        <f t="shared" ref="I1048:I1079" si="887">IF(VALUE(AI1048),I$7,IF(ISBLANK(AI1048),"",I$7))</f>
        <v/>
      </c>
      <c r="J1048" s="184" t="str">
        <f t="shared" ref="J1048:J1079" si="888">IF(VALUE(AJ1048),J$7,IF(ISBLANK(AJ1048),"",J$7))</f>
        <v/>
      </c>
      <c r="K1048" s="184" t="str">
        <f t="shared" ref="K1048:K1079" si="889">IF(VALUE(AK1048),K$7,IF(ISBLANK(AK1048),"",K$7))</f>
        <v/>
      </c>
      <c r="L1048" s="184" t="str">
        <f t="shared" si="884"/>
        <v>NO</v>
      </c>
      <c r="M1048" s="184" t="str">
        <f t="shared" si="885"/>
        <v>W/C</v>
      </c>
      <c r="N1048" s="184" t="str">
        <f t="shared" si="886"/>
        <v>W/C</v>
      </c>
      <c r="O1048"/>
      <c r="P1048" s="97">
        <v>0</v>
      </c>
      <c r="Q1048" s="97">
        <v>-5266.12</v>
      </c>
      <c r="R1048" s="97">
        <v>-5342.05</v>
      </c>
      <c r="S1048" s="97">
        <v>0</v>
      </c>
      <c r="T1048" s="97">
        <v>0</v>
      </c>
      <c r="U1048" s="97">
        <v>0</v>
      </c>
      <c r="V1048" s="97">
        <v>0</v>
      </c>
      <c r="W1048" s="97">
        <v>-14955.85</v>
      </c>
      <c r="X1048" s="97">
        <v>0</v>
      </c>
      <c r="Y1048" s="97">
        <v>0</v>
      </c>
      <c r="Z1048" s="97">
        <v>0</v>
      </c>
      <c r="AA1048" s="97">
        <v>0</v>
      </c>
      <c r="AB1048" s="97">
        <v>-5220.67</v>
      </c>
      <c r="AC1048" s="97"/>
      <c r="AD1048" s="97"/>
      <c r="AE1048" s="97">
        <f t="shared" si="868"/>
        <v>-2347.8629166666665</v>
      </c>
      <c r="AF1048" s="105"/>
      <c r="AG1048" s="104"/>
      <c r="AH1048" s="102"/>
      <c r="AI1048" s="102"/>
      <c r="AJ1048" s="102"/>
      <c r="AK1048" s="103"/>
      <c r="AL1048" s="102">
        <f t="shared" si="851"/>
        <v>0</v>
      </c>
      <c r="AM1048" s="101"/>
      <c r="AN1048" s="102">
        <f t="shared" si="869"/>
        <v>-2347.8629166666665</v>
      </c>
      <c r="AO1048" s="264">
        <f t="shared" si="852"/>
        <v>-2347.8629166666665</v>
      </c>
      <c r="AP1048" s="240"/>
      <c r="AQ1048" s="87">
        <f t="shared" si="880"/>
        <v>-5220.67</v>
      </c>
      <c r="AR1048" s="102"/>
      <c r="AS1048" s="102"/>
      <c r="AT1048" s="102"/>
      <c r="AU1048" s="103"/>
      <c r="AV1048" s="102">
        <f t="shared" si="853"/>
        <v>0</v>
      </c>
      <c r="AW1048" s="101"/>
      <c r="AX1048" s="102">
        <f t="shared" si="870"/>
        <v>-5220.67</v>
      </c>
      <c r="AY1048" s="101">
        <f t="shared" si="854"/>
        <v>-5220.67</v>
      </c>
      <c r="AZ1048" s="516"/>
      <c r="BA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row>
    <row r="1049" spans="1:87 16357:16370" s="11" customFormat="1" ht="12" customHeight="1">
      <c r="A1049" s="168">
        <v>23200333</v>
      </c>
      <c r="B1049" s="111" t="str">
        <f t="shared" si="871"/>
        <v>23200333</v>
      </c>
      <c r="C1049" s="96" t="s">
        <v>378</v>
      </c>
      <c r="D1049" s="115" t="str">
        <f t="shared" si="872"/>
        <v>W/C</v>
      </c>
      <c r="E1049" s="115"/>
      <c r="F1049" s="96"/>
      <c r="G1049" s="115"/>
      <c r="H1049" s="184" t="str">
        <f t="shared" si="873"/>
        <v/>
      </c>
      <c r="I1049" s="184" t="str">
        <f t="shared" si="887"/>
        <v/>
      </c>
      <c r="J1049" s="184" t="str">
        <f t="shared" si="888"/>
        <v/>
      </c>
      <c r="K1049" s="184" t="str">
        <f t="shared" si="889"/>
        <v/>
      </c>
      <c r="L1049" s="184" t="str">
        <f t="shared" si="884"/>
        <v>NO</v>
      </c>
      <c r="M1049" s="184" t="str">
        <f t="shared" si="885"/>
        <v>W/C</v>
      </c>
      <c r="N1049" s="184" t="str">
        <f t="shared" si="886"/>
        <v>W/C</v>
      </c>
      <c r="O1049"/>
      <c r="P1049" s="97">
        <v>-13162877.93</v>
      </c>
      <c r="Q1049" s="97">
        <v>-13905880.27</v>
      </c>
      <c r="R1049" s="97">
        <v>-14607232.310000001</v>
      </c>
      <c r="S1049" s="97">
        <v>-15212907.32</v>
      </c>
      <c r="T1049" s="97">
        <v>-15178475.43</v>
      </c>
      <c r="U1049" s="97">
        <v>-15197906.619999999</v>
      </c>
      <c r="V1049" s="97">
        <v>-15166817.449999999</v>
      </c>
      <c r="W1049" s="97">
        <v>-14302280.199999999</v>
      </c>
      <c r="X1049" s="97">
        <v>-13247295.630000001</v>
      </c>
      <c r="Y1049" s="97">
        <v>-13409150.810000001</v>
      </c>
      <c r="Z1049" s="97">
        <v>-13697734.58</v>
      </c>
      <c r="AA1049" s="97">
        <v>-13969595.02</v>
      </c>
      <c r="AB1049" s="97">
        <v>-13378929.73</v>
      </c>
      <c r="AC1049" s="97"/>
      <c r="AD1049" s="97"/>
      <c r="AE1049" s="97">
        <f t="shared" si="868"/>
        <v>-14263848.289166668</v>
      </c>
      <c r="AF1049" s="105"/>
      <c r="AG1049" s="104"/>
      <c r="AH1049" s="102"/>
      <c r="AI1049" s="102"/>
      <c r="AJ1049" s="102"/>
      <c r="AK1049" s="103"/>
      <c r="AL1049" s="102">
        <f t="shared" si="851"/>
        <v>0</v>
      </c>
      <c r="AM1049" s="101"/>
      <c r="AN1049" s="102">
        <f t="shared" si="869"/>
        <v>-14263848.289166668</v>
      </c>
      <c r="AO1049" s="264">
        <f t="shared" si="852"/>
        <v>-14263848.289166668</v>
      </c>
      <c r="AP1049" s="240"/>
      <c r="AQ1049" s="87">
        <f t="shared" si="880"/>
        <v>-13378929.73</v>
      </c>
      <c r="AR1049" s="102"/>
      <c r="AS1049" s="102"/>
      <c r="AT1049" s="102"/>
      <c r="AU1049" s="103"/>
      <c r="AV1049" s="102">
        <f t="shared" si="853"/>
        <v>0</v>
      </c>
      <c r="AW1049" s="101"/>
      <c r="AX1049" s="102">
        <f t="shared" si="870"/>
        <v>-13378929.73</v>
      </c>
      <c r="AY1049" s="101">
        <f t="shared" si="854"/>
        <v>-13378929.73</v>
      </c>
      <c r="AZ1049" s="516"/>
      <c r="BA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row>
    <row r="1050" spans="1:87 16357:16370" s="11" customFormat="1" ht="12" customHeight="1">
      <c r="A1050" s="364">
        <v>23200481</v>
      </c>
      <c r="B1050" s="365" t="str">
        <f t="shared" si="871"/>
        <v>23200481</v>
      </c>
      <c r="C1050" s="352" t="s">
        <v>1435</v>
      </c>
      <c r="D1050" s="353" t="str">
        <f t="shared" si="872"/>
        <v>Non-Op</v>
      </c>
      <c r="E1050" s="353"/>
      <c r="F1050" s="367">
        <v>43070</v>
      </c>
      <c r="G1050" s="353"/>
      <c r="H1050" s="354" t="str">
        <f t="shared" si="873"/>
        <v/>
      </c>
      <c r="I1050" s="354" t="str">
        <f t="shared" si="887"/>
        <v/>
      </c>
      <c r="J1050" s="354" t="str">
        <f t="shared" si="888"/>
        <v/>
      </c>
      <c r="K1050" s="354" t="str">
        <f t="shared" si="889"/>
        <v>Non-Op</v>
      </c>
      <c r="L1050" s="354" t="str">
        <f t="shared" si="884"/>
        <v>NO</v>
      </c>
      <c r="M1050" s="354" t="str">
        <f t="shared" si="885"/>
        <v>NO</v>
      </c>
      <c r="N1050" s="354" t="str">
        <f t="shared" si="886"/>
        <v/>
      </c>
      <c r="O1050"/>
      <c r="P1050" s="355">
        <v>-10000000</v>
      </c>
      <c r="Q1050" s="355">
        <v>-10000000</v>
      </c>
      <c r="R1050" s="355">
        <v>-10000000</v>
      </c>
      <c r="S1050" s="355">
        <v>-10000000</v>
      </c>
      <c r="T1050" s="355">
        <v>-10000000</v>
      </c>
      <c r="U1050" s="355">
        <v>-10000000</v>
      </c>
      <c r="V1050" s="355">
        <v>-10000000</v>
      </c>
      <c r="W1050" s="355">
        <v>-10000000</v>
      </c>
      <c r="X1050" s="355">
        <v>-10000000</v>
      </c>
      <c r="Y1050" s="355">
        <v>-10000000</v>
      </c>
      <c r="Z1050" s="355">
        <v>-10000000</v>
      </c>
      <c r="AA1050" s="355">
        <v>-10000000</v>
      </c>
      <c r="AB1050" s="355">
        <v>-10000000</v>
      </c>
      <c r="AC1050" s="355"/>
      <c r="AD1050" s="355"/>
      <c r="AE1050" s="355">
        <f t="shared" si="868"/>
        <v>-10000000</v>
      </c>
      <c r="AF1050" s="406"/>
      <c r="AG1050" s="356"/>
      <c r="AH1050" s="357"/>
      <c r="AI1050" s="357"/>
      <c r="AJ1050" s="357"/>
      <c r="AK1050" s="358">
        <f>AE1050</f>
        <v>-10000000</v>
      </c>
      <c r="AL1050" s="357">
        <f t="shared" si="851"/>
        <v>-10000000</v>
      </c>
      <c r="AM1050" s="359"/>
      <c r="AN1050" s="357"/>
      <c r="AO1050" s="360">
        <f t="shared" si="852"/>
        <v>0</v>
      </c>
      <c r="AP1050" s="357"/>
      <c r="AQ1050" s="361">
        <f t="shared" si="880"/>
        <v>-10000000</v>
      </c>
      <c r="AR1050" s="357"/>
      <c r="AS1050" s="357"/>
      <c r="AT1050" s="357"/>
      <c r="AU1050" s="358">
        <f>AQ1050</f>
        <v>-10000000</v>
      </c>
      <c r="AV1050" s="357">
        <f t="shared" si="853"/>
        <v>-10000000</v>
      </c>
      <c r="AW1050" s="359"/>
      <c r="AX1050" s="357"/>
      <c r="AY1050" s="359">
        <f t="shared" si="854"/>
        <v>0</v>
      </c>
      <c r="AZ1050" s="516" t="s">
        <v>1687</v>
      </c>
      <c r="BA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row>
    <row r="1051" spans="1:87 16357:16370" s="11" customFormat="1" ht="12" customHeight="1">
      <c r="A1051" s="168">
        <v>23200483</v>
      </c>
      <c r="B1051" s="111" t="str">
        <f t="shared" si="871"/>
        <v>23200483</v>
      </c>
      <c r="C1051" s="96" t="s">
        <v>241</v>
      </c>
      <c r="D1051" s="115" t="str">
        <f t="shared" si="872"/>
        <v>W/C</v>
      </c>
      <c r="E1051" s="115"/>
      <c r="F1051" s="96"/>
      <c r="G1051" s="115"/>
      <c r="H1051" s="184" t="str">
        <f t="shared" si="873"/>
        <v/>
      </c>
      <c r="I1051" s="184" t="str">
        <f t="shared" si="887"/>
        <v/>
      </c>
      <c r="J1051" s="184" t="str">
        <f t="shared" si="888"/>
        <v/>
      </c>
      <c r="K1051" s="184" t="str">
        <f t="shared" si="889"/>
        <v/>
      </c>
      <c r="L1051" s="184" t="str">
        <f t="shared" si="884"/>
        <v>NO</v>
      </c>
      <c r="M1051" s="184" t="str">
        <f t="shared" si="885"/>
        <v>W/C</v>
      </c>
      <c r="N1051" s="184" t="str">
        <f t="shared" si="886"/>
        <v>W/C</v>
      </c>
      <c r="O1051"/>
      <c r="P1051" s="97">
        <v>-28003019.690000001</v>
      </c>
      <c r="Q1051" s="97">
        <v>-30236333.800000001</v>
      </c>
      <c r="R1051" s="97">
        <v>-32271036.780000001</v>
      </c>
      <c r="S1051" s="97">
        <v>-7064649.1600000001</v>
      </c>
      <c r="T1051" s="97">
        <v>-9574099.8200000003</v>
      </c>
      <c r="U1051" s="97">
        <v>-12206295.359999999</v>
      </c>
      <c r="V1051" s="97">
        <v>-14572043.18</v>
      </c>
      <c r="W1051" s="97">
        <v>-15496929.220000001</v>
      </c>
      <c r="X1051" s="97">
        <v>-16661516.779999999</v>
      </c>
      <c r="Y1051" s="97">
        <v>-17480515.27</v>
      </c>
      <c r="Z1051" s="97">
        <v>-21850644.079999998</v>
      </c>
      <c r="AA1051" s="97">
        <v>-24283499.300000001</v>
      </c>
      <c r="AB1051" s="97">
        <v>-25026017.510000002</v>
      </c>
      <c r="AC1051" s="97"/>
      <c r="AD1051" s="97"/>
      <c r="AE1051" s="97">
        <f t="shared" si="868"/>
        <v>-19017673.445833333</v>
      </c>
      <c r="AF1051" s="105"/>
      <c r="AG1051" s="104"/>
      <c r="AH1051" s="102"/>
      <c r="AI1051" s="102"/>
      <c r="AJ1051" s="102"/>
      <c r="AK1051" s="103"/>
      <c r="AL1051" s="102">
        <f t="shared" si="851"/>
        <v>0</v>
      </c>
      <c r="AM1051" s="101"/>
      <c r="AN1051" s="102">
        <f t="shared" ref="AN1051:AN1065" si="890">AE1051</f>
        <v>-19017673.445833333</v>
      </c>
      <c r="AO1051" s="264">
        <f t="shared" si="852"/>
        <v>-19017673.445833333</v>
      </c>
      <c r="AP1051" s="240"/>
      <c r="AQ1051" s="87">
        <f t="shared" si="880"/>
        <v>-25026017.510000002</v>
      </c>
      <c r="AR1051" s="102"/>
      <c r="AS1051" s="102"/>
      <c r="AT1051" s="102"/>
      <c r="AU1051" s="103"/>
      <c r="AV1051" s="102">
        <f t="shared" si="853"/>
        <v>0</v>
      </c>
      <c r="AW1051" s="101"/>
      <c r="AX1051" s="102">
        <f t="shared" si="870"/>
        <v>-25026017.510000002</v>
      </c>
      <c r="AY1051" s="101">
        <f t="shared" si="854"/>
        <v>-25026017.510000002</v>
      </c>
      <c r="AZ1051" s="516"/>
      <c r="BA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row>
    <row r="1052" spans="1:87 16357:16370" s="11" customFormat="1" ht="12" customHeight="1">
      <c r="A1052" s="168">
        <v>23200493</v>
      </c>
      <c r="B1052" s="111" t="str">
        <f t="shared" si="871"/>
        <v>23200493</v>
      </c>
      <c r="C1052" s="96" t="s">
        <v>1091</v>
      </c>
      <c r="D1052" s="115" t="str">
        <f t="shared" si="872"/>
        <v>W/C</v>
      </c>
      <c r="E1052" s="115"/>
      <c r="F1052" s="96"/>
      <c r="G1052" s="115"/>
      <c r="H1052" s="184" t="str">
        <f t="shared" si="873"/>
        <v/>
      </c>
      <c r="I1052" s="184" t="str">
        <f t="shared" si="887"/>
        <v/>
      </c>
      <c r="J1052" s="184" t="str">
        <f t="shared" si="888"/>
        <v/>
      </c>
      <c r="K1052" s="184" t="str">
        <f t="shared" si="889"/>
        <v/>
      </c>
      <c r="L1052" s="184" t="str">
        <f t="shared" si="884"/>
        <v>NO</v>
      </c>
      <c r="M1052" s="184" t="str">
        <f t="shared" si="885"/>
        <v>W/C</v>
      </c>
      <c r="N1052" s="184" t="str">
        <f t="shared" si="886"/>
        <v>W/C</v>
      </c>
      <c r="O1052"/>
      <c r="P1052" s="97">
        <v>-112318.98</v>
      </c>
      <c r="Q1052" s="97">
        <v>-102201.22</v>
      </c>
      <c r="R1052" s="97">
        <v>-74084.990000000005</v>
      </c>
      <c r="S1052" s="97">
        <v>-42609.02</v>
      </c>
      <c r="T1052" s="97">
        <v>-134083.5</v>
      </c>
      <c r="U1052" s="97">
        <v>-120353.51</v>
      </c>
      <c r="V1052" s="97">
        <v>945.32</v>
      </c>
      <c r="W1052" s="97">
        <v>-18391.32</v>
      </c>
      <c r="X1052" s="97">
        <v>-33354.17</v>
      </c>
      <c r="Y1052" s="97">
        <v>-58704.98</v>
      </c>
      <c r="Z1052" s="97">
        <v>-74331.97</v>
      </c>
      <c r="AA1052" s="97">
        <v>-27861.63</v>
      </c>
      <c r="AB1052" s="97">
        <v>-43643.83</v>
      </c>
      <c r="AC1052" s="97"/>
      <c r="AD1052" s="97"/>
      <c r="AE1052" s="97">
        <f t="shared" si="868"/>
        <v>-63584.366249999999</v>
      </c>
      <c r="AF1052" s="105"/>
      <c r="AG1052" s="104"/>
      <c r="AH1052" s="102"/>
      <c r="AI1052" s="102"/>
      <c r="AJ1052" s="102"/>
      <c r="AK1052" s="103"/>
      <c r="AL1052" s="102">
        <f t="shared" si="851"/>
        <v>0</v>
      </c>
      <c r="AM1052" s="101"/>
      <c r="AN1052" s="102">
        <f t="shared" si="890"/>
        <v>-63584.366249999999</v>
      </c>
      <c r="AO1052" s="264">
        <f t="shared" si="852"/>
        <v>-63584.366249999999</v>
      </c>
      <c r="AP1052" s="240"/>
      <c r="AQ1052" s="87">
        <f t="shared" si="880"/>
        <v>-43643.83</v>
      </c>
      <c r="AR1052" s="102"/>
      <c r="AS1052" s="102"/>
      <c r="AT1052" s="102"/>
      <c r="AU1052" s="103"/>
      <c r="AV1052" s="102">
        <f t="shared" si="853"/>
        <v>0</v>
      </c>
      <c r="AW1052" s="101"/>
      <c r="AX1052" s="102">
        <f t="shared" si="870"/>
        <v>-43643.83</v>
      </c>
      <c r="AY1052" s="101">
        <f t="shared" si="854"/>
        <v>-43643.83</v>
      </c>
      <c r="AZ1052" s="516"/>
      <c r="BA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row>
    <row r="1053" spans="1:87 16357:16370" s="11" customFormat="1" ht="12" customHeight="1">
      <c r="A1053" s="168">
        <v>23200543</v>
      </c>
      <c r="B1053" s="111" t="str">
        <f t="shared" si="871"/>
        <v>23200543</v>
      </c>
      <c r="C1053" s="96" t="s">
        <v>1262</v>
      </c>
      <c r="D1053" s="115" t="str">
        <f t="shared" si="872"/>
        <v>W/C</v>
      </c>
      <c r="E1053" s="115"/>
      <c r="F1053" s="96"/>
      <c r="G1053" s="115"/>
      <c r="H1053" s="184" t="str">
        <f t="shared" si="873"/>
        <v/>
      </c>
      <c r="I1053" s="184" t="str">
        <f t="shared" si="887"/>
        <v/>
      </c>
      <c r="J1053" s="184" t="str">
        <f t="shared" si="888"/>
        <v/>
      </c>
      <c r="K1053" s="184" t="str">
        <f t="shared" si="889"/>
        <v/>
      </c>
      <c r="L1053" s="184" t="str">
        <f t="shared" si="884"/>
        <v>NO</v>
      </c>
      <c r="M1053" s="184" t="str">
        <f t="shared" si="885"/>
        <v>W/C</v>
      </c>
      <c r="N1053" s="184" t="str">
        <f t="shared" si="886"/>
        <v>W/C</v>
      </c>
      <c r="O1053"/>
      <c r="P1053" s="97">
        <v>-112124492.06</v>
      </c>
      <c r="Q1053" s="97">
        <v>-101514905.63</v>
      </c>
      <c r="R1053" s="97">
        <v>-108720126.63</v>
      </c>
      <c r="S1053" s="97">
        <v>-109022294.79000001</v>
      </c>
      <c r="T1053" s="97">
        <v>-105638120.51000001</v>
      </c>
      <c r="U1053" s="97">
        <v>-106580500.37</v>
      </c>
      <c r="V1053" s="97">
        <v>-114444729.19</v>
      </c>
      <c r="W1053" s="97">
        <v>-118646498.09</v>
      </c>
      <c r="X1053" s="97">
        <v>-100368164.34999999</v>
      </c>
      <c r="Y1053" s="97">
        <v>-112147660.19</v>
      </c>
      <c r="Z1053" s="97">
        <v>-117965608.91</v>
      </c>
      <c r="AA1053" s="97">
        <v>-113728460.97</v>
      </c>
      <c r="AB1053" s="97">
        <v>-125590000.67</v>
      </c>
      <c r="AC1053" s="97"/>
      <c r="AD1053" s="97"/>
      <c r="AE1053" s="97">
        <f t="shared" si="868"/>
        <v>-110636192.99958335</v>
      </c>
      <c r="AF1053" s="105"/>
      <c r="AG1053" s="104"/>
      <c r="AH1053" s="102"/>
      <c r="AI1053" s="102"/>
      <c r="AJ1053" s="102"/>
      <c r="AK1053" s="103"/>
      <c r="AL1053" s="102">
        <f t="shared" si="851"/>
        <v>0</v>
      </c>
      <c r="AM1053" s="101"/>
      <c r="AN1053" s="102">
        <f t="shared" si="890"/>
        <v>-110636192.99958335</v>
      </c>
      <c r="AO1053" s="264">
        <f t="shared" si="852"/>
        <v>-110636192.99958335</v>
      </c>
      <c r="AP1053" s="240"/>
      <c r="AQ1053" s="87">
        <f t="shared" si="880"/>
        <v>-125590000.67</v>
      </c>
      <c r="AR1053" s="102"/>
      <c r="AS1053" s="102"/>
      <c r="AT1053" s="102"/>
      <c r="AU1053" s="103"/>
      <c r="AV1053" s="102">
        <f t="shared" si="853"/>
        <v>0</v>
      </c>
      <c r="AW1053" s="101"/>
      <c r="AX1053" s="102">
        <f t="shared" si="870"/>
        <v>-125590000.67</v>
      </c>
      <c r="AY1053" s="101">
        <f t="shared" si="854"/>
        <v>-125590000.67</v>
      </c>
      <c r="AZ1053" s="516"/>
      <c r="BA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row>
    <row r="1054" spans="1:87 16357:16370" s="11" customFormat="1" ht="12" customHeight="1">
      <c r="A1054" s="168">
        <v>23200643</v>
      </c>
      <c r="B1054" s="111" t="str">
        <f t="shared" si="871"/>
        <v>23200643</v>
      </c>
      <c r="C1054" s="96" t="s">
        <v>234</v>
      </c>
      <c r="D1054" s="115" t="str">
        <f t="shared" si="872"/>
        <v>W/C</v>
      </c>
      <c r="E1054" s="115"/>
      <c r="F1054" s="96"/>
      <c r="G1054" s="115"/>
      <c r="H1054" s="184" t="str">
        <f t="shared" si="873"/>
        <v/>
      </c>
      <c r="I1054" s="184" t="str">
        <f t="shared" si="887"/>
        <v/>
      </c>
      <c r="J1054" s="184" t="str">
        <f t="shared" si="888"/>
        <v/>
      </c>
      <c r="K1054" s="184" t="str">
        <f t="shared" si="889"/>
        <v/>
      </c>
      <c r="L1054" s="184" t="str">
        <f t="shared" si="884"/>
        <v>NO</v>
      </c>
      <c r="M1054" s="184" t="str">
        <f t="shared" si="885"/>
        <v>W/C</v>
      </c>
      <c r="N1054" s="184" t="str">
        <f t="shared" si="886"/>
        <v>W/C</v>
      </c>
      <c r="O1054"/>
      <c r="P1054" s="97">
        <v>-8651539.2400000002</v>
      </c>
      <c r="Q1054" s="97">
        <v>-7940396.3899999997</v>
      </c>
      <c r="R1054" s="97">
        <v>-7110384.1200000001</v>
      </c>
      <c r="S1054" s="97">
        <v>-8572770.4399999995</v>
      </c>
      <c r="T1054" s="97">
        <v>-8388900.7899999991</v>
      </c>
      <c r="U1054" s="97">
        <v>-9195139.5399999991</v>
      </c>
      <c r="V1054" s="97">
        <v>-9087236.6799999997</v>
      </c>
      <c r="W1054" s="97">
        <v>-8001178.7999999998</v>
      </c>
      <c r="X1054" s="97">
        <v>-8830737.5500000007</v>
      </c>
      <c r="Y1054" s="97">
        <v>-7901155.1200000001</v>
      </c>
      <c r="Z1054" s="97">
        <v>-9154798.5600000005</v>
      </c>
      <c r="AA1054" s="97">
        <v>-9582796.1400000006</v>
      </c>
      <c r="AB1054" s="97">
        <v>-8170923.8499999996</v>
      </c>
      <c r="AC1054" s="97"/>
      <c r="AD1054" s="97"/>
      <c r="AE1054" s="97">
        <f t="shared" si="868"/>
        <v>-8514727.1395833343</v>
      </c>
      <c r="AF1054" s="105"/>
      <c r="AG1054" s="104"/>
      <c r="AH1054" s="102"/>
      <c r="AI1054" s="102"/>
      <c r="AJ1054" s="102"/>
      <c r="AK1054" s="103"/>
      <c r="AL1054" s="102">
        <f t="shared" si="851"/>
        <v>0</v>
      </c>
      <c r="AM1054" s="101"/>
      <c r="AN1054" s="102">
        <f t="shared" si="890"/>
        <v>-8514727.1395833343</v>
      </c>
      <c r="AO1054" s="264">
        <f t="shared" si="852"/>
        <v>-8514727.1395833343</v>
      </c>
      <c r="AP1054" s="240"/>
      <c r="AQ1054" s="87">
        <f t="shared" si="880"/>
        <v>-8170923.8499999996</v>
      </c>
      <c r="AR1054" s="102"/>
      <c r="AS1054" s="102"/>
      <c r="AT1054" s="102"/>
      <c r="AU1054" s="103"/>
      <c r="AV1054" s="102">
        <f t="shared" si="853"/>
        <v>0</v>
      </c>
      <c r="AW1054" s="101"/>
      <c r="AX1054" s="102">
        <f t="shared" si="870"/>
        <v>-8170923.8499999996</v>
      </c>
      <c r="AY1054" s="101">
        <f t="shared" si="854"/>
        <v>-8170923.8499999996</v>
      </c>
      <c r="AZ1054" s="516"/>
      <c r="BA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row>
    <row r="1055" spans="1:87 16357:16370" s="11" customFormat="1" ht="12" customHeight="1">
      <c r="A1055" s="168">
        <v>23200653</v>
      </c>
      <c r="B1055" s="111" t="str">
        <f t="shared" si="871"/>
        <v>23200653</v>
      </c>
      <c r="C1055" s="96" t="s">
        <v>590</v>
      </c>
      <c r="D1055" s="115" t="str">
        <f t="shared" si="872"/>
        <v>W/C</v>
      </c>
      <c r="E1055" s="115"/>
      <c r="F1055" s="96"/>
      <c r="G1055" s="115"/>
      <c r="H1055" s="184" t="str">
        <f t="shared" si="873"/>
        <v/>
      </c>
      <c r="I1055" s="184" t="str">
        <f t="shared" si="887"/>
        <v/>
      </c>
      <c r="J1055" s="184" t="str">
        <f t="shared" si="888"/>
        <v/>
      </c>
      <c r="K1055" s="184" t="str">
        <f t="shared" si="889"/>
        <v/>
      </c>
      <c r="L1055" s="184" t="str">
        <f t="shared" si="884"/>
        <v>NO</v>
      </c>
      <c r="M1055" s="184" t="str">
        <f t="shared" si="885"/>
        <v>W/C</v>
      </c>
      <c r="N1055" s="184" t="str">
        <f t="shared" si="886"/>
        <v>W/C</v>
      </c>
      <c r="O1055"/>
      <c r="P1055" s="97">
        <v>-3402522.69</v>
      </c>
      <c r="Q1055" s="97">
        <v>-865822.92</v>
      </c>
      <c r="R1055" s="97">
        <v>-856009.65</v>
      </c>
      <c r="S1055" s="97">
        <v>-1504852.97</v>
      </c>
      <c r="T1055" s="97">
        <v>-1967752.89</v>
      </c>
      <c r="U1055" s="97">
        <v>-2822382.71</v>
      </c>
      <c r="V1055" s="97">
        <v>-3353850.88</v>
      </c>
      <c r="W1055" s="97">
        <v>-571918.52</v>
      </c>
      <c r="X1055" s="97">
        <v>-1495710.65</v>
      </c>
      <c r="Y1055" s="97">
        <v>-1621131.36</v>
      </c>
      <c r="Z1055" s="97">
        <v>-2577884.1800000002</v>
      </c>
      <c r="AA1055" s="97">
        <v>-3171196.79</v>
      </c>
      <c r="AB1055" s="97">
        <v>-230423.69</v>
      </c>
      <c r="AC1055" s="97"/>
      <c r="AD1055" s="97"/>
      <c r="AE1055" s="97">
        <f t="shared" si="868"/>
        <v>-1885415.5591666668</v>
      </c>
      <c r="AF1055" s="105"/>
      <c r="AG1055" s="104"/>
      <c r="AH1055" s="102"/>
      <c r="AI1055" s="102"/>
      <c r="AJ1055" s="102"/>
      <c r="AK1055" s="103"/>
      <c r="AL1055" s="102">
        <f t="shared" si="851"/>
        <v>0</v>
      </c>
      <c r="AM1055" s="101"/>
      <c r="AN1055" s="102">
        <f t="shared" si="890"/>
        <v>-1885415.5591666668</v>
      </c>
      <c r="AO1055" s="264">
        <f t="shared" si="852"/>
        <v>-1885415.5591666668</v>
      </c>
      <c r="AP1055" s="240"/>
      <c r="AQ1055" s="87">
        <f t="shared" si="880"/>
        <v>-230423.69</v>
      </c>
      <c r="AR1055" s="102"/>
      <c r="AS1055" s="102"/>
      <c r="AT1055" s="102"/>
      <c r="AU1055" s="103"/>
      <c r="AV1055" s="102">
        <f t="shared" si="853"/>
        <v>0</v>
      </c>
      <c r="AW1055" s="101"/>
      <c r="AX1055" s="102">
        <f t="shared" si="870"/>
        <v>-230423.69</v>
      </c>
      <c r="AY1055" s="101">
        <f t="shared" si="854"/>
        <v>-230423.69</v>
      </c>
      <c r="AZ1055" s="516"/>
      <c r="BA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row>
    <row r="1056" spans="1:87 16357:16370" s="11" customFormat="1" ht="12" customHeight="1">
      <c r="A1056" s="168">
        <v>23200683</v>
      </c>
      <c r="B1056" s="111" t="str">
        <f t="shared" si="871"/>
        <v>23200683</v>
      </c>
      <c r="C1056" s="96" t="s">
        <v>625</v>
      </c>
      <c r="D1056" s="115" t="str">
        <f t="shared" si="872"/>
        <v>W/C</v>
      </c>
      <c r="E1056" s="115"/>
      <c r="F1056" s="96"/>
      <c r="G1056" s="115"/>
      <c r="H1056" s="184" t="str">
        <f t="shared" si="873"/>
        <v/>
      </c>
      <c r="I1056" s="184" t="str">
        <f t="shared" si="887"/>
        <v/>
      </c>
      <c r="J1056" s="184" t="str">
        <f t="shared" si="888"/>
        <v/>
      </c>
      <c r="K1056" s="184" t="str">
        <f t="shared" si="889"/>
        <v/>
      </c>
      <c r="L1056" s="184" t="str">
        <f t="shared" si="884"/>
        <v>NO</v>
      </c>
      <c r="M1056" s="184" t="str">
        <f t="shared" si="885"/>
        <v>W/C</v>
      </c>
      <c r="N1056" s="184" t="str">
        <f t="shared" si="886"/>
        <v>W/C</v>
      </c>
      <c r="O1056"/>
      <c r="P1056" s="97">
        <v>0</v>
      </c>
      <c r="Q1056" s="97">
        <v>0</v>
      </c>
      <c r="R1056" s="97">
        <v>0</v>
      </c>
      <c r="S1056" s="97">
        <v>0</v>
      </c>
      <c r="T1056" s="97">
        <v>0</v>
      </c>
      <c r="U1056" s="97">
        <v>0</v>
      </c>
      <c r="V1056" s="97">
        <v>0</v>
      </c>
      <c r="W1056" s="97">
        <v>-3934</v>
      </c>
      <c r="X1056" s="97">
        <v>0</v>
      </c>
      <c r="Y1056" s="97">
        <v>0</v>
      </c>
      <c r="Z1056" s="97">
        <v>0</v>
      </c>
      <c r="AA1056" s="97">
        <v>0</v>
      </c>
      <c r="AB1056" s="97">
        <v>0</v>
      </c>
      <c r="AC1056" s="97"/>
      <c r="AD1056" s="97"/>
      <c r="AE1056" s="97">
        <f t="shared" si="868"/>
        <v>-327.83333333333331</v>
      </c>
      <c r="AF1056" s="105"/>
      <c r="AG1056" s="104"/>
      <c r="AH1056" s="102"/>
      <c r="AI1056" s="102"/>
      <c r="AJ1056" s="102"/>
      <c r="AK1056" s="103"/>
      <c r="AL1056" s="102">
        <f t="shared" si="851"/>
        <v>0</v>
      </c>
      <c r="AM1056" s="101"/>
      <c r="AN1056" s="102">
        <f t="shared" si="890"/>
        <v>-327.83333333333331</v>
      </c>
      <c r="AO1056" s="264">
        <f t="shared" si="852"/>
        <v>-327.83333333333331</v>
      </c>
      <c r="AP1056" s="240"/>
      <c r="AQ1056" s="87">
        <f t="shared" si="880"/>
        <v>0</v>
      </c>
      <c r="AR1056" s="102"/>
      <c r="AS1056" s="102"/>
      <c r="AT1056" s="102"/>
      <c r="AU1056" s="103"/>
      <c r="AV1056" s="102">
        <f t="shared" si="853"/>
        <v>0</v>
      </c>
      <c r="AW1056" s="101"/>
      <c r="AX1056" s="102">
        <f t="shared" si="870"/>
        <v>0</v>
      </c>
      <c r="AY1056" s="101">
        <f t="shared" si="854"/>
        <v>0</v>
      </c>
      <c r="AZ1056" s="516"/>
      <c r="BA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row>
    <row r="1057" spans="1:87" s="11" customFormat="1" ht="12" customHeight="1">
      <c r="A1057" s="168">
        <v>23200693</v>
      </c>
      <c r="B1057" s="111" t="str">
        <f t="shared" si="871"/>
        <v>23200693</v>
      </c>
      <c r="C1057" s="96" t="s">
        <v>483</v>
      </c>
      <c r="D1057" s="115" t="str">
        <f t="shared" si="872"/>
        <v>W/C</v>
      </c>
      <c r="E1057" s="115"/>
      <c r="F1057" s="96"/>
      <c r="G1057" s="115"/>
      <c r="H1057" s="184" t="str">
        <f t="shared" si="873"/>
        <v/>
      </c>
      <c r="I1057" s="184" t="str">
        <f t="shared" si="887"/>
        <v/>
      </c>
      <c r="J1057" s="184" t="str">
        <f t="shared" si="888"/>
        <v/>
      </c>
      <c r="K1057" s="184" t="str">
        <f t="shared" si="889"/>
        <v/>
      </c>
      <c r="L1057" s="184" t="str">
        <f t="shared" si="884"/>
        <v>NO</v>
      </c>
      <c r="M1057" s="184" t="str">
        <f t="shared" si="885"/>
        <v>W/C</v>
      </c>
      <c r="N1057" s="184" t="str">
        <f t="shared" si="886"/>
        <v>W/C</v>
      </c>
      <c r="O1057"/>
      <c r="P1057" s="97">
        <v>360.58</v>
      </c>
      <c r="Q1057" s="97">
        <v>-236389.14</v>
      </c>
      <c r="R1057" s="97">
        <v>-256320.43</v>
      </c>
      <c r="S1057" s="97">
        <v>0</v>
      </c>
      <c r="T1057" s="97">
        <v>49.3</v>
      </c>
      <c r="U1057" s="97">
        <v>-390.48</v>
      </c>
      <c r="V1057" s="97">
        <v>-200.43</v>
      </c>
      <c r="W1057" s="97">
        <v>-239714.76</v>
      </c>
      <c r="X1057" s="97">
        <v>-24.18</v>
      </c>
      <c r="Y1057" s="97">
        <v>60.93</v>
      </c>
      <c r="Z1057" s="97">
        <v>402.54</v>
      </c>
      <c r="AA1057" s="97">
        <v>-48.25</v>
      </c>
      <c r="AB1057" s="97">
        <v>-280722.89</v>
      </c>
      <c r="AC1057" s="97"/>
      <c r="AD1057" s="97"/>
      <c r="AE1057" s="97">
        <f t="shared" si="868"/>
        <v>-72729.671249999999</v>
      </c>
      <c r="AF1057" s="105"/>
      <c r="AG1057" s="104"/>
      <c r="AH1057" s="102"/>
      <c r="AI1057" s="102"/>
      <c r="AJ1057" s="102"/>
      <c r="AK1057" s="103"/>
      <c r="AL1057" s="102">
        <f t="shared" si="851"/>
        <v>0</v>
      </c>
      <c r="AM1057" s="101"/>
      <c r="AN1057" s="102">
        <f t="shared" si="890"/>
        <v>-72729.671249999999</v>
      </c>
      <c r="AO1057" s="264">
        <f t="shared" si="852"/>
        <v>-72729.671249999999</v>
      </c>
      <c r="AP1057" s="240"/>
      <c r="AQ1057" s="87">
        <f t="shared" si="880"/>
        <v>-280722.89</v>
      </c>
      <c r="AR1057" s="102"/>
      <c r="AS1057" s="102"/>
      <c r="AT1057" s="102"/>
      <c r="AU1057" s="103"/>
      <c r="AV1057" s="102">
        <f t="shared" si="853"/>
        <v>0</v>
      </c>
      <c r="AW1057" s="101"/>
      <c r="AX1057" s="102">
        <f t="shared" si="870"/>
        <v>-280722.89</v>
      </c>
      <c r="AY1057" s="101">
        <f t="shared" si="854"/>
        <v>-280722.89</v>
      </c>
      <c r="AZ1057" s="516"/>
      <c r="BA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row>
    <row r="1058" spans="1:87" s="11" customFormat="1" ht="12" customHeight="1">
      <c r="A1058" s="168">
        <v>23200733</v>
      </c>
      <c r="B1058" s="111" t="str">
        <f t="shared" si="871"/>
        <v>23200733</v>
      </c>
      <c r="C1058" s="96" t="s">
        <v>96</v>
      </c>
      <c r="D1058" s="115" t="str">
        <f t="shared" si="872"/>
        <v>W/C</v>
      </c>
      <c r="E1058" s="115"/>
      <c r="F1058" s="96"/>
      <c r="G1058" s="115"/>
      <c r="H1058" s="184" t="str">
        <f t="shared" si="873"/>
        <v/>
      </c>
      <c r="I1058" s="184" t="str">
        <f t="shared" si="887"/>
        <v/>
      </c>
      <c r="J1058" s="184" t="str">
        <f t="shared" si="888"/>
        <v/>
      </c>
      <c r="K1058" s="184" t="str">
        <f t="shared" si="889"/>
        <v/>
      </c>
      <c r="L1058" s="184" t="str">
        <f t="shared" si="884"/>
        <v>NO</v>
      </c>
      <c r="M1058" s="184" t="str">
        <f t="shared" si="885"/>
        <v>W/C</v>
      </c>
      <c r="N1058" s="184" t="str">
        <f t="shared" si="886"/>
        <v>W/C</v>
      </c>
      <c r="O1058"/>
      <c r="P1058" s="97">
        <v>-117894.59</v>
      </c>
      <c r="Q1058" s="97">
        <v>-135201.15</v>
      </c>
      <c r="R1058" s="97">
        <v>-92817.53</v>
      </c>
      <c r="S1058" s="97">
        <v>-7226.71</v>
      </c>
      <c r="T1058" s="97">
        <v>67665.02</v>
      </c>
      <c r="U1058" s="97">
        <v>-30892.33</v>
      </c>
      <c r="V1058" s="97">
        <v>7805.43</v>
      </c>
      <c r="W1058" s="97">
        <v>-98451.6</v>
      </c>
      <c r="X1058" s="97">
        <v>7059.86</v>
      </c>
      <c r="Y1058" s="97">
        <v>-138127.14000000001</v>
      </c>
      <c r="Z1058" s="97">
        <v>-105461.91</v>
      </c>
      <c r="AA1058" s="97">
        <v>-126061.64</v>
      </c>
      <c r="AB1058" s="97">
        <v>-107914.75</v>
      </c>
      <c r="AC1058" s="97"/>
      <c r="AD1058" s="97"/>
      <c r="AE1058" s="97">
        <f t="shared" si="868"/>
        <v>-63717.864166666674</v>
      </c>
      <c r="AF1058" s="105"/>
      <c r="AG1058" s="104"/>
      <c r="AH1058" s="102"/>
      <c r="AI1058" s="102"/>
      <c r="AJ1058" s="102"/>
      <c r="AK1058" s="103"/>
      <c r="AL1058" s="102">
        <f t="shared" si="851"/>
        <v>0</v>
      </c>
      <c r="AM1058" s="101"/>
      <c r="AN1058" s="102">
        <f t="shared" si="890"/>
        <v>-63717.864166666674</v>
      </c>
      <c r="AO1058" s="264">
        <f t="shared" si="852"/>
        <v>-63717.864166666674</v>
      </c>
      <c r="AP1058" s="240"/>
      <c r="AQ1058" s="87">
        <f t="shared" si="880"/>
        <v>-107914.75</v>
      </c>
      <c r="AR1058" s="102"/>
      <c r="AS1058" s="102"/>
      <c r="AT1058" s="102"/>
      <c r="AU1058" s="103"/>
      <c r="AV1058" s="102">
        <f t="shared" si="853"/>
        <v>0</v>
      </c>
      <c r="AW1058" s="101"/>
      <c r="AX1058" s="102">
        <f t="shared" si="870"/>
        <v>-107914.75</v>
      </c>
      <c r="AY1058" s="101">
        <f t="shared" si="854"/>
        <v>-107914.75</v>
      </c>
      <c r="AZ1058" s="516"/>
      <c r="BA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row>
    <row r="1059" spans="1:87" s="11" customFormat="1" ht="12" customHeight="1">
      <c r="A1059" s="168">
        <v>23200743</v>
      </c>
      <c r="B1059" s="111" t="str">
        <f t="shared" si="871"/>
        <v>23200743</v>
      </c>
      <c r="C1059" s="115" t="s">
        <v>663</v>
      </c>
      <c r="D1059" s="115" t="str">
        <f t="shared" si="872"/>
        <v>W/C</v>
      </c>
      <c r="E1059" s="115"/>
      <c r="F1059" s="115"/>
      <c r="G1059" s="115"/>
      <c r="H1059" s="184" t="str">
        <f t="shared" si="873"/>
        <v/>
      </c>
      <c r="I1059" s="184" t="str">
        <f t="shared" si="887"/>
        <v/>
      </c>
      <c r="J1059" s="184" t="str">
        <f t="shared" si="888"/>
        <v/>
      </c>
      <c r="K1059" s="184" t="str">
        <f t="shared" si="889"/>
        <v/>
      </c>
      <c r="L1059" s="184" t="str">
        <f t="shared" si="884"/>
        <v>NO</v>
      </c>
      <c r="M1059" s="184" t="str">
        <f t="shared" si="885"/>
        <v>W/C</v>
      </c>
      <c r="N1059" s="184" t="str">
        <f t="shared" si="886"/>
        <v>W/C</v>
      </c>
      <c r="O1059"/>
      <c r="P1059" s="97">
        <v>7895.32</v>
      </c>
      <c r="Q1059" s="97">
        <v>2451.7399999999998</v>
      </c>
      <c r="R1059" s="97">
        <v>1735.43</v>
      </c>
      <c r="S1059" s="97">
        <v>-1620.44</v>
      </c>
      <c r="T1059" s="97">
        <v>-3102.79</v>
      </c>
      <c r="U1059" s="97">
        <v>-3631.26</v>
      </c>
      <c r="V1059" s="97">
        <v>-4710.17</v>
      </c>
      <c r="W1059" s="97">
        <v>-5698.29</v>
      </c>
      <c r="X1059" s="97">
        <v>-6328.21</v>
      </c>
      <c r="Y1059" s="97">
        <v>-7162.43</v>
      </c>
      <c r="Z1059" s="97">
        <v>-8899.51</v>
      </c>
      <c r="AA1059" s="97">
        <v>-9908.26</v>
      </c>
      <c r="AB1059" s="97">
        <v>-2742.95</v>
      </c>
      <c r="AC1059" s="97"/>
      <c r="AD1059" s="97"/>
      <c r="AE1059" s="97">
        <f t="shared" si="868"/>
        <v>-3691.5004166666672</v>
      </c>
      <c r="AF1059" s="105"/>
      <c r="AG1059" s="104"/>
      <c r="AH1059" s="102"/>
      <c r="AI1059" s="102"/>
      <c r="AJ1059" s="102"/>
      <c r="AK1059" s="103"/>
      <c r="AL1059" s="102">
        <f t="shared" si="851"/>
        <v>0</v>
      </c>
      <c r="AM1059" s="101"/>
      <c r="AN1059" s="102">
        <f t="shared" si="890"/>
        <v>-3691.5004166666672</v>
      </c>
      <c r="AO1059" s="264">
        <f t="shared" si="852"/>
        <v>-3691.5004166666672</v>
      </c>
      <c r="AP1059" s="240"/>
      <c r="AQ1059" s="87">
        <f t="shared" si="880"/>
        <v>-2742.95</v>
      </c>
      <c r="AR1059" s="102"/>
      <c r="AS1059" s="102"/>
      <c r="AT1059" s="102"/>
      <c r="AU1059" s="103"/>
      <c r="AV1059" s="102">
        <f t="shared" si="853"/>
        <v>0</v>
      </c>
      <c r="AW1059" s="101"/>
      <c r="AX1059" s="102">
        <f t="shared" si="870"/>
        <v>-2742.95</v>
      </c>
      <c r="AY1059" s="101">
        <f t="shared" si="854"/>
        <v>-2742.95</v>
      </c>
      <c r="AZ1059" s="516"/>
      <c r="BA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row>
    <row r="1060" spans="1:87" s="11" customFormat="1" ht="12" customHeight="1">
      <c r="A1060" s="168">
        <v>23200753</v>
      </c>
      <c r="B1060" s="111" t="str">
        <f t="shared" si="871"/>
        <v>23200753</v>
      </c>
      <c r="C1060" s="115" t="s">
        <v>62</v>
      </c>
      <c r="D1060" s="115" t="str">
        <f t="shared" si="872"/>
        <v>W/C</v>
      </c>
      <c r="E1060" s="115"/>
      <c r="F1060" s="115"/>
      <c r="G1060" s="115"/>
      <c r="H1060" s="184" t="str">
        <f t="shared" si="873"/>
        <v/>
      </c>
      <c r="I1060" s="184" t="str">
        <f t="shared" si="887"/>
        <v/>
      </c>
      <c r="J1060" s="184" t="str">
        <f t="shared" si="888"/>
        <v/>
      </c>
      <c r="K1060" s="184" t="str">
        <f t="shared" si="889"/>
        <v/>
      </c>
      <c r="L1060" s="184" t="str">
        <f t="shared" si="884"/>
        <v>NO</v>
      </c>
      <c r="M1060" s="184" t="str">
        <f t="shared" si="885"/>
        <v>W/C</v>
      </c>
      <c r="N1060" s="184" t="str">
        <f t="shared" si="886"/>
        <v>W/C</v>
      </c>
      <c r="O1060"/>
      <c r="P1060" s="97">
        <v>-732.64</v>
      </c>
      <c r="Q1060" s="97">
        <v>-592.75</v>
      </c>
      <c r="R1060" s="97">
        <v>-430.96</v>
      </c>
      <c r="S1060" s="97">
        <v>-344.33</v>
      </c>
      <c r="T1060" s="97">
        <v>-254.03</v>
      </c>
      <c r="U1060" s="97">
        <v>-129.99</v>
      </c>
      <c r="V1060" s="97">
        <v>-16.07</v>
      </c>
      <c r="W1060" s="97">
        <v>90.9</v>
      </c>
      <c r="X1060" s="97">
        <v>289.12</v>
      </c>
      <c r="Y1060" s="97">
        <v>485.32</v>
      </c>
      <c r="Z1060" s="97">
        <v>578.99</v>
      </c>
      <c r="AA1060" s="97">
        <v>684.23</v>
      </c>
      <c r="AB1060" s="97">
        <v>772.92</v>
      </c>
      <c r="AC1060" s="97"/>
      <c r="AD1060" s="97"/>
      <c r="AE1060" s="97">
        <f t="shared" si="868"/>
        <v>31.714166666666689</v>
      </c>
      <c r="AF1060" s="105"/>
      <c r="AG1060" s="104"/>
      <c r="AH1060" s="102"/>
      <c r="AI1060" s="102"/>
      <c r="AJ1060" s="102"/>
      <c r="AK1060" s="103"/>
      <c r="AL1060" s="102">
        <f t="shared" si="851"/>
        <v>0</v>
      </c>
      <c r="AM1060" s="101"/>
      <c r="AN1060" s="102">
        <f t="shared" si="890"/>
        <v>31.714166666666689</v>
      </c>
      <c r="AO1060" s="264">
        <f t="shared" si="852"/>
        <v>31.714166666666689</v>
      </c>
      <c r="AP1060" s="240"/>
      <c r="AQ1060" s="87">
        <f t="shared" si="880"/>
        <v>772.92</v>
      </c>
      <c r="AR1060" s="102"/>
      <c r="AS1060" s="102"/>
      <c r="AT1060" s="102"/>
      <c r="AU1060" s="103"/>
      <c r="AV1060" s="102">
        <f t="shared" si="853"/>
        <v>0</v>
      </c>
      <c r="AW1060" s="101"/>
      <c r="AX1060" s="102">
        <f t="shared" si="870"/>
        <v>772.92</v>
      </c>
      <c r="AY1060" s="101">
        <f t="shared" si="854"/>
        <v>772.92</v>
      </c>
      <c r="AZ1060" s="516"/>
      <c r="BA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row>
    <row r="1061" spans="1:87" s="11" customFormat="1" ht="12" customHeight="1">
      <c r="A1061" s="168">
        <v>23200763</v>
      </c>
      <c r="B1061" s="111" t="str">
        <f t="shared" si="871"/>
        <v>23200763</v>
      </c>
      <c r="C1061" s="115" t="s">
        <v>64</v>
      </c>
      <c r="D1061" s="115" t="str">
        <f t="shared" si="872"/>
        <v>W/C</v>
      </c>
      <c r="E1061" s="115"/>
      <c r="F1061" s="115"/>
      <c r="G1061" s="115"/>
      <c r="H1061" s="184" t="str">
        <f t="shared" si="873"/>
        <v/>
      </c>
      <c r="I1061" s="184" t="str">
        <f t="shared" si="887"/>
        <v/>
      </c>
      <c r="J1061" s="184" t="str">
        <f t="shared" si="888"/>
        <v/>
      </c>
      <c r="K1061" s="184" t="str">
        <f t="shared" si="889"/>
        <v/>
      </c>
      <c r="L1061" s="184" t="str">
        <f t="shared" si="884"/>
        <v>NO</v>
      </c>
      <c r="M1061" s="184" t="str">
        <f t="shared" si="885"/>
        <v>W/C</v>
      </c>
      <c r="N1061" s="184" t="str">
        <f t="shared" si="886"/>
        <v>W/C</v>
      </c>
      <c r="O1061"/>
      <c r="P1061" s="97">
        <v>15529.48</v>
      </c>
      <c r="Q1061" s="97">
        <v>14377.5</v>
      </c>
      <c r="R1061" s="97">
        <v>14294.51</v>
      </c>
      <c r="S1061" s="97">
        <v>12143.91</v>
      </c>
      <c r="T1061" s="97">
        <v>13319.04</v>
      </c>
      <c r="U1061" s="97">
        <v>13348.97</v>
      </c>
      <c r="V1061" s="97">
        <v>12679.07</v>
      </c>
      <c r="W1061" s="97">
        <v>13979.71</v>
      </c>
      <c r="X1061" s="97">
        <v>13890.26</v>
      </c>
      <c r="Y1061" s="97">
        <v>13595.24</v>
      </c>
      <c r="Z1061" s="97">
        <v>14314.77</v>
      </c>
      <c r="AA1061" s="97">
        <v>13785.78</v>
      </c>
      <c r="AB1061" s="97">
        <v>13449.32</v>
      </c>
      <c r="AC1061" s="97"/>
      <c r="AD1061" s="97"/>
      <c r="AE1061" s="97">
        <f t="shared" si="868"/>
        <v>13684.846666666665</v>
      </c>
      <c r="AF1061" s="105"/>
      <c r="AG1061" s="104"/>
      <c r="AH1061" s="102"/>
      <c r="AI1061" s="102"/>
      <c r="AJ1061" s="102"/>
      <c r="AK1061" s="103"/>
      <c r="AL1061" s="102">
        <f t="shared" si="851"/>
        <v>0</v>
      </c>
      <c r="AM1061" s="101"/>
      <c r="AN1061" s="102">
        <f t="shared" si="890"/>
        <v>13684.846666666665</v>
      </c>
      <c r="AO1061" s="264">
        <f t="shared" si="852"/>
        <v>13684.846666666665</v>
      </c>
      <c r="AP1061" s="240"/>
      <c r="AQ1061" s="87">
        <f t="shared" si="880"/>
        <v>13449.32</v>
      </c>
      <c r="AR1061" s="102"/>
      <c r="AS1061" s="102"/>
      <c r="AT1061" s="102"/>
      <c r="AU1061" s="103"/>
      <c r="AV1061" s="102">
        <f t="shared" si="853"/>
        <v>0</v>
      </c>
      <c r="AW1061" s="101"/>
      <c r="AX1061" s="102">
        <f t="shared" si="870"/>
        <v>13449.32</v>
      </c>
      <c r="AY1061" s="101">
        <f t="shared" si="854"/>
        <v>13449.32</v>
      </c>
      <c r="AZ1061" s="516"/>
      <c r="BA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row>
    <row r="1062" spans="1:87" s="11" customFormat="1" ht="12" customHeight="1">
      <c r="A1062" s="168">
        <v>23200773</v>
      </c>
      <c r="B1062" s="111" t="str">
        <f t="shared" si="871"/>
        <v>23200773</v>
      </c>
      <c r="C1062" s="115" t="s">
        <v>400</v>
      </c>
      <c r="D1062" s="115" t="str">
        <f t="shared" si="872"/>
        <v>W/C</v>
      </c>
      <c r="E1062" s="115"/>
      <c r="F1062" s="115"/>
      <c r="G1062" s="115"/>
      <c r="H1062" s="184" t="str">
        <f t="shared" si="873"/>
        <v/>
      </c>
      <c r="I1062" s="184" t="str">
        <f t="shared" si="887"/>
        <v/>
      </c>
      <c r="J1062" s="184" t="str">
        <f t="shared" si="888"/>
        <v/>
      </c>
      <c r="K1062" s="184" t="str">
        <f t="shared" si="889"/>
        <v/>
      </c>
      <c r="L1062" s="184" t="str">
        <f t="shared" si="884"/>
        <v>NO</v>
      </c>
      <c r="M1062" s="184" t="str">
        <f t="shared" si="885"/>
        <v>W/C</v>
      </c>
      <c r="N1062" s="184" t="str">
        <f t="shared" si="886"/>
        <v>W/C</v>
      </c>
      <c r="O1062"/>
      <c r="P1062" s="97">
        <v>-1102.0999999999999</v>
      </c>
      <c r="Q1062" s="97">
        <v>-1102.0999999999999</v>
      </c>
      <c r="R1062" s="97">
        <v>-7385.3</v>
      </c>
      <c r="S1062" s="97">
        <v>-18956</v>
      </c>
      <c r="T1062" s="97">
        <v>-18994.8</v>
      </c>
      <c r="U1062" s="97">
        <v>-18756.3</v>
      </c>
      <c r="V1062" s="97">
        <v>-18966.900000000001</v>
      </c>
      <c r="W1062" s="97">
        <v>-19213</v>
      </c>
      <c r="X1062" s="97">
        <v>-855.9</v>
      </c>
      <c r="Y1062" s="97">
        <v>-18636.2</v>
      </c>
      <c r="Z1062" s="97">
        <v>-855.9</v>
      </c>
      <c r="AA1062" s="97">
        <v>-18465.900000000001</v>
      </c>
      <c r="AB1062" s="97">
        <v>-855.9</v>
      </c>
      <c r="AC1062" s="97"/>
      <c r="AD1062" s="97"/>
      <c r="AE1062" s="97">
        <f t="shared" si="868"/>
        <v>-11930.608333333332</v>
      </c>
      <c r="AF1062" s="105"/>
      <c r="AG1062" s="104"/>
      <c r="AH1062" s="102"/>
      <c r="AI1062" s="102"/>
      <c r="AJ1062" s="102"/>
      <c r="AK1062" s="103"/>
      <c r="AL1062" s="102">
        <f t="shared" si="851"/>
        <v>0</v>
      </c>
      <c r="AM1062" s="101"/>
      <c r="AN1062" s="102">
        <f t="shared" si="890"/>
        <v>-11930.608333333332</v>
      </c>
      <c r="AO1062" s="264">
        <f t="shared" si="852"/>
        <v>-11930.608333333332</v>
      </c>
      <c r="AP1062" s="240"/>
      <c r="AQ1062" s="87">
        <f t="shared" si="880"/>
        <v>-855.9</v>
      </c>
      <c r="AR1062" s="102"/>
      <c r="AS1062" s="102"/>
      <c r="AT1062" s="102"/>
      <c r="AU1062" s="103"/>
      <c r="AV1062" s="102">
        <f t="shared" si="853"/>
        <v>0</v>
      </c>
      <c r="AW1062" s="101"/>
      <c r="AX1062" s="102">
        <f t="shared" si="870"/>
        <v>-855.9</v>
      </c>
      <c r="AY1062" s="101">
        <f t="shared" si="854"/>
        <v>-855.9</v>
      </c>
      <c r="AZ1062" s="516"/>
      <c r="BA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row>
    <row r="1063" spans="1:87" s="11" customFormat="1" ht="12" customHeight="1">
      <c r="A1063" s="168">
        <v>23200813</v>
      </c>
      <c r="B1063" s="111" t="str">
        <f t="shared" si="871"/>
        <v>23200813</v>
      </c>
      <c r="C1063" s="96" t="s">
        <v>1133</v>
      </c>
      <c r="D1063" s="115" t="str">
        <f t="shared" si="872"/>
        <v>W/C</v>
      </c>
      <c r="E1063" s="115"/>
      <c r="F1063" s="96"/>
      <c r="G1063" s="115"/>
      <c r="H1063" s="184" t="str">
        <f t="shared" si="873"/>
        <v/>
      </c>
      <c r="I1063" s="184" t="str">
        <f t="shared" si="887"/>
        <v/>
      </c>
      <c r="J1063" s="184" t="str">
        <f t="shared" si="888"/>
        <v/>
      </c>
      <c r="K1063" s="184" t="str">
        <f t="shared" si="889"/>
        <v/>
      </c>
      <c r="L1063" s="184" t="str">
        <f t="shared" si="884"/>
        <v>NO</v>
      </c>
      <c r="M1063" s="184" t="str">
        <f t="shared" si="885"/>
        <v>W/C</v>
      </c>
      <c r="N1063" s="184" t="str">
        <f t="shared" si="886"/>
        <v>W/C</v>
      </c>
      <c r="O1063"/>
      <c r="P1063" s="97">
        <v>-6699.57</v>
      </c>
      <c r="Q1063" s="97">
        <v>-1139.6600000000001</v>
      </c>
      <c r="R1063" s="97">
        <v>210.34</v>
      </c>
      <c r="S1063" s="97">
        <v>-1139.6600000000001</v>
      </c>
      <c r="T1063" s="97">
        <v>-1139.6600000000001</v>
      </c>
      <c r="U1063" s="97">
        <v>-1556.32</v>
      </c>
      <c r="V1063" s="97">
        <v>-2553</v>
      </c>
      <c r="W1063" s="97">
        <v>-2553</v>
      </c>
      <c r="X1063" s="97">
        <v>-2553</v>
      </c>
      <c r="Y1063" s="97">
        <v>-2553</v>
      </c>
      <c r="Z1063" s="97">
        <v>-2553</v>
      </c>
      <c r="AA1063" s="97">
        <v>-2553</v>
      </c>
      <c r="AB1063" s="97">
        <v>-1688.82</v>
      </c>
      <c r="AC1063" s="97"/>
      <c r="AD1063" s="97"/>
      <c r="AE1063" s="97">
        <f t="shared" si="868"/>
        <v>-2023.0962499999998</v>
      </c>
      <c r="AF1063" s="105"/>
      <c r="AG1063" s="104"/>
      <c r="AH1063" s="102"/>
      <c r="AI1063" s="102"/>
      <c r="AJ1063" s="102"/>
      <c r="AK1063" s="103"/>
      <c r="AL1063" s="102">
        <f t="shared" si="851"/>
        <v>0</v>
      </c>
      <c r="AM1063" s="101"/>
      <c r="AN1063" s="102">
        <f t="shared" si="890"/>
        <v>-2023.0962499999998</v>
      </c>
      <c r="AO1063" s="264">
        <f t="shared" si="852"/>
        <v>-2023.0962499999998</v>
      </c>
      <c r="AP1063" s="240"/>
      <c r="AQ1063" s="87">
        <f t="shared" si="880"/>
        <v>-1688.82</v>
      </c>
      <c r="AR1063" s="102"/>
      <c r="AS1063" s="102"/>
      <c r="AT1063" s="102"/>
      <c r="AU1063" s="103"/>
      <c r="AV1063" s="102">
        <f t="shared" si="853"/>
        <v>0</v>
      </c>
      <c r="AW1063" s="101"/>
      <c r="AX1063" s="102">
        <f t="shared" si="870"/>
        <v>-1688.82</v>
      </c>
      <c r="AY1063" s="101">
        <f t="shared" si="854"/>
        <v>-1688.82</v>
      </c>
      <c r="AZ1063" s="516"/>
      <c r="BA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row>
    <row r="1064" spans="1:87" s="11" customFormat="1" ht="12" customHeight="1">
      <c r="A1064" s="168">
        <v>23200823</v>
      </c>
      <c r="B1064" s="111" t="str">
        <f t="shared" si="871"/>
        <v>23200823</v>
      </c>
      <c r="C1064" s="115" t="s">
        <v>1142</v>
      </c>
      <c r="D1064" s="115" t="str">
        <f t="shared" si="872"/>
        <v>W/C</v>
      </c>
      <c r="E1064" s="115"/>
      <c r="F1064" s="115"/>
      <c r="G1064" s="115"/>
      <c r="H1064" s="184" t="str">
        <f t="shared" si="873"/>
        <v/>
      </c>
      <c r="I1064" s="184" t="str">
        <f t="shared" si="887"/>
        <v/>
      </c>
      <c r="J1064" s="184" t="str">
        <f t="shared" si="888"/>
        <v/>
      </c>
      <c r="K1064" s="184" t="str">
        <f t="shared" si="889"/>
        <v/>
      </c>
      <c r="L1064" s="184" t="str">
        <f t="shared" si="884"/>
        <v>NO</v>
      </c>
      <c r="M1064" s="184" t="str">
        <f t="shared" si="885"/>
        <v>W/C</v>
      </c>
      <c r="N1064" s="184" t="str">
        <f t="shared" si="886"/>
        <v>W/C</v>
      </c>
      <c r="O1064"/>
      <c r="P1064" s="97">
        <v>-170582.48</v>
      </c>
      <c r="Q1064" s="97">
        <v>0</v>
      </c>
      <c r="R1064" s="97">
        <v>0</v>
      </c>
      <c r="S1064" s="97">
        <v>0</v>
      </c>
      <c r="T1064" s="97">
        <v>-8279.68</v>
      </c>
      <c r="U1064" s="97">
        <v>-8279.68</v>
      </c>
      <c r="V1064" s="97">
        <v>-8279.68</v>
      </c>
      <c r="W1064" s="97">
        <v>-8279.68</v>
      </c>
      <c r="X1064" s="97">
        <v>-8279.68</v>
      </c>
      <c r="Y1064" s="97">
        <v>-8279.68</v>
      </c>
      <c r="Z1064" s="97">
        <v>-8279.68</v>
      </c>
      <c r="AA1064" s="97">
        <v>-8279.68</v>
      </c>
      <c r="AB1064" s="97">
        <v>-8279.68</v>
      </c>
      <c r="AC1064" s="97"/>
      <c r="AD1064" s="97"/>
      <c r="AE1064" s="97">
        <f t="shared" si="868"/>
        <v>-12972.376666666669</v>
      </c>
      <c r="AF1064" s="105"/>
      <c r="AG1064" s="104"/>
      <c r="AH1064" s="102"/>
      <c r="AI1064" s="102"/>
      <c r="AJ1064" s="102"/>
      <c r="AK1064" s="103"/>
      <c r="AL1064" s="102">
        <f t="shared" si="851"/>
        <v>0</v>
      </c>
      <c r="AM1064" s="101"/>
      <c r="AN1064" s="102">
        <f t="shared" si="890"/>
        <v>-12972.376666666669</v>
      </c>
      <c r="AO1064" s="264">
        <f t="shared" si="852"/>
        <v>-12972.376666666669</v>
      </c>
      <c r="AP1064" s="240"/>
      <c r="AQ1064" s="87">
        <f t="shared" si="880"/>
        <v>-8279.68</v>
      </c>
      <c r="AR1064" s="102"/>
      <c r="AS1064" s="102"/>
      <c r="AT1064" s="102"/>
      <c r="AU1064" s="103"/>
      <c r="AV1064" s="102">
        <f t="shared" si="853"/>
        <v>0</v>
      </c>
      <c r="AW1064" s="101"/>
      <c r="AX1064" s="102">
        <f t="shared" si="870"/>
        <v>-8279.68</v>
      </c>
      <c r="AY1064" s="101">
        <f t="shared" si="854"/>
        <v>-8279.68</v>
      </c>
      <c r="AZ1064" s="516"/>
      <c r="BA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row>
    <row r="1065" spans="1:87" s="11" customFormat="1" ht="12" customHeight="1">
      <c r="A1065" s="174">
        <v>23200833</v>
      </c>
      <c r="B1065" s="204" t="str">
        <f t="shared" si="871"/>
        <v>23200833</v>
      </c>
      <c r="C1065" s="96" t="s">
        <v>1238</v>
      </c>
      <c r="D1065" s="115" t="str">
        <f t="shared" si="872"/>
        <v>W/C</v>
      </c>
      <c r="E1065" s="115"/>
      <c r="F1065" s="96"/>
      <c r="G1065" s="115"/>
      <c r="H1065" s="184" t="str">
        <f t="shared" si="873"/>
        <v/>
      </c>
      <c r="I1065" s="184" t="str">
        <f t="shared" si="887"/>
        <v/>
      </c>
      <c r="J1065" s="184" t="str">
        <f t="shared" si="888"/>
        <v/>
      </c>
      <c r="K1065" s="184" t="str">
        <f t="shared" si="889"/>
        <v/>
      </c>
      <c r="L1065" s="184" t="str">
        <f t="shared" si="884"/>
        <v>NO</v>
      </c>
      <c r="M1065" s="184" t="str">
        <f t="shared" si="885"/>
        <v>W/C</v>
      </c>
      <c r="N1065" s="184" t="str">
        <f t="shared" si="886"/>
        <v>W/C</v>
      </c>
      <c r="O1065" s="4"/>
      <c r="P1065" s="97">
        <v>1215.5</v>
      </c>
      <c r="Q1065" s="97">
        <v>842.5</v>
      </c>
      <c r="R1065" s="97">
        <v>845.5</v>
      </c>
      <c r="S1065" s="97">
        <v>489.5</v>
      </c>
      <c r="T1065" s="97">
        <v>927.5</v>
      </c>
      <c r="U1065" s="97">
        <v>550.17999999999995</v>
      </c>
      <c r="V1065" s="97">
        <v>259.3</v>
      </c>
      <c r="W1065" s="97">
        <v>1095.42</v>
      </c>
      <c r="X1065" s="97">
        <v>947.09</v>
      </c>
      <c r="Y1065" s="97">
        <v>895.7</v>
      </c>
      <c r="Z1065" s="97">
        <v>1586.42</v>
      </c>
      <c r="AA1065" s="97">
        <v>1779.42</v>
      </c>
      <c r="AB1065" s="97">
        <v>2432.2800000000002</v>
      </c>
      <c r="AC1065" s="97"/>
      <c r="AD1065" s="97"/>
      <c r="AE1065" s="97">
        <f t="shared" si="868"/>
        <v>1003.535</v>
      </c>
      <c r="AF1065" s="105"/>
      <c r="AG1065" s="104"/>
      <c r="AH1065" s="102"/>
      <c r="AI1065" s="102"/>
      <c r="AJ1065" s="102"/>
      <c r="AK1065" s="103"/>
      <c r="AL1065" s="102">
        <f t="shared" si="851"/>
        <v>0</v>
      </c>
      <c r="AM1065" s="101"/>
      <c r="AN1065" s="102">
        <f t="shared" si="890"/>
        <v>1003.535</v>
      </c>
      <c r="AO1065" s="264">
        <f t="shared" si="852"/>
        <v>1003.535</v>
      </c>
      <c r="AP1065" s="102"/>
      <c r="AQ1065" s="87">
        <f t="shared" si="880"/>
        <v>2432.2800000000002</v>
      </c>
      <c r="AR1065" s="102"/>
      <c r="AS1065" s="102"/>
      <c r="AT1065" s="102"/>
      <c r="AU1065" s="103"/>
      <c r="AV1065" s="102">
        <f t="shared" si="853"/>
        <v>0</v>
      </c>
      <c r="AW1065" s="101"/>
      <c r="AX1065" s="102">
        <f t="shared" si="870"/>
        <v>2432.2800000000002</v>
      </c>
      <c r="AY1065" s="101">
        <f t="shared" si="854"/>
        <v>2432.2800000000002</v>
      </c>
      <c r="AZ1065" s="516"/>
      <c r="BA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row>
    <row r="1066" spans="1:87" s="11" customFormat="1" ht="12" customHeight="1">
      <c r="A1066" s="168">
        <v>23200873</v>
      </c>
      <c r="B1066" s="111" t="str">
        <f t="shared" si="871"/>
        <v>23200873</v>
      </c>
      <c r="C1066" s="96" t="s">
        <v>1186</v>
      </c>
      <c r="D1066" s="115" t="str">
        <f t="shared" si="872"/>
        <v>Non-Op</v>
      </c>
      <c r="E1066" s="115"/>
      <c r="F1066" s="96"/>
      <c r="G1066" s="115"/>
      <c r="H1066" s="184" t="str">
        <f t="shared" si="873"/>
        <v/>
      </c>
      <c r="I1066" s="184" t="str">
        <f t="shared" si="887"/>
        <v/>
      </c>
      <c r="J1066" s="184" t="str">
        <f t="shared" si="888"/>
        <v/>
      </c>
      <c r="K1066" s="184" t="str">
        <f t="shared" si="889"/>
        <v>Non-Op</v>
      </c>
      <c r="L1066" s="184" t="str">
        <f t="shared" si="884"/>
        <v>NO</v>
      </c>
      <c r="M1066" s="184" t="str">
        <f t="shared" si="885"/>
        <v>NO</v>
      </c>
      <c r="N1066" s="184" t="str">
        <f t="shared" si="886"/>
        <v/>
      </c>
      <c r="O1066"/>
      <c r="P1066" s="97">
        <v>-6764389.2300000004</v>
      </c>
      <c r="Q1066" s="97">
        <v>-6552061.2199999997</v>
      </c>
      <c r="R1066" s="97">
        <v>-6273916.0899999999</v>
      </c>
      <c r="S1066" s="97">
        <v>-7167420.6399999997</v>
      </c>
      <c r="T1066" s="97">
        <v>-7134247.5</v>
      </c>
      <c r="U1066" s="97">
        <v>-7427322.79</v>
      </c>
      <c r="V1066" s="97">
        <v>-3982038.68</v>
      </c>
      <c r="W1066" s="97">
        <v>-3770955.15</v>
      </c>
      <c r="X1066" s="97">
        <v>-1560024.55</v>
      </c>
      <c r="Y1066" s="97">
        <v>-5059730.97</v>
      </c>
      <c r="Z1066" s="97">
        <v>-4713692.8899999997</v>
      </c>
      <c r="AA1066" s="97">
        <v>-4915529.5</v>
      </c>
      <c r="AB1066" s="97">
        <v>-6343260.0099999998</v>
      </c>
      <c r="AC1066" s="97"/>
      <c r="AD1066" s="97"/>
      <c r="AE1066" s="97">
        <f t="shared" si="868"/>
        <v>-5425897.0499999998</v>
      </c>
      <c r="AF1066" s="105"/>
      <c r="AG1066" s="104"/>
      <c r="AH1066" s="102"/>
      <c r="AI1066" s="102"/>
      <c r="AJ1066" s="102"/>
      <c r="AK1066" s="103">
        <f>AE1066</f>
        <v>-5425897.0499999998</v>
      </c>
      <c r="AL1066" s="102">
        <f t="shared" si="851"/>
        <v>-5425897.0499999998</v>
      </c>
      <c r="AM1066" s="101"/>
      <c r="AN1066" s="102"/>
      <c r="AO1066" s="264">
        <f t="shared" si="852"/>
        <v>0</v>
      </c>
      <c r="AP1066" s="240"/>
      <c r="AQ1066" s="87">
        <f t="shared" si="880"/>
        <v>-6343260.0099999998</v>
      </c>
      <c r="AR1066" s="102"/>
      <c r="AS1066" s="102"/>
      <c r="AT1066" s="102"/>
      <c r="AU1066" s="103">
        <f>AQ1066</f>
        <v>-6343260.0099999998</v>
      </c>
      <c r="AV1066" s="102">
        <f t="shared" si="853"/>
        <v>-6343260.0099999998</v>
      </c>
      <c r="AW1066" s="101"/>
      <c r="AX1066" s="102"/>
      <c r="AY1066" s="101">
        <f t="shared" si="854"/>
        <v>0</v>
      </c>
      <c r="AZ1066" s="516" t="s">
        <v>1684</v>
      </c>
      <c r="BA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row>
    <row r="1067" spans="1:87" s="11" customFormat="1" ht="12" customHeight="1">
      <c r="A1067" s="174">
        <v>23200953</v>
      </c>
      <c r="B1067" s="204" t="str">
        <f t="shared" si="871"/>
        <v>23200953</v>
      </c>
      <c r="C1067" s="96" t="s">
        <v>23</v>
      </c>
      <c r="D1067" s="115" t="str">
        <f t="shared" si="872"/>
        <v>W/C</v>
      </c>
      <c r="E1067" s="574" t="s">
        <v>1709</v>
      </c>
      <c r="F1067" s="96"/>
      <c r="G1067" s="115"/>
      <c r="H1067" s="184" t="str">
        <f t="shared" si="873"/>
        <v/>
      </c>
      <c r="I1067" s="184" t="str">
        <f t="shared" si="887"/>
        <v/>
      </c>
      <c r="J1067" s="184" t="str">
        <f t="shared" si="888"/>
        <v/>
      </c>
      <c r="K1067" s="184" t="str">
        <f t="shared" si="889"/>
        <v/>
      </c>
      <c r="L1067" s="184" t="str">
        <f t="shared" si="884"/>
        <v>NO</v>
      </c>
      <c r="M1067" s="184" t="str">
        <f t="shared" si="885"/>
        <v>W/C</v>
      </c>
      <c r="N1067" s="184" t="str">
        <f t="shared" si="886"/>
        <v>W/C</v>
      </c>
      <c r="O1067" s="4"/>
      <c r="P1067" s="97">
        <v>0</v>
      </c>
      <c r="Q1067" s="97">
        <v>0</v>
      </c>
      <c r="R1067" s="97">
        <v>-0.01</v>
      </c>
      <c r="S1067" s="97">
        <v>0</v>
      </c>
      <c r="T1067" s="97">
        <v>0</v>
      </c>
      <c r="U1067" s="97">
        <v>0</v>
      </c>
      <c r="V1067" s="97">
        <v>0</v>
      </c>
      <c r="W1067" s="97">
        <v>50</v>
      </c>
      <c r="X1067" s="97">
        <v>0</v>
      </c>
      <c r="Y1067" s="97">
        <v>916.84</v>
      </c>
      <c r="Z1067" s="97">
        <v>20.49</v>
      </c>
      <c r="AA1067" s="97">
        <v>0</v>
      </c>
      <c r="AB1067" s="97">
        <v>405.04</v>
      </c>
      <c r="AC1067" s="97"/>
      <c r="AD1067" s="97"/>
      <c r="AE1067" s="97">
        <f t="shared" si="868"/>
        <v>99.15333333333335</v>
      </c>
      <c r="AF1067" s="105"/>
      <c r="AG1067" s="104"/>
      <c r="AH1067" s="102"/>
      <c r="AI1067" s="102"/>
      <c r="AJ1067" s="102"/>
      <c r="AK1067" s="103"/>
      <c r="AL1067" s="102">
        <f t="shared" si="851"/>
        <v>0</v>
      </c>
      <c r="AM1067" s="101"/>
      <c r="AN1067" s="102">
        <f t="shared" ref="AN1067:AN1088" si="891">AE1067</f>
        <v>99.15333333333335</v>
      </c>
      <c r="AO1067" s="264">
        <f t="shared" si="852"/>
        <v>99.15333333333335</v>
      </c>
      <c r="AP1067" s="102"/>
      <c r="AQ1067" s="87">
        <f t="shared" si="880"/>
        <v>405.04</v>
      </c>
      <c r="AR1067" s="102"/>
      <c r="AS1067" s="102"/>
      <c r="AT1067" s="102"/>
      <c r="AU1067" s="103"/>
      <c r="AV1067" s="102">
        <f t="shared" si="853"/>
        <v>0</v>
      </c>
      <c r="AW1067" s="101"/>
      <c r="AX1067" s="102">
        <f>AQ1067</f>
        <v>405.04</v>
      </c>
      <c r="AY1067" s="101">
        <f t="shared" si="854"/>
        <v>405.04</v>
      </c>
      <c r="AZ1067" s="516"/>
      <c r="BA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row>
    <row r="1068" spans="1:87" s="11" customFormat="1" ht="12" customHeight="1">
      <c r="A1068" s="168">
        <v>23201003</v>
      </c>
      <c r="B1068" s="111" t="str">
        <f t="shared" si="871"/>
        <v>23201003</v>
      </c>
      <c r="C1068" s="96" t="s">
        <v>790</v>
      </c>
      <c r="D1068" s="115" t="str">
        <f t="shared" si="872"/>
        <v>W/C</v>
      </c>
      <c r="E1068" s="115"/>
      <c r="F1068" s="96"/>
      <c r="G1068" s="115"/>
      <c r="H1068" s="184" t="str">
        <f t="shared" si="873"/>
        <v/>
      </c>
      <c r="I1068" s="184" t="str">
        <f t="shared" si="887"/>
        <v/>
      </c>
      <c r="J1068" s="184" t="str">
        <f t="shared" si="888"/>
        <v/>
      </c>
      <c r="K1068" s="184" t="str">
        <f t="shared" si="889"/>
        <v/>
      </c>
      <c r="L1068" s="184" t="str">
        <f t="shared" si="884"/>
        <v>NO</v>
      </c>
      <c r="M1068" s="184" t="str">
        <f t="shared" si="885"/>
        <v>W/C</v>
      </c>
      <c r="N1068" s="184" t="str">
        <f t="shared" si="886"/>
        <v>W/C</v>
      </c>
      <c r="O1068"/>
      <c r="P1068" s="97">
        <v>-50804403.740000002</v>
      </c>
      <c r="Q1068" s="97">
        <v>-23207769.32</v>
      </c>
      <c r="R1068" s="97">
        <v>-32390972.640000001</v>
      </c>
      <c r="S1068" s="97">
        <v>-32171126.5</v>
      </c>
      <c r="T1068" s="97">
        <v>-33375241.559999999</v>
      </c>
      <c r="U1068" s="97">
        <v>-38385300.210000001</v>
      </c>
      <c r="V1068" s="97">
        <v>-40135141.289999999</v>
      </c>
      <c r="W1068" s="97">
        <v>-25612541.210000001</v>
      </c>
      <c r="X1068" s="97">
        <v>-35739531.479999997</v>
      </c>
      <c r="Y1068" s="97">
        <v>-45753831.609999999</v>
      </c>
      <c r="Z1068" s="97">
        <v>-39156035.030000001</v>
      </c>
      <c r="AA1068" s="97">
        <v>-48320199.200000003</v>
      </c>
      <c r="AB1068" s="97">
        <v>-36573818.299999997</v>
      </c>
      <c r="AC1068" s="97"/>
      <c r="AD1068" s="97"/>
      <c r="AE1068" s="97">
        <f t="shared" si="868"/>
        <v>-36494733.422499999</v>
      </c>
      <c r="AF1068" s="105"/>
      <c r="AG1068" s="104"/>
      <c r="AH1068" s="102"/>
      <c r="AI1068" s="102"/>
      <c r="AJ1068" s="102"/>
      <c r="AK1068" s="103"/>
      <c r="AL1068" s="102">
        <f t="shared" si="851"/>
        <v>0</v>
      </c>
      <c r="AM1068" s="101"/>
      <c r="AN1068" s="102">
        <f t="shared" si="891"/>
        <v>-36494733.422499999</v>
      </c>
      <c r="AO1068" s="264">
        <f t="shared" si="852"/>
        <v>-36494733.422499999</v>
      </c>
      <c r="AP1068" s="240"/>
      <c r="AQ1068" s="87">
        <f t="shared" si="880"/>
        <v>-36573818.299999997</v>
      </c>
      <c r="AR1068" s="102"/>
      <c r="AS1068" s="102"/>
      <c r="AT1068" s="102"/>
      <c r="AU1068" s="103"/>
      <c r="AV1068" s="102">
        <f t="shared" si="853"/>
        <v>0</v>
      </c>
      <c r="AW1068" s="101"/>
      <c r="AX1068" s="102">
        <f t="shared" ref="AX1068:AX1088" si="892">AQ1068</f>
        <v>-36573818.299999997</v>
      </c>
      <c r="AY1068" s="101">
        <f t="shared" si="854"/>
        <v>-36573818.299999997</v>
      </c>
      <c r="AZ1068" s="516"/>
      <c r="BA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row>
    <row r="1069" spans="1:87" s="11" customFormat="1" ht="12" customHeight="1">
      <c r="A1069" s="168">
        <v>23201013</v>
      </c>
      <c r="B1069" s="111" t="str">
        <f t="shared" si="871"/>
        <v>23201013</v>
      </c>
      <c r="C1069" s="96" t="s">
        <v>509</v>
      </c>
      <c r="D1069" s="115" t="str">
        <f t="shared" si="872"/>
        <v>W/C</v>
      </c>
      <c r="E1069" s="115"/>
      <c r="F1069" s="96"/>
      <c r="G1069" s="115"/>
      <c r="H1069" s="184" t="str">
        <f t="shared" ref="H1069:H1101" si="893">IF(VALUE(AH1069),H$7,IF(ISBLANK(AH1069),"",H$7))</f>
        <v/>
      </c>
      <c r="I1069" s="184" t="str">
        <f t="shared" si="887"/>
        <v/>
      </c>
      <c r="J1069" s="184" t="str">
        <f t="shared" si="888"/>
        <v/>
      </c>
      <c r="K1069" s="184" t="str">
        <f t="shared" si="889"/>
        <v/>
      </c>
      <c r="L1069" s="184" t="str">
        <f t="shared" si="884"/>
        <v>NO</v>
      </c>
      <c r="M1069" s="184" t="str">
        <f t="shared" si="885"/>
        <v>W/C</v>
      </c>
      <c r="N1069" s="184" t="str">
        <f t="shared" si="886"/>
        <v>W/C</v>
      </c>
      <c r="O1069"/>
      <c r="P1069" s="97">
        <v>-7851640.3099999996</v>
      </c>
      <c r="Q1069" s="97">
        <v>-17224377.16</v>
      </c>
      <c r="R1069" s="97">
        <v>-10801316.58</v>
      </c>
      <c r="S1069" s="97">
        <v>-22034283.760000002</v>
      </c>
      <c r="T1069" s="97">
        <v>-12182159.369999999</v>
      </c>
      <c r="U1069" s="97">
        <v>-18692267.75</v>
      </c>
      <c r="V1069" s="97">
        <v>-24247682.59</v>
      </c>
      <c r="W1069" s="97">
        <v>-17638845.050000001</v>
      </c>
      <c r="X1069" s="97">
        <v>-23395569.760000002</v>
      </c>
      <c r="Y1069" s="97">
        <v>-16845191.66</v>
      </c>
      <c r="Z1069" s="97">
        <v>-26147817.489999998</v>
      </c>
      <c r="AA1069" s="97">
        <v>-20762975.149999999</v>
      </c>
      <c r="AB1069" s="97">
        <v>-16258488.9</v>
      </c>
      <c r="AC1069" s="97"/>
      <c r="AD1069" s="97"/>
      <c r="AE1069" s="97">
        <f t="shared" si="868"/>
        <v>-18502295.910416666</v>
      </c>
      <c r="AF1069" s="105"/>
      <c r="AG1069" s="104"/>
      <c r="AH1069" s="102"/>
      <c r="AI1069" s="102"/>
      <c r="AJ1069" s="102"/>
      <c r="AK1069" s="103"/>
      <c r="AL1069" s="102">
        <f t="shared" si="851"/>
        <v>0</v>
      </c>
      <c r="AM1069" s="101"/>
      <c r="AN1069" s="102">
        <f t="shared" si="891"/>
        <v>-18502295.910416666</v>
      </c>
      <c r="AO1069" s="264">
        <f t="shared" si="852"/>
        <v>-18502295.910416666</v>
      </c>
      <c r="AP1069" s="240"/>
      <c r="AQ1069" s="87">
        <f t="shared" si="880"/>
        <v>-16258488.9</v>
      </c>
      <c r="AR1069" s="102"/>
      <c r="AS1069" s="102"/>
      <c r="AT1069" s="102"/>
      <c r="AU1069" s="103"/>
      <c r="AV1069" s="102">
        <f t="shared" si="853"/>
        <v>0</v>
      </c>
      <c r="AW1069" s="101"/>
      <c r="AX1069" s="102">
        <f t="shared" si="892"/>
        <v>-16258488.9</v>
      </c>
      <c r="AY1069" s="101">
        <f t="shared" si="854"/>
        <v>-16258488.9</v>
      </c>
      <c r="AZ1069" s="516"/>
      <c r="BA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row>
    <row r="1070" spans="1:87" s="11" customFormat="1" ht="12" customHeight="1">
      <c r="A1070" s="168">
        <v>23201033</v>
      </c>
      <c r="B1070" s="111" t="str">
        <f t="shared" si="871"/>
        <v>23201033</v>
      </c>
      <c r="C1070" s="96" t="s">
        <v>380</v>
      </c>
      <c r="D1070" s="115" t="str">
        <f t="shared" si="872"/>
        <v>W/C</v>
      </c>
      <c r="E1070" s="115"/>
      <c r="F1070" s="96"/>
      <c r="G1070" s="115"/>
      <c r="H1070" s="184" t="str">
        <f t="shared" si="893"/>
        <v/>
      </c>
      <c r="I1070" s="184" t="str">
        <f t="shared" si="887"/>
        <v/>
      </c>
      <c r="J1070" s="184" t="str">
        <f t="shared" si="888"/>
        <v/>
      </c>
      <c r="K1070" s="184" t="str">
        <f t="shared" si="889"/>
        <v/>
      </c>
      <c r="L1070" s="184" t="str">
        <f t="shared" si="884"/>
        <v>NO</v>
      </c>
      <c r="M1070" s="184" t="str">
        <f t="shared" si="885"/>
        <v>W/C</v>
      </c>
      <c r="N1070" s="184" t="str">
        <f t="shared" si="886"/>
        <v>W/C</v>
      </c>
      <c r="O1070"/>
      <c r="P1070" s="97">
        <v>-143293.91</v>
      </c>
      <c r="Q1070" s="97">
        <v>-202624.15</v>
      </c>
      <c r="R1070" s="97">
        <v>-110432.65</v>
      </c>
      <c r="S1070" s="97">
        <v>-162612.29</v>
      </c>
      <c r="T1070" s="97">
        <v>-214362.39</v>
      </c>
      <c r="U1070" s="97">
        <v>-103918.54</v>
      </c>
      <c r="V1070" s="97">
        <v>-154543.28</v>
      </c>
      <c r="W1070" s="97">
        <v>-215803.88</v>
      </c>
      <c r="X1070" s="97">
        <v>-112308.22</v>
      </c>
      <c r="Y1070" s="97">
        <v>-162711.14000000001</v>
      </c>
      <c r="Z1070" s="97">
        <v>-214848.28</v>
      </c>
      <c r="AA1070" s="97">
        <v>-104320.72</v>
      </c>
      <c r="AB1070" s="97">
        <v>-176017.73</v>
      </c>
      <c r="AC1070" s="97"/>
      <c r="AD1070" s="97"/>
      <c r="AE1070" s="97">
        <f t="shared" si="868"/>
        <v>-159845.11333333334</v>
      </c>
      <c r="AF1070" s="105"/>
      <c r="AG1070" s="104"/>
      <c r="AH1070" s="102"/>
      <c r="AI1070" s="102"/>
      <c r="AJ1070" s="102"/>
      <c r="AK1070" s="103"/>
      <c r="AL1070" s="102">
        <f t="shared" si="851"/>
        <v>0</v>
      </c>
      <c r="AM1070" s="101"/>
      <c r="AN1070" s="102">
        <f t="shared" si="891"/>
        <v>-159845.11333333334</v>
      </c>
      <c r="AO1070" s="264">
        <f t="shared" si="852"/>
        <v>-159845.11333333334</v>
      </c>
      <c r="AP1070" s="240"/>
      <c r="AQ1070" s="87">
        <f t="shared" si="880"/>
        <v>-176017.73</v>
      </c>
      <c r="AR1070" s="102"/>
      <c r="AS1070" s="102"/>
      <c r="AT1070" s="102"/>
      <c r="AU1070" s="103"/>
      <c r="AV1070" s="102">
        <f t="shared" si="853"/>
        <v>0</v>
      </c>
      <c r="AW1070" s="101"/>
      <c r="AX1070" s="102">
        <f t="shared" si="892"/>
        <v>-176017.73</v>
      </c>
      <c r="AY1070" s="101">
        <f t="shared" si="854"/>
        <v>-176017.73</v>
      </c>
      <c r="AZ1070" s="516"/>
      <c r="BA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row>
    <row r="1071" spans="1:87" s="11" customFormat="1" ht="12" customHeight="1">
      <c r="A1071" s="168">
        <v>23201043</v>
      </c>
      <c r="B1071" s="111" t="str">
        <f t="shared" si="871"/>
        <v>23201043</v>
      </c>
      <c r="C1071" s="96" t="s">
        <v>779</v>
      </c>
      <c r="D1071" s="115" t="str">
        <f t="shared" si="872"/>
        <v>W/C</v>
      </c>
      <c r="E1071" s="115"/>
      <c r="F1071" s="96"/>
      <c r="G1071" s="115"/>
      <c r="H1071" s="184" t="str">
        <f t="shared" si="893"/>
        <v/>
      </c>
      <c r="I1071" s="184" t="str">
        <f t="shared" si="887"/>
        <v/>
      </c>
      <c r="J1071" s="184" t="str">
        <f t="shared" si="888"/>
        <v/>
      </c>
      <c r="K1071" s="184" t="str">
        <f t="shared" si="889"/>
        <v/>
      </c>
      <c r="L1071" s="184" t="str">
        <f t="shared" si="884"/>
        <v>NO</v>
      </c>
      <c r="M1071" s="184" t="str">
        <f t="shared" si="885"/>
        <v>W/C</v>
      </c>
      <c r="N1071" s="184" t="str">
        <f t="shared" si="886"/>
        <v>W/C</v>
      </c>
      <c r="O1071"/>
      <c r="P1071" s="97">
        <v>-219671.99</v>
      </c>
      <c r="Q1071" s="97">
        <v>-139660.79</v>
      </c>
      <c r="R1071" s="97">
        <v>-113988.23</v>
      </c>
      <c r="S1071" s="97">
        <v>-115953.16</v>
      </c>
      <c r="T1071" s="97">
        <v>-62997.78</v>
      </c>
      <c r="U1071" s="97">
        <v>-92748.54</v>
      </c>
      <c r="V1071" s="97">
        <v>-126312.02</v>
      </c>
      <c r="W1071" s="97">
        <v>-132008.78</v>
      </c>
      <c r="X1071" s="97">
        <v>-160635.84</v>
      </c>
      <c r="Y1071" s="97">
        <v>-231168.64000000001</v>
      </c>
      <c r="Z1071" s="97">
        <v>-247259.5</v>
      </c>
      <c r="AA1071" s="97">
        <v>-259515.48</v>
      </c>
      <c r="AB1071" s="97">
        <v>-227993.06</v>
      </c>
      <c r="AC1071" s="97"/>
      <c r="AD1071" s="97"/>
      <c r="AE1071" s="97">
        <f t="shared" si="868"/>
        <v>-158840.10708333334</v>
      </c>
      <c r="AF1071" s="105"/>
      <c r="AG1071" s="104"/>
      <c r="AH1071" s="102"/>
      <c r="AI1071" s="102"/>
      <c r="AJ1071" s="102"/>
      <c r="AK1071" s="103"/>
      <c r="AL1071" s="102">
        <f t="shared" si="851"/>
        <v>0</v>
      </c>
      <c r="AM1071" s="101"/>
      <c r="AN1071" s="102">
        <f t="shared" si="891"/>
        <v>-158840.10708333334</v>
      </c>
      <c r="AO1071" s="264">
        <f t="shared" si="852"/>
        <v>-158840.10708333334</v>
      </c>
      <c r="AP1071" s="240"/>
      <c r="AQ1071" s="87">
        <f t="shared" si="880"/>
        <v>-227993.06</v>
      </c>
      <c r="AR1071" s="102"/>
      <c r="AS1071" s="102"/>
      <c r="AT1071" s="102"/>
      <c r="AU1071" s="103"/>
      <c r="AV1071" s="102">
        <f t="shared" si="853"/>
        <v>0</v>
      </c>
      <c r="AW1071" s="101"/>
      <c r="AX1071" s="102">
        <f t="shared" si="892"/>
        <v>-227993.06</v>
      </c>
      <c r="AY1071" s="101">
        <f t="shared" si="854"/>
        <v>-227993.06</v>
      </c>
      <c r="AZ1071" s="516"/>
      <c r="BA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row>
    <row r="1072" spans="1:87" s="11" customFormat="1" ht="12" customHeight="1">
      <c r="A1072" s="168">
        <v>23201053</v>
      </c>
      <c r="B1072" s="111" t="str">
        <f t="shared" si="871"/>
        <v>23201053</v>
      </c>
      <c r="C1072" s="96" t="s">
        <v>780</v>
      </c>
      <c r="D1072" s="115" t="str">
        <f t="shared" si="872"/>
        <v>W/C</v>
      </c>
      <c r="E1072" s="115"/>
      <c r="F1072" s="96"/>
      <c r="G1072" s="115"/>
      <c r="H1072" s="184" t="str">
        <f t="shared" si="893"/>
        <v/>
      </c>
      <c r="I1072" s="184" t="str">
        <f t="shared" si="887"/>
        <v/>
      </c>
      <c r="J1072" s="184" t="str">
        <f t="shared" si="888"/>
        <v/>
      </c>
      <c r="K1072" s="184" t="str">
        <f t="shared" si="889"/>
        <v/>
      </c>
      <c r="L1072" s="184" t="str">
        <f t="shared" si="884"/>
        <v>NO</v>
      </c>
      <c r="M1072" s="184" t="str">
        <f t="shared" si="885"/>
        <v>W/C</v>
      </c>
      <c r="N1072" s="184" t="str">
        <f t="shared" si="886"/>
        <v>W/C</v>
      </c>
      <c r="O1072"/>
      <c r="P1072" s="97">
        <v>0</v>
      </c>
      <c r="Q1072" s="97">
        <v>0</v>
      </c>
      <c r="R1072" s="97">
        <v>0</v>
      </c>
      <c r="S1072" s="97">
        <v>0</v>
      </c>
      <c r="T1072" s="97">
        <v>0</v>
      </c>
      <c r="U1072" s="97">
        <v>0</v>
      </c>
      <c r="V1072" s="97">
        <v>0</v>
      </c>
      <c r="W1072" s="97">
        <v>0</v>
      </c>
      <c r="X1072" s="97">
        <v>0</v>
      </c>
      <c r="Y1072" s="97">
        <v>0</v>
      </c>
      <c r="Z1072" s="97">
        <v>0</v>
      </c>
      <c r="AA1072" s="97">
        <v>0</v>
      </c>
      <c r="AB1072" s="97">
        <v>0</v>
      </c>
      <c r="AC1072" s="97"/>
      <c r="AD1072" s="97"/>
      <c r="AE1072" s="97">
        <f t="shared" si="868"/>
        <v>0</v>
      </c>
      <c r="AF1072" s="105"/>
      <c r="AG1072" s="104"/>
      <c r="AH1072" s="102"/>
      <c r="AI1072" s="102"/>
      <c r="AJ1072" s="102"/>
      <c r="AK1072" s="103"/>
      <c r="AL1072" s="102">
        <f t="shared" si="851"/>
        <v>0</v>
      </c>
      <c r="AM1072" s="101"/>
      <c r="AN1072" s="102">
        <f t="shared" si="891"/>
        <v>0</v>
      </c>
      <c r="AO1072" s="264">
        <f t="shared" si="852"/>
        <v>0</v>
      </c>
      <c r="AP1072" s="240"/>
      <c r="AQ1072" s="87">
        <f t="shared" si="880"/>
        <v>0</v>
      </c>
      <c r="AR1072" s="102"/>
      <c r="AS1072" s="102"/>
      <c r="AT1072" s="102"/>
      <c r="AU1072" s="103"/>
      <c r="AV1072" s="102">
        <f t="shared" si="853"/>
        <v>0</v>
      </c>
      <c r="AW1072" s="101"/>
      <c r="AX1072" s="102">
        <f t="shared" si="892"/>
        <v>0</v>
      </c>
      <c r="AY1072" s="101">
        <f t="shared" si="854"/>
        <v>0</v>
      </c>
      <c r="AZ1072" s="516"/>
      <c r="BA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row>
    <row r="1073" spans="1:87" s="11" customFormat="1" ht="12" customHeight="1">
      <c r="A1073" s="168">
        <v>23201073</v>
      </c>
      <c r="B1073" s="111" t="str">
        <f t="shared" si="871"/>
        <v>23201073</v>
      </c>
      <c r="C1073" s="96" t="s">
        <v>68</v>
      </c>
      <c r="D1073" s="115" t="str">
        <f t="shared" si="872"/>
        <v>W/C</v>
      </c>
      <c r="E1073" s="115"/>
      <c r="F1073" s="96"/>
      <c r="G1073" s="115"/>
      <c r="H1073" s="184" t="str">
        <f t="shared" si="893"/>
        <v/>
      </c>
      <c r="I1073" s="184" t="str">
        <f t="shared" si="887"/>
        <v/>
      </c>
      <c r="J1073" s="184" t="str">
        <f t="shared" si="888"/>
        <v/>
      </c>
      <c r="K1073" s="184" t="str">
        <f t="shared" si="889"/>
        <v/>
      </c>
      <c r="L1073" s="184" t="str">
        <f t="shared" si="884"/>
        <v>NO</v>
      </c>
      <c r="M1073" s="184" t="str">
        <f t="shared" si="885"/>
        <v>W/C</v>
      </c>
      <c r="N1073" s="184" t="str">
        <f t="shared" si="886"/>
        <v>W/C</v>
      </c>
      <c r="O1073"/>
      <c r="P1073" s="97">
        <v>2318.14</v>
      </c>
      <c r="Q1073" s="97">
        <v>-499738.24</v>
      </c>
      <c r="R1073" s="97">
        <v>-544770.98</v>
      </c>
      <c r="S1073" s="97">
        <v>0</v>
      </c>
      <c r="T1073" s="97">
        <v>106.81</v>
      </c>
      <c r="U1073" s="97">
        <v>-723.73</v>
      </c>
      <c r="V1073" s="97">
        <v>-324.12</v>
      </c>
      <c r="W1073" s="97">
        <v>-456193.49</v>
      </c>
      <c r="X1073" s="97">
        <v>-32.24</v>
      </c>
      <c r="Y1073" s="97">
        <v>140.04</v>
      </c>
      <c r="Z1073" s="97">
        <v>519.46</v>
      </c>
      <c r="AA1073" s="97">
        <v>-68.06</v>
      </c>
      <c r="AB1073" s="97">
        <v>-632675.21</v>
      </c>
      <c r="AC1073" s="97"/>
      <c r="AD1073" s="97"/>
      <c r="AE1073" s="97">
        <f t="shared" si="868"/>
        <v>-151355.25708333333</v>
      </c>
      <c r="AF1073" s="105"/>
      <c r="AG1073" s="104"/>
      <c r="AH1073" s="102"/>
      <c r="AI1073" s="102"/>
      <c r="AJ1073" s="102"/>
      <c r="AK1073" s="103"/>
      <c r="AL1073" s="102">
        <f t="shared" si="851"/>
        <v>0</v>
      </c>
      <c r="AM1073" s="101"/>
      <c r="AN1073" s="102">
        <f t="shared" si="891"/>
        <v>-151355.25708333333</v>
      </c>
      <c r="AO1073" s="264">
        <f t="shared" si="852"/>
        <v>-151355.25708333333</v>
      </c>
      <c r="AP1073" s="240"/>
      <c r="AQ1073" s="87">
        <f t="shared" si="880"/>
        <v>-632675.21</v>
      </c>
      <c r="AR1073" s="102"/>
      <c r="AS1073" s="102"/>
      <c r="AT1073" s="102"/>
      <c r="AU1073" s="103"/>
      <c r="AV1073" s="102">
        <f t="shared" si="853"/>
        <v>0</v>
      </c>
      <c r="AW1073" s="101"/>
      <c r="AX1073" s="102">
        <f t="shared" si="892"/>
        <v>-632675.21</v>
      </c>
      <c r="AY1073" s="101">
        <f t="shared" si="854"/>
        <v>-632675.21</v>
      </c>
      <c r="AZ1073" s="516"/>
      <c r="BA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row>
    <row r="1074" spans="1:87" s="11" customFormat="1" ht="12" customHeight="1">
      <c r="A1074" s="168">
        <v>23201093</v>
      </c>
      <c r="B1074" s="111" t="str">
        <f t="shared" si="871"/>
        <v>23201093</v>
      </c>
      <c r="C1074" s="96" t="s">
        <v>69</v>
      </c>
      <c r="D1074" s="115" t="str">
        <f t="shared" si="872"/>
        <v>W/C</v>
      </c>
      <c r="E1074" s="115"/>
      <c r="F1074" s="96"/>
      <c r="G1074" s="115"/>
      <c r="H1074" s="184" t="str">
        <f t="shared" si="893"/>
        <v/>
      </c>
      <c r="I1074" s="184" t="str">
        <f t="shared" si="887"/>
        <v/>
      </c>
      <c r="J1074" s="184" t="str">
        <f t="shared" si="888"/>
        <v/>
      </c>
      <c r="K1074" s="184" t="str">
        <f t="shared" si="889"/>
        <v/>
      </c>
      <c r="L1074" s="184" t="str">
        <f t="shared" si="884"/>
        <v>NO</v>
      </c>
      <c r="M1074" s="184" t="str">
        <f t="shared" si="885"/>
        <v>W/C</v>
      </c>
      <c r="N1074" s="184" t="str">
        <f t="shared" si="886"/>
        <v>W/C</v>
      </c>
      <c r="O1074"/>
      <c r="P1074" s="97">
        <v>0</v>
      </c>
      <c r="Q1074" s="97">
        <v>-67965.94</v>
      </c>
      <c r="R1074" s="97">
        <v>-67260.639999999999</v>
      </c>
      <c r="S1074" s="97">
        <v>0</v>
      </c>
      <c r="T1074" s="97">
        <v>0</v>
      </c>
      <c r="U1074" s="97">
        <v>0</v>
      </c>
      <c r="V1074" s="97">
        <v>0</v>
      </c>
      <c r="W1074" s="97">
        <v>-71030.92</v>
      </c>
      <c r="X1074" s="97">
        <v>0</v>
      </c>
      <c r="Y1074" s="97">
        <v>0</v>
      </c>
      <c r="Z1074" s="97">
        <v>0</v>
      </c>
      <c r="AA1074" s="97">
        <v>0</v>
      </c>
      <c r="AB1074" s="97">
        <v>-69360.45</v>
      </c>
      <c r="AC1074" s="97"/>
      <c r="AD1074" s="97"/>
      <c r="AE1074" s="97">
        <f t="shared" si="868"/>
        <v>-20078.143749999999</v>
      </c>
      <c r="AF1074" s="105"/>
      <c r="AG1074" s="104"/>
      <c r="AH1074" s="102"/>
      <c r="AI1074" s="102"/>
      <c r="AJ1074" s="102"/>
      <c r="AK1074" s="103"/>
      <c r="AL1074" s="102">
        <f t="shared" si="851"/>
        <v>0</v>
      </c>
      <c r="AM1074" s="101"/>
      <c r="AN1074" s="102">
        <f t="shared" si="891"/>
        <v>-20078.143749999999</v>
      </c>
      <c r="AO1074" s="264">
        <f t="shared" si="852"/>
        <v>-20078.143749999999</v>
      </c>
      <c r="AP1074" s="240"/>
      <c r="AQ1074" s="87">
        <f t="shared" si="880"/>
        <v>-69360.45</v>
      </c>
      <c r="AR1074" s="102"/>
      <c r="AS1074" s="102"/>
      <c r="AT1074" s="102"/>
      <c r="AU1074" s="103"/>
      <c r="AV1074" s="102">
        <f t="shared" si="853"/>
        <v>0</v>
      </c>
      <c r="AW1074" s="101"/>
      <c r="AX1074" s="102">
        <f t="shared" si="892"/>
        <v>-69360.45</v>
      </c>
      <c r="AY1074" s="101">
        <f t="shared" si="854"/>
        <v>-69360.45</v>
      </c>
      <c r="AZ1074" s="516"/>
      <c r="BA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row>
    <row r="1075" spans="1:87" s="11" customFormat="1" ht="12" customHeight="1">
      <c r="A1075" s="181">
        <v>23201113</v>
      </c>
      <c r="B1075" s="211" t="str">
        <f t="shared" si="871"/>
        <v>23201113</v>
      </c>
      <c r="C1075" s="96" t="s">
        <v>210</v>
      </c>
      <c r="D1075" s="115" t="str">
        <f t="shared" si="872"/>
        <v>W/C</v>
      </c>
      <c r="E1075" s="115"/>
      <c r="F1075" s="96"/>
      <c r="G1075" s="115"/>
      <c r="H1075" s="184" t="str">
        <f t="shared" si="893"/>
        <v/>
      </c>
      <c r="I1075" s="184" t="str">
        <f t="shared" si="887"/>
        <v/>
      </c>
      <c r="J1075" s="184" t="str">
        <f t="shared" si="888"/>
        <v/>
      </c>
      <c r="K1075" s="184" t="str">
        <f t="shared" si="889"/>
        <v/>
      </c>
      <c r="L1075" s="184" t="str">
        <f t="shared" si="884"/>
        <v>NO</v>
      </c>
      <c r="M1075" s="184" t="str">
        <f t="shared" si="885"/>
        <v>W/C</v>
      </c>
      <c r="N1075" s="184" t="str">
        <f t="shared" si="886"/>
        <v>W/C</v>
      </c>
      <c r="O1075"/>
      <c r="P1075" s="97">
        <v>19218.310000000001</v>
      </c>
      <c r="Q1075" s="97">
        <v>11365.35</v>
      </c>
      <c r="R1075" s="97">
        <v>9982.2000000000007</v>
      </c>
      <c r="S1075" s="97">
        <v>7583.69</v>
      </c>
      <c r="T1075" s="97">
        <v>10429.49</v>
      </c>
      <c r="U1075" s="97">
        <v>12931.02</v>
      </c>
      <c r="V1075" s="97">
        <v>10615.02</v>
      </c>
      <c r="W1075" s="97">
        <v>6290.14</v>
      </c>
      <c r="X1075" s="97">
        <v>8976.82</v>
      </c>
      <c r="Y1075" s="97">
        <v>21264.45</v>
      </c>
      <c r="Z1075" s="97">
        <v>19464.599999999999</v>
      </c>
      <c r="AA1075" s="97">
        <v>26959.19</v>
      </c>
      <c r="AB1075" s="97">
        <v>4096.22</v>
      </c>
      <c r="AC1075" s="97"/>
      <c r="AD1075" s="97"/>
      <c r="AE1075" s="97">
        <f t="shared" si="868"/>
        <v>13126.602916666669</v>
      </c>
      <c r="AF1075" s="105"/>
      <c r="AG1075" s="104"/>
      <c r="AH1075" s="102"/>
      <c r="AI1075" s="102"/>
      <c r="AJ1075" s="102"/>
      <c r="AK1075" s="103"/>
      <c r="AL1075" s="102">
        <f t="shared" si="851"/>
        <v>0</v>
      </c>
      <c r="AM1075" s="101"/>
      <c r="AN1075" s="102">
        <f t="shared" si="891"/>
        <v>13126.602916666669</v>
      </c>
      <c r="AO1075" s="264">
        <f t="shared" si="852"/>
        <v>13126.602916666669</v>
      </c>
      <c r="AP1075" s="240"/>
      <c r="AQ1075" s="87">
        <f t="shared" si="880"/>
        <v>4096.22</v>
      </c>
      <c r="AR1075" s="102"/>
      <c r="AS1075" s="102"/>
      <c r="AT1075" s="102"/>
      <c r="AU1075" s="103"/>
      <c r="AV1075" s="102">
        <f t="shared" si="853"/>
        <v>0</v>
      </c>
      <c r="AW1075" s="101"/>
      <c r="AX1075" s="102">
        <f t="shared" si="892"/>
        <v>4096.22</v>
      </c>
      <c r="AY1075" s="101">
        <f t="shared" si="854"/>
        <v>4096.22</v>
      </c>
      <c r="AZ1075" s="516"/>
      <c r="BA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row>
    <row r="1076" spans="1:87" s="11" customFormat="1" ht="12" customHeight="1">
      <c r="A1076" s="379">
        <v>23201121</v>
      </c>
      <c r="B1076" s="518" t="str">
        <f t="shared" si="871"/>
        <v>23201121</v>
      </c>
      <c r="C1076" s="352" t="s">
        <v>1320</v>
      </c>
      <c r="D1076" s="353" t="str">
        <f t="shared" si="872"/>
        <v>W/C</v>
      </c>
      <c r="E1076" s="353"/>
      <c r="F1076" s="367">
        <v>42872</v>
      </c>
      <c r="G1076" s="353"/>
      <c r="H1076" s="354" t="str">
        <f t="shared" si="893"/>
        <v/>
      </c>
      <c r="I1076" s="354" t="str">
        <f t="shared" si="887"/>
        <v/>
      </c>
      <c r="J1076" s="354" t="str">
        <f t="shared" si="888"/>
        <v/>
      </c>
      <c r="K1076" s="354" t="str">
        <f t="shared" si="889"/>
        <v/>
      </c>
      <c r="L1076" s="354" t="str">
        <f t="shared" si="884"/>
        <v>NO</v>
      </c>
      <c r="M1076" s="354" t="str">
        <f t="shared" si="885"/>
        <v>W/C</v>
      </c>
      <c r="N1076" s="354" t="str">
        <f t="shared" si="886"/>
        <v>W/C</v>
      </c>
      <c r="O1076"/>
      <c r="P1076" s="355">
        <v>0</v>
      </c>
      <c r="Q1076" s="355">
        <v>0</v>
      </c>
      <c r="R1076" s="355">
        <v>0</v>
      </c>
      <c r="S1076" s="355">
        <v>0</v>
      </c>
      <c r="T1076" s="355">
        <v>0</v>
      </c>
      <c r="U1076" s="355">
        <v>0</v>
      </c>
      <c r="V1076" s="355">
        <v>0</v>
      </c>
      <c r="W1076" s="355">
        <v>0</v>
      </c>
      <c r="X1076" s="355">
        <v>0</v>
      </c>
      <c r="Y1076" s="355">
        <v>0</v>
      </c>
      <c r="Z1076" s="355">
        <v>0</v>
      </c>
      <c r="AA1076" s="355">
        <v>0</v>
      </c>
      <c r="AB1076" s="355">
        <v>0</v>
      </c>
      <c r="AC1076" s="355"/>
      <c r="AD1076" s="355"/>
      <c r="AE1076" s="355">
        <f t="shared" si="868"/>
        <v>0</v>
      </c>
      <c r="AF1076" s="406"/>
      <c r="AG1076" s="356"/>
      <c r="AH1076" s="357"/>
      <c r="AI1076" s="357"/>
      <c r="AJ1076" s="357"/>
      <c r="AK1076" s="358"/>
      <c r="AL1076" s="357">
        <f t="shared" si="851"/>
        <v>0</v>
      </c>
      <c r="AM1076" s="359"/>
      <c r="AN1076" s="357">
        <f t="shared" si="891"/>
        <v>0</v>
      </c>
      <c r="AO1076" s="360">
        <f t="shared" si="852"/>
        <v>0</v>
      </c>
      <c r="AP1076" s="240"/>
      <c r="AQ1076" s="361">
        <f t="shared" si="880"/>
        <v>0</v>
      </c>
      <c r="AR1076" s="357"/>
      <c r="AS1076" s="357"/>
      <c r="AT1076" s="357"/>
      <c r="AU1076" s="358"/>
      <c r="AV1076" s="357">
        <f t="shared" si="853"/>
        <v>0</v>
      </c>
      <c r="AW1076" s="359"/>
      <c r="AX1076" s="357">
        <f t="shared" si="892"/>
        <v>0</v>
      </c>
      <c r="AY1076" s="359">
        <f t="shared" si="854"/>
        <v>0</v>
      </c>
      <c r="AZ1076" s="516"/>
      <c r="BA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row>
    <row r="1077" spans="1:87" s="11" customFormat="1" ht="12" customHeight="1">
      <c r="A1077" s="168">
        <v>23201153</v>
      </c>
      <c r="B1077" s="111" t="str">
        <f t="shared" si="871"/>
        <v>23201153</v>
      </c>
      <c r="C1077" s="96" t="s">
        <v>185</v>
      </c>
      <c r="D1077" s="115" t="str">
        <f t="shared" si="872"/>
        <v>W/C</v>
      </c>
      <c r="E1077" s="115"/>
      <c r="F1077" s="96"/>
      <c r="G1077" s="115"/>
      <c r="H1077" s="184" t="str">
        <f t="shared" si="893"/>
        <v/>
      </c>
      <c r="I1077" s="184" t="str">
        <f t="shared" si="887"/>
        <v/>
      </c>
      <c r="J1077" s="184" t="str">
        <f t="shared" si="888"/>
        <v/>
      </c>
      <c r="K1077" s="184" t="str">
        <f t="shared" si="889"/>
        <v/>
      </c>
      <c r="L1077" s="184" t="str">
        <f t="shared" si="884"/>
        <v>NO</v>
      </c>
      <c r="M1077" s="184" t="str">
        <f t="shared" si="885"/>
        <v>W/C</v>
      </c>
      <c r="N1077" s="184" t="str">
        <f t="shared" si="886"/>
        <v>W/C</v>
      </c>
      <c r="O1077"/>
      <c r="P1077" s="97">
        <v>-8850.0300000000007</v>
      </c>
      <c r="Q1077" s="97">
        <v>-16098.11</v>
      </c>
      <c r="R1077" s="97">
        <v>-15939.05</v>
      </c>
      <c r="S1077" s="97">
        <v>-10783.99</v>
      </c>
      <c r="T1077" s="97">
        <v>-10115.219999999999</v>
      </c>
      <c r="U1077" s="97">
        <v>-10696.62</v>
      </c>
      <c r="V1077" s="97">
        <v>-11099.18</v>
      </c>
      <c r="W1077" s="97">
        <v>-9443.9</v>
      </c>
      <c r="X1077" s="97">
        <v>-8736.19</v>
      </c>
      <c r="Y1077" s="97">
        <v>-7898.04</v>
      </c>
      <c r="Z1077" s="97">
        <v>-7734.45</v>
      </c>
      <c r="AA1077" s="97">
        <v>-8175.19</v>
      </c>
      <c r="AB1077" s="97">
        <v>-9522.18</v>
      </c>
      <c r="AC1077" s="97"/>
      <c r="AD1077" s="97"/>
      <c r="AE1077" s="97">
        <f t="shared" si="868"/>
        <v>-10492.170416666666</v>
      </c>
      <c r="AF1077" s="105"/>
      <c r="AG1077" s="104"/>
      <c r="AH1077" s="102"/>
      <c r="AI1077" s="102"/>
      <c r="AJ1077" s="102"/>
      <c r="AK1077" s="103"/>
      <c r="AL1077" s="102">
        <f t="shared" si="851"/>
        <v>0</v>
      </c>
      <c r="AM1077" s="101"/>
      <c r="AN1077" s="102">
        <f t="shared" si="891"/>
        <v>-10492.170416666666</v>
      </c>
      <c r="AO1077" s="264">
        <f t="shared" si="852"/>
        <v>-10492.170416666666</v>
      </c>
      <c r="AP1077" s="240"/>
      <c r="AQ1077" s="87">
        <f t="shared" si="880"/>
        <v>-9522.18</v>
      </c>
      <c r="AR1077" s="102"/>
      <c r="AS1077" s="102"/>
      <c r="AT1077" s="102"/>
      <c r="AU1077" s="103"/>
      <c r="AV1077" s="102">
        <f t="shared" si="853"/>
        <v>0</v>
      </c>
      <c r="AW1077" s="101"/>
      <c r="AX1077" s="102">
        <f t="shared" si="892"/>
        <v>-9522.18</v>
      </c>
      <c r="AY1077" s="101">
        <f t="shared" si="854"/>
        <v>-9522.18</v>
      </c>
      <c r="AZ1077" s="516"/>
      <c r="BA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row>
    <row r="1078" spans="1:87" s="11" customFormat="1" ht="12" customHeight="1">
      <c r="A1078" s="168">
        <v>23201163</v>
      </c>
      <c r="B1078" s="111" t="str">
        <f t="shared" si="871"/>
        <v>23201163</v>
      </c>
      <c r="C1078" s="96" t="s">
        <v>298</v>
      </c>
      <c r="D1078" s="115" t="str">
        <f t="shared" si="872"/>
        <v>W/C</v>
      </c>
      <c r="E1078" s="115"/>
      <c r="F1078" s="96"/>
      <c r="G1078" s="115"/>
      <c r="H1078" s="184" t="str">
        <f t="shared" si="893"/>
        <v/>
      </c>
      <c r="I1078" s="184" t="str">
        <f t="shared" si="887"/>
        <v/>
      </c>
      <c r="J1078" s="184" t="str">
        <f t="shared" si="888"/>
        <v/>
      </c>
      <c r="K1078" s="184" t="str">
        <f t="shared" si="889"/>
        <v/>
      </c>
      <c r="L1078" s="184" t="str">
        <f t="shared" si="884"/>
        <v>NO</v>
      </c>
      <c r="M1078" s="184" t="str">
        <f t="shared" si="885"/>
        <v>W/C</v>
      </c>
      <c r="N1078" s="184" t="str">
        <f t="shared" si="886"/>
        <v>W/C</v>
      </c>
      <c r="O1078"/>
      <c r="P1078" s="97">
        <v>-52296.15</v>
      </c>
      <c r="Q1078" s="97">
        <v>-52720.04</v>
      </c>
      <c r="R1078" s="97">
        <v>-52626.03</v>
      </c>
      <c r="S1078" s="97">
        <v>-53191.45</v>
      </c>
      <c r="T1078" s="97">
        <v>-52678.76</v>
      </c>
      <c r="U1078" s="97">
        <v>-52787.67</v>
      </c>
      <c r="V1078" s="97">
        <v>-53024.24</v>
      </c>
      <c r="W1078" s="97">
        <v>-52825.37</v>
      </c>
      <c r="X1078" s="97">
        <v>-56132.25</v>
      </c>
      <c r="Y1078" s="97">
        <v>-52848.76</v>
      </c>
      <c r="Z1078" s="97">
        <v>-52631.39</v>
      </c>
      <c r="AA1078" s="97">
        <v>-53018.8</v>
      </c>
      <c r="AB1078" s="97">
        <v>-52291.76</v>
      </c>
      <c r="AC1078" s="97"/>
      <c r="AD1078" s="97"/>
      <c r="AE1078" s="97">
        <f t="shared" si="868"/>
        <v>-53064.892916666664</v>
      </c>
      <c r="AF1078" s="105"/>
      <c r="AG1078" s="104"/>
      <c r="AH1078" s="102"/>
      <c r="AI1078" s="102"/>
      <c r="AJ1078" s="102"/>
      <c r="AK1078" s="103"/>
      <c r="AL1078" s="102">
        <f t="shared" si="851"/>
        <v>0</v>
      </c>
      <c r="AM1078" s="101"/>
      <c r="AN1078" s="102">
        <f t="shared" si="891"/>
        <v>-53064.892916666664</v>
      </c>
      <c r="AO1078" s="264">
        <f t="shared" si="852"/>
        <v>-53064.892916666664</v>
      </c>
      <c r="AP1078" s="240"/>
      <c r="AQ1078" s="87">
        <f t="shared" si="880"/>
        <v>-52291.76</v>
      </c>
      <c r="AR1078" s="102"/>
      <c r="AS1078" s="102"/>
      <c r="AT1078" s="102"/>
      <c r="AU1078" s="103"/>
      <c r="AV1078" s="102">
        <f t="shared" si="853"/>
        <v>0</v>
      </c>
      <c r="AW1078" s="101"/>
      <c r="AX1078" s="102">
        <f t="shared" si="892"/>
        <v>-52291.76</v>
      </c>
      <c r="AY1078" s="101">
        <f t="shared" si="854"/>
        <v>-52291.76</v>
      </c>
      <c r="AZ1078" s="516"/>
      <c r="BA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row>
    <row r="1079" spans="1:87" s="11" customFormat="1" ht="12" customHeight="1">
      <c r="A1079" s="168">
        <v>23201173</v>
      </c>
      <c r="B1079" s="111" t="str">
        <f t="shared" si="871"/>
        <v>23201173</v>
      </c>
      <c r="C1079" s="96" t="s">
        <v>181</v>
      </c>
      <c r="D1079" s="115" t="str">
        <f t="shared" si="872"/>
        <v>W/C</v>
      </c>
      <c r="E1079" s="115"/>
      <c r="F1079" s="96"/>
      <c r="G1079" s="115"/>
      <c r="H1079" s="184" t="str">
        <f t="shared" si="893"/>
        <v/>
      </c>
      <c r="I1079" s="184" t="str">
        <f t="shared" si="887"/>
        <v/>
      </c>
      <c r="J1079" s="184" t="str">
        <f t="shared" si="888"/>
        <v/>
      </c>
      <c r="K1079" s="184" t="str">
        <f t="shared" si="889"/>
        <v/>
      </c>
      <c r="L1079" s="184" t="str">
        <f t="shared" si="884"/>
        <v>NO</v>
      </c>
      <c r="M1079" s="184" t="str">
        <f t="shared" si="885"/>
        <v>W/C</v>
      </c>
      <c r="N1079" s="184" t="str">
        <f t="shared" si="886"/>
        <v>W/C</v>
      </c>
      <c r="O1079"/>
      <c r="P1079" s="97">
        <v>0</v>
      </c>
      <c r="Q1079" s="97">
        <v>126432.24</v>
      </c>
      <c r="R1079" s="97">
        <v>122923.73</v>
      </c>
      <c r="S1079" s="97">
        <v>0</v>
      </c>
      <c r="T1079" s="97">
        <v>-186079.95</v>
      </c>
      <c r="U1079" s="97">
        <v>78302.41</v>
      </c>
      <c r="V1079" s="97">
        <v>0</v>
      </c>
      <c r="W1079" s="97">
        <v>-17944.71</v>
      </c>
      <c r="X1079" s="97">
        <v>-22951.62</v>
      </c>
      <c r="Y1079" s="97">
        <v>0</v>
      </c>
      <c r="Z1079" s="97">
        <v>-94952.66</v>
      </c>
      <c r="AA1079" s="97">
        <v>-283680.19</v>
      </c>
      <c r="AB1079" s="97">
        <v>0</v>
      </c>
      <c r="AC1079" s="97"/>
      <c r="AD1079" s="97"/>
      <c r="AE1079" s="97">
        <f t="shared" si="868"/>
        <v>-23162.5625</v>
      </c>
      <c r="AF1079" s="105"/>
      <c r="AG1079" s="104"/>
      <c r="AH1079" s="102"/>
      <c r="AI1079" s="102"/>
      <c r="AJ1079" s="102"/>
      <c r="AK1079" s="103"/>
      <c r="AL1079" s="102">
        <f t="shared" si="851"/>
        <v>0</v>
      </c>
      <c r="AM1079" s="101"/>
      <c r="AN1079" s="102">
        <f t="shared" si="891"/>
        <v>-23162.5625</v>
      </c>
      <c r="AO1079" s="264">
        <f t="shared" si="852"/>
        <v>-23162.5625</v>
      </c>
      <c r="AP1079" s="240"/>
      <c r="AQ1079" s="87">
        <f t="shared" si="880"/>
        <v>0</v>
      </c>
      <c r="AR1079" s="102"/>
      <c r="AS1079" s="102"/>
      <c r="AT1079" s="102"/>
      <c r="AU1079" s="103"/>
      <c r="AV1079" s="102">
        <f t="shared" si="853"/>
        <v>0</v>
      </c>
      <c r="AW1079" s="101"/>
      <c r="AX1079" s="102">
        <f t="shared" si="892"/>
        <v>0</v>
      </c>
      <c r="AY1079" s="101">
        <f t="shared" si="854"/>
        <v>0</v>
      </c>
      <c r="AZ1079" s="516"/>
      <c r="BA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row>
    <row r="1080" spans="1:87" s="11" customFormat="1" ht="12" customHeight="1">
      <c r="A1080" s="168">
        <v>23201193</v>
      </c>
      <c r="B1080" s="111" t="str">
        <f t="shared" si="871"/>
        <v>23201193</v>
      </c>
      <c r="C1080" s="96" t="s">
        <v>792</v>
      </c>
      <c r="D1080" s="115" t="str">
        <f t="shared" si="872"/>
        <v>W/C</v>
      </c>
      <c r="E1080" s="115"/>
      <c r="F1080" s="96"/>
      <c r="G1080" s="115"/>
      <c r="H1080" s="184" t="str">
        <f t="shared" si="893"/>
        <v/>
      </c>
      <c r="I1080" s="184" t="str">
        <f t="shared" ref="I1080:I1112" si="894">IF(VALUE(AI1080),I$7,IF(ISBLANK(AI1080),"",I$7))</f>
        <v/>
      </c>
      <c r="J1080" s="184" t="str">
        <f t="shared" ref="J1080:J1112" si="895">IF(VALUE(AJ1080),J$7,IF(ISBLANK(AJ1080),"",J$7))</f>
        <v/>
      </c>
      <c r="K1080" s="184" t="str">
        <f t="shared" ref="K1080:K1112" si="896">IF(VALUE(AK1080),K$7,IF(ISBLANK(AK1080),"",K$7))</f>
        <v/>
      </c>
      <c r="L1080" s="184" t="str">
        <f t="shared" si="884"/>
        <v>NO</v>
      </c>
      <c r="M1080" s="184" t="str">
        <f t="shared" si="885"/>
        <v>W/C</v>
      </c>
      <c r="N1080" s="184" t="str">
        <f t="shared" si="886"/>
        <v>W/C</v>
      </c>
      <c r="O1080"/>
      <c r="P1080" s="97">
        <v>-22187.24</v>
      </c>
      <c r="Q1080" s="97">
        <v>-24934.62</v>
      </c>
      <c r="R1080" s="97">
        <v>-45126.34</v>
      </c>
      <c r="S1080" s="97">
        <v>-103093.75</v>
      </c>
      <c r="T1080" s="97">
        <v>-157517.13</v>
      </c>
      <c r="U1080" s="97">
        <v>-229618.84</v>
      </c>
      <c r="V1080" s="97">
        <v>-288463.11</v>
      </c>
      <c r="W1080" s="97">
        <v>-340246.65</v>
      </c>
      <c r="X1080" s="97">
        <v>-422354.35</v>
      </c>
      <c r="Y1080" s="97">
        <v>-482895.4</v>
      </c>
      <c r="Z1080" s="97">
        <v>-570605.65</v>
      </c>
      <c r="AA1080" s="97">
        <v>-658371.92000000004</v>
      </c>
      <c r="AB1080" s="97">
        <v>-816355.79</v>
      </c>
      <c r="AC1080" s="97"/>
      <c r="AD1080" s="97"/>
      <c r="AE1080" s="97">
        <f t="shared" si="868"/>
        <v>-311874.93958333333</v>
      </c>
      <c r="AF1080" s="105"/>
      <c r="AG1080" s="104"/>
      <c r="AH1080" s="102"/>
      <c r="AI1080" s="102"/>
      <c r="AJ1080" s="102"/>
      <c r="AK1080" s="103"/>
      <c r="AL1080" s="102">
        <f t="shared" si="851"/>
        <v>0</v>
      </c>
      <c r="AM1080" s="101"/>
      <c r="AN1080" s="102">
        <f t="shared" si="891"/>
        <v>-311874.93958333333</v>
      </c>
      <c r="AO1080" s="264">
        <f t="shared" si="852"/>
        <v>-311874.93958333333</v>
      </c>
      <c r="AP1080" s="240"/>
      <c r="AQ1080" s="87">
        <f t="shared" si="880"/>
        <v>-816355.79</v>
      </c>
      <c r="AR1080" s="102"/>
      <c r="AS1080" s="102"/>
      <c r="AT1080" s="102"/>
      <c r="AU1080" s="103"/>
      <c r="AV1080" s="102">
        <f t="shared" si="853"/>
        <v>0</v>
      </c>
      <c r="AW1080" s="101"/>
      <c r="AX1080" s="102">
        <f t="shared" si="892"/>
        <v>-816355.79</v>
      </c>
      <c r="AY1080" s="101">
        <f t="shared" si="854"/>
        <v>-816355.79</v>
      </c>
      <c r="AZ1080" s="516"/>
      <c r="BA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row>
    <row r="1081" spans="1:87" s="11" customFormat="1" ht="12" customHeight="1">
      <c r="A1081" s="168">
        <v>23201203</v>
      </c>
      <c r="B1081" s="111" t="str">
        <f t="shared" si="871"/>
        <v>23201203</v>
      </c>
      <c r="C1081" s="96" t="s">
        <v>791</v>
      </c>
      <c r="D1081" s="115" t="str">
        <f t="shared" si="872"/>
        <v>W/C</v>
      </c>
      <c r="E1081" s="115"/>
      <c r="F1081" s="96"/>
      <c r="G1081" s="115"/>
      <c r="H1081" s="184" t="str">
        <f t="shared" si="893"/>
        <v/>
      </c>
      <c r="I1081" s="184" t="str">
        <f t="shared" si="894"/>
        <v/>
      </c>
      <c r="J1081" s="184" t="str">
        <f t="shared" si="895"/>
        <v/>
      </c>
      <c r="K1081" s="184" t="str">
        <f t="shared" si="896"/>
        <v/>
      </c>
      <c r="L1081" s="184" t="str">
        <f t="shared" si="884"/>
        <v>NO</v>
      </c>
      <c r="M1081" s="184" t="str">
        <f t="shared" si="885"/>
        <v>W/C</v>
      </c>
      <c r="N1081" s="184" t="str">
        <f t="shared" si="886"/>
        <v>W/C</v>
      </c>
      <c r="O1081"/>
      <c r="P1081" s="97">
        <v>-88.44</v>
      </c>
      <c r="Q1081" s="97">
        <v>-88.44</v>
      </c>
      <c r="R1081" s="97">
        <v>-554.80999999999995</v>
      </c>
      <c r="S1081" s="97">
        <v>-88.44</v>
      </c>
      <c r="T1081" s="97">
        <v>-88.44</v>
      </c>
      <c r="U1081" s="97">
        <v>-88.44</v>
      </c>
      <c r="V1081" s="97">
        <v>-123.22</v>
      </c>
      <c r="W1081" s="97">
        <v>-300.72000000000003</v>
      </c>
      <c r="X1081" s="97">
        <v>-88.44</v>
      </c>
      <c r="Y1081" s="97">
        <v>-313.92</v>
      </c>
      <c r="Z1081" s="97">
        <v>-490.71</v>
      </c>
      <c r="AA1081" s="97">
        <v>-318.45</v>
      </c>
      <c r="AB1081" s="97">
        <v>-290.70999999999998</v>
      </c>
      <c r="AC1081" s="97"/>
      <c r="AD1081" s="97"/>
      <c r="AE1081" s="97">
        <f t="shared" si="868"/>
        <v>-227.80041666666668</v>
      </c>
      <c r="AF1081" s="105"/>
      <c r="AG1081" s="104"/>
      <c r="AH1081" s="102"/>
      <c r="AI1081" s="102"/>
      <c r="AJ1081" s="102"/>
      <c r="AK1081" s="103"/>
      <c r="AL1081" s="102">
        <f t="shared" ref="AL1081:AL1148" si="897">SUM(AI1081:AK1081)</f>
        <v>0</v>
      </c>
      <c r="AM1081" s="101"/>
      <c r="AN1081" s="102">
        <f t="shared" si="891"/>
        <v>-227.80041666666668</v>
      </c>
      <c r="AO1081" s="264">
        <f t="shared" ref="AO1081:AO1148" si="898">AM1081+AN1081</f>
        <v>-227.80041666666668</v>
      </c>
      <c r="AP1081" s="240"/>
      <c r="AQ1081" s="87">
        <f t="shared" si="880"/>
        <v>-290.70999999999998</v>
      </c>
      <c r="AR1081" s="102"/>
      <c r="AS1081" s="102"/>
      <c r="AT1081" s="102"/>
      <c r="AU1081" s="103"/>
      <c r="AV1081" s="102">
        <f t="shared" ref="AV1081:AV1148" si="899">SUM(AS1081:AU1081)</f>
        <v>0</v>
      </c>
      <c r="AW1081" s="101"/>
      <c r="AX1081" s="102">
        <f t="shared" si="892"/>
        <v>-290.70999999999998</v>
      </c>
      <c r="AY1081" s="101">
        <f t="shared" ref="AY1081:AY1148" si="900">AW1081+AX1081</f>
        <v>-290.70999999999998</v>
      </c>
      <c r="AZ1081" s="516"/>
      <c r="BA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row>
    <row r="1082" spans="1:87" s="11" customFormat="1" ht="12" customHeight="1">
      <c r="A1082" s="168">
        <v>23201213</v>
      </c>
      <c r="B1082" s="111" t="str">
        <f t="shared" si="871"/>
        <v>23201213</v>
      </c>
      <c r="C1082" s="96" t="s">
        <v>1134</v>
      </c>
      <c r="D1082" s="115" t="str">
        <f t="shared" si="872"/>
        <v>W/C</v>
      </c>
      <c r="E1082" s="115"/>
      <c r="F1082" s="96"/>
      <c r="G1082" s="115"/>
      <c r="H1082" s="184" t="str">
        <f t="shared" si="893"/>
        <v/>
      </c>
      <c r="I1082" s="184" t="str">
        <f t="shared" si="894"/>
        <v/>
      </c>
      <c r="J1082" s="184" t="str">
        <f t="shared" si="895"/>
        <v/>
      </c>
      <c r="K1082" s="184" t="str">
        <f t="shared" si="896"/>
        <v/>
      </c>
      <c r="L1082" s="184" t="str">
        <f t="shared" si="884"/>
        <v>NO</v>
      </c>
      <c r="M1082" s="184" t="str">
        <f t="shared" si="885"/>
        <v>W/C</v>
      </c>
      <c r="N1082" s="184" t="str">
        <f t="shared" si="886"/>
        <v>W/C</v>
      </c>
      <c r="O1082"/>
      <c r="P1082" s="97">
        <v>0</v>
      </c>
      <c r="Q1082" s="97">
        <v>0</v>
      </c>
      <c r="R1082" s="97">
        <v>1500</v>
      </c>
      <c r="S1082" s="97">
        <v>1020</v>
      </c>
      <c r="T1082" s="97">
        <v>1000</v>
      </c>
      <c r="U1082" s="97">
        <v>1000</v>
      </c>
      <c r="V1082" s="97">
        <v>20</v>
      </c>
      <c r="W1082" s="97">
        <v>0</v>
      </c>
      <c r="X1082" s="97">
        <v>0</v>
      </c>
      <c r="Y1082" s="97">
        <v>0</v>
      </c>
      <c r="Z1082" s="97">
        <v>0</v>
      </c>
      <c r="AA1082" s="97">
        <v>0</v>
      </c>
      <c r="AB1082" s="97">
        <v>0</v>
      </c>
      <c r="AC1082" s="97"/>
      <c r="AD1082" s="97"/>
      <c r="AE1082" s="97">
        <f t="shared" si="868"/>
        <v>378.33333333333331</v>
      </c>
      <c r="AF1082" s="105"/>
      <c r="AG1082" s="104"/>
      <c r="AH1082" s="102"/>
      <c r="AI1082" s="102"/>
      <c r="AJ1082" s="102"/>
      <c r="AK1082" s="103"/>
      <c r="AL1082" s="102">
        <f t="shared" si="897"/>
        <v>0</v>
      </c>
      <c r="AM1082" s="101"/>
      <c r="AN1082" s="102">
        <f t="shared" si="891"/>
        <v>378.33333333333331</v>
      </c>
      <c r="AO1082" s="264">
        <f t="shared" si="898"/>
        <v>378.33333333333331</v>
      </c>
      <c r="AP1082" s="240"/>
      <c r="AQ1082" s="87">
        <f t="shared" si="880"/>
        <v>0</v>
      </c>
      <c r="AR1082" s="102"/>
      <c r="AS1082" s="102"/>
      <c r="AT1082" s="102"/>
      <c r="AU1082" s="103"/>
      <c r="AV1082" s="102">
        <f t="shared" si="899"/>
        <v>0</v>
      </c>
      <c r="AW1082" s="101"/>
      <c r="AX1082" s="102">
        <f t="shared" si="892"/>
        <v>0</v>
      </c>
      <c r="AY1082" s="101">
        <f t="shared" si="900"/>
        <v>0</v>
      </c>
      <c r="AZ1082" s="516"/>
      <c r="BA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row>
    <row r="1083" spans="1:87" s="11" customFormat="1" ht="12" customHeight="1">
      <c r="A1083" s="168">
        <v>23201251</v>
      </c>
      <c r="B1083" s="111" t="str">
        <f t="shared" si="871"/>
        <v>23201251</v>
      </c>
      <c r="C1083" s="96" t="s">
        <v>920</v>
      </c>
      <c r="D1083" s="115" t="str">
        <f t="shared" si="872"/>
        <v>W/C</v>
      </c>
      <c r="E1083" s="115"/>
      <c r="F1083" s="96"/>
      <c r="G1083" s="115"/>
      <c r="H1083" s="184" t="str">
        <f t="shared" si="893"/>
        <v/>
      </c>
      <c r="I1083" s="184" t="str">
        <f t="shared" si="894"/>
        <v/>
      </c>
      <c r="J1083" s="184" t="str">
        <f t="shared" si="895"/>
        <v/>
      </c>
      <c r="K1083" s="184" t="str">
        <f t="shared" si="896"/>
        <v/>
      </c>
      <c r="L1083" s="184" t="str">
        <f t="shared" si="884"/>
        <v>NO</v>
      </c>
      <c r="M1083" s="184" t="str">
        <f t="shared" si="885"/>
        <v>W/C</v>
      </c>
      <c r="N1083" s="184" t="str">
        <f t="shared" si="886"/>
        <v>W/C</v>
      </c>
      <c r="O1083"/>
      <c r="P1083" s="97">
        <v>-450433</v>
      </c>
      <c r="Q1083" s="97">
        <v>0</v>
      </c>
      <c r="R1083" s="97">
        <v>0</v>
      </c>
      <c r="S1083" s="97">
        <v>-108718</v>
      </c>
      <c r="T1083" s="97">
        <v>-108718</v>
      </c>
      <c r="U1083" s="97">
        <v>-108718</v>
      </c>
      <c r="V1083" s="97">
        <v>-219561</v>
      </c>
      <c r="W1083" s="97">
        <v>-219561</v>
      </c>
      <c r="X1083" s="97">
        <v>-219561</v>
      </c>
      <c r="Y1083" s="97">
        <v>-331011</v>
      </c>
      <c r="Z1083" s="97">
        <v>-331011</v>
      </c>
      <c r="AA1083" s="97">
        <v>-331011</v>
      </c>
      <c r="AB1083" s="97">
        <v>-467416</v>
      </c>
      <c r="AC1083" s="97"/>
      <c r="AD1083" s="97"/>
      <c r="AE1083" s="97">
        <f t="shared" si="868"/>
        <v>-203066.20833333334</v>
      </c>
      <c r="AF1083" s="105"/>
      <c r="AG1083" s="104"/>
      <c r="AH1083" s="102"/>
      <c r="AI1083" s="102"/>
      <c r="AJ1083" s="102"/>
      <c r="AK1083" s="103"/>
      <c r="AL1083" s="102">
        <f t="shared" si="897"/>
        <v>0</v>
      </c>
      <c r="AM1083" s="101"/>
      <c r="AN1083" s="102">
        <f t="shared" si="891"/>
        <v>-203066.20833333334</v>
      </c>
      <c r="AO1083" s="264">
        <f t="shared" si="898"/>
        <v>-203066.20833333334</v>
      </c>
      <c r="AP1083" s="240"/>
      <c r="AQ1083" s="87">
        <f t="shared" si="880"/>
        <v>-467416</v>
      </c>
      <c r="AR1083" s="102"/>
      <c r="AS1083" s="102"/>
      <c r="AT1083" s="102"/>
      <c r="AU1083" s="103"/>
      <c r="AV1083" s="102">
        <f t="shared" si="899"/>
        <v>0</v>
      </c>
      <c r="AW1083" s="101"/>
      <c r="AX1083" s="102">
        <f t="shared" si="892"/>
        <v>-467416</v>
      </c>
      <c r="AY1083" s="101">
        <f t="shared" si="900"/>
        <v>-467416</v>
      </c>
      <c r="AZ1083" s="516"/>
      <c r="BA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row>
    <row r="1084" spans="1:87" s="11" customFormat="1" ht="12" customHeight="1">
      <c r="A1084" s="168">
        <v>23202173</v>
      </c>
      <c r="B1084" s="111" t="str">
        <f t="shared" si="871"/>
        <v>23202173</v>
      </c>
      <c r="C1084" s="96" t="s">
        <v>150</v>
      </c>
      <c r="D1084" s="115" t="str">
        <f t="shared" si="872"/>
        <v>W/C</v>
      </c>
      <c r="E1084" s="115"/>
      <c r="F1084" s="96"/>
      <c r="G1084" s="115"/>
      <c r="H1084" s="184" t="str">
        <f t="shared" si="893"/>
        <v/>
      </c>
      <c r="I1084" s="184" t="str">
        <f t="shared" si="894"/>
        <v/>
      </c>
      <c r="J1084" s="184" t="str">
        <f t="shared" si="895"/>
        <v/>
      </c>
      <c r="K1084" s="184" t="str">
        <f t="shared" si="896"/>
        <v/>
      </c>
      <c r="L1084" s="184" t="str">
        <f t="shared" si="884"/>
        <v>NO</v>
      </c>
      <c r="M1084" s="184" t="str">
        <f t="shared" si="885"/>
        <v>W/C</v>
      </c>
      <c r="N1084" s="184" t="str">
        <f t="shared" si="886"/>
        <v>W/C</v>
      </c>
      <c r="O1084"/>
      <c r="P1084" s="97">
        <v>181.24</v>
      </c>
      <c r="Q1084" s="97">
        <v>121.44</v>
      </c>
      <c r="R1084" s="97">
        <v>161.91999999999999</v>
      </c>
      <c r="S1084" s="97">
        <v>202.4</v>
      </c>
      <c r="T1084" s="97">
        <v>242.88</v>
      </c>
      <c r="U1084" s="97">
        <v>376.61</v>
      </c>
      <c r="V1084" s="97">
        <v>305.75</v>
      </c>
      <c r="W1084" s="97">
        <v>445.51</v>
      </c>
      <c r="X1084" s="97">
        <v>456.16</v>
      </c>
      <c r="Y1084" s="97">
        <v>409.1</v>
      </c>
      <c r="Z1084" s="97">
        <v>443.55</v>
      </c>
      <c r="AA1084" s="97">
        <v>478</v>
      </c>
      <c r="AB1084" s="97">
        <v>512.45000000000005</v>
      </c>
      <c r="AC1084" s="97"/>
      <c r="AD1084" s="97"/>
      <c r="AE1084" s="97">
        <f t="shared" si="868"/>
        <v>332.51375000000002</v>
      </c>
      <c r="AF1084" s="105"/>
      <c r="AG1084" s="104"/>
      <c r="AH1084" s="102"/>
      <c r="AI1084" s="102"/>
      <c r="AJ1084" s="102"/>
      <c r="AK1084" s="103"/>
      <c r="AL1084" s="102">
        <f t="shared" si="897"/>
        <v>0</v>
      </c>
      <c r="AM1084" s="101"/>
      <c r="AN1084" s="102">
        <f t="shared" si="891"/>
        <v>332.51375000000002</v>
      </c>
      <c r="AO1084" s="264">
        <f t="shared" si="898"/>
        <v>332.51375000000002</v>
      </c>
      <c r="AP1084" s="240"/>
      <c r="AQ1084" s="87">
        <f t="shared" si="880"/>
        <v>512.45000000000005</v>
      </c>
      <c r="AR1084" s="102"/>
      <c r="AS1084" s="102"/>
      <c r="AT1084" s="102"/>
      <c r="AU1084" s="103"/>
      <c r="AV1084" s="102">
        <f t="shared" si="899"/>
        <v>0</v>
      </c>
      <c r="AW1084" s="101"/>
      <c r="AX1084" s="102">
        <f t="shared" si="892"/>
        <v>512.45000000000005</v>
      </c>
      <c r="AY1084" s="101">
        <f t="shared" si="900"/>
        <v>512.45000000000005</v>
      </c>
      <c r="AZ1084" s="516"/>
      <c r="BA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row>
    <row r="1085" spans="1:87" s="11" customFormat="1" ht="12" customHeight="1">
      <c r="A1085" s="168">
        <v>23202183</v>
      </c>
      <c r="B1085" s="111" t="str">
        <f t="shared" si="871"/>
        <v>23202183</v>
      </c>
      <c r="C1085" s="96" t="s">
        <v>440</v>
      </c>
      <c r="D1085" s="115" t="str">
        <f t="shared" si="872"/>
        <v>W/C</v>
      </c>
      <c r="E1085" s="115"/>
      <c r="F1085" s="96"/>
      <c r="G1085" s="115"/>
      <c r="H1085" s="184" t="str">
        <f t="shared" si="893"/>
        <v/>
      </c>
      <c r="I1085" s="184" t="str">
        <f t="shared" si="894"/>
        <v/>
      </c>
      <c r="J1085" s="184" t="str">
        <f t="shared" si="895"/>
        <v/>
      </c>
      <c r="K1085" s="184" t="str">
        <f t="shared" si="896"/>
        <v/>
      </c>
      <c r="L1085" s="184" t="str">
        <f t="shared" si="884"/>
        <v>NO</v>
      </c>
      <c r="M1085" s="184" t="str">
        <f t="shared" si="885"/>
        <v>W/C</v>
      </c>
      <c r="N1085" s="184" t="str">
        <f t="shared" si="886"/>
        <v>W/C</v>
      </c>
      <c r="O1085"/>
      <c r="P1085" s="97">
        <v>-190204.3</v>
      </c>
      <c r="Q1085" s="97">
        <v>-727.55</v>
      </c>
      <c r="R1085" s="97">
        <v>0</v>
      </c>
      <c r="S1085" s="97">
        <v>-138306.44</v>
      </c>
      <c r="T1085" s="97">
        <v>-1061.8900000000001</v>
      </c>
      <c r="U1085" s="97">
        <v>-66231.44</v>
      </c>
      <c r="V1085" s="97">
        <v>-71430.570000000007</v>
      </c>
      <c r="W1085" s="97">
        <v>-138587.76</v>
      </c>
      <c r="X1085" s="97">
        <v>-27087.759999999998</v>
      </c>
      <c r="Y1085" s="97">
        <v>-25148.47</v>
      </c>
      <c r="Z1085" s="97">
        <v>-208151.76</v>
      </c>
      <c r="AA1085" s="97">
        <v>-49915.33</v>
      </c>
      <c r="AB1085" s="97">
        <v>-27769.48</v>
      </c>
      <c r="AC1085" s="97"/>
      <c r="AD1085" s="97"/>
      <c r="AE1085" s="97">
        <f t="shared" si="868"/>
        <v>-69636.32166666667</v>
      </c>
      <c r="AF1085" s="105"/>
      <c r="AG1085" s="104"/>
      <c r="AH1085" s="102"/>
      <c r="AI1085" s="102"/>
      <c r="AJ1085" s="102"/>
      <c r="AK1085" s="103"/>
      <c r="AL1085" s="102">
        <f t="shared" si="897"/>
        <v>0</v>
      </c>
      <c r="AM1085" s="101"/>
      <c r="AN1085" s="102">
        <f t="shared" si="891"/>
        <v>-69636.32166666667</v>
      </c>
      <c r="AO1085" s="264">
        <f t="shared" si="898"/>
        <v>-69636.32166666667</v>
      </c>
      <c r="AP1085" s="240"/>
      <c r="AQ1085" s="87">
        <f t="shared" si="880"/>
        <v>-27769.48</v>
      </c>
      <c r="AR1085" s="102"/>
      <c r="AS1085" s="102"/>
      <c r="AT1085" s="102"/>
      <c r="AU1085" s="103"/>
      <c r="AV1085" s="102">
        <f t="shared" si="899"/>
        <v>0</v>
      </c>
      <c r="AW1085" s="101"/>
      <c r="AX1085" s="102">
        <f t="shared" si="892"/>
        <v>-27769.48</v>
      </c>
      <c r="AY1085" s="101">
        <f t="shared" si="900"/>
        <v>-27769.48</v>
      </c>
      <c r="AZ1085" s="516"/>
      <c r="BA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row>
    <row r="1086" spans="1:87" s="11" customFormat="1" ht="12" customHeight="1">
      <c r="A1086" s="168">
        <v>23202213</v>
      </c>
      <c r="B1086" s="111" t="str">
        <f t="shared" si="871"/>
        <v>23202213</v>
      </c>
      <c r="C1086" s="96" t="s">
        <v>814</v>
      </c>
      <c r="D1086" s="115" t="str">
        <f t="shared" si="872"/>
        <v>W/C</v>
      </c>
      <c r="E1086" s="115"/>
      <c r="F1086" s="96"/>
      <c r="G1086" s="115"/>
      <c r="H1086" s="184" t="str">
        <f t="shared" si="893"/>
        <v/>
      </c>
      <c r="I1086" s="184" t="str">
        <f t="shared" si="894"/>
        <v/>
      </c>
      <c r="J1086" s="184" t="str">
        <f t="shared" si="895"/>
        <v/>
      </c>
      <c r="K1086" s="184" t="str">
        <f t="shared" si="896"/>
        <v/>
      </c>
      <c r="L1086" s="184" t="str">
        <f t="shared" si="884"/>
        <v>NO</v>
      </c>
      <c r="M1086" s="184" t="str">
        <f t="shared" si="885"/>
        <v>W/C</v>
      </c>
      <c r="N1086" s="184" t="str">
        <f t="shared" si="886"/>
        <v>W/C</v>
      </c>
      <c r="O1086"/>
      <c r="P1086" s="97">
        <v>0</v>
      </c>
      <c r="Q1086" s="97">
        <v>-1745.41</v>
      </c>
      <c r="R1086" s="97">
        <v>-1743.41</v>
      </c>
      <c r="S1086" s="97">
        <v>0</v>
      </c>
      <c r="T1086" s="97">
        <v>0</v>
      </c>
      <c r="U1086" s="97">
        <v>0</v>
      </c>
      <c r="V1086" s="97">
        <v>0</v>
      </c>
      <c r="W1086" s="97">
        <v>-4689.43</v>
      </c>
      <c r="X1086" s="97">
        <v>0</v>
      </c>
      <c r="Y1086" s="97">
        <v>0</v>
      </c>
      <c r="Z1086" s="97">
        <v>0</v>
      </c>
      <c r="AA1086" s="97">
        <v>0</v>
      </c>
      <c r="AB1086" s="97">
        <v>-1525.26</v>
      </c>
      <c r="AC1086" s="97"/>
      <c r="AD1086" s="97"/>
      <c r="AE1086" s="97">
        <f t="shared" si="868"/>
        <v>-745.07333333333327</v>
      </c>
      <c r="AF1086" s="105"/>
      <c r="AG1086" s="104"/>
      <c r="AH1086" s="102"/>
      <c r="AI1086" s="102"/>
      <c r="AJ1086" s="102"/>
      <c r="AK1086" s="103"/>
      <c r="AL1086" s="102">
        <f t="shared" si="897"/>
        <v>0</v>
      </c>
      <c r="AM1086" s="101"/>
      <c r="AN1086" s="102">
        <f t="shared" si="891"/>
        <v>-745.07333333333327</v>
      </c>
      <c r="AO1086" s="264">
        <f t="shared" si="898"/>
        <v>-745.07333333333327</v>
      </c>
      <c r="AP1086" s="240"/>
      <c r="AQ1086" s="87">
        <f t="shared" si="880"/>
        <v>-1525.26</v>
      </c>
      <c r="AR1086" s="102"/>
      <c r="AS1086" s="102"/>
      <c r="AT1086" s="102"/>
      <c r="AU1086" s="103"/>
      <c r="AV1086" s="102">
        <f t="shared" si="899"/>
        <v>0</v>
      </c>
      <c r="AW1086" s="101"/>
      <c r="AX1086" s="102">
        <f t="shared" si="892"/>
        <v>-1525.26</v>
      </c>
      <c r="AY1086" s="101">
        <f t="shared" si="900"/>
        <v>-1525.26</v>
      </c>
      <c r="AZ1086" s="516"/>
      <c r="BA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row>
    <row r="1087" spans="1:87" s="11" customFormat="1" ht="12" customHeight="1">
      <c r="A1087" s="168">
        <v>23202233</v>
      </c>
      <c r="B1087" s="111" t="str">
        <f t="shared" si="871"/>
        <v>23202233</v>
      </c>
      <c r="C1087" s="96" t="s">
        <v>1183</v>
      </c>
      <c r="D1087" s="115" t="str">
        <f t="shared" si="872"/>
        <v>W/C</v>
      </c>
      <c r="E1087" s="115"/>
      <c r="F1087" s="96"/>
      <c r="G1087" s="115"/>
      <c r="H1087" s="184" t="str">
        <f t="shared" si="893"/>
        <v/>
      </c>
      <c r="I1087" s="184" t="str">
        <f t="shared" si="894"/>
        <v/>
      </c>
      <c r="J1087" s="184" t="str">
        <f t="shared" si="895"/>
        <v/>
      </c>
      <c r="K1087" s="184" t="str">
        <f t="shared" si="896"/>
        <v/>
      </c>
      <c r="L1087" s="184" t="str">
        <f t="shared" si="884"/>
        <v>NO</v>
      </c>
      <c r="M1087" s="184" t="str">
        <f t="shared" si="885"/>
        <v>W/C</v>
      </c>
      <c r="N1087" s="184" t="str">
        <f t="shared" si="886"/>
        <v>W/C</v>
      </c>
      <c r="O1087"/>
      <c r="P1087" s="97">
        <v>-1449593.5</v>
      </c>
      <c r="Q1087" s="97">
        <v>-731919.12</v>
      </c>
      <c r="R1087" s="97">
        <v>-260962.61</v>
      </c>
      <c r="S1087" s="97">
        <v>362731.75</v>
      </c>
      <c r="T1087" s="97">
        <v>459049.2</v>
      </c>
      <c r="U1087" s="97">
        <v>-97687.56</v>
      </c>
      <c r="V1087" s="97">
        <v>-951930.66</v>
      </c>
      <c r="W1087" s="97">
        <v>-1522552.89</v>
      </c>
      <c r="X1087" s="97">
        <v>-1600086.65</v>
      </c>
      <c r="Y1087" s="97">
        <v>-1730350.43</v>
      </c>
      <c r="Z1087" s="97">
        <v>-1993491.38</v>
      </c>
      <c r="AA1087" s="97">
        <v>-2919672.94</v>
      </c>
      <c r="AB1087" s="97">
        <v>-1891461.84</v>
      </c>
      <c r="AC1087" s="97"/>
      <c r="AD1087" s="97"/>
      <c r="AE1087" s="97">
        <f t="shared" si="868"/>
        <v>-1054783.4133333333</v>
      </c>
      <c r="AF1087" s="105"/>
      <c r="AG1087" s="104"/>
      <c r="AH1087" s="102"/>
      <c r="AI1087" s="102"/>
      <c r="AJ1087" s="102"/>
      <c r="AK1087" s="103"/>
      <c r="AL1087" s="102">
        <f t="shared" si="897"/>
        <v>0</v>
      </c>
      <c r="AM1087" s="101"/>
      <c r="AN1087" s="102">
        <f t="shared" si="891"/>
        <v>-1054783.4133333333</v>
      </c>
      <c r="AO1087" s="264">
        <f t="shared" si="898"/>
        <v>-1054783.4133333333</v>
      </c>
      <c r="AP1087" s="240"/>
      <c r="AQ1087" s="87">
        <f t="shared" si="880"/>
        <v>-1891461.84</v>
      </c>
      <c r="AR1087" s="102"/>
      <c r="AS1087" s="102"/>
      <c r="AT1087" s="102"/>
      <c r="AU1087" s="103"/>
      <c r="AV1087" s="102">
        <f t="shared" si="899"/>
        <v>0</v>
      </c>
      <c r="AW1087" s="101"/>
      <c r="AX1087" s="102">
        <f t="shared" si="892"/>
        <v>-1891461.84</v>
      </c>
      <c r="AY1087" s="101">
        <f t="shared" si="900"/>
        <v>-1891461.84</v>
      </c>
      <c r="AZ1087" s="516"/>
      <c r="BA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row>
    <row r="1088" spans="1:87" s="11" customFormat="1" ht="12" customHeight="1">
      <c r="A1088" s="168">
        <v>23202353</v>
      </c>
      <c r="B1088" s="111" t="str">
        <f t="shared" si="871"/>
        <v>23202353</v>
      </c>
      <c r="C1088" s="96" t="s">
        <v>1184</v>
      </c>
      <c r="D1088" s="115" t="str">
        <f t="shared" si="872"/>
        <v>W/C</v>
      </c>
      <c r="E1088" s="115"/>
      <c r="F1088" s="96"/>
      <c r="G1088" s="115"/>
      <c r="H1088" s="184" t="str">
        <f t="shared" si="893"/>
        <v/>
      </c>
      <c r="I1088" s="184" t="str">
        <f t="shared" si="894"/>
        <v/>
      </c>
      <c r="J1088" s="184" t="str">
        <f t="shared" si="895"/>
        <v/>
      </c>
      <c r="K1088" s="184" t="str">
        <f t="shared" si="896"/>
        <v/>
      </c>
      <c r="L1088" s="184" t="str">
        <f t="shared" si="884"/>
        <v>NO</v>
      </c>
      <c r="M1088" s="184" t="str">
        <f t="shared" si="885"/>
        <v>W/C</v>
      </c>
      <c r="N1088" s="184" t="str">
        <f t="shared" si="886"/>
        <v>W/C</v>
      </c>
      <c r="O1088"/>
      <c r="P1088" s="97">
        <v>-17759149.170000002</v>
      </c>
      <c r="Q1088" s="97">
        <v>-19080330.289999999</v>
      </c>
      <c r="R1088" s="97">
        <v>-18633073.870000001</v>
      </c>
      <c r="S1088" s="97">
        <v>-18600066.280000001</v>
      </c>
      <c r="T1088" s="97">
        <v>-18560044.149999999</v>
      </c>
      <c r="U1088" s="97">
        <v>-20323700.57</v>
      </c>
      <c r="V1088" s="97">
        <v>-21182465.879999999</v>
      </c>
      <c r="W1088" s="97">
        <v>-20240010.91</v>
      </c>
      <c r="X1088" s="97">
        <v>-21467764.780000001</v>
      </c>
      <c r="Y1088" s="97">
        <v>-21788195.859999999</v>
      </c>
      <c r="Z1088" s="97">
        <v>-23366815.75</v>
      </c>
      <c r="AA1088" s="97">
        <v>-24514615.120000001</v>
      </c>
      <c r="AB1088" s="97">
        <v>-24336850.09</v>
      </c>
      <c r="AC1088" s="97"/>
      <c r="AD1088" s="97"/>
      <c r="AE1088" s="97">
        <f t="shared" si="868"/>
        <v>-20733756.924166664</v>
      </c>
      <c r="AF1088" s="105"/>
      <c r="AG1088" s="104"/>
      <c r="AH1088" s="102"/>
      <c r="AI1088" s="102"/>
      <c r="AJ1088" s="102"/>
      <c r="AK1088" s="103"/>
      <c r="AL1088" s="102">
        <f t="shared" si="897"/>
        <v>0</v>
      </c>
      <c r="AM1088" s="101"/>
      <c r="AN1088" s="102">
        <f t="shared" si="891"/>
        <v>-20733756.924166664</v>
      </c>
      <c r="AO1088" s="264">
        <f t="shared" si="898"/>
        <v>-20733756.924166664</v>
      </c>
      <c r="AP1088" s="240"/>
      <c r="AQ1088" s="87">
        <f t="shared" si="880"/>
        <v>-24336850.09</v>
      </c>
      <c r="AR1088" s="102"/>
      <c r="AS1088" s="102"/>
      <c r="AT1088" s="102"/>
      <c r="AU1088" s="103"/>
      <c r="AV1088" s="102">
        <f t="shared" si="899"/>
        <v>0</v>
      </c>
      <c r="AW1088" s="101"/>
      <c r="AX1088" s="102">
        <f t="shared" si="892"/>
        <v>-24336850.09</v>
      </c>
      <c r="AY1088" s="101">
        <f t="shared" si="900"/>
        <v>-24336850.09</v>
      </c>
      <c r="AZ1088" s="516"/>
      <c r="BA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row>
    <row r="1089" spans="1:87" s="11" customFormat="1" ht="12" customHeight="1">
      <c r="A1089" s="539" t="s">
        <v>1680</v>
      </c>
      <c r="B1089" s="540"/>
      <c r="C1089" s="554" t="s">
        <v>1670</v>
      </c>
      <c r="D1089" s="525" t="str">
        <f t="shared" ref="D1089" si="901">IF(CONCATENATE(H1089,I1089,J1089,K1089,N1089)= "ERBGRB","CRB",CONCATENATE(H1089,I1089,J1089,K1089,N1089))</f>
        <v>Non-Op</v>
      </c>
      <c r="E1089" s="525"/>
      <c r="F1089" s="541">
        <v>43451</v>
      </c>
      <c r="G1089" s="525"/>
      <c r="H1089" s="527" t="str">
        <f t="shared" ref="H1089" si="902">IF(VALUE(AH1089),H$7,IF(ISBLANK(AH1089),"",H$7))</f>
        <v/>
      </c>
      <c r="I1089" s="527" t="str">
        <f t="shared" ref="I1089" si="903">IF(VALUE(AI1089),I$7,IF(ISBLANK(AI1089),"",I$7))</f>
        <v/>
      </c>
      <c r="J1089" s="527" t="str">
        <f t="shared" ref="J1089" si="904">IF(VALUE(AJ1089),J$7,IF(ISBLANK(AJ1089),"",J$7))</f>
        <v/>
      </c>
      <c r="K1089" s="527" t="str">
        <f t="shared" ref="K1089" si="905">IF(VALUE(AK1089),K$7,IF(ISBLANK(AK1089),"",K$7))</f>
        <v>Non-Op</v>
      </c>
      <c r="L1089" s="527" t="str">
        <f t="shared" ref="L1089" si="906">IF(VALUE(AM1089),"W/C",IF(ISBLANK(AM1089),"NO","W/C"))</f>
        <v>NO</v>
      </c>
      <c r="M1089" s="527" t="str">
        <f t="shared" ref="M1089" si="907">IF(VALUE(AN1089),"W/C",IF(ISBLANK(AN1089),"NO","W/C"))</f>
        <v>NO</v>
      </c>
      <c r="N1089" s="527" t="str">
        <f t="shared" ref="N1089" si="908">IF(OR(CONCATENATE(L1089,M1089)="NOW/C",CONCATENATE(L1089,M1089)="W/CNO"),"W/C","")</f>
        <v/>
      </c>
      <c r="O1089" s="528"/>
      <c r="P1089" s="529"/>
      <c r="Q1089" s="529"/>
      <c r="R1089" s="529"/>
      <c r="S1089" s="529"/>
      <c r="T1089" s="529"/>
      <c r="U1089" s="529"/>
      <c r="V1089" s="529"/>
      <c r="W1089" s="529"/>
      <c r="X1089" s="529"/>
      <c r="Y1089" s="529"/>
      <c r="Z1089" s="529"/>
      <c r="AA1089" s="529"/>
      <c r="AB1089" s="529">
        <v>-113371.06</v>
      </c>
      <c r="AC1089" s="529"/>
      <c r="AD1089" s="529"/>
      <c r="AE1089" s="529">
        <f t="shared" ref="AE1089" si="909">(P1089+AB1089+SUM(Q1089:AA1089)*2)/24</f>
        <v>-4723.7941666666666</v>
      </c>
      <c r="AF1089" s="530"/>
      <c r="AG1089" s="542"/>
      <c r="AH1089" s="532"/>
      <c r="AI1089" s="532"/>
      <c r="AJ1089" s="532"/>
      <c r="AK1089" s="533">
        <f>AE1089</f>
        <v>-4723.7941666666666</v>
      </c>
      <c r="AL1089" s="532">
        <f t="shared" ref="AL1089" si="910">SUM(AI1089:AK1089)</f>
        <v>-4723.7941666666666</v>
      </c>
      <c r="AM1089" s="534"/>
      <c r="AN1089" s="532"/>
      <c r="AO1089" s="535">
        <f t="shared" si="898"/>
        <v>0</v>
      </c>
      <c r="AP1089" s="532"/>
      <c r="AQ1089" s="536">
        <f t="shared" ref="AQ1089" si="911">AB1089</f>
        <v>-113371.06</v>
      </c>
      <c r="AR1089" s="532"/>
      <c r="AS1089" s="532"/>
      <c r="AT1089" s="532"/>
      <c r="AU1089" s="533">
        <f>AQ1089</f>
        <v>-113371.06</v>
      </c>
      <c r="AV1089" s="532">
        <f t="shared" si="899"/>
        <v>-113371.06</v>
      </c>
      <c r="AW1089" s="534"/>
      <c r="AX1089" s="532"/>
      <c r="AY1089" s="534">
        <f t="shared" si="900"/>
        <v>0</v>
      </c>
      <c r="AZ1089" s="538" t="s">
        <v>1684</v>
      </c>
      <c r="BA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row>
    <row r="1090" spans="1:87" s="11" customFormat="1" ht="12" customHeight="1">
      <c r="A1090" s="539" t="s">
        <v>1610</v>
      </c>
      <c r="B1090" s="540"/>
      <c r="C1090" s="548" t="s">
        <v>1605</v>
      </c>
      <c r="D1090" s="525" t="str">
        <f t="shared" si="872"/>
        <v>Non-Op</v>
      </c>
      <c r="E1090" s="525"/>
      <c r="F1090" s="541">
        <v>43298</v>
      </c>
      <c r="G1090" s="525"/>
      <c r="H1090" s="527" t="str">
        <f t="shared" si="893"/>
        <v/>
      </c>
      <c r="I1090" s="527" t="str">
        <f t="shared" si="894"/>
        <v/>
      </c>
      <c r="J1090" s="527" t="str">
        <f t="shared" si="895"/>
        <v/>
      </c>
      <c r="K1090" s="527" t="str">
        <f t="shared" si="896"/>
        <v>Non-Op</v>
      </c>
      <c r="L1090" s="527" t="str">
        <f t="shared" si="884"/>
        <v>NO</v>
      </c>
      <c r="M1090" s="527" t="str">
        <f t="shared" si="885"/>
        <v>NO</v>
      </c>
      <c r="N1090" s="527" t="str">
        <f t="shared" si="886"/>
        <v/>
      </c>
      <c r="O1090" s="528"/>
      <c r="P1090" s="529"/>
      <c r="Q1090" s="529"/>
      <c r="R1090" s="529"/>
      <c r="S1090" s="529"/>
      <c r="T1090" s="529"/>
      <c r="U1090" s="529"/>
      <c r="V1090" s="529"/>
      <c r="W1090" s="529">
        <v>-57308.33</v>
      </c>
      <c r="X1090" s="529">
        <v>-57308.33</v>
      </c>
      <c r="Y1090" s="529">
        <v>-57308.33</v>
      </c>
      <c r="Z1090" s="529">
        <v>-57308.33</v>
      </c>
      <c r="AA1090" s="529">
        <v>-57308.33</v>
      </c>
      <c r="AB1090" s="529">
        <v>-57308.33</v>
      </c>
      <c r="AC1090" s="529"/>
      <c r="AD1090" s="529"/>
      <c r="AE1090" s="529">
        <f t="shared" si="868"/>
        <v>-26266.317916666667</v>
      </c>
      <c r="AF1090" s="530"/>
      <c r="AG1090" s="542"/>
      <c r="AH1090" s="532"/>
      <c r="AI1090" s="532"/>
      <c r="AJ1090" s="532"/>
      <c r="AK1090" s="533">
        <f>AE1090</f>
        <v>-26266.317916666667</v>
      </c>
      <c r="AL1090" s="532">
        <f t="shared" ref="AL1090" si="912">SUM(AI1090:AK1090)</f>
        <v>-26266.317916666667</v>
      </c>
      <c r="AM1090" s="534"/>
      <c r="AN1090" s="532"/>
      <c r="AO1090" s="535">
        <f t="shared" ref="AO1090" si="913">AM1090+AN1090</f>
        <v>0</v>
      </c>
      <c r="AP1090" s="532"/>
      <c r="AQ1090" s="536">
        <f t="shared" si="880"/>
        <v>-57308.33</v>
      </c>
      <c r="AR1090" s="532"/>
      <c r="AS1090" s="532"/>
      <c r="AT1090" s="532"/>
      <c r="AU1090" s="533">
        <f>AQ1090</f>
        <v>-57308.33</v>
      </c>
      <c r="AV1090" s="532">
        <f t="shared" ref="AV1090" si="914">SUM(AS1090:AU1090)</f>
        <v>-57308.33</v>
      </c>
      <c r="AW1090" s="534"/>
      <c r="AX1090" s="532"/>
      <c r="AY1090" s="534">
        <f t="shared" ref="AY1090" si="915">AW1090+AX1090</f>
        <v>0</v>
      </c>
      <c r="AZ1090" s="538" t="s">
        <v>1684</v>
      </c>
      <c r="BA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row>
    <row r="1091" spans="1:87" s="11" customFormat="1" ht="12" customHeight="1">
      <c r="A1091" s="539" t="s">
        <v>1611</v>
      </c>
      <c r="B1091" s="540"/>
      <c r="C1091" s="548" t="s">
        <v>1606</v>
      </c>
      <c r="D1091" s="525" t="str">
        <f t="shared" si="872"/>
        <v>Non-Op</v>
      </c>
      <c r="E1091" s="525"/>
      <c r="F1091" s="541">
        <v>43298</v>
      </c>
      <c r="G1091" s="525"/>
      <c r="H1091" s="527" t="str">
        <f t="shared" si="893"/>
        <v/>
      </c>
      <c r="I1091" s="527" t="str">
        <f t="shared" si="894"/>
        <v/>
      </c>
      <c r="J1091" s="527" t="str">
        <f t="shared" si="895"/>
        <v/>
      </c>
      <c r="K1091" s="527" t="str">
        <f t="shared" si="896"/>
        <v>Non-Op</v>
      </c>
      <c r="L1091" s="527" t="str">
        <f t="shared" ref="L1091" si="916">IF(VALUE(AM1091),"W/C",IF(ISBLANK(AM1091),"NO","W/C"))</f>
        <v>NO</v>
      </c>
      <c r="M1091" s="527" t="str">
        <f t="shared" ref="M1091" si="917">IF(VALUE(AN1091),"W/C",IF(ISBLANK(AN1091),"NO","W/C"))</f>
        <v>NO</v>
      </c>
      <c r="N1091" s="527" t="str">
        <f t="shared" ref="N1091" si="918">IF(OR(CONCATENATE(L1091,M1091)="NOW/C",CONCATENATE(L1091,M1091)="W/CNO"),"W/C","")</f>
        <v/>
      </c>
      <c r="O1091" s="528"/>
      <c r="P1091" s="529"/>
      <c r="Q1091" s="529"/>
      <c r="R1091" s="529"/>
      <c r="S1091" s="529"/>
      <c r="T1091" s="529"/>
      <c r="U1091" s="529"/>
      <c r="V1091" s="529"/>
      <c r="W1091" s="529">
        <v>-8816.67</v>
      </c>
      <c r="X1091" s="529">
        <v>-12941.64</v>
      </c>
      <c r="Y1091" s="529">
        <v>-12941.64</v>
      </c>
      <c r="Z1091" s="529">
        <v>-12941.64</v>
      </c>
      <c r="AA1091" s="529">
        <v>-12941.64</v>
      </c>
      <c r="AB1091" s="529">
        <v>-12941.64</v>
      </c>
      <c r="AC1091" s="529"/>
      <c r="AD1091" s="529"/>
      <c r="AE1091" s="529">
        <f t="shared" si="868"/>
        <v>-5587.8374999999987</v>
      </c>
      <c r="AF1091" s="530"/>
      <c r="AG1091" s="542"/>
      <c r="AH1091" s="532"/>
      <c r="AI1091" s="532"/>
      <c r="AJ1091" s="532"/>
      <c r="AK1091" s="533">
        <f>AE1091</f>
        <v>-5587.8374999999987</v>
      </c>
      <c r="AL1091" s="532">
        <f t="shared" ref="AL1091" si="919">SUM(AI1091:AK1091)</f>
        <v>-5587.8374999999987</v>
      </c>
      <c r="AM1091" s="534"/>
      <c r="AN1091" s="532"/>
      <c r="AO1091" s="535">
        <f t="shared" ref="AO1091" si="920">AM1091+AN1091</f>
        <v>0</v>
      </c>
      <c r="AP1091" s="532"/>
      <c r="AQ1091" s="536">
        <f t="shared" si="880"/>
        <v>-12941.64</v>
      </c>
      <c r="AR1091" s="532"/>
      <c r="AS1091" s="532"/>
      <c r="AT1091" s="532"/>
      <c r="AU1091" s="533">
        <f>AQ1091</f>
        <v>-12941.64</v>
      </c>
      <c r="AV1091" s="532">
        <f t="shared" ref="AV1091" si="921">SUM(AS1091:AU1091)</f>
        <v>-12941.64</v>
      </c>
      <c r="AW1091" s="534"/>
      <c r="AX1091" s="532"/>
      <c r="AY1091" s="534">
        <f t="shared" ref="AY1091" si="922">AW1091+AX1091</f>
        <v>0</v>
      </c>
      <c r="AZ1091" s="538" t="s">
        <v>1684</v>
      </c>
      <c r="BA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row>
    <row r="1092" spans="1:87" s="11" customFormat="1" ht="12" customHeight="1">
      <c r="A1092" s="172">
        <v>23500003</v>
      </c>
      <c r="B1092" s="110" t="str">
        <f t="shared" si="871"/>
        <v>23500003</v>
      </c>
      <c r="C1092" s="96" t="s">
        <v>944</v>
      </c>
      <c r="D1092" s="115" t="str">
        <f t="shared" si="872"/>
        <v>CRB</v>
      </c>
      <c r="E1092" s="115"/>
      <c r="F1092" s="96"/>
      <c r="G1092" s="115"/>
      <c r="H1092" s="184" t="str">
        <f t="shared" si="893"/>
        <v/>
      </c>
      <c r="I1092" s="184" t="str">
        <f t="shared" si="894"/>
        <v>ERB</v>
      </c>
      <c r="J1092" s="184" t="str">
        <f t="shared" si="895"/>
        <v>GRB</v>
      </c>
      <c r="K1092" s="184" t="str">
        <f t="shared" si="896"/>
        <v/>
      </c>
      <c r="L1092" s="184" t="str">
        <f t="shared" si="884"/>
        <v>NO</v>
      </c>
      <c r="M1092" s="184" t="str">
        <f t="shared" si="885"/>
        <v>NO</v>
      </c>
      <c r="N1092" s="184" t="str">
        <f t="shared" si="886"/>
        <v/>
      </c>
      <c r="O1092"/>
      <c r="P1092" s="97">
        <v>-38144331.890000001</v>
      </c>
      <c r="Q1092" s="97">
        <v>-38050432.270000003</v>
      </c>
      <c r="R1092" s="97">
        <v>-38259272.850000001</v>
      </c>
      <c r="S1092" s="97">
        <v>-38378809.840000004</v>
      </c>
      <c r="T1092" s="97">
        <v>-38658610.049999997</v>
      </c>
      <c r="U1092" s="97">
        <v>-39079683.719999999</v>
      </c>
      <c r="V1092" s="97">
        <v>-39660917.729999997</v>
      </c>
      <c r="W1092" s="97">
        <v>-39930808.579999998</v>
      </c>
      <c r="X1092" s="97">
        <v>-40249294.609999999</v>
      </c>
      <c r="Y1092" s="97">
        <v>-40222152.850000001</v>
      </c>
      <c r="Z1092" s="97">
        <v>-40039034.359999999</v>
      </c>
      <c r="AA1092" s="97">
        <v>-39736122.280000001</v>
      </c>
      <c r="AB1092" s="97">
        <v>-39034010.25</v>
      </c>
      <c r="AC1092" s="97"/>
      <c r="AD1092" s="97"/>
      <c r="AE1092" s="97">
        <f t="shared" si="868"/>
        <v>-39237859.184166662</v>
      </c>
      <c r="AF1092" s="105" t="s">
        <v>958</v>
      </c>
      <c r="AG1092" s="104" t="s">
        <v>957</v>
      </c>
      <c r="AH1092" s="102"/>
      <c r="AI1092" s="102">
        <f>AE1092*C1408</f>
        <v>-25971538.993999917</v>
      </c>
      <c r="AJ1092" s="102">
        <f>AE1092*C1409</f>
        <v>-13266320.190166749</v>
      </c>
      <c r="AK1092" s="103"/>
      <c r="AL1092" s="102">
        <f t="shared" si="897"/>
        <v>-39237859.18416667</v>
      </c>
      <c r="AM1092" s="101"/>
      <c r="AN1092" s="102"/>
      <c r="AO1092" s="264">
        <f t="shared" si="898"/>
        <v>0</v>
      </c>
      <c r="AP1092" s="240"/>
      <c r="AQ1092" s="87">
        <f t="shared" si="880"/>
        <v>-39034010.25</v>
      </c>
      <c r="AR1092" s="102"/>
      <c r="AS1092" s="102">
        <f>AQ1092*C1408</f>
        <v>-25836611.384475</v>
      </c>
      <c r="AT1092" s="102">
        <f>AQ1092*C1409</f>
        <v>-13197398.865525</v>
      </c>
      <c r="AU1092" s="103"/>
      <c r="AV1092" s="102">
        <f t="shared" si="899"/>
        <v>-39034010.25</v>
      </c>
      <c r="AW1092" s="101"/>
      <c r="AX1092" s="102"/>
      <c r="AY1092" s="101">
        <f t="shared" si="900"/>
        <v>0</v>
      </c>
      <c r="AZ1092" s="516"/>
      <c r="BA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row>
    <row r="1093" spans="1:87" s="11" customFormat="1" ht="12" customHeight="1">
      <c r="A1093" s="181">
        <v>23500011</v>
      </c>
      <c r="B1093" s="211" t="str">
        <f t="shared" si="871"/>
        <v>23500011</v>
      </c>
      <c r="C1093" s="96" t="s">
        <v>357</v>
      </c>
      <c r="D1093" s="115" t="str">
        <f t="shared" si="872"/>
        <v>ERB</v>
      </c>
      <c r="E1093" s="115"/>
      <c r="F1093" s="96"/>
      <c r="G1093" s="115"/>
      <c r="H1093" s="184" t="str">
        <f t="shared" si="893"/>
        <v/>
      </c>
      <c r="I1093" s="184" t="str">
        <f t="shared" si="894"/>
        <v>ERB</v>
      </c>
      <c r="J1093" s="184" t="str">
        <f t="shared" si="895"/>
        <v/>
      </c>
      <c r="K1093" s="184" t="str">
        <f t="shared" si="896"/>
        <v/>
      </c>
      <c r="L1093" s="184" t="str">
        <f t="shared" si="884"/>
        <v>NO</v>
      </c>
      <c r="M1093" s="184" t="str">
        <f t="shared" si="885"/>
        <v>NO</v>
      </c>
      <c r="N1093" s="184" t="str">
        <f t="shared" si="886"/>
        <v/>
      </c>
      <c r="O1093"/>
      <c r="P1093" s="97">
        <v>-6998673.1799999997</v>
      </c>
      <c r="Q1093" s="97">
        <v>-7028673.1799999997</v>
      </c>
      <c r="R1093" s="97">
        <v>-7148673.1799999997</v>
      </c>
      <c r="S1093" s="97">
        <v>-7328673.1799999997</v>
      </c>
      <c r="T1093" s="97">
        <v>-7328673.1799999997</v>
      </c>
      <c r="U1093" s="97">
        <v>-7438673.1799999997</v>
      </c>
      <c r="V1093" s="97">
        <v>-2038423.18</v>
      </c>
      <c r="W1093" s="97">
        <v>-2369923.1800000002</v>
      </c>
      <c r="X1093" s="97">
        <v>-2451923.1800000002</v>
      </c>
      <c r="Y1093" s="97">
        <v>-2621923.1800000002</v>
      </c>
      <c r="Z1093" s="97">
        <v>-2851923.18</v>
      </c>
      <c r="AA1093" s="97">
        <v>-2995643.46</v>
      </c>
      <c r="AB1093" s="97">
        <v>-2995643.46</v>
      </c>
      <c r="AC1093" s="97"/>
      <c r="AD1093" s="97"/>
      <c r="AE1093" s="97">
        <f t="shared" ref="AE1093:AE1156" si="923">(P1093+AB1093+SUM(Q1093:AA1093)*2)/24</f>
        <v>-4716690.2983333329</v>
      </c>
      <c r="AF1093" s="105">
        <v>28</v>
      </c>
      <c r="AG1093" s="104"/>
      <c r="AH1093" s="102"/>
      <c r="AI1093" s="102">
        <f>AE1093</f>
        <v>-4716690.2983333329</v>
      </c>
      <c r="AJ1093" s="102"/>
      <c r="AK1093" s="103"/>
      <c r="AL1093" s="102">
        <f t="shared" si="897"/>
        <v>-4716690.2983333329</v>
      </c>
      <c r="AM1093" s="101"/>
      <c r="AN1093" s="102"/>
      <c r="AO1093" s="264">
        <f t="shared" si="898"/>
        <v>0</v>
      </c>
      <c r="AP1093" s="240"/>
      <c r="AQ1093" s="87">
        <f t="shared" si="880"/>
        <v>-2995643.46</v>
      </c>
      <c r="AR1093" s="102"/>
      <c r="AS1093" s="102">
        <f>AQ1093</f>
        <v>-2995643.46</v>
      </c>
      <c r="AT1093" s="102"/>
      <c r="AU1093" s="103"/>
      <c r="AV1093" s="102">
        <f t="shared" si="899"/>
        <v>-2995643.46</v>
      </c>
      <c r="AW1093" s="101"/>
      <c r="AX1093" s="102"/>
      <c r="AY1093" s="101">
        <f t="shared" si="900"/>
        <v>0</v>
      </c>
      <c r="AZ1093" s="516"/>
      <c r="BA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row>
    <row r="1094" spans="1:87" s="11" customFormat="1" ht="12" customHeight="1">
      <c r="A1094" s="168">
        <v>23600021</v>
      </c>
      <c r="B1094" s="111" t="str">
        <f t="shared" si="871"/>
        <v>23600021</v>
      </c>
      <c r="C1094" s="96" t="s">
        <v>840</v>
      </c>
      <c r="D1094" s="115" t="str">
        <f t="shared" si="872"/>
        <v>W/C</v>
      </c>
      <c r="E1094" s="115"/>
      <c r="F1094" s="96"/>
      <c r="G1094" s="115"/>
      <c r="H1094" s="184" t="str">
        <f t="shared" si="893"/>
        <v/>
      </c>
      <c r="I1094" s="184" t="str">
        <f t="shared" si="894"/>
        <v/>
      </c>
      <c r="J1094" s="184" t="str">
        <f t="shared" si="895"/>
        <v/>
      </c>
      <c r="K1094" s="184" t="str">
        <f t="shared" si="896"/>
        <v/>
      </c>
      <c r="L1094" s="184" t="str">
        <f t="shared" si="884"/>
        <v>NO</v>
      </c>
      <c r="M1094" s="184" t="str">
        <f t="shared" si="885"/>
        <v>W/C</v>
      </c>
      <c r="N1094" s="184" t="str">
        <f t="shared" si="886"/>
        <v>W/C</v>
      </c>
      <c r="O1094"/>
      <c r="P1094" s="97">
        <v>-5946376.9500000002</v>
      </c>
      <c r="Q1094" s="97">
        <v>-5473016.7999999998</v>
      </c>
      <c r="R1094" s="97">
        <v>-5216658.24</v>
      </c>
      <c r="S1094" s="97">
        <v>-4804327.01</v>
      </c>
      <c r="T1094" s="97">
        <v>-4201190.38</v>
      </c>
      <c r="U1094" s="97">
        <v>-3767924.43</v>
      </c>
      <c r="V1094" s="97">
        <v>-3802994.6</v>
      </c>
      <c r="W1094" s="97">
        <v>-4242803.8600000003</v>
      </c>
      <c r="X1094" s="97">
        <v>-3967348.81</v>
      </c>
      <c r="Y1094" s="97">
        <v>-3622932.33</v>
      </c>
      <c r="Z1094" s="97">
        <v>-4394556.37</v>
      </c>
      <c r="AA1094" s="97">
        <v>-5006618.5199999996</v>
      </c>
      <c r="AB1094" s="97">
        <v>-5475377.0599999996</v>
      </c>
      <c r="AC1094" s="97"/>
      <c r="AD1094" s="97"/>
      <c r="AE1094" s="97">
        <f t="shared" si="923"/>
        <v>-4517604.0295833331</v>
      </c>
      <c r="AF1094" s="105"/>
      <c r="AG1094" s="104"/>
      <c r="AH1094" s="102"/>
      <c r="AI1094" s="102"/>
      <c r="AJ1094" s="102"/>
      <c r="AK1094" s="103"/>
      <c r="AL1094" s="102">
        <f t="shared" si="897"/>
        <v>0</v>
      </c>
      <c r="AM1094" s="101"/>
      <c r="AN1094" s="102">
        <f t="shared" ref="AN1094:AN1125" si="924">AE1094</f>
        <v>-4517604.0295833331</v>
      </c>
      <c r="AO1094" s="264">
        <f t="shared" si="898"/>
        <v>-4517604.0295833331</v>
      </c>
      <c r="AP1094" s="240"/>
      <c r="AQ1094" s="87">
        <f t="shared" si="880"/>
        <v>-5475377.0599999996</v>
      </c>
      <c r="AR1094" s="102"/>
      <c r="AS1094" s="102"/>
      <c r="AT1094" s="102"/>
      <c r="AU1094" s="103"/>
      <c r="AV1094" s="102">
        <f t="shared" si="899"/>
        <v>0</v>
      </c>
      <c r="AW1094" s="101"/>
      <c r="AX1094" s="102">
        <f>AQ1094</f>
        <v>-5475377.0599999996</v>
      </c>
      <c r="AY1094" s="101">
        <f t="shared" si="900"/>
        <v>-5475377.0599999996</v>
      </c>
      <c r="AZ1094" s="516"/>
      <c r="BA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row>
    <row r="1095" spans="1:87" s="11" customFormat="1" ht="12" customHeight="1">
      <c r="A1095" s="168">
        <v>23600022</v>
      </c>
      <c r="B1095" s="111" t="str">
        <f t="shared" si="871"/>
        <v>23600022</v>
      </c>
      <c r="C1095" s="96" t="s">
        <v>841</v>
      </c>
      <c r="D1095" s="115" t="str">
        <f t="shared" si="872"/>
        <v>W/C</v>
      </c>
      <c r="E1095" s="115"/>
      <c r="F1095" s="96"/>
      <c r="G1095" s="115"/>
      <c r="H1095" s="184" t="str">
        <f t="shared" si="893"/>
        <v/>
      </c>
      <c r="I1095" s="184" t="str">
        <f t="shared" si="894"/>
        <v/>
      </c>
      <c r="J1095" s="184" t="str">
        <f t="shared" si="895"/>
        <v/>
      </c>
      <c r="K1095" s="184" t="str">
        <f t="shared" si="896"/>
        <v/>
      </c>
      <c r="L1095" s="184" t="str">
        <f t="shared" si="884"/>
        <v>NO</v>
      </c>
      <c r="M1095" s="184" t="str">
        <f t="shared" si="885"/>
        <v>W/C</v>
      </c>
      <c r="N1095" s="184" t="str">
        <f t="shared" si="886"/>
        <v>W/C</v>
      </c>
      <c r="O1095"/>
      <c r="P1095" s="97">
        <v>-2645086.54</v>
      </c>
      <c r="Q1095" s="97">
        <v>-2287143.2799999998</v>
      </c>
      <c r="R1095" s="97">
        <v>-2376969.04</v>
      </c>
      <c r="S1095" s="97">
        <v>-1918737.24</v>
      </c>
      <c r="T1095" s="97">
        <v>-1457043.7</v>
      </c>
      <c r="U1095" s="97">
        <v>-972205.18</v>
      </c>
      <c r="V1095" s="97">
        <v>-964205.7</v>
      </c>
      <c r="W1095" s="97">
        <v>-826611.47</v>
      </c>
      <c r="X1095" s="97">
        <v>-870268.85</v>
      </c>
      <c r="Y1095" s="97">
        <v>-982560.8</v>
      </c>
      <c r="Z1095" s="97">
        <v>-1600267.64</v>
      </c>
      <c r="AA1095" s="97">
        <v>-1936311.75</v>
      </c>
      <c r="AB1095" s="97">
        <v>-2318086.25</v>
      </c>
      <c r="AC1095" s="97"/>
      <c r="AD1095" s="97"/>
      <c r="AE1095" s="97">
        <f t="shared" si="923"/>
        <v>-1556159.2537500001</v>
      </c>
      <c r="AF1095" s="105"/>
      <c r="AG1095" s="104"/>
      <c r="AH1095" s="102"/>
      <c r="AI1095" s="102"/>
      <c r="AJ1095" s="102"/>
      <c r="AK1095" s="103"/>
      <c r="AL1095" s="102">
        <f t="shared" si="897"/>
        <v>0</v>
      </c>
      <c r="AM1095" s="101"/>
      <c r="AN1095" s="102">
        <f t="shared" si="924"/>
        <v>-1556159.2537500001</v>
      </c>
      <c r="AO1095" s="264">
        <f t="shared" si="898"/>
        <v>-1556159.2537500001</v>
      </c>
      <c r="AP1095" s="240"/>
      <c r="AQ1095" s="87">
        <f t="shared" si="880"/>
        <v>-2318086.25</v>
      </c>
      <c r="AR1095" s="102"/>
      <c r="AS1095" s="102"/>
      <c r="AT1095" s="102"/>
      <c r="AU1095" s="103"/>
      <c r="AV1095" s="102">
        <f t="shared" si="899"/>
        <v>0</v>
      </c>
      <c r="AW1095" s="101"/>
      <c r="AX1095" s="102">
        <f t="shared" ref="AX1095:AX1147" si="925">AQ1095</f>
        <v>-2318086.25</v>
      </c>
      <c r="AY1095" s="101">
        <f t="shared" si="900"/>
        <v>-2318086.25</v>
      </c>
      <c r="AZ1095" s="516"/>
      <c r="BA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row>
    <row r="1096" spans="1:87" s="11" customFormat="1" ht="12" customHeight="1">
      <c r="A1096" s="174">
        <v>23600033</v>
      </c>
      <c r="B1096" s="204" t="str">
        <f t="shared" si="871"/>
        <v>23600033</v>
      </c>
      <c r="C1096" s="96" t="s">
        <v>657</v>
      </c>
      <c r="D1096" s="115" t="str">
        <f t="shared" si="872"/>
        <v>W/C</v>
      </c>
      <c r="E1096" s="115"/>
      <c r="F1096" s="96"/>
      <c r="G1096" s="115"/>
      <c r="H1096" s="184" t="str">
        <f t="shared" si="893"/>
        <v/>
      </c>
      <c r="I1096" s="184" t="str">
        <f t="shared" si="894"/>
        <v/>
      </c>
      <c r="J1096" s="184" t="str">
        <f t="shared" si="895"/>
        <v/>
      </c>
      <c r="K1096" s="184" t="str">
        <f t="shared" si="896"/>
        <v/>
      </c>
      <c r="L1096" s="184" t="str">
        <f t="shared" si="884"/>
        <v>NO</v>
      </c>
      <c r="M1096" s="184" t="str">
        <f t="shared" si="885"/>
        <v>W/C</v>
      </c>
      <c r="N1096" s="184" t="str">
        <f t="shared" si="886"/>
        <v>W/C</v>
      </c>
      <c r="O1096" s="4"/>
      <c r="P1096" s="97">
        <v>1930464.6</v>
      </c>
      <c r="Q1096" s="97">
        <v>42123.779999999795</v>
      </c>
      <c r="R1096" s="97">
        <v>-604847.91999999993</v>
      </c>
      <c r="S1096" s="97">
        <v>185819.3900000006</v>
      </c>
      <c r="T1096" s="97">
        <v>525067.81999999983</v>
      </c>
      <c r="U1096" s="97">
        <v>-614757.75</v>
      </c>
      <c r="V1096" s="97">
        <v>1900767.3499999999</v>
      </c>
      <c r="W1096" s="97">
        <v>318406.14</v>
      </c>
      <c r="X1096" s="97">
        <v>-2240490.02</v>
      </c>
      <c r="Y1096" s="97">
        <v>1967111.54</v>
      </c>
      <c r="Z1096" s="97">
        <v>6158906.5199999996</v>
      </c>
      <c r="AA1096" s="97">
        <v>3205125.11</v>
      </c>
      <c r="AB1096" s="97">
        <v>504096.95</v>
      </c>
      <c r="AC1096" s="97"/>
      <c r="AD1096" s="97"/>
      <c r="AE1096" s="97">
        <f t="shared" si="923"/>
        <v>1005042.7279166667</v>
      </c>
      <c r="AF1096" s="105"/>
      <c r="AG1096" s="104"/>
      <c r="AH1096" s="102"/>
      <c r="AI1096" s="102"/>
      <c r="AJ1096" s="102"/>
      <c r="AK1096" s="103"/>
      <c r="AL1096" s="102">
        <f t="shared" si="897"/>
        <v>0</v>
      </c>
      <c r="AM1096" s="101"/>
      <c r="AN1096" s="102">
        <f t="shared" si="924"/>
        <v>1005042.7279166667</v>
      </c>
      <c r="AO1096" s="264">
        <f t="shared" si="898"/>
        <v>1005042.7279166667</v>
      </c>
      <c r="AP1096" s="102"/>
      <c r="AQ1096" s="87">
        <f t="shared" si="880"/>
        <v>504096.95</v>
      </c>
      <c r="AR1096" s="102"/>
      <c r="AS1096" s="102"/>
      <c r="AT1096" s="102"/>
      <c r="AU1096" s="103"/>
      <c r="AV1096" s="102">
        <f t="shared" si="899"/>
        <v>0</v>
      </c>
      <c r="AW1096" s="101"/>
      <c r="AX1096" s="102">
        <f t="shared" si="925"/>
        <v>504096.95</v>
      </c>
      <c r="AY1096" s="101">
        <f t="shared" si="900"/>
        <v>504096.95</v>
      </c>
      <c r="AZ1096" s="516"/>
      <c r="BA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row>
    <row r="1097" spans="1:87" s="11" customFormat="1" ht="12" customHeight="1">
      <c r="A1097" s="168">
        <v>23600063</v>
      </c>
      <c r="B1097" s="111" t="str">
        <f t="shared" si="871"/>
        <v>23600063</v>
      </c>
      <c r="C1097" s="96" t="s">
        <v>348</v>
      </c>
      <c r="D1097" s="115" t="str">
        <f t="shared" si="872"/>
        <v>W/C</v>
      </c>
      <c r="E1097" s="115"/>
      <c r="F1097" s="96"/>
      <c r="G1097" s="115"/>
      <c r="H1097" s="184" t="str">
        <f t="shared" si="893"/>
        <v/>
      </c>
      <c r="I1097" s="184" t="str">
        <f t="shared" si="894"/>
        <v/>
      </c>
      <c r="J1097" s="184" t="str">
        <f t="shared" si="895"/>
        <v/>
      </c>
      <c r="K1097" s="184" t="str">
        <f t="shared" si="896"/>
        <v/>
      </c>
      <c r="L1097" s="184" t="str">
        <f t="shared" si="884"/>
        <v>NO</v>
      </c>
      <c r="M1097" s="184" t="str">
        <f t="shared" si="885"/>
        <v>W/C</v>
      </c>
      <c r="N1097" s="184" t="str">
        <f t="shared" si="886"/>
        <v>W/C</v>
      </c>
      <c r="O1097"/>
      <c r="P1097" s="97">
        <v>0</v>
      </c>
      <c r="Q1097" s="97">
        <v>0</v>
      </c>
      <c r="R1097" s="97">
        <v>0</v>
      </c>
      <c r="S1097" s="97">
        <v>0</v>
      </c>
      <c r="T1097" s="97">
        <v>0</v>
      </c>
      <c r="U1097" s="97">
        <v>0</v>
      </c>
      <c r="V1097" s="97">
        <v>0</v>
      </c>
      <c r="W1097" s="97">
        <v>0</v>
      </c>
      <c r="X1097" s="97">
        <v>0</v>
      </c>
      <c r="Y1097" s="97">
        <v>0</v>
      </c>
      <c r="Z1097" s="97">
        <v>0</v>
      </c>
      <c r="AA1097" s="97">
        <v>0</v>
      </c>
      <c r="AB1097" s="97">
        <v>0</v>
      </c>
      <c r="AC1097" s="97"/>
      <c r="AD1097" s="97"/>
      <c r="AE1097" s="97">
        <f t="shared" si="923"/>
        <v>0</v>
      </c>
      <c r="AF1097" s="105"/>
      <c r="AG1097" s="104"/>
      <c r="AH1097" s="102"/>
      <c r="AI1097" s="102"/>
      <c r="AJ1097" s="102"/>
      <c r="AK1097" s="103"/>
      <c r="AL1097" s="102">
        <f t="shared" si="897"/>
        <v>0</v>
      </c>
      <c r="AM1097" s="101"/>
      <c r="AN1097" s="102">
        <f t="shared" si="924"/>
        <v>0</v>
      </c>
      <c r="AO1097" s="264">
        <f t="shared" si="898"/>
        <v>0</v>
      </c>
      <c r="AP1097" s="240"/>
      <c r="AQ1097" s="87">
        <f t="shared" si="880"/>
        <v>0</v>
      </c>
      <c r="AR1097" s="102"/>
      <c r="AS1097" s="102"/>
      <c r="AT1097" s="102"/>
      <c r="AU1097" s="103"/>
      <c r="AV1097" s="102">
        <f t="shared" si="899"/>
        <v>0</v>
      </c>
      <c r="AW1097" s="101"/>
      <c r="AX1097" s="102">
        <f t="shared" si="925"/>
        <v>0</v>
      </c>
      <c r="AY1097" s="101">
        <f t="shared" si="900"/>
        <v>0</v>
      </c>
      <c r="AZ1097" s="516"/>
      <c r="BA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row>
    <row r="1098" spans="1:87" s="11" customFormat="1" ht="12" customHeight="1">
      <c r="A1098" s="168">
        <v>23600093</v>
      </c>
      <c r="B1098" s="111" t="str">
        <f t="shared" si="871"/>
        <v>23600093</v>
      </c>
      <c r="C1098" s="96" t="s">
        <v>124</v>
      </c>
      <c r="D1098" s="115" t="str">
        <f t="shared" si="872"/>
        <v>W/C</v>
      </c>
      <c r="E1098" s="115"/>
      <c r="F1098" s="96"/>
      <c r="G1098" s="115"/>
      <c r="H1098" s="184" t="str">
        <f t="shared" si="893"/>
        <v/>
      </c>
      <c r="I1098" s="184" t="str">
        <f t="shared" si="894"/>
        <v/>
      </c>
      <c r="J1098" s="184" t="str">
        <f t="shared" si="895"/>
        <v/>
      </c>
      <c r="K1098" s="184" t="str">
        <f t="shared" si="896"/>
        <v/>
      </c>
      <c r="L1098" s="184" t="str">
        <f t="shared" si="884"/>
        <v>NO</v>
      </c>
      <c r="M1098" s="184" t="str">
        <f t="shared" si="885"/>
        <v>W/C</v>
      </c>
      <c r="N1098" s="184" t="str">
        <f t="shared" si="886"/>
        <v>W/C</v>
      </c>
      <c r="O1098"/>
      <c r="P1098" s="97">
        <v>0</v>
      </c>
      <c r="Q1098" s="97">
        <v>-378392.01</v>
      </c>
      <c r="R1098" s="97">
        <v>-409876</v>
      </c>
      <c r="S1098" s="97">
        <v>0</v>
      </c>
      <c r="T1098" s="97">
        <v>0</v>
      </c>
      <c r="U1098" s="97">
        <v>0</v>
      </c>
      <c r="V1098" s="97">
        <v>0</v>
      </c>
      <c r="W1098" s="97">
        <v>-367876.69</v>
      </c>
      <c r="X1098" s="97">
        <v>0</v>
      </c>
      <c r="Y1098" s="97">
        <v>0</v>
      </c>
      <c r="Z1098" s="97">
        <v>0</v>
      </c>
      <c r="AA1098" s="97">
        <v>0</v>
      </c>
      <c r="AB1098" s="97">
        <v>-458957.28</v>
      </c>
      <c r="AC1098" s="97"/>
      <c r="AD1098" s="97"/>
      <c r="AE1098" s="97">
        <f t="shared" si="923"/>
        <v>-115468.61166666665</v>
      </c>
      <c r="AF1098" s="105"/>
      <c r="AG1098" s="104"/>
      <c r="AH1098" s="102"/>
      <c r="AI1098" s="102"/>
      <c r="AJ1098" s="102"/>
      <c r="AK1098" s="103"/>
      <c r="AL1098" s="102">
        <f t="shared" si="897"/>
        <v>0</v>
      </c>
      <c r="AM1098" s="101"/>
      <c r="AN1098" s="102">
        <f t="shared" si="924"/>
        <v>-115468.61166666665</v>
      </c>
      <c r="AO1098" s="264">
        <f t="shared" si="898"/>
        <v>-115468.61166666665</v>
      </c>
      <c r="AP1098" s="240"/>
      <c r="AQ1098" s="87">
        <f t="shared" si="880"/>
        <v>-458957.28</v>
      </c>
      <c r="AR1098" s="102"/>
      <c r="AS1098" s="102"/>
      <c r="AT1098" s="102"/>
      <c r="AU1098" s="103"/>
      <c r="AV1098" s="102">
        <f t="shared" si="899"/>
        <v>0</v>
      </c>
      <c r="AW1098" s="101"/>
      <c r="AX1098" s="102">
        <f t="shared" si="925"/>
        <v>-458957.28</v>
      </c>
      <c r="AY1098" s="101">
        <f t="shared" si="900"/>
        <v>-458957.28</v>
      </c>
      <c r="AZ1098" s="516"/>
      <c r="BA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row>
    <row r="1099" spans="1:87" s="11" customFormat="1" ht="12" customHeight="1">
      <c r="A1099" s="175">
        <v>23600173</v>
      </c>
      <c r="B1099" s="115" t="str">
        <f t="shared" si="871"/>
        <v>23600173</v>
      </c>
      <c r="C1099" s="96" t="s">
        <v>1152</v>
      </c>
      <c r="D1099" s="115" t="str">
        <f t="shared" si="872"/>
        <v>W/C</v>
      </c>
      <c r="E1099" s="115"/>
      <c r="F1099" s="96"/>
      <c r="G1099" s="115"/>
      <c r="H1099" s="184" t="str">
        <f t="shared" si="893"/>
        <v/>
      </c>
      <c r="I1099" s="184" t="str">
        <f t="shared" si="894"/>
        <v/>
      </c>
      <c r="J1099" s="184" t="str">
        <f t="shared" si="895"/>
        <v/>
      </c>
      <c r="K1099" s="184" t="str">
        <f t="shared" si="896"/>
        <v/>
      </c>
      <c r="L1099" s="184" t="str">
        <f t="shared" si="884"/>
        <v>NO</v>
      </c>
      <c r="M1099" s="184" t="str">
        <f t="shared" si="885"/>
        <v>W/C</v>
      </c>
      <c r="N1099" s="184" t="str">
        <f t="shared" si="886"/>
        <v>W/C</v>
      </c>
      <c r="O1099"/>
      <c r="P1099" s="97">
        <v>-8934.5400000000009</v>
      </c>
      <c r="Q1099" s="97">
        <v>0</v>
      </c>
      <c r="R1099" s="97">
        <v>0</v>
      </c>
      <c r="S1099" s="97">
        <v>-2126.92</v>
      </c>
      <c r="T1099" s="97">
        <v>0</v>
      </c>
      <c r="U1099" s="97">
        <v>0</v>
      </c>
      <c r="V1099" s="97">
        <v>0</v>
      </c>
      <c r="W1099" s="97">
        <v>0</v>
      </c>
      <c r="X1099" s="97">
        <v>0</v>
      </c>
      <c r="Y1099" s="97">
        <v>0</v>
      </c>
      <c r="Z1099" s="97">
        <v>0</v>
      </c>
      <c r="AA1099" s="97">
        <v>0</v>
      </c>
      <c r="AB1099" s="97">
        <v>0</v>
      </c>
      <c r="AC1099" s="97"/>
      <c r="AD1099" s="97"/>
      <c r="AE1099" s="97">
        <f t="shared" si="923"/>
        <v>-549.51583333333338</v>
      </c>
      <c r="AF1099" s="105"/>
      <c r="AG1099" s="104"/>
      <c r="AH1099" s="102"/>
      <c r="AI1099" s="102"/>
      <c r="AJ1099" s="102"/>
      <c r="AK1099" s="103"/>
      <c r="AL1099" s="102">
        <f t="shared" si="897"/>
        <v>0</v>
      </c>
      <c r="AM1099" s="101"/>
      <c r="AN1099" s="102">
        <f t="shared" si="924"/>
        <v>-549.51583333333338</v>
      </c>
      <c r="AO1099" s="264">
        <f t="shared" si="898"/>
        <v>-549.51583333333338</v>
      </c>
      <c r="AP1099" s="240"/>
      <c r="AQ1099" s="87">
        <f t="shared" si="880"/>
        <v>0</v>
      </c>
      <c r="AR1099" s="102"/>
      <c r="AS1099" s="102"/>
      <c r="AT1099" s="102"/>
      <c r="AU1099" s="103"/>
      <c r="AV1099" s="102">
        <f t="shared" si="899"/>
        <v>0</v>
      </c>
      <c r="AW1099" s="101"/>
      <c r="AX1099" s="102">
        <f t="shared" si="925"/>
        <v>0</v>
      </c>
      <c r="AY1099" s="101">
        <f t="shared" si="900"/>
        <v>0</v>
      </c>
      <c r="AZ1099" s="516"/>
      <c r="BA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row>
    <row r="1100" spans="1:87" s="11" customFormat="1" ht="12" customHeight="1">
      <c r="A1100" s="168">
        <v>23600201</v>
      </c>
      <c r="B1100" s="111" t="str">
        <f t="shared" si="871"/>
        <v>23600201</v>
      </c>
      <c r="C1100" s="96" t="s">
        <v>176</v>
      </c>
      <c r="D1100" s="115" t="str">
        <f t="shared" si="872"/>
        <v>W/C</v>
      </c>
      <c r="E1100" s="115"/>
      <c r="F1100" s="96"/>
      <c r="G1100" s="115"/>
      <c r="H1100" s="184" t="str">
        <f t="shared" si="893"/>
        <v/>
      </c>
      <c r="I1100" s="184" t="str">
        <f t="shared" si="894"/>
        <v/>
      </c>
      <c r="J1100" s="184" t="str">
        <f t="shared" si="895"/>
        <v/>
      </c>
      <c r="K1100" s="184" t="str">
        <f t="shared" si="896"/>
        <v/>
      </c>
      <c r="L1100" s="184" t="str">
        <f t="shared" si="884"/>
        <v>NO</v>
      </c>
      <c r="M1100" s="184" t="str">
        <f t="shared" si="885"/>
        <v>W/C</v>
      </c>
      <c r="N1100" s="184" t="str">
        <f t="shared" si="886"/>
        <v>W/C</v>
      </c>
      <c r="O1100"/>
      <c r="P1100" s="97">
        <v>-47617627</v>
      </c>
      <c r="Q1100" s="97">
        <v>-51826323.240000002</v>
      </c>
      <c r="R1100" s="97">
        <v>-56035018.75</v>
      </c>
      <c r="S1100" s="97">
        <v>-61608299.609999999</v>
      </c>
      <c r="T1100" s="97">
        <v>-42029532.490000002</v>
      </c>
      <c r="U1100" s="97">
        <v>-46415161.520000003</v>
      </c>
      <c r="V1100" s="97">
        <v>-50813083.840000004</v>
      </c>
      <c r="W1100" s="97">
        <v>-55198947.659999996</v>
      </c>
      <c r="X1100" s="97">
        <v>-59128072.729999997</v>
      </c>
      <c r="Y1100" s="97">
        <v>-63456845.229999997</v>
      </c>
      <c r="Z1100" s="97">
        <v>-43263838.740000002</v>
      </c>
      <c r="AA1100" s="97">
        <v>-47617105.560000002</v>
      </c>
      <c r="AB1100" s="97">
        <v>-51433379.880000003</v>
      </c>
      <c r="AC1100" s="97"/>
      <c r="AD1100" s="97"/>
      <c r="AE1100" s="97">
        <f t="shared" si="923"/>
        <v>-52243144.400833346</v>
      </c>
      <c r="AF1100" s="105"/>
      <c r="AG1100" s="104"/>
      <c r="AH1100" s="102"/>
      <c r="AI1100" s="102"/>
      <c r="AJ1100" s="102"/>
      <c r="AK1100" s="103"/>
      <c r="AL1100" s="102">
        <f t="shared" si="897"/>
        <v>0</v>
      </c>
      <c r="AM1100" s="101"/>
      <c r="AN1100" s="102">
        <f t="shared" si="924"/>
        <v>-52243144.400833346</v>
      </c>
      <c r="AO1100" s="264">
        <f t="shared" si="898"/>
        <v>-52243144.400833346</v>
      </c>
      <c r="AP1100" s="240"/>
      <c r="AQ1100" s="87">
        <f t="shared" si="880"/>
        <v>-51433379.880000003</v>
      </c>
      <c r="AR1100" s="102"/>
      <c r="AS1100" s="102"/>
      <c r="AT1100" s="102"/>
      <c r="AU1100" s="103"/>
      <c r="AV1100" s="102">
        <f t="shared" si="899"/>
        <v>0</v>
      </c>
      <c r="AW1100" s="101"/>
      <c r="AX1100" s="102">
        <f t="shared" si="925"/>
        <v>-51433379.880000003</v>
      </c>
      <c r="AY1100" s="101">
        <f t="shared" si="900"/>
        <v>-51433379.880000003</v>
      </c>
      <c r="AZ1100" s="516"/>
      <c r="BA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row>
    <row r="1101" spans="1:87" s="11" customFormat="1" ht="12" customHeight="1">
      <c r="A1101" s="168">
        <v>23600211</v>
      </c>
      <c r="B1101" s="111" t="str">
        <f t="shared" si="871"/>
        <v>23600211</v>
      </c>
      <c r="C1101" s="96" t="s">
        <v>177</v>
      </c>
      <c r="D1101" s="115" t="str">
        <f t="shared" si="872"/>
        <v>W/C</v>
      </c>
      <c r="E1101" s="115"/>
      <c r="F1101" s="96"/>
      <c r="G1101" s="115"/>
      <c r="H1101" s="184" t="str">
        <f t="shared" si="893"/>
        <v/>
      </c>
      <c r="I1101" s="184" t="str">
        <f t="shared" si="894"/>
        <v/>
      </c>
      <c r="J1101" s="184" t="str">
        <f t="shared" si="895"/>
        <v/>
      </c>
      <c r="K1101" s="184" t="str">
        <f t="shared" si="896"/>
        <v/>
      </c>
      <c r="L1101" s="184" t="str">
        <f t="shared" si="884"/>
        <v>NO</v>
      </c>
      <c r="M1101" s="184" t="str">
        <f t="shared" si="885"/>
        <v>W/C</v>
      </c>
      <c r="N1101" s="184" t="str">
        <f t="shared" si="886"/>
        <v>W/C</v>
      </c>
      <c r="O1101"/>
      <c r="P1101" s="97">
        <v>-5937352.9100000001</v>
      </c>
      <c r="Q1101" s="97">
        <v>-7019501.9100000001</v>
      </c>
      <c r="R1101" s="97">
        <v>-8101069.3899999997</v>
      </c>
      <c r="S1101" s="97">
        <v>-9183211.75</v>
      </c>
      <c r="T1101" s="97">
        <v>-10265357.15</v>
      </c>
      <c r="U1101" s="97">
        <v>-5410162.2800000003</v>
      </c>
      <c r="V1101" s="97">
        <v>-5538035.0999999996</v>
      </c>
      <c r="W1101" s="97">
        <v>-6459889.54</v>
      </c>
      <c r="X1101" s="97">
        <v>-7383478.7599999998</v>
      </c>
      <c r="Y1101" s="97">
        <v>-8306485.9800000004</v>
      </c>
      <c r="Z1101" s="97">
        <v>-9229494.1999999993</v>
      </c>
      <c r="AA1101" s="97">
        <v>-4608661.74</v>
      </c>
      <c r="AB1101" s="97">
        <v>-5820202.7400000002</v>
      </c>
      <c r="AC1101" s="97"/>
      <c r="AD1101" s="97"/>
      <c r="AE1101" s="97">
        <f t="shared" si="923"/>
        <v>-7282010.46875</v>
      </c>
      <c r="AF1101" s="105"/>
      <c r="AG1101" s="104"/>
      <c r="AH1101" s="102"/>
      <c r="AI1101" s="102"/>
      <c r="AJ1101" s="102"/>
      <c r="AK1101" s="103"/>
      <c r="AL1101" s="102">
        <f t="shared" si="897"/>
        <v>0</v>
      </c>
      <c r="AM1101" s="101"/>
      <c r="AN1101" s="102">
        <f t="shared" si="924"/>
        <v>-7282010.46875</v>
      </c>
      <c r="AO1101" s="264">
        <f t="shared" si="898"/>
        <v>-7282010.46875</v>
      </c>
      <c r="AP1101" s="240"/>
      <c r="AQ1101" s="87">
        <f t="shared" si="880"/>
        <v>-5820202.7400000002</v>
      </c>
      <c r="AR1101" s="102"/>
      <c r="AS1101" s="102"/>
      <c r="AT1101" s="102"/>
      <c r="AU1101" s="103"/>
      <c r="AV1101" s="102">
        <f t="shared" si="899"/>
        <v>0</v>
      </c>
      <c r="AW1101" s="101"/>
      <c r="AX1101" s="102">
        <f t="shared" si="925"/>
        <v>-5820202.7400000002</v>
      </c>
      <c r="AY1101" s="101">
        <f t="shared" si="900"/>
        <v>-5820202.7400000002</v>
      </c>
      <c r="AZ1101" s="516"/>
      <c r="BA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row>
    <row r="1102" spans="1:87" s="11" customFormat="1" ht="12" customHeight="1">
      <c r="A1102" s="168">
        <v>23600213</v>
      </c>
      <c r="B1102" s="111" t="str">
        <f t="shared" si="871"/>
        <v>23600213</v>
      </c>
      <c r="C1102" s="96" t="s">
        <v>236</v>
      </c>
      <c r="D1102" s="115" t="str">
        <f t="shared" si="872"/>
        <v>W/C</v>
      </c>
      <c r="E1102" s="115"/>
      <c r="F1102" s="96"/>
      <c r="G1102" s="115"/>
      <c r="H1102" s="184" t="str">
        <f t="shared" ref="H1102:H1130" si="926">IF(VALUE(AH1102),H$7,IF(ISBLANK(AH1102),"",H$7))</f>
        <v/>
      </c>
      <c r="I1102" s="184" t="str">
        <f t="shared" si="894"/>
        <v/>
      </c>
      <c r="J1102" s="184" t="str">
        <f t="shared" si="895"/>
        <v/>
      </c>
      <c r="K1102" s="184" t="str">
        <f t="shared" si="896"/>
        <v/>
      </c>
      <c r="L1102" s="184" t="str">
        <f t="shared" si="884"/>
        <v>NO</v>
      </c>
      <c r="M1102" s="184" t="str">
        <f t="shared" si="885"/>
        <v>W/C</v>
      </c>
      <c r="N1102" s="184" t="str">
        <f t="shared" si="886"/>
        <v>W/C</v>
      </c>
      <c r="O1102"/>
      <c r="P1102" s="97">
        <v>-31901.040000000001</v>
      </c>
      <c r="Q1102" s="97">
        <v>-160892.91</v>
      </c>
      <c r="R1102" s="97">
        <v>-297161.98</v>
      </c>
      <c r="S1102" s="97">
        <v>-522432.83</v>
      </c>
      <c r="T1102" s="97">
        <v>-83501.240000000005</v>
      </c>
      <c r="U1102" s="97">
        <v>-139068.44</v>
      </c>
      <c r="V1102" s="97">
        <v>-174333.06</v>
      </c>
      <c r="W1102" s="97">
        <v>-27010.9</v>
      </c>
      <c r="X1102" s="97">
        <v>-39540.910000000003</v>
      </c>
      <c r="Y1102" s="97">
        <v>-48735.91</v>
      </c>
      <c r="Z1102" s="97">
        <v>-7518.33</v>
      </c>
      <c r="AA1102" s="97">
        <v>-13910.57</v>
      </c>
      <c r="AB1102" s="97">
        <v>-42022.2</v>
      </c>
      <c r="AC1102" s="97"/>
      <c r="AD1102" s="97"/>
      <c r="AE1102" s="97">
        <f t="shared" si="923"/>
        <v>-129255.72499999998</v>
      </c>
      <c r="AF1102" s="105"/>
      <c r="AG1102" s="104"/>
      <c r="AH1102" s="102"/>
      <c r="AI1102" s="102"/>
      <c r="AJ1102" s="102"/>
      <c r="AK1102" s="103"/>
      <c r="AL1102" s="102">
        <f t="shared" si="897"/>
        <v>0</v>
      </c>
      <c r="AM1102" s="101"/>
      <c r="AN1102" s="102">
        <f t="shared" si="924"/>
        <v>-129255.72499999998</v>
      </c>
      <c r="AO1102" s="264">
        <f t="shared" si="898"/>
        <v>-129255.72499999998</v>
      </c>
      <c r="AP1102" s="240"/>
      <c r="AQ1102" s="87">
        <f t="shared" si="880"/>
        <v>-42022.2</v>
      </c>
      <c r="AR1102" s="102"/>
      <c r="AS1102" s="102"/>
      <c r="AT1102" s="102"/>
      <c r="AU1102" s="103"/>
      <c r="AV1102" s="102">
        <f t="shared" si="899"/>
        <v>0</v>
      </c>
      <c r="AW1102" s="101"/>
      <c r="AX1102" s="102">
        <f t="shared" si="925"/>
        <v>-42022.2</v>
      </c>
      <c r="AY1102" s="101">
        <f t="shared" si="900"/>
        <v>-42022.2</v>
      </c>
      <c r="AZ1102" s="516"/>
      <c r="BA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row>
    <row r="1103" spans="1:87" s="11" customFormat="1" ht="12" customHeight="1">
      <c r="A1103" s="168">
        <v>23600221</v>
      </c>
      <c r="B1103" s="111" t="str">
        <f t="shared" ref="B1103:B1167" si="927">TEXT(A1103,"##")</f>
        <v>23600221</v>
      </c>
      <c r="C1103" s="96" t="s">
        <v>258</v>
      </c>
      <c r="D1103" s="115" t="str">
        <f t="shared" ref="D1103:D1167" si="928">IF(CONCATENATE(H1103,I1103,J1103,K1103,N1103)= "ERBGRB","CRB",CONCATENATE(H1103,I1103,J1103,K1103,N1103))</f>
        <v>W/C</v>
      </c>
      <c r="E1103" s="115"/>
      <c r="F1103" s="96"/>
      <c r="G1103" s="115"/>
      <c r="H1103" s="184" t="str">
        <f t="shared" si="926"/>
        <v/>
      </c>
      <c r="I1103" s="184" t="str">
        <f t="shared" si="894"/>
        <v/>
      </c>
      <c r="J1103" s="184" t="str">
        <f t="shared" si="895"/>
        <v/>
      </c>
      <c r="K1103" s="184" t="str">
        <f t="shared" si="896"/>
        <v/>
      </c>
      <c r="L1103" s="184" t="str">
        <f t="shared" si="884"/>
        <v>NO</v>
      </c>
      <c r="M1103" s="184" t="str">
        <f t="shared" si="885"/>
        <v>W/C</v>
      </c>
      <c r="N1103" s="184" t="str">
        <f t="shared" si="886"/>
        <v>W/C</v>
      </c>
      <c r="O1103"/>
      <c r="P1103" s="97">
        <v>300595.8</v>
      </c>
      <c r="Q1103" s="97">
        <v>250496.8</v>
      </c>
      <c r="R1103" s="97">
        <v>200399.8</v>
      </c>
      <c r="S1103" s="97">
        <v>150286.97</v>
      </c>
      <c r="T1103" s="97">
        <v>100200.97</v>
      </c>
      <c r="U1103" s="97">
        <v>50102.97</v>
      </c>
      <c r="V1103" s="97">
        <v>0</v>
      </c>
      <c r="W1103" s="97">
        <v>-43377</v>
      </c>
      <c r="X1103" s="97">
        <v>-86754</v>
      </c>
      <c r="Y1103" s="97">
        <v>-130132</v>
      </c>
      <c r="Z1103" s="97">
        <v>-173509</v>
      </c>
      <c r="AA1103" s="97">
        <v>292549.99</v>
      </c>
      <c r="AB1103" s="97">
        <v>250756.99</v>
      </c>
      <c r="AC1103" s="97"/>
      <c r="AD1103" s="97"/>
      <c r="AE1103" s="97">
        <f t="shared" si="923"/>
        <v>73828.491249999992</v>
      </c>
      <c r="AF1103" s="105"/>
      <c r="AG1103" s="104"/>
      <c r="AH1103" s="102"/>
      <c r="AI1103" s="102"/>
      <c r="AJ1103" s="102"/>
      <c r="AK1103" s="103"/>
      <c r="AL1103" s="102">
        <f t="shared" si="897"/>
        <v>0</v>
      </c>
      <c r="AM1103" s="101"/>
      <c r="AN1103" s="102">
        <f t="shared" si="924"/>
        <v>73828.491249999992</v>
      </c>
      <c r="AO1103" s="264">
        <f t="shared" si="898"/>
        <v>73828.491249999992</v>
      </c>
      <c r="AP1103" s="240"/>
      <c r="AQ1103" s="87">
        <f t="shared" si="880"/>
        <v>250756.99</v>
      </c>
      <c r="AR1103" s="102"/>
      <c r="AS1103" s="102"/>
      <c r="AT1103" s="102"/>
      <c r="AU1103" s="103"/>
      <c r="AV1103" s="102">
        <f t="shared" si="899"/>
        <v>0</v>
      </c>
      <c r="AW1103" s="101"/>
      <c r="AX1103" s="102">
        <f t="shared" si="925"/>
        <v>250756.99</v>
      </c>
      <c r="AY1103" s="101">
        <f t="shared" si="900"/>
        <v>250756.99</v>
      </c>
      <c r="AZ1103" s="516"/>
      <c r="BA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row>
    <row r="1104" spans="1:87" s="11" customFormat="1" ht="12" customHeight="1">
      <c r="A1104" s="373">
        <v>23600223</v>
      </c>
      <c r="B1104" s="387" t="str">
        <f t="shared" si="927"/>
        <v>23600223</v>
      </c>
      <c r="C1104" s="352" t="s">
        <v>1319</v>
      </c>
      <c r="D1104" s="353" t="str">
        <f t="shared" si="928"/>
        <v>W/C</v>
      </c>
      <c r="E1104" s="353"/>
      <c r="F1104" s="367">
        <v>42842</v>
      </c>
      <c r="G1104" s="353"/>
      <c r="H1104" s="354" t="str">
        <f t="shared" si="926"/>
        <v/>
      </c>
      <c r="I1104" s="354" t="str">
        <f t="shared" si="894"/>
        <v/>
      </c>
      <c r="J1104" s="354" t="str">
        <f t="shared" si="895"/>
        <v/>
      </c>
      <c r="K1104" s="354" t="str">
        <f t="shared" si="896"/>
        <v/>
      </c>
      <c r="L1104" s="354" t="str">
        <f t="shared" si="884"/>
        <v>NO</v>
      </c>
      <c r="M1104" s="354" t="str">
        <f t="shared" si="885"/>
        <v>W/C</v>
      </c>
      <c r="N1104" s="354" t="str">
        <f t="shared" si="886"/>
        <v>W/C</v>
      </c>
      <c r="O1104"/>
      <c r="P1104" s="355">
        <v>-1907.32</v>
      </c>
      <c r="Q1104" s="355">
        <v>-1907.32</v>
      </c>
      <c r="R1104" s="355">
        <v>-1907.32</v>
      </c>
      <c r="S1104" s="355">
        <v>-3982.99</v>
      </c>
      <c r="T1104" s="355">
        <v>-3922.99</v>
      </c>
      <c r="U1104" s="355">
        <v>-3922.99</v>
      </c>
      <c r="V1104" s="355">
        <v>-5500.95</v>
      </c>
      <c r="W1104" s="355">
        <v>-5500.95</v>
      </c>
      <c r="X1104" s="355">
        <v>-5500.95</v>
      </c>
      <c r="Y1104" s="355">
        <v>-7084.42</v>
      </c>
      <c r="Z1104" s="355">
        <v>-7084.42</v>
      </c>
      <c r="AA1104" s="355">
        <v>-7084.42</v>
      </c>
      <c r="AB1104" s="355">
        <v>-8677.48</v>
      </c>
      <c r="AC1104" s="355"/>
      <c r="AD1104" s="355"/>
      <c r="AE1104" s="355">
        <f t="shared" si="923"/>
        <v>-4891.0099999999993</v>
      </c>
      <c r="AF1104" s="406"/>
      <c r="AG1104" s="356"/>
      <c r="AH1104" s="357"/>
      <c r="AI1104" s="357"/>
      <c r="AJ1104" s="357"/>
      <c r="AK1104" s="358"/>
      <c r="AL1104" s="357">
        <f t="shared" si="897"/>
        <v>0</v>
      </c>
      <c r="AM1104" s="359"/>
      <c r="AN1104" s="357">
        <f t="shared" si="924"/>
        <v>-4891.0099999999993</v>
      </c>
      <c r="AO1104" s="360">
        <f t="shared" si="898"/>
        <v>-4891.0099999999993</v>
      </c>
      <c r="AP1104" s="240"/>
      <c r="AQ1104" s="361">
        <f t="shared" si="880"/>
        <v>-8677.48</v>
      </c>
      <c r="AR1104" s="357"/>
      <c r="AS1104" s="357"/>
      <c r="AT1104" s="357"/>
      <c r="AU1104" s="358"/>
      <c r="AV1104" s="357">
        <f t="shared" si="899"/>
        <v>0</v>
      </c>
      <c r="AW1104" s="359"/>
      <c r="AX1104" s="357">
        <f t="shared" si="925"/>
        <v>-8677.48</v>
      </c>
      <c r="AY1104" s="359">
        <f t="shared" si="900"/>
        <v>-8677.48</v>
      </c>
      <c r="AZ1104" s="516"/>
      <c r="BA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row>
    <row r="1105" spans="1:87" s="11" customFormat="1" ht="12" customHeight="1">
      <c r="A1105" s="168">
        <v>23600232</v>
      </c>
      <c r="B1105" s="111" t="str">
        <f t="shared" si="927"/>
        <v>23600232</v>
      </c>
      <c r="C1105" s="96" t="s">
        <v>178</v>
      </c>
      <c r="D1105" s="115" t="str">
        <f t="shared" si="928"/>
        <v>W/C</v>
      </c>
      <c r="E1105" s="115"/>
      <c r="F1105" s="96"/>
      <c r="G1105" s="115"/>
      <c r="H1105" s="184" t="str">
        <f t="shared" si="926"/>
        <v/>
      </c>
      <c r="I1105" s="184" t="str">
        <f t="shared" si="894"/>
        <v/>
      </c>
      <c r="J1105" s="184" t="str">
        <f t="shared" si="895"/>
        <v/>
      </c>
      <c r="K1105" s="184" t="str">
        <f t="shared" si="896"/>
        <v/>
      </c>
      <c r="L1105" s="184" t="str">
        <f t="shared" si="884"/>
        <v>NO</v>
      </c>
      <c r="M1105" s="184" t="str">
        <f t="shared" si="885"/>
        <v>W/C</v>
      </c>
      <c r="N1105" s="184" t="str">
        <f t="shared" si="886"/>
        <v>W/C</v>
      </c>
      <c r="O1105"/>
      <c r="P1105" s="97">
        <v>-21180546.34</v>
      </c>
      <c r="Q1105" s="97">
        <v>-23121503.010000002</v>
      </c>
      <c r="R1105" s="97">
        <v>-25062460.829999998</v>
      </c>
      <c r="S1105" s="97">
        <v>-28106630.260000002</v>
      </c>
      <c r="T1105" s="97">
        <v>-19320381.43</v>
      </c>
      <c r="U1105" s="97">
        <v>-21365149.109999999</v>
      </c>
      <c r="V1105" s="97">
        <v>-23409917.109999999</v>
      </c>
      <c r="W1105" s="97">
        <v>-25454684.75</v>
      </c>
      <c r="X1105" s="97">
        <v>-27536172.239999998</v>
      </c>
      <c r="Y1105" s="97">
        <v>-29585529.969999999</v>
      </c>
      <c r="Z1105" s="97">
        <v>-20493341.510000002</v>
      </c>
      <c r="AA1105" s="97">
        <v>-22543145.84</v>
      </c>
      <c r="AB1105" s="97">
        <v>-24218257.98</v>
      </c>
      <c r="AC1105" s="97"/>
      <c r="AD1105" s="97"/>
      <c r="AE1105" s="97">
        <f t="shared" si="923"/>
        <v>-24058193.185000002</v>
      </c>
      <c r="AF1105" s="105"/>
      <c r="AG1105" s="104"/>
      <c r="AH1105" s="102"/>
      <c r="AI1105" s="102"/>
      <c r="AJ1105" s="102"/>
      <c r="AK1105" s="103"/>
      <c r="AL1105" s="102">
        <f t="shared" si="897"/>
        <v>0</v>
      </c>
      <c r="AM1105" s="101"/>
      <c r="AN1105" s="102">
        <f t="shared" si="924"/>
        <v>-24058193.185000002</v>
      </c>
      <c r="AO1105" s="264">
        <f t="shared" si="898"/>
        <v>-24058193.185000002</v>
      </c>
      <c r="AP1105" s="240"/>
      <c r="AQ1105" s="87">
        <f t="shared" si="880"/>
        <v>-24218257.98</v>
      </c>
      <c r="AR1105" s="102"/>
      <c r="AS1105" s="102"/>
      <c r="AT1105" s="102"/>
      <c r="AU1105" s="103"/>
      <c r="AV1105" s="102">
        <f t="shared" si="899"/>
        <v>0</v>
      </c>
      <c r="AW1105" s="101"/>
      <c r="AX1105" s="102">
        <f t="shared" si="925"/>
        <v>-24218257.98</v>
      </c>
      <c r="AY1105" s="101">
        <f t="shared" si="900"/>
        <v>-24218257.98</v>
      </c>
      <c r="AZ1105" s="516"/>
      <c r="BA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row>
    <row r="1106" spans="1:87" s="11" customFormat="1" ht="12" customHeight="1">
      <c r="A1106" s="168">
        <v>23600351</v>
      </c>
      <c r="B1106" s="111" t="str">
        <f t="shared" si="927"/>
        <v>23600351</v>
      </c>
      <c r="C1106" s="96" t="s">
        <v>1263</v>
      </c>
      <c r="D1106" s="115" t="str">
        <f t="shared" si="928"/>
        <v>W/C</v>
      </c>
      <c r="E1106" s="115"/>
      <c r="F1106" s="96"/>
      <c r="G1106" s="115"/>
      <c r="H1106" s="184" t="str">
        <f t="shared" si="926"/>
        <v/>
      </c>
      <c r="I1106" s="184" t="str">
        <f t="shared" si="894"/>
        <v/>
      </c>
      <c r="J1106" s="184" t="str">
        <f t="shared" si="895"/>
        <v/>
      </c>
      <c r="K1106" s="184" t="str">
        <f t="shared" si="896"/>
        <v/>
      </c>
      <c r="L1106" s="184" t="str">
        <f t="shared" si="884"/>
        <v>NO</v>
      </c>
      <c r="M1106" s="184" t="str">
        <f t="shared" si="885"/>
        <v>W/C</v>
      </c>
      <c r="N1106" s="184" t="str">
        <f t="shared" si="886"/>
        <v>W/C</v>
      </c>
      <c r="O1106"/>
      <c r="P1106" s="97">
        <v>-11530331.01</v>
      </c>
      <c r="Q1106" s="97">
        <v>-8702922.3399999999</v>
      </c>
      <c r="R1106" s="97">
        <v>-10353542.810000001</v>
      </c>
      <c r="S1106" s="97">
        <v>-12052337.539999999</v>
      </c>
      <c r="T1106" s="97">
        <v>-7430452.2400000002</v>
      </c>
      <c r="U1106" s="97">
        <v>-8138217.3300000001</v>
      </c>
      <c r="V1106" s="97">
        <v>-9411536.5700000003</v>
      </c>
      <c r="W1106" s="97">
        <v>-5869184.6299999999</v>
      </c>
      <c r="X1106" s="97">
        <v>-7913513.2999999998</v>
      </c>
      <c r="Y1106" s="97">
        <v>-8957164.9299999997</v>
      </c>
      <c r="Z1106" s="97">
        <v>-6181642.0800000001</v>
      </c>
      <c r="AA1106" s="97">
        <v>-8284098.2999999998</v>
      </c>
      <c r="AB1106" s="97">
        <v>-11004879.07</v>
      </c>
      <c r="AC1106" s="97"/>
      <c r="AD1106" s="97"/>
      <c r="AE1106" s="97">
        <f t="shared" si="923"/>
        <v>-8713518.0924999993</v>
      </c>
      <c r="AF1106" s="105"/>
      <c r="AG1106" s="104"/>
      <c r="AH1106" s="102"/>
      <c r="AI1106" s="102"/>
      <c r="AJ1106" s="102"/>
      <c r="AK1106" s="103"/>
      <c r="AL1106" s="102">
        <f t="shared" si="897"/>
        <v>0</v>
      </c>
      <c r="AM1106" s="101"/>
      <c r="AN1106" s="102">
        <f t="shared" si="924"/>
        <v>-8713518.0924999993</v>
      </c>
      <c r="AO1106" s="264">
        <f t="shared" si="898"/>
        <v>-8713518.0924999993</v>
      </c>
      <c r="AP1106" s="240"/>
      <c r="AQ1106" s="87">
        <f t="shared" ref="AQ1106:AQ1169" si="929">AB1106</f>
        <v>-11004879.07</v>
      </c>
      <c r="AR1106" s="102"/>
      <c r="AS1106" s="102"/>
      <c r="AT1106" s="102"/>
      <c r="AU1106" s="103"/>
      <c r="AV1106" s="102">
        <f t="shared" si="899"/>
        <v>0</v>
      </c>
      <c r="AW1106" s="101"/>
      <c r="AX1106" s="102">
        <f t="shared" si="925"/>
        <v>-11004879.07</v>
      </c>
      <c r="AY1106" s="101">
        <f t="shared" si="900"/>
        <v>-11004879.07</v>
      </c>
      <c r="AZ1106" s="516"/>
      <c r="BA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row>
    <row r="1107" spans="1:87" s="11" customFormat="1" ht="12" customHeight="1">
      <c r="A1107" s="168">
        <v>23600391</v>
      </c>
      <c r="B1107" s="111" t="str">
        <f t="shared" si="927"/>
        <v>23600391</v>
      </c>
      <c r="C1107" s="96" t="s">
        <v>468</v>
      </c>
      <c r="D1107" s="115" t="str">
        <f t="shared" si="928"/>
        <v>W/C</v>
      </c>
      <c r="E1107" s="115"/>
      <c r="F1107" s="96"/>
      <c r="G1107" s="115"/>
      <c r="H1107" s="184" t="str">
        <f t="shared" si="926"/>
        <v/>
      </c>
      <c r="I1107" s="184" t="str">
        <f t="shared" si="894"/>
        <v/>
      </c>
      <c r="J1107" s="184" t="str">
        <f t="shared" si="895"/>
        <v/>
      </c>
      <c r="K1107" s="184" t="str">
        <f t="shared" si="896"/>
        <v/>
      </c>
      <c r="L1107" s="184" t="str">
        <f t="shared" si="884"/>
        <v>NO</v>
      </c>
      <c r="M1107" s="184" t="str">
        <f t="shared" si="885"/>
        <v>W/C</v>
      </c>
      <c r="N1107" s="184" t="str">
        <f t="shared" si="886"/>
        <v>W/C</v>
      </c>
      <c r="O1107"/>
      <c r="P1107" s="97">
        <v>-447736.65</v>
      </c>
      <c r="Q1107" s="97">
        <v>-127401.58</v>
      </c>
      <c r="R1107" s="97">
        <v>-254803.16</v>
      </c>
      <c r="S1107" s="97">
        <v>-382204.74</v>
      </c>
      <c r="T1107" s="97">
        <v>-127401.58</v>
      </c>
      <c r="U1107" s="97">
        <v>-254803.16</v>
      </c>
      <c r="V1107" s="97">
        <v>-382204.74</v>
      </c>
      <c r="W1107" s="97">
        <v>-127401.58</v>
      </c>
      <c r="X1107" s="97">
        <v>-254803.16</v>
      </c>
      <c r="Y1107" s="97">
        <v>-382204.74</v>
      </c>
      <c r="Z1107" s="97">
        <v>-127401.58</v>
      </c>
      <c r="AA1107" s="97">
        <v>-254803.16</v>
      </c>
      <c r="AB1107" s="97">
        <v>-382204.74</v>
      </c>
      <c r="AC1107" s="97"/>
      <c r="AD1107" s="97"/>
      <c r="AE1107" s="97">
        <f t="shared" si="923"/>
        <v>-257533.65625</v>
      </c>
      <c r="AF1107" s="105"/>
      <c r="AG1107" s="104"/>
      <c r="AH1107" s="102"/>
      <c r="AI1107" s="102"/>
      <c r="AJ1107" s="102"/>
      <c r="AK1107" s="103"/>
      <c r="AL1107" s="102">
        <f t="shared" si="897"/>
        <v>0</v>
      </c>
      <c r="AM1107" s="101"/>
      <c r="AN1107" s="102">
        <f t="shared" si="924"/>
        <v>-257533.65625</v>
      </c>
      <c r="AO1107" s="264">
        <f t="shared" si="898"/>
        <v>-257533.65625</v>
      </c>
      <c r="AP1107" s="240"/>
      <c r="AQ1107" s="87">
        <f t="shared" si="929"/>
        <v>-382204.74</v>
      </c>
      <c r="AR1107" s="102"/>
      <c r="AS1107" s="102"/>
      <c r="AT1107" s="102"/>
      <c r="AU1107" s="103"/>
      <c r="AV1107" s="102">
        <f t="shared" si="899"/>
        <v>0</v>
      </c>
      <c r="AW1107" s="101"/>
      <c r="AX1107" s="102">
        <f t="shared" si="925"/>
        <v>-382204.74</v>
      </c>
      <c r="AY1107" s="101">
        <f t="shared" si="900"/>
        <v>-382204.74</v>
      </c>
      <c r="AZ1107" s="516"/>
      <c r="BA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row>
    <row r="1108" spans="1:87" s="11" customFormat="1" ht="12" customHeight="1">
      <c r="A1108" s="168">
        <v>23600421</v>
      </c>
      <c r="B1108" s="111" t="str">
        <f t="shared" si="927"/>
        <v>23600421</v>
      </c>
      <c r="C1108" s="96" t="s">
        <v>540</v>
      </c>
      <c r="D1108" s="115" t="str">
        <f t="shared" si="928"/>
        <v>W/C</v>
      </c>
      <c r="E1108" s="115"/>
      <c r="F1108" s="96"/>
      <c r="G1108" s="115"/>
      <c r="H1108" s="184" t="str">
        <f t="shared" si="926"/>
        <v/>
      </c>
      <c r="I1108" s="184" t="str">
        <f t="shared" si="894"/>
        <v/>
      </c>
      <c r="J1108" s="184" t="str">
        <f t="shared" si="895"/>
        <v/>
      </c>
      <c r="K1108" s="184" t="str">
        <f t="shared" si="896"/>
        <v/>
      </c>
      <c r="L1108" s="184" t="str">
        <f t="shared" si="884"/>
        <v>NO</v>
      </c>
      <c r="M1108" s="184" t="str">
        <f t="shared" si="885"/>
        <v>W/C</v>
      </c>
      <c r="N1108" s="184" t="str">
        <f t="shared" si="886"/>
        <v>W/C</v>
      </c>
      <c r="O1108"/>
      <c r="P1108" s="97">
        <v>0</v>
      </c>
      <c r="Q1108" s="97">
        <v>-13.7</v>
      </c>
      <c r="R1108" s="97">
        <v>-32.32</v>
      </c>
      <c r="S1108" s="97">
        <v>0</v>
      </c>
      <c r="T1108" s="97">
        <v>0</v>
      </c>
      <c r="U1108" s="97">
        <v>0</v>
      </c>
      <c r="V1108" s="97">
        <v>0</v>
      </c>
      <c r="W1108" s="97">
        <v>0</v>
      </c>
      <c r="X1108" s="97">
        <v>0</v>
      </c>
      <c r="Y1108" s="97">
        <v>0</v>
      </c>
      <c r="Z1108" s="97">
        <v>0</v>
      </c>
      <c r="AA1108" s="97">
        <v>0</v>
      </c>
      <c r="AB1108" s="97">
        <v>0</v>
      </c>
      <c r="AC1108" s="97"/>
      <c r="AD1108" s="97"/>
      <c r="AE1108" s="97">
        <f t="shared" si="923"/>
        <v>-3.8349999999999995</v>
      </c>
      <c r="AF1108" s="105"/>
      <c r="AG1108" s="104"/>
      <c r="AH1108" s="102"/>
      <c r="AI1108" s="102"/>
      <c r="AJ1108" s="102"/>
      <c r="AK1108" s="103"/>
      <c r="AL1108" s="102">
        <f t="shared" si="897"/>
        <v>0</v>
      </c>
      <c r="AM1108" s="101"/>
      <c r="AN1108" s="102">
        <f t="shared" si="924"/>
        <v>-3.8349999999999995</v>
      </c>
      <c r="AO1108" s="264">
        <f t="shared" si="898"/>
        <v>-3.8349999999999995</v>
      </c>
      <c r="AP1108" s="240"/>
      <c r="AQ1108" s="87">
        <f t="shared" si="929"/>
        <v>0</v>
      </c>
      <c r="AR1108" s="102"/>
      <c r="AS1108" s="102"/>
      <c r="AT1108" s="102"/>
      <c r="AU1108" s="103"/>
      <c r="AV1108" s="102">
        <f t="shared" si="899"/>
        <v>0</v>
      </c>
      <c r="AW1108" s="101"/>
      <c r="AX1108" s="102">
        <f t="shared" si="925"/>
        <v>0</v>
      </c>
      <c r="AY1108" s="101">
        <f t="shared" si="900"/>
        <v>0</v>
      </c>
      <c r="AZ1108" s="516"/>
      <c r="BA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row>
    <row r="1109" spans="1:87" s="11" customFormat="1" ht="12" customHeight="1">
      <c r="A1109" s="168">
        <v>23600431</v>
      </c>
      <c r="B1109" s="111" t="str">
        <f t="shared" si="927"/>
        <v>23600431</v>
      </c>
      <c r="C1109" s="96" t="s">
        <v>1105</v>
      </c>
      <c r="D1109" s="115" t="str">
        <f t="shared" si="928"/>
        <v>W/C</v>
      </c>
      <c r="E1109" s="115"/>
      <c r="F1109" s="96"/>
      <c r="G1109" s="115"/>
      <c r="H1109" s="184" t="str">
        <f t="shared" si="926"/>
        <v/>
      </c>
      <c r="I1109" s="184" t="str">
        <f t="shared" si="894"/>
        <v/>
      </c>
      <c r="J1109" s="184" t="str">
        <f t="shared" si="895"/>
        <v/>
      </c>
      <c r="K1109" s="184" t="str">
        <f t="shared" si="896"/>
        <v/>
      </c>
      <c r="L1109" s="184" t="str">
        <f t="shared" si="884"/>
        <v>NO</v>
      </c>
      <c r="M1109" s="184" t="str">
        <f t="shared" si="885"/>
        <v>W/C</v>
      </c>
      <c r="N1109" s="184" t="str">
        <f t="shared" si="886"/>
        <v>W/C</v>
      </c>
      <c r="O1109"/>
      <c r="P1109" s="97">
        <v>-8092.7</v>
      </c>
      <c r="Q1109" s="97">
        <v>-17498.490000000002</v>
      </c>
      <c r="R1109" s="97">
        <v>-22608.61</v>
      </c>
      <c r="S1109" s="97">
        <v>-31405.96</v>
      </c>
      <c r="T1109" s="97">
        <v>-15611.25</v>
      </c>
      <c r="U1109" s="97">
        <v>-13412.22</v>
      </c>
      <c r="V1109" s="97">
        <v>2459.35</v>
      </c>
      <c r="W1109" s="97">
        <v>1406.56</v>
      </c>
      <c r="X1109" s="97">
        <v>4521.03</v>
      </c>
      <c r="Y1109" s="97">
        <v>-36799.25</v>
      </c>
      <c r="Z1109" s="97">
        <v>39890.019999999997</v>
      </c>
      <c r="AA1109" s="97">
        <v>18829.22</v>
      </c>
      <c r="AB1109" s="97">
        <v>-62754.39</v>
      </c>
      <c r="AC1109" s="97"/>
      <c r="AD1109" s="97"/>
      <c r="AE1109" s="97">
        <f t="shared" si="923"/>
        <v>-8804.4287500000009</v>
      </c>
      <c r="AF1109" s="105"/>
      <c r="AG1109" s="104"/>
      <c r="AH1109" s="102"/>
      <c r="AI1109" s="102"/>
      <c r="AJ1109" s="102"/>
      <c r="AK1109" s="103"/>
      <c r="AL1109" s="102">
        <f t="shared" si="897"/>
        <v>0</v>
      </c>
      <c r="AM1109" s="101"/>
      <c r="AN1109" s="102">
        <f t="shared" si="924"/>
        <v>-8804.4287500000009</v>
      </c>
      <c r="AO1109" s="264">
        <f t="shared" si="898"/>
        <v>-8804.4287500000009</v>
      </c>
      <c r="AP1109" s="240"/>
      <c r="AQ1109" s="87">
        <f t="shared" si="929"/>
        <v>-62754.39</v>
      </c>
      <c r="AR1109" s="102"/>
      <c r="AS1109" s="102"/>
      <c r="AT1109" s="102"/>
      <c r="AU1109" s="103"/>
      <c r="AV1109" s="102">
        <f t="shared" si="899"/>
        <v>0</v>
      </c>
      <c r="AW1109" s="101"/>
      <c r="AX1109" s="102">
        <f t="shared" si="925"/>
        <v>-62754.39</v>
      </c>
      <c r="AY1109" s="101">
        <f t="shared" si="900"/>
        <v>-62754.39</v>
      </c>
      <c r="AZ1109" s="516"/>
      <c r="BA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row>
    <row r="1110" spans="1:87" s="11" customFormat="1" ht="12" customHeight="1">
      <c r="A1110" s="168">
        <v>23600451</v>
      </c>
      <c r="B1110" s="111" t="str">
        <f t="shared" si="927"/>
        <v>23600451</v>
      </c>
      <c r="C1110" s="96" t="s">
        <v>469</v>
      </c>
      <c r="D1110" s="115" t="str">
        <f t="shared" si="928"/>
        <v>W/C</v>
      </c>
      <c r="E1110" s="574" t="s">
        <v>1709</v>
      </c>
      <c r="F1110" s="96"/>
      <c r="G1110" s="115"/>
      <c r="H1110" s="184" t="str">
        <f t="shared" si="926"/>
        <v/>
      </c>
      <c r="I1110" s="184" t="str">
        <f t="shared" si="894"/>
        <v/>
      </c>
      <c r="J1110" s="184" t="str">
        <f t="shared" si="895"/>
        <v/>
      </c>
      <c r="K1110" s="184" t="str">
        <f t="shared" si="896"/>
        <v/>
      </c>
      <c r="L1110" s="184" t="str">
        <f t="shared" ref="L1110:L1174" si="930">IF(VALUE(AM1110),"W/C",IF(ISBLANK(AM1110),"NO","W/C"))</f>
        <v>NO</v>
      </c>
      <c r="M1110" s="184" t="str">
        <f t="shared" ref="M1110:M1174" si="931">IF(VALUE(AN1110),"W/C",IF(ISBLANK(AN1110),"NO","W/C"))</f>
        <v>W/C</v>
      </c>
      <c r="N1110" s="184" t="str">
        <f t="shared" ref="N1110:N1174" si="932">IF(OR(CONCATENATE(L1110,M1110)="NOW/C",CONCATENATE(L1110,M1110)="W/CNO"),"W/C","")</f>
        <v>W/C</v>
      </c>
      <c r="O1110" s="4"/>
      <c r="P1110" s="97">
        <v>-1504.98</v>
      </c>
      <c r="Q1110" s="97">
        <v>-170354.06</v>
      </c>
      <c r="R1110" s="97">
        <v>-274831.37</v>
      </c>
      <c r="S1110" s="97">
        <v>-421125.63</v>
      </c>
      <c r="T1110" s="97">
        <v>-507564.69</v>
      </c>
      <c r="U1110" s="97">
        <v>-498033.43</v>
      </c>
      <c r="V1110" s="97">
        <v>-241204.95</v>
      </c>
      <c r="W1110" s="97">
        <v>-281139.89</v>
      </c>
      <c r="X1110" s="97">
        <v>-270844.09999999998</v>
      </c>
      <c r="Y1110" s="97">
        <v>-278762.7</v>
      </c>
      <c r="Z1110" s="97">
        <v>-308055.86</v>
      </c>
      <c r="AA1110" s="97">
        <v>-424252.04</v>
      </c>
      <c r="AB1110" s="97">
        <v>0</v>
      </c>
      <c r="AC1110" s="97"/>
      <c r="AD1110" s="97"/>
      <c r="AE1110" s="97">
        <f t="shared" si="923"/>
        <v>-306410.10083333339</v>
      </c>
      <c r="AF1110" s="105"/>
      <c r="AG1110" s="104"/>
      <c r="AH1110" s="102"/>
      <c r="AI1110" s="102"/>
      <c r="AJ1110" s="102"/>
      <c r="AK1110" s="103"/>
      <c r="AL1110" s="102">
        <f t="shared" si="897"/>
        <v>0</v>
      </c>
      <c r="AM1110" s="101"/>
      <c r="AN1110" s="102">
        <f t="shared" si="924"/>
        <v>-306410.10083333339</v>
      </c>
      <c r="AO1110" s="264">
        <f t="shared" si="898"/>
        <v>-306410.10083333339</v>
      </c>
      <c r="AP1110" s="102"/>
      <c r="AQ1110" s="87">
        <f t="shared" si="929"/>
        <v>0</v>
      </c>
      <c r="AR1110" s="102"/>
      <c r="AS1110" s="102"/>
      <c r="AT1110" s="102"/>
      <c r="AU1110" s="103"/>
      <c r="AV1110" s="102">
        <f t="shared" si="899"/>
        <v>0</v>
      </c>
      <c r="AW1110" s="101"/>
      <c r="AX1110" s="102">
        <f t="shared" si="925"/>
        <v>0</v>
      </c>
      <c r="AY1110" s="101">
        <f t="shared" si="900"/>
        <v>0</v>
      </c>
      <c r="AZ1110" s="516"/>
      <c r="BA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row>
    <row r="1111" spans="1:87" s="11" customFormat="1" ht="12" customHeight="1">
      <c r="A1111" s="168">
        <v>23600471</v>
      </c>
      <c r="B1111" s="111" t="str">
        <f t="shared" si="927"/>
        <v>23600471</v>
      </c>
      <c r="C1111" s="96" t="s">
        <v>1264</v>
      </c>
      <c r="D1111" s="115" t="str">
        <f t="shared" si="928"/>
        <v>W/C</v>
      </c>
      <c r="E1111" s="115"/>
      <c r="F1111" s="96"/>
      <c r="G1111" s="115"/>
      <c r="H1111" s="184" t="str">
        <f t="shared" si="926"/>
        <v/>
      </c>
      <c r="I1111" s="184" t="str">
        <f t="shared" si="894"/>
        <v/>
      </c>
      <c r="J1111" s="184" t="str">
        <f t="shared" si="895"/>
        <v/>
      </c>
      <c r="K1111" s="184" t="str">
        <f t="shared" si="896"/>
        <v/>
      </c>
      <c r="L1111" s="184" t="str">
        <f t="shared" si="930"/>
        <v>NO</v>
      </c>
      <c r="M1111" s="184" t="str">
        <f t="shared" si="931"/>
        <v>W/C</v>
      </c>
      <c r="N1111" s="184" t="str">
        <f t="shared" si="932"/>
        <v>W/C</v>
      </c>
      <c r="O1111"/>
      <c r="P1111" s="97">
        <v>-8277936.5499999998</v>
      </c>
      <c r="Q1111" s="97">
        <v>-8297388.4299999997</v>
      </c>
      <c r="R1111" s="97">
        <v>-9673199.0099999998</v>
      </c>
      <c r="S1111" s="97">
        <v>-8425050.5399999991</v>
      </c>
      <c r="T1111" s="97">
        <v>-7414432.0199999996</v>
      </c>
      <c r="U1111" s="97">
        <v>-6260943.8700000001</v>
      </c>
      <c r="V1111" s="97">
        <v>-5731530.7000000002</v>
      </c>
      <c r="W1111" s="97">
        <v>-5970408.6900000004</v>
      </c>
      <c r="X1111" s="97">
        <v>-6477371.8300000001</v>
      </c>
      <c r="Y1111" s="97">
        <v>-5970630.2800000003</v>
      </c>
      <c r="Z1111" s="97">
        <v>461221.2</v>
      </c>
      <c r="AA1111" s="97">
        <v>3047854.06</v>
      </c>
      <c r="AB1111" s="97">
        <v>-7004643.2599999998</v>
      </c>
      <c r="AC1111" s="97"/>
      <c r="AD1111" s="97"/>
      <c r="AE1111" s="97">
        <f t="shared" si="923"/>
        <v>-5696097.5012499988</v>
      </c>
      <c r="AF1111" s="105"/>
      <c r="AG1111" s="104"/>
      <c r="AH1111" s="102"/>
      <c r="AI1111" s="102"/>
      <c r="AJ1111" s="102"/>
      <c r="AK1111" s="103"/>
      <c r="AL1111" s="102">
        <f t="shared" si="897"/>
        <v>0</v>
      </c>
      <c r="AM1111" s="101"/>
      <c r="AN1111" s="102">
        <f t="shared" si="924"/>
        <v>-5696097.5012499988</v>
      </c>
      <c r="AO1111" s="264">
        <f t="shared" si="898"/>
        <v>-5696097.5012499988</v>
      </c>
      <c r="AP1111" s="240"/>
      <c r="AQ1111" s="87">
        <f t="shared" si="929"/>
        <v>-7004643.2599999998</v>
      </c>
      <c r="AR1111" s="102"/>
      <c r="AS1111" s="102"/>
      <c r="AT1111" s="102"/>
      <c r="AU1111" s="103"/>
      <c r="AV1111" s="102">
        <f t="shared" si="899"/>
        <v>0</v>
      </c>
      <c r="AW1111" s="101"/>
      <c r="AX1111" s="102">
        <f t="shared" si="925"/>
        <v>-7004643.2599999998</v>
      </c>
      <c r="AY1111" s="101">
        <f t="shared" si="900"/>
        <v>-7004643.2599999998</v>
      </c>
      <c r="AZ1111" s="516"/>
      <c r="BA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row>
    <row r="1112" spans="1:87" s="11" customFormat="1" ht="12" customHeight="1">
      <c r="A1112" s="168">
        <v>23600552</v>
      </c>
      <c r="B1112" s="111" t="str">
        <f t="shared" si="927"/>
        <v>23600552</v>
      </c>
      <c r="C1112" s="96" t="s">
        <v>1265</v>
      </c>
      <c r="D1112" s="115" t="str">
        <f t="shared" si="928"/>
        <v>W/C</v>
      </c>
      <c r="E1112" s="115"/>
      <c r="F1112" s="96"/>
      <c r="G1112" s="115"/>
      <c r="H1112" s="184" t="str">
        <f t="shared" si="926"/>
        <v/>
      </c>
      <c r="I1112" s="184" t="str">
        <f t="shared" si="894"/>
        <v/>
      </c>
      <c r="J1112" s="184" t="str">
        <f t="shared" si="895"/>
        <v/>
      </c>
      <c r="K1112" s="184" t="str">
        <f t="shared" si="896"/>
        <v/>
      </c>
      <c r="L1112" s="184" t="str">
        <f t="shared" si="930"/>
        <v>NO</v>
      </c>
      <c r="M1112" s="184" t="str">
        <f t="shared" si="931"/>
        <v>W/C</v>
      </c>
      <c r="N1112" s="184" t="str">
        <f t="shared" si="932"/>
        <v>W/C</v>
      </c>
      <c r="O1112"/>
      <c r="P1112" s="97">
        <v>-4593883.99</v>
      </c>
      <c r="Q1112" s="97">
        <v>-4296306.41</v>
      </c>
      <c r="R1112" s="97">
        <v>-5292098.3</v>
      </c>
      <c r="S1112" s="97">
        <v>-4594989.93</v>
      </c>
      <c r="T1112" s="97">
        <v>-3501401.56</v>
      </c>
      <c r="U1112" s="97">
        <v>-2259856.9</v>
      </c>
      <c r="V1112" s="97">
        <v>-1614554.14</v>
      </c>
      <c r="W1112" s="97">
        <v>-1409182.96</v>
      </c>
      <c r="X1112" s="97">
        <v>-1350108.43</v>
      </c>
      <c r="Y1112" s="97">
        <v>-1398457.7</v>
      </c>
      <c r="Z1112" s="97">
        <v>-1662444.13</v>
      </c>
      <c r="AA1112" s="97">
        <v>-2878552.17</v>
      </c>
      <c r="AB1112" s="97">
        <v>-3932042.44</v>
      </c>
      <c r="AC1112" s="97"/>
      <c r="AD1112" s="97"/>
      <c r="AE1112" s="97">
        <f t="shared" si="923"/>
        <v>-2876742.9870833331</v>
      </c>
      <c r="AF1112" s="105"/>
      <c r="AG1112" s="104"/>
      <c r="AH1112" s="102"/>
      <c r="AI1112" s="102"/>
      <c r="AJ1112" s="102"/>
      <c r="AK1112" s="103"/>
      <c r="AL1112" s="102">
        <f t="shared" si="897"/>
        <v>0</v>
      </c>
      <c r="AM1112" s="101"/>
      <c r="AN1112" s="102">
        <f t="shared" si="924"/>
        <v>-2876742.9870833331</v>
      </c>
      <c r="AO1112" s="264">
        <f t="shared" si="898"/>
        <v>-2876742.9870833331</v>
      </c>
      <c r="AP1112" s="240"/>
      <c r="AQ1112" s="87">
        <f t="shared" si="929"/>
        <v>-3932042.44</v>
      </c>
      <c r="AR1112" s="102"/>
      <c r="AS1112" s="102"/>
      <c r="AT1112" s="102"/>
      <c r="AU1112" s="103"/>
      <c r="AV1112" s="102">
        <f t="shared" si="899"/>
        <v>0</v>
      </c>
      <c r="AW1112" s="101"/>
      <c r="AX1112" s="102">
        <f t="shared" si="925"/>
        <v>-3932042.44</v>
      </c>
      <c r="AY1112" s="101">
        <f t="shared" si="900"/>
        <v>-3932042.44</v>
      </c>
      <c r="AZ1112" s="516"/>
      <c r="BA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row>
    <row r="1113" spans="1:87" s="11" customFormat="1" ht="12" customHeight="1">
      <c r="A1113" s="168">
        <v>23600602</v>
      </c>
      <c r="B1113" s="111" t="str">
        <f t="shared" si="927"/>
        <v>23600602</v>
      </c>
      <c r="C1113" s="96" t="s">
        <v>1266</v>
      </c>
      <c r="D1113" s="115" t="str">
        <f t="shared" si="928"/>
        <v>W/C</v>
      </c>
      <c r="E1113" s="115"/>
      <c r="F1113" s="96"/>
      <c r="G1113" s="115"/>
      <c r="H1113" s="184" t="str">
        <f t="shared" si="926"/>
        <v/>
      </c>
      <c r="I1113" s="184" t="str">
        <f t="shared" ref="I1113:I1130" si="933">IF(VALUE(AI1113),I$7,IF(ISBLANK(AI1113),"",I$7))</f>
        <v/>
      </c>
      <c r="J1113" s="184" t="str">
        <f t="shared" ref="J1113:J1130" si="934">IF(VALUE(AJ1113),J$7,IF(ISBLANK(AJ1113),"",J$7))</f>
        <v/>
      </c>
      <c r="K1113" s="184" t="str">
        <f t="shared" ref="K1113:K1130" si="935">IF(VALUE(AK1113),K$7,IF(ISBLANK(AK1113),"",K$7))</f>
        <v/>
      </c>
      <c r="L1113" s="184" t="str">
        <f t="shared" si="930"/>
        <v>NO</v>
      </c>
      <c r="M1113" s="184" t="str">
        <f t="shared" si="931"/>
        <v>W/C</v>
      </c>
      <c r="N1113" s="184" t="str">
        <f t="shared" si="932"/>
        <v>W/C</v>
      </c>
      <c r="O1113"/>
      <c r="P1113" s="97">
        <v>-6360987.04</v>
      </c>
      <c r="Q1113" s="97">
        <v>-5852642.1799999997</v>
      </c>
      <c r="R1113" s="97">
        <v>-6364501.25</v>
      </c>
      <c r="S1113" s="97">
        <v>-6862619.7400000002</v>
      </c>
      <c r="T1113" s="97">
        <v>-4260897.22</v>
      </c>
      <c r="U1113" s="97">
        <v>-3370944.65</v>
      </c>
      <c r="V1113" s="97">
        <v>-3034037.48</v>
      </c>
      <c r="W1113" s="97">
        <v>-1651463.59</v>
      </c>
      <c r="X1113" s="97">
        <v>-1899390.48</v>
      </c>
      <c r="Y1113" s="97">
        <v>-2131499.48</v>
      </c>
      <c r="Z1113" s="97">
        <v>-2390153.38</v>
      </c>
      <c r="AA1113" s="97">
        <v>-3673405.3</v>
      </c>
      <c r="AB1113" s="97">
        <v>-5297354.9400000004</v>
      </c>
      <c r="AC1113" s="97"/>
      <c r="AD1113" s="97"/>
      <c r="AE1113" s="97">
        <f t="shared" si="923"/>
        <v>-3943393.811666667</v>
      </c>
      <c r="AF1113" s="105"/>
      <c r="AG1113" s="104"/>
      <c r="AH1113" s="102"/>
      <c r="AI1113" s="102"/>
      <c r="AJ1113" s="102"/>
      <c r="AK1113" s="103"/>
      <c r="AL1113" s="102">
        <f t="shared" si="897"/>
        <v>0</v>
      </c>
      <c r="AM1113" s="101"/>
      <c r="AN1113" s="102">
        <f t="shared" si="924"/>
        <v>-3943393.811666667</v>
      </c>
      <c r="AO1113" s="264">
        <f t="shared" si="898"/>
        <v>-3943393.811666667</v>
      </c>
      <c r="AP1113" s="240"/>
      <c r="AQ1113" s="87">
        <f t="shared" si="929"/>
        <v>-5297354.9400000004</v>
      </c>
      <c r="AR1113" s="102"/>
      <c r="AS1113" s="102"/>
      <c r="AT1113" s="102"/>
      <c r="AU1113" s="103"/>
      <c r="AV1113" s="102">
        <f t="shared" si="899"/>
        <v>0</v>
      </c>
      <c r="AW1113" s="101"/>
      <c r="AX1113" s="102">
        <f t="shared" si="925"/>
        <v>-5297354.9400000004</v>
      </c>
      <c r="AY1113" s="101">
        <f t="shared" si="900"/>
        <v>-5297354.9400000004</v>
      </c>
      <c r="AZ1113" s="516"/>
      <c r="BA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row>
    <row r="1114" spans="1:87" s="11" customFormat="1" ht="12" customHeight="1">
      <c r="A1114" s="168">
        <v>23601003</v>
      </c>
      <c r="B1114" s="111" t="str">
        <f t="shared" si="927"/>
        <v>23601003</v>
      </c>
      <c r="C1114" s="96" t="s">
        <v>603</v>
      </c>
      <c r="D1114" s="115" t="str">
        <f t="shared" si="928"/>
        <v>W/C</v>
      </c>
      <c r="E1114" s="115"/>
      <c r="F1114" s="96"/>
      <c r="G1114" s="115"/>
      <c r="H1114" s="184" t="str">
        <f t="shared" si="926"/>
        <v/>
      </c>
      <c r="I1114" s="184" t="str">
        <f t="shared" si="933"/>
        <v/>
      </c>
      <c r="J1114" s="184" t="str">
        <f t="shared" si="934"/>
        <v/>
      </c>
      <c r="K1114" s="184" t="str">
        <f t="shared" si="935"/>
        <v/>
      </c>
      <c r="L1114" s="184" t="str">
        <f t="shared" si="930"/>
        <v>NO</v>
      </c>
      <c r="M1114" s="184" t="str">
        <f t="shared" si="931"/>
        <v>W/C</v>
      </c>
      <c r="N1114" s="184" t="str">
        <f t="shared" si="932"/>
        <v>W/C</v>
      </c>
      <c r="O1114"/>
      <c r="P1114" s="97">
        <v>-2429013.19</v>
      </c>
      <c r="Q1114" s="97">
        <v>-2449731.11</v>
      </c>
      <c r="R1114" s="97">
        <v>-2297372.02</v>
      </c>
      <c r="S1114" s="97">
        <v>-2554606.42</v>
      </c>
      <c r="T1114" s="97">
        <v>-2447295.4300000002</v>
      </c>
      <c r="U1114" s="97">
        <v>-2453311.04</v>
      </c>
      <c r="V1114" s="97">
        <v>-775548.85</v>
      </c>
      <c r="W1114" s="97">
        <v>-738469.62</v>
      </c>
      <c r="X1114" s="97">
        <v>-783377.83</v>
      </c>
      <c r="Y1114" s="97">
        <v>-725155.36</v>
      </c>
      <c r="Z1114" s="97">
        <v>-931455.53</v>
      </c>
      <c r="AA1114" s="97">
        <v>-741874.22</v>
      </c>
      <c r="AB1114" s="97">
        <v>-528726.38</v>
      </c>
      <c r="AC1114" s="97"/>
      <c r="AD1114" s="97"/>
      <c r="AE1114" s="97">
        <f t="shared" si="923"/>
        <v>-1531422.2679166663</v>
      </c>
      <c r="AF1114" s="105"/>
      <c r="AG1114" s="104"/>
      <c r="AH1114" s="102"/>
      <c r="AI1114" s="102"/>
      <c r="AJ1114" s="102"/>
      <c r="AK1114" s="103"/>
      <c r="AL1114" s="102">
        <f t="shared" si="897"/>
        <v>0</v>
      </c>
      <c r="AM1114" s="101"/>
      <c r="AN1114" s="102">
        <f t="shared" si="924"/>
        <v>-1531422.2679166663</v>
      </c>
      <c r="AO1114" s="264">
        <f t="shared" si="898"/>
        <v>-1531422.2679166663</v>
      </c>
      <c r="AP1114" s="240"/>
      <c r="AQ1114" s="87">
        <f t="shared" si="929"/>
        <v>-528726.38</v>
      </c>
      <c r="AR1114" s="102"/>
      <c r="AS1114" s="102"/>
      <c r="AT1114" s="102"/>
      <c r="AU1114" s="103"/>
      <c r="AV1114" s="102">
        <f t="shared" si="899"/>
        <v>0</v>
      </c>
      <c r="AW1114" s="101"/>
      <c r="AX1114" s="102">
        <f t="shared" si="925"/>
        <v>-528726.38</v>
      </c>
      <c r="AY1114" s="101">
        <f t="shared" si="900"/>
        <v>-528726.38</v>
      </c>
      <c r="AZ1114" s="516"/>
      <c r="BA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row>
    <row r="1115" spans="1:87" s="11" customFormat="1" ht="12" customHeight="1">
      <c r="A1115" s="168">
        <v>23601013</v>
      </c>
      <c r="B1115" s="111" t="str">
        <f t="shared" si="927"/>
        <v>23601013</v>
      </c>
      <c r="C1115" s="96" t="s">
        <v>842</v>
      </c>
      <c r="D1115" s="115" t="str">
        <f t="shared" si="928"/>
        <v>W/C</v>
      </c>
      <c r="E1115" s="115"/>
      <c r="F1115" s="96"/>
      <c r="G1115" s="115"/>
      <c r="H1115" s="184" t="str">
        <f t="shared" si="926"/>
        <v/>
      </c>
      <c r="I1115" s="184" t="str">
        <f t="shared" si="933"/>
        <v/>
      </c>
      <c r="J1115" s="184" t="str">
        <f t="shared" si="934"/>
        <v/>
      </c>
      <c r="K1115" s="184" t="str">
        <f t="shared" si="935"/>
        <v/>
      </c>
      <c r="L1115" s="184" t="str">
        <f t="shared" si="930"/>
        <v>NO</v>
      </c>
      <c r="M1115" s="184" t="str">
        <f t="shared" si="931"/>
        <v>W/C</v>
      </c>
      <c r="N1115" s="184" t="str">
        <f t="shared" si="932"/>
        <v>W/C</v>
      </c>
      <c r="O1115"/>
      <c r="P1115" s="97">
        <v>-8428.32</v>
      </c>
      <c r="Q1115" s="97">
        <v>-102073.66</v>
      </c>
      <c r="R1115" s="97">
        <v>-79572</v>
      </c>
      <c r="S1115" s="97">
        <v>-88161.49</v>
      </c>
      <c r="T1115" s="97">
        <v>-144496.71</v>
      </c>
      <c r="U1115" s="97">
        <v>-131579.24</v>
      </c>
      <c r="V1115" s="97">
        <v>-87522.240000000005</v>
      </c>
      <c r="W1115" s="97">
        <v>-159412.82999999999</v>
      </c>
      <c r="X1115" s="97">
        <v>-149382.18</v>
      </c>
      <c r="Y1115" s="97">
        <v>-120002.54</v>
      </c>
      <c r="Z1115" s="97">
        <v>-155865.68</v>
      </c>
      <c r="AA1115" s="97">
        <v>-150032.12</v>
      </c>
      <c r="AB1115" s="97">
        <v>-92117.55</v>
      </c>
      <c r="AC1115" s="97"/>
      <c r="AD1115" s="97"/>
      <c r="AE1115" s="97">
        <f t="shared" si="923"/>
        <v>-118197.80208333333</v>
      </c>
      <c r="AF1115" s="105"/>
      <c r="AG1115" s="104"/>
      <c r="AH1115" s="102"/>
      <c r="AI1115" s="102"/>
      <c r="AJ1115" s="102"/>
      <c r="AK1115" s="103"/>
      <c r="AL1115" s="102">
        <f t="shared" si="897"/>
        <v>0</v>
      </c>
      <c r="AM1115" s="101"/>
      <c r="AN1115" s="102">
        <f t="shared" si="924"/>
        <v>-118197.80208333333</v>
      </c>
      <c r="AO1115" s="264">
        <f t="shared" si="898"/>
        <v>-118197.80208333333</v>
      </c>
      <c r="AP1115" s="240"/>
      <c r="AQ1115" s="87">
        <f t="shared" si="929"/>
        <v>-92117.55</v>
      </c>
      <c r="AR1115" s="102"/>
      <c r="AS1115" s="102"/>
      <c r="AT1115" s="102"/>
      <c r="AU1115" s="103"/>
      <c r="AV1115" s="102">
        <f t="shared" si="899"/>
        <v>0</v>
      </c>
      <c r="AW1115" s="101"/>
      <c r="AX1115" s="102">
        <f t="shared" si="925"/>
        <v>-92117.55</v>
      </c>
      <c r="AY1115" s="101">
        <f t="shared" si="900"/>
        <v>-92117.55</v>
      </c>
      <c r="AZ1115" s="516"/>
      <c r="BA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row>
    <row r="1116" spans="1:87" s="11" customFormat="1" ht="12" customHeight="1">
      <c r="A1116" s="168">
        <v>23601023</v>
      </c>
      <c r="B1116" s="111" t="str">
        <f t="shared" si="927"/>
        <v>23601023</v>
      </c>
      <c r="C1116" s="96" t="s">
        <v>250</v>
      </c>
      <c r="D1116" s="115" t="str">
        <f t="shared" si="928"/>
        <v>W/C</v>
      </c>
      <c r="E1116" s="115"/>
      <c r="F1116" s="96"/>
      <c r="G1116" s="115"/>
      <c r="H1116" s="184" t="str">
        <f t="shared" si="926"/>
        <v/>
      </c>
      <c r="I1116" s="184" t="str">
        <f t="shared" si="933"/>
        <v/>
      </c>
      <c r="J1116" s="184" t="str">
        <f t="shared" si="934"/>
        <v/>
      </c>
      <c r="K1116" s="184" t="str">
        <f t="shared" si="935"/>
        <v/>
      </c>
      <c r="L1116" s="184" t="str">
        <f t="shared" si="930"/>
        <v>NO</v>
      </c>
      <c r="M1116" s="184" t="str">
        <f t="shared" si="931"/>
        <v>W/C</v>
      </c>
      <c r="N1116" s="184" t="str">
        <f t="shared" si="932"/>
        <v>W/C</v>
      </c>
      <c r="O1116"/>
      <c r="P1116" s="97">
        <v>-40524.92</v>
      </c>
      <c r="Q1116" s="97">
        <v>-3550.6</v>
      </c>
      <c r="R1116" s="97">
        <v>-3000.19</v>
      </c>
      <c r="S1116" s="97">
        <v>-9454.93</v>
      </c>
      <c r="T1116" s="97">
        <v>-2770.03</v>
      </c>
      <c r="U1116" s="97">
        <v>-3019.61</v>
      </c>
      <c r="V1116" s="97">
        <v>-5104.18</v>
      </c>
      <c r="W1116" s="97">
        <v>-2510.13</v>
      </c>
      <c r="X1116" s="97">
        <v>-3074.18</v>
      </c>
      <c r="Y1116" s="97">
        <v>-10630.09</v>
      </c>
      <c r="Z1116" s="97">
        <v>-3547.39</v>
      </c>
      <c r="AA1116" s="97">
        <v>-5892.57</v>
      </c>
      <c r="AB1116" s="97">
        <v>-35459.620000000003</v>
      </c>
      <c r="AC1116" s="97"/>
      <c r="AD1116" s="97"/>
      <c r="AE1116" s="97">
        <f t="shared" si="923"/>
        <v>-7545.5141666666677</v>
      </c>
      <c r="AF1116" s="105"/>
      <c r="AG1116" s="104"/>
      <c r="AH1116" s="102"/>
      <c r="AI1116" s="102"/>
      <c r="AJ1116" s="102"/>
      <c r="AK1116" s="103"/>
      <c r="AL1116" s="102">
        <f t="shared" si="897"/>
        <v>0</v>
      </c>
      <c r="AM1116" s="101"/>
      <c r="AN1116" s="102">
        <f t="shared" si="924"/>
        <v>-7545.5141666666677</v>
      </c>
      <c r="AO1116" s="264">
        <f t="shared" si="898"/>
        <v>-7545.5141666666677</v>
      </c>
      <c r="AP1116" s="240"/>
      <c r="AQ1116" s="87">
        <f t="shared" si="929"/>
        <v>-35459.620000000003</v>
      </c>
      <c r="AR1116" s="102"/>
      <c r="AS1116" s="102"/>
      <c r="AT1116" s="102"/>
      <c r="AU1116" s="103"/>
      <c r="AV1116" s="102">
        <f t="shared" si="899"/>
        <v>0</v>
      </c>
      <c r="AW1116" s="101"/>
      <c r="AX1116" s="102">
        <f t="shared" si="925"/>
        <v>-35459.620000000003</v>
      </c>
      <c r="AY1116" s="101">
        <f t="shared" si="900"/>
        <v>-35459.620000000003</v>
      </c>
      <c r="AZ1116" s="516"/>
      <c r="BA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row>
    <row r="1117" spans="1:87" s="11" customFormat="1" ht="12" customHeight="1">
      <c r="A1117" s="168">
        <v>23601043</v>
      </c>
      <c r="B1117" s="111" t="str">
        <f t="shared" si="927"/>
        <v>23601043</v>
      </c>
      <c r="C1117" s="96" t="s">
        <v>631</v>
      </c>
      <c r="D1117" s="115" t="str">
        <f t="shared" si="928"/>
        <v>W/C</v>
      </c>
      <c r="E1117" s="115"/>
      <c r="F1117" s="96"/>
      <c r="G1117" s="115"/>
      <c r="H1117" s="184" t="str">
        <f t="shared" si="926"/>
        <v/>
      </c>
      <c r="I1117" s="184" t="str">
        <f t="shared" si="933"/>
        <v/>
      </c>
      <c r="J1117" s="184" t="str">
        <f t="shared" si="934"/>
        <v/>
      </c>
      <c r="K1117" s="184" t="str">
        <f t="shared" si="935"/>
        <v/>
      </c>
      <c r="L1117" s="184" t="str">
        <f t="shared" si="930"/>
        <v>NO</v>
      </c>
      <c r="M1117" s="184" t="str">
        <f t="shared" si="931"/>
        <v>W/C</v>
      </c>
      <c r="N1117" s="184" t="str">
        <f t="shared" si="932"/>
        <v>W/C</v>
      </c>
      <c r="O1117"/>
      <c r="P1117" s="97">
        <v>-4035.58</v>
      </c>
      <c r="Q1117" s="97">
        <v>-125278.13</v>
      </c>
      <c r="R1117" s="97">
        <v>-133561.34</v>
      </c>
      <c r="S1117" s="97">
        <v>-136316.84</v>
      </c>
      <c r="T1117" s="97">
        <v>-1542.5</v>
      </c>
      <c r="U1117" s="97">
        <v>-2596.34</v>
      </c>
      <c r="V1117" s="97">
        <v>-3605.87</v>
      </c>
      <c r="W1117" s="97">
        <v>-1579.79</v>
      </c>
      <c r="X1117" s="97">
        <v>-2773.24</v>
      </c>
      <c r="Y1117" s="97">
        <v>-3719.9</v>
      </c>
      <c r="Z1117" s="97">
        <v>-1343.32</v>
      </c>
      <c r="AA1117" s="97">
        <v>-2211.23</v>
      </c>
      <c r="AB1117" s="97">
        <v>-33719.440000000002</v>
      </c>
      <c r="AC1117" s="97"/>
      <c r="AD1117" s="97"/>
      <c r="AE1117" s="97">
        <f t="shared" si="923"/>
        <v>-36117.167500000003</v>
      </c>
      <c r="AF1117" s="105"/>
      <c r="AG1117" s="104"/>
      <c r="AH1117" s="102"/>
      <c r="AI1117" s="102"/>
      <c r="AJ1117" s="102"/>
      <c r="AK1117" s="103"/>
      <c r="AL1117" s="102">
        <f t="shared" si="897"/>
        <v>0</v>
      </c>
      <c r="AM1117" s="101"/>
      <c r="AN1117" s="102">
        <f t="shared" si="924"/>
        <v>-36117.167500000003</v>
      </c>
      <c r="AO1117" s="264">
        <f t="shared" si="898"/>
        <v>-36117.167500000003</v>
      </c>
      <c r="AP1117" s="240"/>
      <c r="AQ1117" s="87">
        <f t="shared" si="929"/>
        <v>-33719.440000000002</v>
      </c>
      <c r="AR1117" s="102"/>
      <c r="AS1117" s="102"/>
      <c r="AT1117" s="102"/>
      <c r="AU1117" s="103"/>
      <c r="AV1117" s="102">
        <f t="shared" si="899"/>
        <v>0</v>
      </c>
      <c r="AW1117" s="101"/>
      <c r="AX1117" s="102">
        <f t="shared" si="925"/>
        <v>-33719.440000000002</v>
      </c>
      <c r="AY1117" s="101">
        <f t="shared" si="900"/>
        <v>-33719.440000000002</v>
      </c>
      <c r="AZ1117" s="516"/>
      <c r="BA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row>
    <row r="1118" spans="1:87" s="11" customFormat="1" ht="12" customHeight="1">
      <c r="A1118" s="168">
        <v>23700363</v>
      </c>
      <c r="B1118" s="111" t="str">
        <f t="shared" si="927"/>
        <v>23700363</v>
      </c>
      <c r="C1118" s="96" t="s">
        <v>595</v>
      </c>
      <c r="D1118" s="115" t="str">
        <f t="shared" si="928"/>
        <v>W/C</v>
      </c>
      <c r="E1118" s="115"/>
      <c r="F1118" s="96"/>
      <c r="G1118" s="115"/>
      <c r="H1118" s="184" t="str">
        <f t="shared" si="926"/>
        <v/>
      </c>
      <c r="I1118" s="184" t="str">
        <f t="shared" si="933"/>
        <v/>
      </c>
      <c r="J1118" s="184" t="str">
        <f t="shared" si="934"/>
        <v/>
      </c>
      <c r="K1118" s="184" t="str">
        <f t="shared" si="935"/>
        <v/>
      </c>
      <c r="L1118" s="184" t="str">
        <f t="shared" si="930"/>
        <v>NO</v>
      </c>
      <c r="M1118" s="184" t="str">
        <f t="shared" si="931"/>
        <v>W/C</v>
      </c>
      <c r="N1118" s="184" t="str">
        <f t="shared" si="932"/>
        <v>W/C</v>
      </c>
      <c r="O1118"/>
      <c r="P1118" s="97">
        <v>-44687.5</v>
      </c>
      <c r="Q1118" s="97">
        <v>-134062.5</v>
      </c>
      <c r="R1118" s="97">
        <v>-223437.5</v>
      </c>
      <c r="S1118" s="97">
        <v>-312812.5</v>
      </c>
      <c r="T1118" s="97">
        <v>-402187.5</v>
      </c>
      <c r="U1118" s="97">
        <v>-491562.5</v>
      </c>
      <c r="V1118" s="97">
        <v>-44687.5</v>
      </c>
      <c r="W1118" s="97">
        <v>-134062.5</v>
      </c>
      <c r="X1118" s="97">
        <v>-223437.5</v>
      </c>
      <c r="Y1118" s="97">
        <v>-312812.5</v>
      </c>
      <c r="Z1118" s="97">
        <v>-402187.5</v>
      </c>
      <c r="AA1118" s="97">
        <v>-491562.5</v>
      </c>
      <c r="AB1118" s="97">
        <v>-44687.5</v>
      </c>
      <c r="AC1118" s="97"/>
      <c r="AD1118" s="97"/>
      <c r="AE1118" s="97">
        <f t="shared" si="923"/>
        <v>-268125</v>
      </c>
      <c r="AF1118" s="105"/>
      <c r="AG1118" s="104"/>
      <c r="AH1118" s="102"/>
      <c r="AI1118" s="102"/>
      <c r="AJ1118" s="102"/>
      <c r="AK1118" s="103"/>
      <c r="AL1118" s="102">
        <f t="shared" si="897"/>
        <v>0</v>
      </c>
      <c r="AM1118" s="101"/>
      <c r="AN1118" s="102">
        <f t="shared" si="924"/>
        <v>-268125</v>
      </c>
      <c r="AO1118" s="264">
        <f t="shared" si="898"/>
        <v>-268125</v>
      </c>
      <c r="AP1118" s="240"/>
      <c r="AQ1118" s="87">
        <f t="shared" si="929"/>
        <v>-44687.5</v>
      </c>
      <c r="AR1118" s="102"/>
      <c r="AS1118" s="102"/>
      <c r="AT1118" s="102"/>
      <c r="AU1118" s="103"/>
      <c r="AV1118" s="102">
        <f t="shared" si="899"/>
        <v>0</v>
      </c>
      <c r="AW1118" s="101"/>
      <c r="AX1118" s="102">
        <f t="shared" si="925"/>
        <v>-44687.5</v>
      </c>
      <c r="AY1118" s="101">
        <f t="shared" si="900"/>
        <v>-44687.5</v>
      </c>
      <c r="AZ1118" s="516"/>
      <c r="BA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row>
    <row r="1119" spans="1:87" s="11" customFormat="1" ht="12" customHeight="1">
      <c r="A1119" s="168">
        <v>23700383</v>
      </c>
      <c r="B1119" s="111" t="str">
        <f t="shared" si="927"/>
        <v>23700383</v>
      </c>
      <c r="C1119" s="96" t="s">
        <v>88</v>
      </c>
      <c r="D1119" s="115" t="str">
        <f t="shared" si="928"/>
        <v>W/C</v>
      </c>
      <c r="E1119" s="115"/>
      <c r="F1119" s="96"/>
      <c r="G1119" s="115"/>
      <c r="H1119" s="184" t="str">
        <f t="shared" si="926"/>
        <v/>
      </c>
      <c r="I1119" s="184" t="str">
        <f t="shared" si="933"/>
        <v/>
      </c>
      <c r="J1119" s="184" t="str">
        <f t="shared" si="934"/>
        <v/>
      </c>
      <c r="K1119" s="184" t="str">
        <f t="shared" si="935"/>
        <v/>
      </c>
      <c r="L1119" s="184" t="str">
        <f t="shared" si="930"/>
        <v>NO</v>
      </c>
      <c r="M1119" s="184" t="str">
        <f t="shared" si="931"/>
        <v>W/C</v>
      </c>
      <c r="N1119" s="184" t="str">
        <f t="shared" si="932"/>
        <v>W/C</v>
      </c>
      <c r="O1119"/>
      <c r="P1119" s="97">
        <v>-6000</v>
      </c>
      <c r="Q1119" s="97">
        <v>-18000</v>
      </c>
      <c r="R1119" s="97">
        <v>-30000</v>
      </c>
      <c r="S1119" s="97">
        <v>-42000</v>
      </c>
      <c r="T1119" s="97">
        <v>-54000</v>
      </c>
      <c r="U1119" s="97">
        <v>-66000</v>
      </c>
      <c r="V1119" s="97">
        <v>-6000</v>
      </c>
      <c r="W1119" s="97">
        <v>-18000</v>
      </c>
      <c r="X1119" s="97">
        <v>-30000</v>
      </c>
      <c r="Y1119" s="97">
        <v>-42000</v>
      </c>
      <c r="Z1119" s="97">
        <v>-54000</v>
      </c>
      <c r="AA1119" s="97">
        <v>-66000</v>
      </c>
      <c r="AB1119" s="97">
        <v>-6000</v>
      </c>
      <c r="AC1119" s="97"/>
      <c r="AD1119" s="97"/>
      <c r="AE1119" s="97">
        <f t="shared" si="923"/>
        <v>-36000</v>
      </c>
      <c r="AF1119" s="105"/>
      <c r="AG1119" s="104"/>
      <c r="AH1119" s="102"/>
      <c r="AI1119" s="102"/>
      <c r="AJ1119" s="102"/>
      <c r="AK1119" s="103"/>
      <c r="AL1119" s="102">
        <f t="shared" si="897"/>
        <v>0</v>
      </c>
      <c r="AM1119" s="101"/>
      <c r="AN1119" s="102">
        <f t="shared" si="924"/>
        <v>-36000</v>
      </c>
      <c r="AO1119" s="264">
        <f t="shared" si="898"/>
        <v>-36000</v>
      </c>
      <c r="AP1119" s="240"/>
      <c r="AQ1119" s="87">
        <f t="shared" si="929"/>
        <v>-6000</v>
      </c>
      <c r="AR1119" s="102"/>
      <c r="AS1119" s="102"/>
      <c r="AT1119" s="102"/>
      <c r="AU1119" s="103"/>
      <c r="AV1119" s="102">
        <f t="shared" si="899"/>
        <v>0</v>
      </c>
      <c r="AW1119" s="101"/>
      <c r="AX1119" s="102">
        <f t="shared" si="925"/>
        <v>-6000</v>
      </c>
      <c r="AY1119" s="101">
        <f t="shared" si="900"/>
        <v>-6000</v>
      </c>
      <c r="AZ1119" s="516"/>
      <c r="BA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row>
    <row r="1120" spans="1:87" s="11" customFormat="1" ht="12" customHeight="1">
      <c r="A1120" s="168">
        <v>23700713</v>
      </c>
      <c r="B1120" s="111" t="str">
        <f t="shared" si="927"/>
        <v>23700713</v>
      </c>
      <c r="C1120" s="96" t="s">
        <v>413</v>
      </c>
      <c r="D1120" s="115" t="str">
        <f t="shared" si="928"/>
        <v>W/C</v>
      </c>
      <c r="E1120" s="115"/>
      <c r="F1120" s="96"/>
      <c r="G1120" s="115"/>
      <c r="H1120" s="184" t="str">
        <f t="shared" si="926"/>
        <v/>
      </c>
      <c r="I1120" s="184" t="str">
        <f t="shared" si="933"/>
        <v/>
      </c>
      <c r="J1120" s="184" t="str">
        <f t="shared" si="934"/>
        <v/>
      </c>
      <c r="K1120" s="184" t="str">
        <f t="shared" si="935"/>
        <v/>
      </c>
      <c r="L1120" s="184" t="str">
        <f t="shared" si="930"/>
        <v>NO</v>
      </c>
      <c r="M1120" s="184" t="str">
        <f t="shared" si="931"/>
        <v>W/C</v>
      </c>
      <c r="N1120" s="184" t="str">
        <f t="shared" si="932"/>
        <v>W/C</v>
      </c>
      <c r="O1120"/>
      <c r="P1120" s="97">
        <v>-10691.43</v>
      </c>
      <c r="Q1120" s="97">
        <v>-10691.43</v>
      </c>
      <c r="R1120" s="97">
        <v>-8135.87</v>
      </c>
      <c r="S1120" s="97">
        <v>-8135.87</v>
      </c>
      <c r="T1120" s="97">
        <v>-8135.87</v>
      </c>
      <c r="U1120" s="97">
        <v>-7935.87</v>
      </c>
      <c r="V1120" s="97">
        <v>-7935.87</v>
      </c>
      <c r="W1120" s="97">
        <v>-7935.87</v>
      </c>
      <c r="X1120" s="97">
        <v>-7935.87</v>
      </c>
      <c r="Y1120" s="97">
        <v>-7935.87</v>
      </c>
      <c r="Z1120" s="97">
        <v>-7935.87</v>
      </c>
      <c r="AA1120" s="97">
        <v>0</v>
      </c>
      <c r="AB1120" s="97">
        <v>0</v>
      </c>
      <c r="AC1120" s="97"/>
      <c r="AD1120" s="97"/>
      <c r="AE1120" s="97">
        <f t="shared" si="923"/>
        <v>-7338.3312499999993</v>
      </c>
      <c r="AF1120" s="105"/>
      <c r="AG1120" s="104"/>
      <c r="AH1120" s="102"/>
      <c r="AI1120" s="102"/>
      <c r="AJ1120" s="102"/>
      <c r="AK1120" s="103"/>
      <c r="AL1120" s="102">
        <f t="shared" si="897"/>
        <v>0</v>
      </c>
      <c r="AM1120" s="101"/>
      <c r="AN1120" s="102">
        <f t="shared" si="924"/>
        <v>-7338.3312499999993</v>
      </c>
      <c r="AO1120" s="264">
        <f t="shared" si="898"/>
        <v>-7338.3312499999993</v>
      </c>
      <c r="AP1120" s="240"/>
      <c r="AQ1120" s="87">
        <f t="shared" si="929"/>
        <v>0</v>
      </c>
      <c r="AR1120" s="102"/>
      <c r="AS1120" s="102"/>
      <c r="AT1120" s="102"/>
      <c r="AU1120" s="103"/>
      <c r="AV1120" s="102">
        <f t="shared" si="899"/>
        <v>0</v>
      </c>
      <c r="AW1120" s="101"/>
      <c r="AX1120" s="102">
        <f t="shared" si="925"/>
        <v>0</v>
      </c>
      <c r="AY1120" s="101">
        <f t="shared" si="900"/>
        <v>0</v>
      </c>
      <c r="AZ1120" s="516"/>
      <c r="BA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row>
    <row r="1121" spans="1:87" s="11" customFormat="1" ht="12" customHeight="1">
      <c r="A1121" s="168">
        <v>23700813</v>
      </c>
      <c r="B1121" s="111" t="str">
        <f t="shared" si="927"/>
        <v>23700813</v>
      </c>
      <c r="C1121" s="96" t="s">
        <v>144</v>
      </c>
      <c r="D1121" s="115" t="str">
        <f t="shared" si="928"/>
        <v>W/C</v>
      </c>
      <c r="E1121" s="115"/>
      <c r="F1121" s="96"/>
      <c r="G1121" s="115"/>
      <c r="H1121" s="184" t="str">
        <f t="shared" si="926"/>
        <v/>
      </c>
      <c r="I1121" s="184" t="str">
        <f t="shared" si="933"/>
        <v/>
      </c>
      <c r="J1121" s="184" t="str">
        <f t="shared" si="934"/>
        <v/>
      </c>
      <c r="K1121" s="184" t="str">
        <f t="shared" si="935"/>
        <v/>
      </c>
      <c r="L1121" s="184" t="str">
        <f t="shared" si="930"/>
        <v>NO</v>
      </c>
      <c r="M1121" s="184" t="str">
        <f t="shared" si="931"/>
        <v>W/C</v>
      </c>
      <c r="N1121" s="184" t="str">
        <f t="shared" si="932"/>
        <v>W/C</v>
      </c>
      <c r="O1121"/>
      <c r="P1121" s="97">
        <v>-1458333.04</v>
      </c>
      <c r="Q1121" s="97">
        <v>-2041666.37</v>
      </c>
      <c r="R1121" s="97">
        <v>-2624999.7000000002</v>
      </c>
      <c r="S1121" s="97">
        <v>-3208333.03</v>
      </c>
      <c r="T1121" s="97">
        <v>-291666.36</v>
      </c>
      <c r="U1121" s="97">
        <v>-874999.69</v>
      </c>
      <c r="V1121" s="97">
        <v>-1458333.02</v>
      </c>
      <c r="W1121" s="97">
        <v>-2041666.35</v>
      </c>
      <c r="X1121" s="97">
        <v>-2624999.6800000002</v>
      </c>
      <c r="Y1121" s="97">
        <v>-3208333.01</v>
      </c>
      <c r="Z1121" s="97">
        <v>-291666.34000000003</v>
      </c>
      <c r="AA1121" s="97">
        <v>-874999.67</v>
      </c>
      <c r="AB1121" s="97">
        <v>-1458333</v>
      </c>
      <c r="AC1121" s="97"/>
      <c r="AD1121" s="97"/>
      <c r="AE1121" s="97">
        <f t="shared" si="923"/>
        <v>-1749999.6866666668</v>
      </c>
      <c r="AF1121" s="105"/>
      <c r="AG1121" s="104"/>
      <c r="AH1121" s="102"/>
      <c r="AI1121" s="102"/>
      <c r="AJ1121" s="102"/>
      <c r="AK1121" s="103"/>
      <c r="AL1121" s="102">
        <f t="shared" si="897"/>
        <v>0</v>
      </c>
      <c r="AM1121" s="101"/>
      <c r="AN1121" s="102">
        <f t="shared" si="924"/>
        <v>-1749999.6866666668</v>
      </c>
      <c r="AO1121" s="264">
        <f t="shared" si="898"/>
        <v>-1749999.6866666668</v>
      </c>
      <c r="AP1121" s="240"/>
      <c r="AQ1121" s="87">
        <f t="shared" si="929"/>
        <v>-1458333</v>
      </c>
      <c r="AR1121" s="102"/>
      <c r="AS1121" s="102"/>
      <c r="AT1121" s="102"/>
      <c r="AU1121" s="103"/>
      <c r="AV1121" s="102">
        <f t="shared" si="899"/>
        <v>0</v>
      </c>
      <c r="AW1121" s="101"/>
      <c r="AX1121" s="102">
        <f t="shared" si="925"/>
        <v>-1458333</v>
      </c>
      <c r="AY1121" s="101">
        <f t="shared" si="900"/>
        <v>-1458333</v>
      </c>
      <c r="AZ1121" s="516"/>
      <c r="BA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row>
    <row r="1122" spans="1:87" s="11" customFormat="1" ht="12" customHeight="1">
      <c r="A1122" s="168">
        <v>23700823</v>
      </c>
      <c r="B1122" s="111" t="str">
        <f t="shared" si="927"/>
        <v>23700823</v>
      </c>
      <c r="C1122" s="96" t="s">
        <v>1267</v>
      </c>
      <c r="D1122" s="115" t="str">
        <f t="shared" si="928"/>
        <v>W/C</v>
      </c>
      <c r="E1122" s="115"/>
      <c r="F1122" s="96"/>
      <c r="G1122" s="115"/>
      <c r="H1122" s="184" t="str">
        <f t="shared" si="926"/>
        <v/>
      </c>
      <c r="I1122" s="184" t="str">
        <f t="shared" si="933"/>
        <v/>
      </c>
      <c r="J1122" s="184" t="str">
        <f t="shared" si="934"/>
        <v/>
      </c>
      <c r="K1122" s="184" t="str">
        <f t="shared" si="935"/>
        <v/>
      </c>
      <c r="L1122" s="184" t="str">
        <f t="shared" si="930"/>
        <v>NO</v>
      </c>
      <c r="M1122" s="184" t="str">
        <f t="shared" si="931"/>
        <v>W/C</v>
      </c>
      <c r="N1122" s="184" t="str">
        <f t="shared" si="932"/>
        <v>W/C</v>
      </c>
      <c r="O1122"/>
      <c r="P1122" s="97">
        <v>-3931666.37</v>
      </c>
      <c r="Q1122" s="97">
        <v>-5054999.7</v>
      </c>
      <c r="R1122" s="97">
        <v>-6178333.0300000003</v>
      </c>
      <c r="S1122" s="97">
        <v>-561666.36</v>
      </c>
      <c r="T1122" s="97">
        <v>-1684999.69</v>
      </c>
      <c r="U1122" s="97">
        <v>-2808333.02</v>
      </c>
      <c r="V1122" s="97">
        <v>0</v>
      </c>
      <c r="W1122" s="97">
        <v>0</v>
      </c>
      <c r="X1122" s="97">
        <v>0</v>
      </c>
      <c r="Y1122" s="97">
        <v>0</v>
      </c>
      <c r="Z1122" s="97">
        <v>0</v>
      </c>
      <c r="AA1122" s="97">
        <v>0</v>
      </c>
      <c r="AB1122" s="97">
        <v>0</v>
      </c>
      <c r="AC1122" s="97"/>
      <c r="AD1122" s="97"/>
      <c r="AE1122" s="97">
        <f t="shared" si="923"/>
        <v>-1521180.4154166665</v>
      </c>
      <c r="AF1122" s="105"/>
      <c r="AG1122" s="104"/>
      <c r="AH1122" s="102"/>
      <c r="AI1122" s="102"/>
      <c r="AJ1122" s="102"/>
      <c r="AK1122" s="103"/>
      <c r="AL1122" s="102">
        <f t="shared" si="897"/>
        <v>0</v>
      </c>
      <c r="AM1122" s="101"/>
      <c r="AN1122" s="102">
        <f t="shared" si="924"/>
        <v>-1521180.4154166665</v>
      </c>
      <c r="AO1122" s="264">
        <f t="shared" si="898"/>
        <v>-1521180.4154166665</v>
      </c>
      <c r="AP1122" s="240"/>
      <c r="AQ1122" s="87">
        <f t="shared" si="929"/>
        <v>0</v>
      </c>
      <c r="AR1122" s="102"/>
      <c r="AS1122" s="102"/>
      <c r="AT1122" s="102"/>
      <c r="AU1122" s="103"/>
      <c r="AV1122" s="102">
        <f t="shared" si="899"/>
        <v>0</v>
      </c>
      <c r="AW1122" s="101"/>
      <c r="AX1122" s="102">
        <f t="shared" si="925"/>
        <v>0</v>
      </c>
      <c r="AY1122" s="101">
        <f t="shared" si="900"/>
        <v>0</v>
      </c>
      <c r="AZ1122" s="516"/>
      <c r="BA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row>
    <row r="1123" spans="1:87" s="11" customFormat="1" ht="12" customHeight="1">
      <c r="A1123" s="168">
        <v>23700841</v>
      </c>
      <c r="B1123" s="111" t="str">
        <f t="shared" si="927"/>
        <v>23700841</v>
      </c>
      <c r="C1123" s="96" t="s">
        <v>445</v>
      </c>
      <c r="D1123" s="115" t="str">
        <f t="shared" si="928"/>
        <v>W/C</v>
      </c>
      <c r="E1123" s="115"/>
      <c r="F1123" s="96"/>
      <c r="G1123" s="115"/>
      <c r="H1123" s="184" t="str">
        <f t="shared" si="926"/>
        <v/>
      </c>
      <c r="I1123" s="184" t="str">
        <f t="shared" si="933"/>
        <v/>
      </c>
      <c r="J1123" s="184" t="str">
        <f t="shared" si="934"/>
        <v/>
      </c>
      <c r="K1123" s="184" t="str">
        <f t="shared" si="935"/>
        <v/>
      </c>
      <c r="L1123" s="184" t="str">
        <f t="shared" si="930"/>
        <v>NO</v>
      </c>
      <c r="M1123" s="184" t="str">
        <f t="shared" si="931"/>
        <v>W/C</v>
      </c>
      <c r="N1123" s="184" t="str">
        <f t="shared" si="932"/>
        <v>W/C</v>
      </c>
      <c r="O1123"/>
      <c r="P1123" s="97">
        <v>-896542.13</v>
      </c>
      <c r="Q1123" s="97">
        <v>-896542.13</v>
      </c>
      <c r="R1123" s="97">
        <v>-896542.13</v>
      </c>
      <c r="S1123" s="97">
        <v>-980445.2</v>
      </c>
      <c r="T1123" s="97">
        <v>-980445.2</v>
      </c>
      <c r="U1123" s="97">
        <v>-980445.2</v>
      </c>
      <c r="V1123" s="97">
        <v>-321141.55</v>
      </c>
      <c r="W1123" s="97">
        <v>-383043.11</v>
      </c>
      <c r="X1123" s="97">
        <v>-383043.11</v>
      </c>
      <c r="Y1123" s="97">
        <v>-416282.5</v>
      </c>
      <c r="Z1123" s="97">
        <v>-416282.5</v>
      </c>
      <c r="AA1123" s="97">
        <v>-416282.5</v>
      </c>
      <c r="AB1123" s="97">
        <v>-458709.33</v>
      </c>
      <c r="AC1123" s="97"/>
      <c r="AD1123" s="97"/>
      <c r="AE1123" s="97">
        <f t="shared" si="923"/>
        <v>-645676.7383333334</v>
      </c>
      <c r="AF1123" s="105"/>
      <c r="AG1123" s="104"/>
      <c r="AH1123" s="102"/>
      <c r="AI1123" s="102"/>
      <c r="AJ1123" s="102"/>
      <c r="AK1123" s="103"/>
      <c r="AL1123" s="102">
        <f t="shared" si="897"/>
        <v>0</v>
      </c>
      <c r="AM1123" s="101"/>
      <c r="AN1123" s="102">
        <f t="shared" si="924"/>
        <v>-645676.7383333334</v>
      </c>
      <c r="AO1123" s="264">
        <f t="shared" si="898"/>
        <v>-645676.7383333334</v>
      </c>
      <c r="AP1123" s="240"/>
      <c r="AQ1123" s="87">
        <f t="shared" si="929"/>
        <v>-458709.33</v>
      </c>
      <c r="AR1123" s="102"/>
      <c r="AS1123" s="102"/>
      <c r="AT1123" s="102"/>
      <c r="AU1123" s="103"/>
      <c r="AV1123" s="102">
        <f t="shared" si="899"/>
        <v>0</v>
      </c>
      <c r="AW1123" s="101"/>
      <c r="AX1123" s="102">
        <f t="shared" si="925"/>
        <v>-458709.33</v>
      </c>
      <c r="AY1123" s="101">
        <f t="shared" si="900"/>
        <v>-458709.33</v>
      </c>
      <c r="AZ1123" s="516"/>
      <c r="BA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row>
    <row r="1124" spans="1:87" s="11" customFormat="1" ht="12" customHeight="1">
      <c r="A1124" s="168">
        <v>23700873</v>
      </c>
      <c r="B1124" s="111" t="str">
        <f t="shared" si="927"/>
        <v>23700873</v>
      </c>
      <c r="C1124" s="96" t="s">
        <v>1268</v>
      </c>
      <c r="D1124" s="115" t="str">
        <f t="shared" si="928"/>
        <v>W/C</v>
      </c>
      <c r="E1124" s="115"/>
      <c r="F1124" s="96"/>
      <c r="G1124" s="115"/>
      <c r="H1124" s="184" t="str">
        <f t="shared" si="926"/>
        <v/>
      </c>
      <c r="I1124" s="184" t="str">
        <f t="shared" si="933"/>
        <v/>
      </c>
      <c r="J1124" s="184" t="str">
        <f t="shared" si="934"/>
        <v/>
      </c>
      <c r="K1124" s="184" t="str">
        <f t="shared" si="935"/>
        <v/>
      </c>
      <c r="L1124" s="184" t="str">
        <f t="shared" si="930"/>
        <v>NO</v>
      </c>
      <c r="M1124" s="184" t="str">
        <f t="shared" si="931"/>
        <v>W/C</v>
      </c>
      <c r="N1124" s="184" t="str">
        <f t="shared" si="932"/>
        <v>W/C</v>
      </c>
      <c r="O1124"/>
      <c r="P1124" s="97">
        <v>-6142500</v>
      </c>
      <c r="Q1124" s="97">
        <v>-7897500</v>
      </c>
      <c r="R1124" s="97">
        <v>-9652500</v>
      </c>
      <c r="S1124" s="97">
        <v>-877500</v>
      </c>
      <c r="T1124" s="97">
        <v>-2632500</v>
      </c>
      <c r="U1124" s="97">
        <v>-4387500</v>
      </c>
      <c r="V1124" s="97">
        <v>-6142500</v>
      </c>
      <c r="W1124" s="97">
        <v>-7897500</v>
      </c>
      <c r="X1124" s="97">
        <v>-9652500</v>
      </c>
      <c r="Y1124" s="97">
        <v>-877500</v>
      </c>
      <c r="Z1124" s="97">
        <v>-2632500</v>
      </c>
      <c r="AA1124" s="97">
        <v>-4387500</v>
      </c>
      <c r="AB1124" s="97">
        <v>-6142500</v>
      </c>
      <c r="AC1124" s="97"/>
      <c r="AD1124" s="97"/>
      <c r="AE1124" s="97">
        <f t="shared" si="923"/>
        <v>-5265000</v>
      </c>
      <c r="AF1124" s="105"/>
      <c r="AG1124" s="104"/>
      <c r="AH1124" s="102"/>
      <c r="AI1124" s="102"/>
      <c r="AJ1124" s="102"/>
      <c r="AK1124" s="103"/>
      <c r="AL1124" s="102">
        <f t="shared" si="897"/>
        <v>0</v>
      </c>
      <c r="AM1124" s="101"/>
      <c r="AN1124" s="102">
        <f t="shared" si="924"/>
        <v>-5265000</v>
      </c>
      <c r="AO1124" s="264">
        <f t="shared" si="898"/>
        <v>-5265000</v>
      </c>
      <c r="AP1124" s="240"/>
      <c r="AQ1124" s="87">
        <f t="shared" si="929"/>
        <v>-6142500</v>
      </c>
      <c r="AR1124" s="102"/>
      <c r="AS1124" s="102"/>
      <c r="AT1124" s="102"/>
      <c r="AU1124" s="103"/>
      <c r="AV1124" s="102">
        <f t="shared" si="899"/>
        <v>0</v>
      </c>
      <c r="AW1124" s="101"/>
      <c r="AX1124" s="102">
        <f t="shared" si="925"/>
        <v>-6142500</v>
      </c>
      <c r="AY1124" s="101">
        <f t="shared" si="900"/>
        <v>-6142500</v>
      </c>
      <c r="AZ1124" s="516"/>
      <c r="BA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row>
    <row r="1125" spans="1:87" s="11" customFormat="1" ht="12" customHeight="1">
      <c r="A1125" s="168">
        <v>23700963</v>
      </c>
      <c r="B1125" s="111" t="str">
        <f t="shared" si="927"/>
        <v>23700963</v>
      </c>
      <c r="C1125" s="96" t="s">
        <v>673</v>
      </c>
      <c r="D1125" s="115" t="str">
        <f t="shared" si="928"/>
        <v>W/C</v>
      </c>
      <c r="E1125" s="115"/>
      <c r="F1125" s="96"/>
      <c r="G1125" s="115"/>
      <c r="H1125" s="184" t="str">
        <f t="shared" si="926"/>
        <v/>
      </c>
      <c r="I1125" s="184" t="str">
        <f t="shared" si="933"/>
        <v/>
      </c>
      <c r="J1125" s="184" t="str">
        <f t="shared" si="934"/>
        <v/>
      </c>
      <c r="K1125" s="184" t="str">
        <f t="shared" si="935"/>
        <v/>
      </c>
      <c r="L1125" s="184" t="str">
        <f t="shared" si="930"/>
        <v>NO</v>
      </c>
      <c r="M1125" s="184" t="str">
        <f t="shared" si="931"/>
        <v>W/C</v>
      </c>
      <c r="N1125" s="184" t="str">
        <f t="shared" si="932"/>
        <v>W/C</v>
      </c>
      <c r="O1125"/>
      <c r="P1125" s="97">
        <v>-1180368.46</v>
      </c>
      <c r="Q1125" s="97">
        <v>-2322660.13</v>
      </c>
      <c r="R1125" s="97">
        <v>-3464951.8</v>
      </c>
      <c r="S1125" s="97">
        <v>-4607243.47</v>
      </c>
      <c r="T1125" s="97">
        <v>-5749535.1399999997</v>
      </c>
      <c r="U1125" s="97">
        <v>-6891826.8099999996</v>
      </c>
      <c r="V1125" s="97">
        <v>-1180368.48</v>
      </c>
      <c r="W1125" s="97">
        <v>-2322660.15</v>
      </c>
      <c r="X1125" s="97">
        <v>-3464951.82</v>
      </c>
      <c r="Y1125" s="97">
        <v>-4607243.49</v>
      </c>
      <c r="Z1125" s="97">
        <v>-5749535.1600000001</v>
      </c>
      <c r="AA1125" s="97">
        <v>-6891826.8300000001</v>
      </c>
      <c r="AB1125" s="97">
        <v>-1180368.5</v>
      </c>
      <c r="AC1125" s="97"/>
      <c r="AD1125" s="97"/>
      <c r="AE1125" s="97">
        <f t="shared" si="923"/>
        <v>-4036097.6466666665</v>
      </c>
      <c r="AF1125" s="105"/>
      <c r="AG1125" s="104"/>
      <c r="AH1125" s="102"/>
      <c r="AI1125" s="102"/>
      <c r="AJ1125" s="102"/>
      <c r="AK1125" s="103"/>
      <c r="AL1125" s="102">
        <f t="shared" si="897"/>
        <v>0</v>
      </c>
      <c r="AM1125" s="101"/>
      <c r="AN1125" s="102">
        <f t="shared" si="924"/>
        <v>-4036097.6466666665</v>
      </c>
      <c r="AO1125" s="264">
        <f t="shared" si="898"/>
        <v>-4036097.6466666665</v>
      </c>
      <c r="AP1125" s="240"/>
      <c r="AQ1125" s="87">
        <f t="shared" si="929"/>
        <v>-1180368.5</v>
      </c>
      <c r="AR1125" s="102"/>
      <c r="AS1125" s="102"/>
      <c r="AT1125" s="102"/>
      <c r="AU1125" s="103"/>
      <c r="AV1125" s="102">
        <f t="shared" si="899"/>
        <v>0</v>
      </c>
      <c r="AW1125" s="101"/>
      <c r="AX1125" s="102">
        <f t="shared" si="925"/>
        <v>-1180368.5</v>
      </c>
      <c r="AY1125" s="101">
        <f t="shared" si="900"/>
        <v>-1180368.5</v>
      </c>
      <c r="AZ1125" s="516"/>
      <c r="BA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row>
    <row r="1126" spans="1:87" s="11" customFormat="1" ht="12" customHeight="1">
      <c r="A1126" s="169">
        <v>23701013</v>
      </c>
      <c r="B1126" s="201" t="str">
        <f t="shared" si="927"/>
        <v>23701013</v>
      </c>
      <c r="C1126" s="138" t="s">
        <v>371</v>
      </c>
      <c r="D1126" s="115" t="str">
        <f t="shared" si="928"/>
        <v>W/C</v>
      </c>
      <c r="E1126" s="115"/>
      <c r="F1126" s="138"/>
      <c r="G1126" s="115"/>
      <c r="H1126" s="184" t="str">
        <f t="shared" si="926"/>
        <v/>
      </c>
      <c r="I1126" s="184" t="str">
        <f t="shared" si="933"/>
        <v/>
      </c>
      <c r="J1126" s="184" t="str">
        <f t="shared" si="934"/>
        <v/>
      </c>
      <c r="K1126" s="184" t="str">
        <f t="shared" si="935"/>
        <v/>
      </c>
      <c r="L1126" s="184" t="str">
        <f t="shared" si="930"/>
        <v>NO</v>
      </c>
      <c r="M1126" s="184" t="str">
        <f t="shared" si="931"/>
        <v>W/C</v>
      </c>
      <c r="N1126" s="184" t="str">
        <f t="shared" si="932"/>
        <v>W/C</v>
      </c>
      <c r="O1126"/>
      <c r="P1126" s="97">
        <v>0</v>
      </c>
      <c r="Q1126" s="97">
        <v>0</v>
      </c>
      <c r="R1126" s="97">
        <v>0</v>
      </c>
      <c r="S1126" s="97">
        <v>0</v>
      </c>
      <c r="T1126" s="97">
        <v>0</v>
      </c>
      <c r="U1126" s="97">
        <v>0</v>
      </c>
      <c r="V1126" s="97">
        <v>0</v>
      </c>
      <c r="W1126" s="97">
        <v>0</v>
      </c>
      <c r="X1126" s="97">
        <v>0</v>
      </c>
      <c r="Y1126" s="97">
        <v>0</v>
      </c>
      <c r="Z1126" s="97">
        <v>0</v>
      </c>
      <c r="AA1126" s="97">
        <v>0</v>
      </c>
      <c r="AB1126" s="97">
        <v>0</v>
      </c>
      <c r="AC1126" s="97"/>
      <c r="AD1126" s="97"/>
      <c r="AE1126" s="97">
        <f t="shared" si="923"/>
        <v>0</v>
      </c>
      <c r="AF1126" s="105"/>
      <c r="AG1126" s="104"/>
      <c r="AH1126" s="102"/>
      <c r="AI1126" s="102"/>
      <c r="AJ1126" s="102"/>
      <c r="AK1126" s="103"/>
      <c r="AL1126" s="102">
        <f t="shared" si="897"/>
        <v>0</v>
      </c>
      <c r="AM1126" s="101"/>
      <c r="AN1126" s="102">
        <f t="shared" ref="AN1126:AN1147" si="936">AE1126</f>
        <v>0</v>
      </c>
      <c r="AO1126" s="264">
        <f t="shared" si="898"/>
        <v>0</v>
      </c>
      <c r="AP1126" s="240"/>
      <c r="AQ1126" s="87">
        <f t="shared" si="929"/>
        <v>0</v>
      </c>
      <c r="AR1126" s="102"/>
      <c r="AS1126" s="102"/>
      <c r="AT1126" s="102"/>
      <c r="AU1126" s="103"/>
      <c r="AV1126" s="102">
        <f t="shared" si="899"/>
        <v>0</v>
      </c>
      <c r="AW1126" s="101"/>
      <c r="AX1126" s="102">
        <f t="shared" si="925"/>
        <v>0</v>
      </c>
      <c r="AY1126" s="101">
        <f t="shared" si="900"/>
        <v>0</v>
      </c>
      <c r="AZ1126" s="516"/>
      <c r="BA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row>
    <row r="1127" spans="1:87" s="11" customFormat="1" ht="12" customHeight="1">
      <c r="A1127" s="169">
        <v>23701023</v>
      </c>
      <c r="B1127" s="201" t="str">
        <f t="shared" si="927"/>
        <v>23701023</v>
      </c>
      <c r="C1127" s="138" t="s">
        <v>372</v>
      </c>
      <c r="D1127" s="115" t="str">
        <f t="shared" si="928"/>
        <v>W/C</v>
      </c>
      <c r="E1127" s="115"/>
      <c r="F1127" s="138"/>
      <c r="G1127" s="115"/>
      <c r="H1127" s="184" t="str">
        <f t="shared" si="926"/>
        <v/>
      </c>
      <c r="I1127" s="184" t="str">
        <f t="shared" si="933"/>
        <v/>
      </c>
      <c r="J1127" s="184" t="str">
        <f t="shared" si="934"/>
        <v/>
      </c>
      <c r="K1127" s="184" t="str">
        <f t="shared" si="935"/>
        <v/>
      </c>
      <c r="L1127" s="184" t="str">
        <f t="shared" si="930"/>
        <v>NO</v>
      </c>
      <c r="M1127" s="184" t="str">
        <f t="shared" si="931"/>
        <v>W/C</v>
      </c>
      <c r="N1127" s="184" t="str">
        <f t="shared" si="932"/>
        <v>W/C</v>
      </c>
      <c r="O1127"/>
      <c r="P1127" s="97">
        <v>-746471.03</v>
      </c>
      <c r="Q1127" s="97">
        <v>-2147304.36</v>
      </c>
      <c r="R1127" s="97">
        <v>-3548137.69</v>
      </c>
      <c r="S1127" s="97">
        <v>-4948971.0199999996</v>
      </c>
      <c r="T1127" s="97">
        <v>-6349804.3499999996</v>
      </c>
      <c r="U1127" s="97">
        <v>-7750637.6799999997</v>
      </c>
      <c r="V1127" s="97">
        <v>-746471.01</v>
      </c>
      <c r="W1127" s="97">
        <v>-2147304.34</v>
      </c>
      <c r="X1127" s="97">
        <v>-3548137.67</v>
      </c>
      <c r="Y1127" s="97">
        <v>-4948971</v>
      </c>
      <c r="Z1127" s="97">
        <v>-6349804.3300000001</v>
      </c>
      <c r="AA1127" s="97">
        <v>-7750637.6600000001</v>
      </c>
      <c r="AB1127" s="97">
        <v>-746470.99</v>
      </c>
      <c r="AC1127" s="97"/>
      <c r="AD1127" s="97"/>
      <c r="AE1127" s="97">
        <f t="shared" si="923"/>
        <v>-4248554.3433333328</v>
      </c>
      <c r="AF1127" s="105"/>
      <c r="AG1127" s="104"/>
      <c r="AH1127" s="102"/>
      <c r="AI1127" s="102"/>
      <c r="AJ1127" s="102"/>
      <c r="AK1127" s="103"/>
      <c r="AL1127" s="102">
        <f t="shared" si="897"/>
        <v>0</v>
      </c>
      <c r="AM1127" s="101"/>
      <c r="AN1127" s="102">
        <f t="shared" si="936"/>
        <v>-4248554.3433333328</v>
      </c>
      <c r="AO1127" s="264">
        <f t="shared" si="898"/>
        <v>-4248554.3433333328</v>
      </c>
      <c r="AP1127" s="240"/>
      <c r="AQ1127" s="87">
        <f t="shared" si="929"/>
        <v>-746470.99</v>
      </c>
      <c r="AR1127" s="102"/>
      <c r="AS1127" s="102"/>
      <c r="AT1127" s="102"/>
      <c r="AU1127" s="103"/>
      <c r="AV1127" s="102">
        <f t="shared" si="899"/>
        <v>0</v>
      </c>
      <c r="AW1127" s="101"/>
      <c r="AX1127" s="102">
        <f t="shared" si="925"/>
        <v>-746470.99</v>
      </c>
      <c r="AY1127" s="101">
        <f t="shared" si="900"/>
        <v>-746470.99</v>
      </c>
      <c r="AZ1127" s="516"/>
      <c r="BA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row>
    <row r="1128" spans="1:87" s="11" customFormat="1" ht="12" customHeight="1">
      <c r="A1128" s="169">
        <v>23701033</v>
      </c>
      <c r="B1128" s="201" t="str">
        <f t="shared" si="927"/>
        <v>23701033</v>
      </c>
      <c r="C1128" s="141" t="s">
        <v>1269</v>
      </c>
      <c r="D1128" s="115" t="str">
        <f t="shared" si="928"/>
        <v>W/C</v>
      </c>
      <c r="E1128" s="115"/>
      <c r="F1128" s="141"/>
      <c r="G1128" s="115"/>
      <c r="H1128" s="184" t="str">
        <f t="shared" si="926"/>
        <v/>
      </c>
      <c r="I1128" s="184" t="str">
        <f t="shared" si="933"/>
        <v/>
      </c>
      <c r="J1128" s="184" t="str">
        <f t="shared" si="934"/>
        <v/>
      </c>
      <c r="K1128" s="184" t="str">
        <f t="shared" si="935"/>
        <v/>
      </c>
      <c r="L1128" s="184" t="str">
        <f t="shared" si="930"/>
        <v>NO</v>
      </c>
      <c r="M1128" s="184" t="str">
        <f t="shared" si="931"/>
        <v>W/C</v>
      </c>
      <c r="N1128" s="184" t="str">
        <f t="shared" si="932"/>
        <v>W/C</v>
      </c>
      <c r="O1128"/>
      <c r="P1128" s="97">
        <v>-5542033.3300000001</v>
      </c>
      <c r="Q1128" s="97">
        <v>-7110533.3300000001</v>
      </c>
      <c r="R1128" s="97">
        <v>-8679033.3300000001</v>
      </c>
      <c r="S1128" s="97">
        <v>-836533.33</v>
      </c>
      <c r="T1128" s="97">
        <v>-2405033.33</v>
      </c>
      <c r="U1128" s="97">
        <v>-3973533.33</v>
      </c>
      <c r="V1128" s="97">
        <v>-5542033.3300000001</v>
      </c>
      <c r="W1128" s="97">
        <v>-7110533.3300000001</v>
      </c>
      <c r="X1128" s="97">
        <v>-8679033.3300000001</v>
      </c>
      <c r="Y1128" s="97">
        <v>-836533.33</v>
      </c>
      <c r="Z1128" s="97">
        <v>-2405033.33</v>
      </c>
      <c r="AA1128" s="97">
        <v>-3973533.33</v>
      </c>
      <c r="AB1128" s="97">
        <v>-5542033.3300000001</v>
      </c>
      <c r="AC1128" s="97"/>
      <c r="AD1128" s="97"/>
      <c r="AE1128" s="97">
        <f t="shared" si="923"/>
        <v>-4757783.3299999991</v>
      </c>
      <c r="AF1128" s="105"/>
      <c r="AG1128" s="104"/>
      <c r="AH1128" s="102"/>
      <c r="AI1128" s="102"/>
      <c r="AJ1128" s="102"/>
      <c r="AK1128" s="103"/>
      <c r="AL1128" s="102">
        <f t="shared" si="897"/>
        <v>0</v>
      </c>
      <c r="AM1128" s="101"/>
      <c r="AN1128" s="102">
        <f t="shared" si="936"/>
        <v>-4757783.3299999991</v>
      </c>
      <c r="AO1128" s="264">
        <f t="shared" si="898"/>
        <v>-4757783.3299999991</v>
      </c>
      <c r="AP1128" s="240"/>
      <c r="AQ1128" s="87">
        <f t="shared" si="929"/>
        <v>-5542033.3300000001</v>
      </c>
      <c r="AR1128" s="102"/>
      <c r="AS1128" s="102"/>
      <c r="AT1128" s="102"/>
      <c r="AU1128" s="103"/>
      <c r="AV1128" s="102">
        <f t="shared" si="899"/>
        <v>0</v>
      </c>
      <c r="AW1128" s="101"/>
      <c r="AX1128" s="102">
        <f t="shared" si="925"/>
        <v>-5542033.3300000001</v>
      </c>
      <c r="AY1128" s="101">
        <f t="shared" si="900"/>
        <v>-5542033.3300000001</v>
      </c>
      <c r="AZ1128" s="516"/>
      <c r="BA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row>
    <row r="1129" spans="1:87" s="11" customFormat="1" ht="12" customHeight="1">
      <c r="A1129" s="182">
        <v>23701053</v>
      </c>
      <c r="B1129" s="212" t="str">
        <f t="shared" si="927"/>
        <v>23701053</v>
      </c>
      <c r="C1129" s="116" t="s">
        <v>661</v>
      </c>
      <c r="D1129" s="115" t="str">
        <f t="shared" si="928"/>
        <v>W/C</v>
      </c>
      <c r="E1129" s="115"/>
      <c r="F1129" s="113"/>
      <c r="G1129" s="115"/>
      <c r="H1129" s="184" t="str">
        <f t="shared" si="926"/>
        <v/>
      </c>
      <c r="I1129" s="184" t="str">
        <f t="shared" si="933"/>
        <v/>
      </c>
      <c r="J1129" s="184" t="str">
        <f t="shared" si="934"/>
        <v/>
      </c>
      <c r="K1129" s="184" t="str">
        <f t="shared" si="935"/>
        <v/>
      </c>
      <c r="L1129" s="184" t="str">
        <f t="shared" si="930"/>
        <v>NO</v>
      </c>
      <c r="M1129" s="184" t="str">
        <f t="shared" si="931"/>
        <v>W/C</v>
      </c>
      <c r="N1129" s="184" t="str">
        <f t="shared" si="932"/>
        <v>W/C</v>
      </c>
      <c r="O1129"/>
      <c r="P1129" s="97">
        <v>-863399.75</v>
      </c>
      <c r="Q1129" s="97">
        <v>-1726799.26</v>
      </c>
      <c r="R1129" s="97">
        <v>-2506643.98</v>
      </c>
      <c r="S1129" s="97">
        <v>-220908.43</v>
      </c>
      <c r="T1129" s="97">
        <v>0</v>
      </c>
      <c r="U1129" s="97">
        <v>0</v>
      </c>
      <c r="V1129" s="97">
        <v>0</v>
      </c>
      <c r="W1129" s="97">
        <v>0</v>
      </c>
      <c r="X1129" s="97">
        <v>0</v>
      </c>
      <c r="Y1129" s="97">
        <v>0</v>
      </c>
      <c r="Z1129" s="97">
        <v>0</v>
      </c>
      <c r="AA1129" s="97">
        <v>0</v>
      </c>
      <c r="AB1129" s="97">
        <v>0</v>
      </c>
      <c r="AC1129" s="97"/>
      <c r="AD1129" s="97"/>
      <c r="AE1129" s="97">
        <f t="shared" si="923"/>
        <v>-407170.96208333335</v>
      </c>
      <c r="AF1129" s="105"/>
      <c r="AG1129" s="104"/>
      <c r="AH1129" s="102"/>
      <c r="AI1129" s="102"/>
      <c r="AJ1129" s="102"/>
      <c r="AK1129" s="103"/>
      <c r="AL1129" s="102">
        <f t="shared" si="897"/>
        <v>0</v>
      </c>
      <c r="AM1129" s="101"/>
      <c r="AN1129" s="102">
        <f t="shared" si="936"/>
        <v>-407170.96208333335</v>
      </c>
      <c r="AO1129" s="264">
        <f t="shared" si="898"/>
        <v>-407170.96208333335</v>
      </c>
      <c r="AP1129" s="240"/>
      <c r="AQ1129" s="87">
        <f t="shared" si="929"/>
        <v>0</v>
      </c>
      <c r="AR1129" s="102"/>
      <c r="AS1129" s="102"/>
      <c r="AT1129" s="102"/>
      <c r="AU1129" s="103"/>
      <c r="AV1129" s="102">
        <f t="shared" si="899"/>
        <v>0</v>
      </c>
      <c r="AW1129" s="101"/>
      <c r="AX1129" s="102">
        <f t="shared" si="925"/>
        <v>0</v>
      </c>
      <c r="AY1129" s="101">
        <f t="shared" si="900"/>
        <v>0</v>
      </c>
      <c r="AZ1129" s="516"/>
      <c r="BA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row>
    <row r="1130" spans="1:87" s="11" customFormat="1" ht="12" customHeight="1">
      <c r="A1130" s="168">
        <v>23701063</v>
      </c>
      <c r="B1130" s="111" t="str">
        <f t="shared" si="927"/>
        <v>23701063</v>
      </c>
      <c r="C1130" s="96" t="s">
        <v>781</v>
      </c>
      <c r="D1130" s="115" t="str">
        <f t="shared" si="928"/>
        <v>W/C</v>
      </c>
      <c r="E1130" s="115"/>
      <c r="F1130" s="96"/>
      <c r="G1130" s="115"/>
      <c r="H1130" s="184" t="str">
        <f t="shared" si="926"/>
        <v/>
      </c>
      <c r="I1130" s="184" t="str">
        <f t="shared" si="933"/>
        <v/>
      </c>
      <c r="J1130" s="184" t="str">
        <f t="shared" si="934"/>
        <v/>
      </c>
      <c r="K1130" s="184" t="str">
        <f t="shared" si="935"/>
        <v/>
      </c>
      <c r="L1130" s="184" t="str">
        <f t="shared" si="930"/>
        <v>NO</v>
      </c>
      <c r="M1130" s="184" t="str">
        <f t="shared" si="931"/>
        <v>W/C</v>
      </c>
      <c r="N1130" s="184" t="str">
        <f t="shared" si="932"/>
        <v>W/C</v>
      </c>
      <c r="O1130"/>
      <c r="P1130" s="97">
        <v>-16567.43</v>
      </c>
      <c r="Q1130" s="97">
        <v>-131872.15</v>
      </c>
      <c r="R1130" s="97">
        <v>-243190.15</v>
      </c>
      <c r="S1130" s="97">
        <v>-12545.26</v>
      </c>
      <c r="T1130" s="97">
        <v>-124047.57</v>
      </c>
      <c r="U1130" s="97">
        <v>-245929.57</v>
      </c>
      <c r="V1130" s="97">
        <v>-12670.79</v>
      </c>
      <c r="W1130" s="97">
        <v>-127790.79</v>
      </c>
      <c r="X1130" s="97">
        <v>-250910.79</v>
      </c>
      <c r="Y1130" s="97">
        <v>-16170.9</v>
      </c>
      <c r="Z1130" s="97">
        <v>-132081.96</v>
      </c>
      <c r="AA1130" s="97">
        <v>-251230.96</v>
      </c>
      <c r="AB1130" s="97">
        <v>-8795.4</v>
      </c>
      <c r="AC1130" s="97"/>
      <c r="AD1130" s="97"/>
      <c r="AE1130" s="97">
        <f t="shared" si="923"/>
        <v>-130093.52541666666</v>
      </c>
      <c r="AF1130" s="105"/>
      <c r="AG1130" s="104"/>
      <c r="AH1130" s="102"/>
      <c r="AI1130" s="102"/>
      <c r="AJ1130" s="102"/>
      <c r="AK1130" s="103"/>
      <c r="AL1130" s="102">
        <f t="shared" si="897"/>
        <v>0</v>
      </c>
      <c r="AM1130" s="101"/>
      <c r="AN1130" s="102">
        <f t="shared" si="936"/>
        <v>-130093.52541666666</v>
      </c>
      <c r="AO1130" s="264">
        <f t="shared" si="898"/>
        <v>-130093.52541666666</v>
      </c>
      <c r="AP1130" s="240"/>
      <c r="AQ1130" s="87">
        <f t="shared" si="929"/>
        <v>-8795.4</v>
      </c>
      <c r="AR1130" s="102"/>
      <c r="AS1130" s="102"/>
      <c r="AT1130" s="102"/>
      <c r="AU1130" s="103"/>
      <c r="AV1130" s="102">
        <f t="shared" si="899"/>
        <v>0</v>
      </c>
      <c r="AW1130" s="101"/>
      <c r="AX1130" s="102">
        <f t="shared" si="925"/>
        <v>-8795.4</v>
      </c>
      <c r="AY1130" s="101">
        <f t="shared" si="900"/>
        <v>-8795.4</v>
      </c>
      <c r="AZ1130" s="516"/>
      <c r="BA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row>
    <row r="1131" spans="1:87" s="11" customFormat="1" ht="12" customHeight="1">
      <c r="A1131" s="364" t="s">
        <v>1596</v>
      </c>
      <c r="B1131" s="365"/>
      <c r="C1131" s="352" t="s">
        <v>1589</v>
      </c>
      <c r="D1131" s="353" t="str">
        <f t="shared" si="928"/>
        <v>W/C</v>
      </c>
      <c r="E1131" s="353"/>
      <c r="F1131" s="367">
        <v>43268</v>
      </c>
      <c r="G1131" s="353"/>
      <c r="H1131" s="354"/>
      <c r="I1131" s="354"/>
      <c r="J1131" s="354"/>
      <c r="K1131" s="354"/>
      <c r="L1131" s="354" t="str">
        <f t="shared" ref="L1131" si="937">IF(VALUE(AM1131),"W/C",IF(ISBLANK(AM1131),"NO","W/C"))</f>
        <v>NO</v>
      </c>
      <c r="M1131" s="354" t="str">
        <f t="shared" ref="M1131" si="938">IF(VALUE(AN1131),"W/C",IF(ISBLANK(AN1131),"NO","W/C"))</f>
        <v>W/C</v>
      </c>
      <c r="N1131" s="354" t="str">
        <f t="shared" ref="N1131" si="939">IF(OR(CONCATENATE(L1131,M1131)="NOW/C",CONCATENATE(L1131,M1131)="W/CNO"),"W/C","")</f>
        <v>W/C</v>
      </c>
      <c r="O1131"/>
      <c r="P1131" s="355"/>
      <c r="Q1131" s="355"/>
      <c r="R1131" s="355"/>
      <c r="S1131" s="355"/>
      <c r="T1131" s="355"/>
      <c r="U1131" s="355"/>
      <c r="V1131" s="355">
        <v>-1126133.33</v>
      </c>
      <c r="W1131" s="355">
        <v>-3237633.33</v>
      </c>
      <c r="X1131" s="355">
        <v>-5349133.33</v>
      </c>
      <c r="Y1131" s="355">
        <v>-7460633.3300000001</v>
      </c>
      <c r="Z1131" s="355">
        <v>-9572133.3300000001</v>
      </c>
      <c r="AA1131" s="355">
        <v>-11683633.33</v>
      </c>
      <c r="AB1131" s="355">
        <v>-1055750</v>
      </c>
      <c r="AC1131" s="355"/>
      <c r="AD1131" s="355"/>
      <c r="AE1131" s="355">
        <f t="shared" si="923"/>
        <v>-3246431.2483333331</v>
      </c>
      <c r="AF1131" s="406"/>
      <c r="AG1131" s="434"/>
      <c r="AH1131" s="357"/>
      <c r="AI1131" s="357"/>
      <c r="AJ1131" s="357"/>
      <c r="AK1131" s="358"/>
      <c r="AL1131" s="357">
        <f t="shared" si="897"/>
        <v>0</v>
      </c>
      <c r="AM1131" s="359"/>
      <c r="AN1131" s="357">
        <f t="shared" si="936"/>
        <v>-3246431.2483333331</v>
      </c>
      <c r="AO1131" s="360">
        <f t="shared" ref="AO1131" si="940">AM1131+AN1131</f>
        <v>-3246431.2483333331</v>
      </c>
      <c r="AP1131" s="357"/>
      <c r="AQ1131" s="361">
        <f t="shared" si="929"/>
        <v>-1055750</v>
      </c>
      <c r="AR1131" s="357"/>
      <c r="AS1131" s="357"/>
      <c r="AT1131" s="357"/>
      <c r="AU1131" s="358"/>
      <c r="AV1131" s="357">
        <f t="shared" ref="AV1131" si="941">SUM(AS1131:AU1131)</f>
        <v>0</v>
      </c>
      <c r="AW1131" s="359"/>
      <c r="AX1131" s="357">
        <f t="shared" ref="AX1131" si="942">AQ1131</f>
        <v>-1055750</v>
      </c>
      <c r="AY1131" s="359">
        <f t="shared" ref="AY1131" si="943">AW1131+AX1131</f>
        <v>-1055750</v>
      </c>
      <c r="AZ1131" s="516"/>
      <c r="BA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row>
    <row r="1132" spans="1:87" s="11" customFormat="1" ht="12" customHeight="1">
      <c r="A1132" s="168">
        <v>23701113</v>
      </c>
      <c r="B1132" s="111" t="str">
        <f t="shared" si="927"/>
        <v>23701113</v>
      </c>
      <c r="C1132" s="96" t="s">
        <v>1270</v>
      </c>
      <c r="D1132" s="115" t="str">
        <f t="shared" si="928"/>
        <v>W/C</v>
      </c>
      <c r="E1132" s="115"/>
      <c r="F1132" s="96"/>
      <c r="G1132" s="115"/>
      <c r="H1132" s="184" t="str">
        <f t="shared" ref="H1132:H1163" si="944">IF(VALUE(AH1132),H$7,IF(ISBLANK(AH1132),"",H$7))</f>
        <v/>
      </c>
      <c r="I1132" s="184" t="str">
        <f t="shared" ref="I1132:I1163" si="945">IF(VALUE(AI1132),I$7,IF(ISBLANK(AI1132),"",I$7))</f>
        <v/>
      </c>
      <c r="J1132" s="184" t="str">
        <f t="shared" ref="J1132:J1163" si="946">IF(VALUE(AJ1132),J$7,IF(ISBLANK(AJ1132),"",J$7))</f>
        <v/>
      </c>
      <c r="K1132" s="184" t="str">
        <f t="shared" ref="K1132:K1163" si="947">IF(VALUE(AK1132),K$7,IF(ISBLANK(AK1132),"",K$7))</f>
        <v/>
      </c>
      <c r="L1132" s="184" t="str">
        <f t="shared" si="930"/>
        <v>NO</v>
      </c>
      <c r="M1132" s="184" t="str">
        <f t="shared" si="931"/>
        <v>W/C</v>
      </c>
      <c r="N1132" s="184" t="str">
        <f t="shared" si="932"/>
        <v>W/C</v>
      </c>
      <c r="O1132"/>
      <c r="P1132" s="97">
        <v>-5037375</v>
      </c>
      <c r="Q1132" s="97">
        <v>-6716500</v>
      </c>
      <c r="R1132" s="97">
        <v>-8395625</v>
      </c>
      <c r="S1132" s="97">
        <v>-10074750</v>
      </c>
      <c r="T1132" s="97">
        <v>-1679125</v>
      </c>
      <c r="U1132" s="97">
        <v>-3358250</v>
      </c>
      <c r="V1132" s="97">
        <v>-5037375</v>
      </c>
      <c r="W1132" s="97">
        <v>-6716500</v>
      </c>
      <c r="X1132" s="97">
        <v>-8395625</v>
      </c>
      <c r="Y1132" s="97">
        <v>-10074750</v>
      </c>
      <c r="Z1132" s="97">
        <v>-1679125</v>
      </c>
      <c r="AA1132" s="97">
        <v>-3358250</v>
      </c>
      <c r="AB1132" s="97">
        <v>-5037375</v>
      </c>
      <c r="AC1132" s="97"/>
      <c r="AD1132" s="97"/>
      <c r="AE1132" s="97">
        <f t="shared" si="923"/>
        <v>-5876937.5</v>
      </c>
      <c r="AF1132" s="105"/>
      <c r="AG1132" s="104"/>
      <c r="AH1132" s="102"/>
      <c r="AI1132" s="102"/>
      <c r="AJ1132" s="102"/>
      <c r="AK1132" s="103"/>
      <c r="AL1132" s="102">
        <f t="shared" si="897"/>
        <v>0</v>
      </c>
      <c r="AM1132" s="101"/>
      <c r="AN1132" s="102">
        <f t="shared" si="936"/>
        <v>-5876937.5</v>
      </c>
      <c r="AO1132" s="264">
        <f t="shared" si="898"/>
        <v>-5876937.5</v>
      </c>
      <c r="AP1132" s="240"/>
      <c r="AQ1132" s="87">
        <f t="shared" si="929"/>
        <v>-5037375</v>
      </c>
      <c r="AR1132" s="102"/>
      <c r="AS1132" s="102"/>
      <c r="AT1132" s="102"/>
      <c r="AU1132" s="103"/>
      <c r="AV1132" s="102">
        <f t="shared" si="899"/>
        <v>0</v>
      </c>
      <c r="AW1132" s="101"/>
      <c r="AX1132" s="102">
        <f t="shared" si="925"/>
        <v>-5037375</v>
      </c>
      <c r="AY1132" s="101">
        <f t="shared" si="900"/>
        <v>-5037375</v>
      </c>
      <c r="AZ1132" s="516"/>
      <c r="BA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row>
    <row r="1133" spans="1:87" s="11" customFormat="1" ht="12" customHeight="1">
      <c r="A1133" s="168">
        <v>23701123</v>
      </c>
      <c r="B1133" s="111" t="str">
        <f t="shared" si="927"/>
        <v>23701123</v>
      </c>
      <c r="C1133" s="96" t="s">
        <v>1367</v>
      </c>
      <c r="D1133" s="115" t="str">
        <f t="shared" si="928"/>
        <v>W/C</v>
      </c>
      <c r="E1133" s="115"/>
      <c r="F1133" s="96"/>
      <c r="G1133" s="115"/>
      <c r="H1133" s="184" t="str">
        <f t="shared" si="944"/>
        <v/>
      </c>
      <c r="I1133" s="184" t="str">
        <f t="shared" si="945"/>
        <v/>
      </c>
      <c r="J1133" s="184" t="str">
        <f t="shared" si="946"/>
        <v/>
      </c>
      <c r="K1133" s="184" t="str">
        <f t="shared" si="947"/>
        <v/>
      </c>
      <c r="L1133" s="184" t="str">
        <f t="shared" si="930"/>
        <v>NO</v>
      </c>
      <c r="M1133" s="184" t="str">
        <f t="shared" si="931"/>
        <v>W/C</v>
      </c>
      <c r="N1133" s="184" t="str">
        <f t="shared" si="932"/>
        <v>W/C</v>
      </c>
      <c r="O1133"/>
      <c r="P1133" s="97">
        <v>-5597809.2400000002</v>
      </c>
      <c r="Q1133" s="97">
        <v>-7167288.4100000001</v>
      </c>
      <c r="R1133" s="97">
        <v>-8736767.5800000001</v>
      </c>
      <c r="S1133" s="97">
        <v>-889371.75</v>
      </c>
      <c r="T1133" s="97">
        <v>-2458850.92</v>
      </c>
      <c r="U1133" s="97">
        <v>-4028330.09</v>
      </c>
      <c r="V1133" s="97">
        <v>-5597809.2599999998</v>
      </c>
      <c r="W1133" s="97">
        <v>-7167288.4299999997</v>
      </c>
      <c r="X1133" s="97">
        <v>-8736767.5999999996</v>
      </c>
      <c r="Y1133" s="97">
        <v>-889371.77</v>
      </c>
      <c r="Z1133" s="97">
        <v>-2458850.94</v>
      </c>
      <c r="AA1133" s="97">
        <v>-4028330.11</v>
      </c>
      <c r="AB1133" s="97">
        <v>-5597809.2800000003</v>
      </c>
      <c r="AC1133" s="97"/>
      <c r="AD1133" s="97"/>
      <c r="AE1133" s="97">
        <f t="shared" si="923"/>
        <v>-4813069.6766666668</v>
      </c>
      <c r="AF1133" s="105"/>
      <c r="AG1133" s="104"/>
      <c r="AH1133" s="102"/>
      <c r="AI1133" s="102"/>
      <c r="AJ1133" s="102"/>
      <c r="AK1133" s="103"/>
      <c r="AL1133" s="102">
        <f t="shared" si="897"/>
        <v>0</v>
      </c>
      <c r="AM1133" s="101"/>
      <c r="AN1133" s="102">
        <f t="shared" si="936"/>
        <v>-4813069.6766666668</v>
      </c>
      <c r="AO1133" s="264">
        <f t="shared" si="898"/>
        <v>-4813069.6766666668</v>
      </c>
      <c r="AP1133" s="240"/>
      <c r="AQ1133" s="87">
        <f t="shared" si="929"/>
        <v>-5597809.2800000003</v>
      </c>
      <c r="AR1133" s="102"/>
      <c r="AS1133" s="102"/>
      <c r="AT1133" s="102"/>
      <c r="AU1133" s="103"/>
      <c r="AV1133" s="102">
        <f t="shared" si="899"/>
        <v>0</v>
      </c>
      <c r="AW1133" s="101"/>
      <c r="AX1133" s="102">
        <f t="shared" si="925"/>
        <v>-5597809.2800000003</v>
      </c>
      <c r="AY1133" s="101">
        <f t="shared" si="900"/>
        <v>-5597809.2800000003</v>
      </c>
      <c r="AZ1133" s="516"/>
      <c r="BA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row>
    <row r="1134" spans="1:87" s="11" customFormat="1" ht="12" customHeight="1">
      <c r="A1134" s="168">
        <v>23701133</v>
      </c>
      <c r="B1134" s="111" t="str">
        <f t="shared" si="927"/>
        <v>23701133</v>
      </c>
      <c r="C1134" s="96" t="s">
        <v>715</v>
      </c>
      <c r="D1134" s="115" t="str">
        <f t="shared" si="928"/>
        <v>W/C</v>
      </c>
      <c r="E1134" s="115"/>
      <c r="F1134" s="96"/>
      <c r="G1134" s="115"/>
      <c r="H1134" s="184" t="str">
        <f t="shared" si="944"/>
        <v/>
      </c>
      <c r="I1134" s="184" t="str">
        <f t="shared" si="945"/>
        <v/>
      </c>
      <c r="J1134" s="184" t="str">
        <f t="shared" si="946"/>
        <v/>
      </c>
      <c r="K1134" s="184" t="str">
        <f t="shared" si="947"/>
        <v/>
      </c>
      <c r="L1134" s="184" t="str">
        <f t="shared" si="930"/>
        <v>NO</v>
      </c>
      <c r="M1134" s="184" t="str">
        <f t="shared" si="931"/>
        <v>W/C</v>
      </c>
      <c r="N1134" s="184" t="str">
        <f t="shared" si="932"/>
        <v>W/C</v>
      </c>
      <c r="O1134"/>
      <c r="P1134" s="97">
        <v>-6644610.7999999998</v>
      </c>
      <c r="Q1134" s="97">
        <v>-640444.13</v>
      </c>
      <c r="R1134" s="97">
        <v>-1841277.46</v>
      </c>
      <c r="S1134" s="97">
        <v>-3042110.79</v>
      </c>
      <c r="T1134" s="97">
        <v>-4242944.12</v>
      </c>
      <c r="U1134" s="97">
        <v>-5443777.4500000002</v>
      </c>
      <c r="V1134" s="97">
        <v>-6644610.7800000003</v>
      </c>
      <c r="W1134" s="97">
        <v>-640444.11</v>
      </c>
      <c r="X1134" s="97">
        <v>-1841277.44</v>
      </c>
      <c r="Y1134" s="97">
        <v>-3042110.77</v>
      </c>
      <c r="Z1134" s="97">
        <v>-4242944.0999999996</v>
      </c>
      <c r="AA1134" s="97">
        <v>-5443777.4299999997</v>
      </c>
      <c r="AB1134" s="97">
        <v>-6644610.7599999998</v>
      </c>
      <c r="AC1134" s="97"/>
      <c r="AD1134" s="97"/>
      <c r="AE1134" s="97">
        <f t="shared" si="923"/>
        <v>-3642527.4466666668</v>
      </c>
      <c r="AF1134" s="105"/>
      <c r="AG1134" s="104"/>
      <c r="AH1134" s="102"/>
      <c r="AI1134" s="102"/>
      <c r="AJ1134" s="102"/>
      <c r="AK1134" s="103"/>
      <c r="AL1134" s="102">
        <f t="shared" si="897"/>
        <v>0</v>
      </c>
      <c r="AM1134" s="101"/>
      <c r="AN1134" s="102">
        <f t="shared" si="936"/>
        <v>-3642527.4466666668</v>
      </c>
      <c r="AO1134" s="264">
        <f t="shared" si="898"/>
        <v>-3642527.4466666668</v>
      </c>
      <c r="AP1134" s="240"/>
      <c r="AQ1134" s="87">
        <f t="shared" si="929"/>
        <v>-6644610.7599999998</v>
      </c>
      <c r="AR1134" s="102"/>
      <c r="AS1134" s="102"/>
      <c r="AT1134" s="102"/>
      <c r="AU1134" s="103"/>
      <c r="AV1134" s="102">
        <f t="shared" si="899"/>
        <v>0</v>
      </c>
      <c r="AW1134" s="101"/>
      <c r="AX1134" s="102">
        <f t="shared" si="925"/>
        <v>-6644610.7599999998</v>
      </c>
      <c r="AY1134" s="101">
        <f t="shared" si="900"/>
        <v>-6644610.7599999998</v>
      </c>
      <c r="AZ1134" s="516"/>
      <c r="BA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row>
    <row r="1135" spans="1:87" s="11" customFormat="1" ht="12" customHeight="1">
      <c r="A1135" s="168">
        <v>23701143</v>
      </c>
      <c r="B1135" s="111" t="str">
        <f t="shared" si="927"/>
        <v>23701143</v>
      </c>
      <c r="C1135" s="96" t="s">
        <v>1368</v>
      </c>
      <c r="D1135" s="115" t="str">
        <f t="shared" si="928"/>
        <v>W/C</v>
      </c>
      <c r="E1135" s="115"/>
      <c r="F1135" s="96"/>
      <c r="G1135" s="115"/>
      <c r="H1135" s="184" t="str">
        <f t="shared" si="944"/>
        <v/>
      </c>
      <c r="I1135" s="184" t="str">
        <f t="shared" si="945"/>
        <v/>
      </c>
      <c r="J1135" s="184" t="str">
        <f t="shared" si="946"/>
        <v/>
      </c>
      <c r="K1135" s="184" t="str">
        <f t="shared" si="947"/>
        <v/>
      </c>
      <c r="L1135" s="184" t="str">
        <f t="shared" si="930"/>
        <v>NO</v>
      </c>
      <c r="M1135" s="184" t="str">
        <f t="shared" si="931"/>
        <v>W/C</v>
      </c>
      <c r="N1135" s="184" t="str">
        <f t="shared" si="932"/>
        <v>W/C</v>
      </c>
      <c r="O1135"/>
      <c r="P1135" s="97">
        <v>-3617716.66</v>
      </c>
      <c r="Q1135" s="97">
        <v>-5027216.66</v>
      </c>
      <c r="R1135" s="97">
        <v>-6436716.6600000001</v>
      </c>
      <c r="S1135" s="97">
        <v>-7846216.6600000001</v>
      </c>
      <c r="T1135" s="97">
        <v>-798716.66</v>
      </c>
      <c r="U1135" s="97">
        <v>-2208216.66</v>
      </c>
      <c r="V1135" s="97">
        <v>-3617716.66</v>
      </c>
      <c r="W1135" s="97">
        <v>-5027216.66</v>
      </c>
      <c r="X1135" s="97">
        <v>-6436716.6600000001</v>
      </c>
      <c r="Y1135" s="97">
        <v>-7846216.6600000001</v>
      </c>
      <c r="Z1135" s="97">
        <v>-798716.66</v>
      </c>
      <c r="AA1135" s="97">
        <v>-2208216.66</v>
      </c>
      <c r="AB1135" s="97">
        <v>-3617716.66</v>
      </c>
      <c r="AC1135" s="97"/>
      <c r="AD1135" s="97"/>
      <c r="AE1135" s="97">
        <f t="shared" si="923"/>
        <v>-4322466.6599999992</v>
      </c>
      <c r="AF1135" s="105"/>
      <c r="AG1135" s="104"/>
      <c r="AH1135" s="102"/>
      <c r="AI1135" s="102"/>
      <c r="AJ1135" s="102"/>
      <c r="AK1135" s="103"/>
      <c r="AL1135" s="102">
        <f t="shared" si="897"/>
        <v>0</v>
      </c>
      <c r="AM1135" s="101"/>
      <c r="AN1135" s="102">
        <f t="shared" si="936"/>
        <v>-4322466.6599999992</v>
      </c>
      <c r="AO1135" s="264">
        <f t="shared" si="898"/>
        <v>-4322466.6599999992</v>
      </c>
      <c r="AP1135" s="240"/>
      <c r="AQ1135" s="87">
        <f t="shared" si="929"/>
        <v>-3617716.66</v>
      </c>
      <c r="AR1135" s="102"/>
      <c r="AS1135" s="102"/>
      <c r="AT1135" s="102"/>
      <c r="AU1135" s="103"/>
      <c r="AV1135" s="102">
        <f t="shared" si="899"/>
        <v>0</v>
      </c>
      <c r="AW1135" s="101"/>
      <c r="AX1135" s="102">
        <f t="shared" si="925"/>
        <v>-3617716.66</v>
      </c>
      <c r="AY1135" s="101">
        <f t="shared" si="900"/>
        <v>-3617716.66</v>
      </c>
      <c r="AZ1135" s="516"/>
      <c r="BA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row>
    <row r="1136" spans="1:87" s="11" customFormat="1" ht="12" customHeight="1">
      <c r="A1136" s="168">
        <v>23701153</v>
      </c>
      <c r="B1136" s="111" t="str">
        <f t="shared" si="927"/>
        <v>23701153</v>
      </c>
      <c r="C1136" s="96" t="s">
        <v>802</v>
      </c>
      <c r="D1136" s="115" t="str">
        <f t="shared" si="928"/>
        <v>W/C</v>
      </c>
      <c r="E1136" s="115"/>
      <c r="F1136" s="96"/>
      <c r="G1136" s="115"/>
      <c r="H1136" s="184" t="str">
        <f t="shared" si="944"/>
        <v/>
      </c>
      <c r="I1136" s="184" t="str">
        <f t="shared" si="945"/>
        <v/>
      </c>
      <c r="J1136" s="184" t="str">
        <f t="shared" si="946"/>
        <v/>
      </c>
      <c r="K1136" s="184" t="str">
        <f t="shared" si="947"/>
        <v/>
      </c>
      <c r="L1136" s="184" t="str">
        <f t="shared" si="930"/>
        <v>NO</v>
      </c>
      <c r="M1136" s="184" t="str">
        <f t="shared" si="931"/>
        <v>W/C</v>
      </c>
      <c r="N1136" s="184" t="str">
        <f t="shared" si="932"/>
        <v>W/C</v>
      </c>
      <c r="O1136"/>
      <c r="P1136" s="97">
        <v>-1416416.67</v>
      </c>
      <c r="Q1136" s="97">
        <v>-2340166.67</v>
      </c>
      <c r="R1136" s="97">
        <v>-3263916.67</v>
      </c>
      <c r="S1136" s="97">
        <v>-4187666.67</v>
      </c>
      <c r="T1136" s="97">
        <v>-5111416.67</v>
      </c>
      <c r="U1136" s="97">
        <v>-492666.67</v>
      </c>
      <c r="V1136" s="97">
        <v>-1416416.67</v>
      </c>
      <c r="W1136" s="97">
        <v>-2340166.67</v>
      </c>
      <c r="X1136" s="97">
        <v>-3263916.67</v>
      </c>
      <c r="Y1136" s="97">
        <v>-4187666.67</v>
      </c>
      <c r="Z1136" s="97">
        <v>-5111416.67</v>
      </c>
      <c r="AA1136" s="97">
        <v>-492666.67</v>
      </c>
      <c r="AB1136" s="97">
        <v>-1416416.67</v>
      </c>
      <c r="AC1136" s="97"/>
      <c r="AD1136" s="97"/>
      <c r="AE1136" s="97">
        <f t="shared" si="923"/>
        <v>-2802041.6700000004</v>
      </c>
      <c r="AF1136" s="105"/>
      <c r="AG1136" s="104"/>
      <c r="AH1136" s="102"/>
      <c r="AI1136" s="102"/>
      <c r="AJ1136" s="102"/>
      <c r="AK1136" s="103"/>
      <c r="AL1136" s="102">
        <f t="shared" si="897"/>
        <v>0</v>
      </c>
      <c r="AM1136" s="101"/>
      <c r="AN1136" s="102">
        <f t="shared" si="936"/>
        <v>-2802041.6700000004</v>
      </c>
      <c r="AO1136" s="264">
        <f t="shared" si="898"/>
        <v>-2802041.6700000004</v>
      </c>
      <c r="AP1136" s="240"/>
      <c r="AQ1136" s="87">
        <f t="shared" si="929"/>
        <v>-1416416.67</v>
      </c>
      <c r="AR1136" s="102"/>
      <c r="AS1136" s="102"/>
      <c r="AT1136" s="102"/>
      <c r="AU1136" s="103"/>
      <c r="AV1136" s="102">
        <f t="shared" si="899"/>
        <v>0</v>
      </c>
      <c r="AW1136" s="101"/>
      <c r="AX1136" s="102">
        <f t="shared" si="925"/>
        <v>-1416416.67</v>
      </c>
      <c r="AY1136" s="101">
        <f t="shared" si="900"/>
        <v>-1416416.67</v>
      </c>
      <c r="AZ1136" s="516"/>
      <c r="BA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row>
    <row r="1137" spans="1:87" s="11" customFormat="1" ht="12" customHeight="1">
      <c r="A1137" s="168">
        <v>23701163</v>
      </c>
      <c r="B1137" s="111" t="str">
        <f t="shared" si="927"/>
        <v>23701163</v>
      </c>
      <c r="C1137" s="96" t="s">
        <v>803</v>
      </c>
      <c r="D1137" s="115" t="str">
        <f t="shared" si="928"/>
        <v>W/C</v>
      </c>
      <c r="E1137" s="115"/>
      <c r="F1137" s="96"/>
      <c r="G1137" s="115"/>
      <c r="H1137" s="184" t="str">
        <f t="shared" si="944"/>
        <v/>
      </c>
      <c r="I1137" s="184" t="str">
        <f t="shared" si="945"/>
        <v/>
      </c>
      <c r="J1137" s="184" t="str">
        <f t="shared" si="946"/>
        <v/>
      </c>
      <c r="K1137" s="184" t="str">
        <f t="shared" si="947"/>
        <v/>
      </c>
      <c r="L1137" s="184" t="str">
        <f t="shared" si="930"/>
        <v>NO</v>
      </c>
      <c r="M1137" s="184" t="str">
        <f t="shared" si="931"/>
        <v>W/C</v>
      </c>
      <c r="N1137" s="184" t="str">
        <f t="shared" si="932"/>
        <v>W/C</v>
      </c>
      <c r="O1137"/>
      <c r="P1137" s="97">
        <v>-270250</v>
      </c>
      <c r="Q1137" s="97">
        <v>-446500</v>
      </c>
      <c r="R1137" s="97">
        <v>-622750</v>
      </c>
      <c r="S1137" s="97">
        <v>-799000</v>
      </c>
      <c r="T1137" s="97">
        <v>-975250</v>
      </c>
      <c r="U1137" s="97">
        <v>-94000</v>
      </c>
      <c r="V1137" s="97">
        <v>-270250</v>
      </c>
      <c r="W1137" s="97">
        <v>-446500</v>
      </c>
      <c r="X1137" s="97">
        <v>-622750</v>
      </c>
      <c r="Y1137" s="97">
        <v>-799000</v>
      </c>
      <c r="Z1137" s="97">
        <v>-975250</v>
      </c>
      <c r="AA1137" s="97">
        <v>-94000</v>
      </c>
      <c r="AB1137" s="97">
        <v>-270250</v>
      </c>
      <c r="AC1137" s="97"/>
      <c r="AD1137" s="97"/>
      <c r="AE1137" s="97">
        <f t="shared" si="923"/>
        <v>-534625</v>
      </c>
      <c r="AF1137" s="105"/>
      <c r="AG1137" s="104"/>
      <c r="AH1137" s="102"/>
      <c r="AI1137" s="102"/>
      <c r="AJ1137" s="102"/>
      <c r="AK1137" s="103"/>
      <c r="AL1137" s="102">
        <f t="shared" si="897"/>
        <v>0</v>
      </c>
      <c r="AM1137" s="101"/>
      <c r="AN1137" s="102">
        <f t="shared" si="936"/>
        <v>-534625</v>
      </c>
      <c r="AO1137" s="264">
        <f t="shared" si="898"/>
        <v>-534625</v>
      </c>
      <c r="AP1137" s="240"/>
      <c r="AQ1137" s="87">
        <f t="shared" si="929"/>
        <v>-270250</v>
      </c>
      <c r="AR1137" s="102"/>
      <c r="AS1137" s="102"/>
      <c r="AT1137" s="102"/>
      <c r="AU1137" s="103"/>
      <c r="AV1137" s="102">
        <f t="shared" si="899"/>
        <v>0</v>
      </c>
      <c r="AW1137" s="101"/>
      <c r="AX1137" s="102">
        <f t="shared" si="925"/>
        <v>-270250</v>
      </c>
      <c r="AY1137" s="101">
        <f t="shared" si="900"/>
        <v>-270250</v>
      </c>
      <c r="AZ1137" s="516"/>
      <c r="BA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row>
    <row r="1138" spans="1:87" s="11" customFormat="1" ht="12" customHeight="1">
      <c r="A1138" s="168">
        <v>23701173</v>
      </c>
      <c r="B1138" s="111" t="str">
        <f t="shared" si="927"/>
        <v>23701173</v>
      </c>
      <c r="C1138" s="96" t="s">
        <v>951</v>
      </c>
      <c r="D1138" s="115" t="str">
        <f t="shared" si="928"/>
        <v>W/C</v>
      </c>
      <c r="E1138" s="115"/>
      <c r="F1138" s="96"/>
      <c r="G1138" s="115"/>
      <c r="H1138" s="184" t="str">
        <f t="shared" si="944"/>
        <v/>
      </c>
      <c r="I1138" s="184" t="str">
        <f t="shared" si="945"/>
        <v/>
      </c>
      <c r="J1138" s="184" t="str">
        <f t="shared" si="946"/>
        <v/>
      </c>
      <c r="K1138" s="184" t="str">
        <f t="shared" si="947"/>
        <v/>
      </c>
      <c r="L1138" s="184" t="str">
        <f t="shared" si="930"/>
        <v>NO</v>
      </c>
      <c r="M1138" s="184" t="str">
        <f t="shared" si="931"/>
        <v>W/C</v>
      </c>
      <c r="N1138" s="184" t="str">
        <f t="shared" si="932"/>
        <v>W/C</v>
      </c>
      <c r="O1138"/>
      <c r="P1138" s="97">
        <v>-202295.47</v>
      </c>
      <c r="Q1138" s="97">
        <v>-52565.27</v>
      </c>
      <c r="R1138" s="97">
        <v>-104804.4</v>
      </c>
      <c r="S1138" s="97">
        <v>-154479.69</v>
      </c>
      <c r="T1138" s="97">
        <v>-201662.55</v>
      </c>
      <c r="U1138" s="97">
        <v>-246178.23</v>
      </c>
      <c r="V1138" s="97">
        <v>-288487.39</v>
      </c>
      <c r="W1138" s="97">
        <v>-332286.21999999997</v>
      </c>
      <c r="X1138" s="97">
        <v>-372154.65</v>
      </c>
      <c r="Y1138" s="97">
        <v>-410714.04</v>
      </c>
      <c r="Z1138" s="97">
        <v>-443796.63</v>
      </c>
      <c r="AA1138" s="97">
        <v>-479626.63</v>
      </c>
      <c r="AB1138" s="97">
        <v>-511843.78</v>
      </c>
      <c r="AC1138" s="97"/>
      <c r="AD1138" s="97"/>
      <c r="AE1138" s="97">
        <f t="shared" si="923"/>
        <v>-286985.44374999998</v>
      </c>
      <c r="AF1138" s="105"/>
      <c r="AG1138" s="104"/>
      <c r="AH1138" s="102"/>
      <c r="AI1138" s="102"/>
      <c r="AJ1138" s="102"/>
      <c r="AK1138" s="103"/>
      <c r="AL1138" s="102">
        <f t="shared" si="897"/>
        <v>0</v>
      </c>
      <c r="AM1138" s="101"/>
      <c r="AN1138" s="102">
        <f t="shared" si="936"/>
        <v>-286985.44374999998</v>
      </c>
      <c r="AO1138" s="264">
        <f t="shared" si="898"/>
        <v>-286985.44374999998</v>
      </c>
      <c r="AP1138" s="240"/>
      <c r="AQ1138" s="87">
        <f t="shared" si="929"/>
        <v>-511843.78</v>
      </c>
      <c r="AR1138" s="102"/>
      <c r="AS1138" s="102"/>
      <c r="AT1138" s="102"/>
      <c r="AU1138" s="103"/>
      <c r="AV1138" s="102">
        <f t="shared" si="899"/>
        <v>0</v>
      </c>
      <c r="AW1138" s="101"/>
      <c r="AX1138" s="102">
        <f t="shared" si="925"/>
        <v>-511843.78</v>
      </c>
      <c r="AY1138" s="101">
        <f t="shared" si="900"/>
        <v>-511843.78</v>
      </c>
      <c r="AZ1138" s="516"/>
      <c r="BA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row>
    <row r="1139" spans="1:87" s="11" customFormat="1" ht="12" customHeight="1">
      <c r="A1139" s="168">
        <v>23701183</v>
      </c>
      <c r="B1139" s="111" t="str">
        <f t="shared" si="927"/>
        <v>23701183</v>
      </c>
      <c r="C1139" s="96" t="s">
        <v>972</v>
      </c>
      <c r="D1139" s="115" t="str">
        <f t="shared" si="928"/>
        <v>W/C</v>
      </c>
      <c r="E1139" s="115"/>
      <c r="F1139" s="96"/>
      <c r="G1139" s="115"/>
      <c r="H1139" s="184" t="str">
        <f t="shared" si="944"/>
        <v/>
      </c>
      <c r="I1139" s="184" t="str">
        <f t="shared" si="945"/>
        <v/>
      </c>
      <c r="J1139" s="184" t="str">
        <f t="shared" si="946"/>
        <v/>
      </c>
      <c r="K1139" s="184" t="str">
        <f t="shared" si="947"/>
        <v/>
      </c>
      <c r="L1139" s="184" t="str">
        <f t="shared" si="930"/>
        <v>NO</v>
      </c>
      <c r="M1139" s="184" t="str">
        <f t="shared" si="931"/>
        <v>W/C</v>
      </c>
      <c r="N1139" s="184" t="str">
        <f t="shared" si="932"/>
        <v>W/C</v>
      </c>
      <c r="O1139"/>
      <c r="P1139" s="97">
        <v>-1814979.83</v>
      </c>
      <c r="Q1139" s="97">
        <v>-2264974.83</v>
      </c>
      <c r="R1139" s="97">
        <v>-2714969.83</v>
      </c>
      <c r="S1139" s="97">
        <v>-464994.83</v>
      </c>
      <c r="T1139" s="97">
        <v>-914989.83</v>
      </c>
      <c r="U1139" s="97">
        <v>-1364984.83</v>
      </c>
      <c r="V1139" s="97">
        <v>-1814979.83</v>
      </c>
      <c r="W1139" s="97">
        <v>-2264974.83</v>
      </c>
      <c r="X1139" s="97">
        <v>-2714969.83</v>
      </c>
      <c r="Y1139" s="97">
        <v>-464994.83</v>
      </c>
      <c r="Z1139" s="97">
        <v>-914989.83</v>
      </c>
      <c r="AA1139" s="97">
        <v>-1364984.83</v>
      </c>
      <c r="AB1139" s="97">
        <v>-1814979.83</v>
      </c>
      <c r="AC1139" s="97"/>
      <c r="AD1139" s="97"/>
      <c r="AE1139" s="97">
        <f t="shared" si="923"/>
        <v>-1589982.33</v>
      </c>
      <c r="AF1139" s="105"/>
      <c r="AG1139" s="104"/>
      <c r="AH1139" s="102"/>
      <c r="AI1139" s="102"/>
      <c r="AJ1139" s="102"/>
      <c r="AK1139" s="103"/>
      <c r="AL1139" s="102">
        <f t="shared" si="897"/>
        <v>0</v>
      </c>
      <c r="AM1139" s="101"/>
      <c r="AN1139" s="102">
        <f t="shared" si="936"/>
        <v>-1589982.33</v>
      </c>
      <c r="AO1139" s="264">
        <f t="shared" si="898"/>
        <v>-1589982.33</v>
      </c>
      <c r="AP1139" s="240"/>
      <c r="AQ1139" s="87">
        <f t="shared" si="929"/>
        <v>-1814979.83</v>
      </c>
      <c r="AR1139" s="102"/>
      <c r="AS1139" s="102"/>
      <c r="AT1139" s="102"/>
      <c r="AU1139" s="103"/>
      <c r="AV1139" s="102">
        <f t="shared" si="899"/>
        <v>0</v>
      </c>
      <c r="AW1139" s="101"/>
      <c r="AX1139" s="102">
        <f t="shared" si="925"/>
        <v>-1814979.83</v>
      </c>
      <c r="AY1139" s="101">
        <f t="shared" si="900"/>
        <v>-1814979.83</v>
      </c>
      <c r="AZ1139" s="516"/>
      <c r="BA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row>
    <row r="1140" spans="1:87" s="11" customFormat="1" ht="12" customHeight="1">
      <c r="A1140" s="168">
        <v>23701193</v>
      </c>
      <c r="B1140" s="111" t="str">
        <f t="shared" si="927"/>
        <v>23701193</v>
      </c>
      <c r="C1140" s="96" t="s">
        <v>974</v>
      </c>
      <c r="D1140" s="115" t="str">
        <f t="shared" si="928"/>
        <v>W/C</v>
      </c>
      <c r="E1140" s="115"/>
      <c r="F1140" s="96"/>
      <c r="G1140" s="115"/>
      <c r="H1140" s="184" t="str">
        <f t="shared" si="944"/>
        <v/>
      </c>
      <c r="I1140" s="184" t="str">
        <f t="shared" si="945"/>
        <v/>
      </c>
      <c r="J1140" s="184" t="str">
        <f t="shared" si="946"/>
        <v/>
      </c>
      <c r="K1140" s="184" t="str">
        <f t="shared" si="947"/>
        <v/>
      </c>
      <c r="L1140" s="184" t="str">
        <f t="shared" si="930"/>
        <v>NO</v>
      </c>
      <c r="M1140" s="184" t="str">
        <f t="shared" si="931"/>
        <v>W/C</v>
      </c>
      <c r="N1140" s="184" t="str">
        <f t="shared" si="932"/>
        <v>W/C</v>
      </c>
      <c r="O1140"/>
      <c r="P1140" s="97">
        <v>-314600</v>
      </c>
      <c r="Q1140" s="97">
        <v>-392600</v>
      </c>
      <c r="R1140" s="97">
        <v>-470600</v>
      </c>
      <c r="S1140" s="97">
        <v>-80600</v>
      </c>
      <c r="T1140" s="97">
        <v>-158600</v>
      </c>
      <c r="U1140" s="97">
        <v>-236600</v>
      </c>
      <c r="V1140" s="97">
        <v>-314600</v>
      </c>
      <c r="W1140" s="97">
        <v>-392600</v>
      </c>
      <c r="X1140" s="97">
        <v>-470600</v>
      </c>
      <c r="Y1140" s="97">
        <v>-80600</v>
      </c>
      <c r="Z1140" s="97">
        <v>-158600</v>
      </c>
      <c r="AA1140" s="97">
        <v>-236600</v>
      </c>
      <c r="AB1140" s="97">
        <v>-314600</v>
      </c>
      <c r="AC1140" s="97"/>
      <c r="AD1140" s="97"/>
      <c r="AE1140" s="97">
        <f t="shared" si="923"/>
        <v>-275600</v>
      </c>
      <c r="AF1140" s="105"/>
      <c r="AG1140" s="104"/>
      <c r="AH1140" s="102"/>
      <c r="AI1140" s="102"/>
      <c r="AJ1140" s="102"/>
      <c r="AK1140" s="103"/>
      <c r="AL1140" s="102">
        <f t="shared" si="897"/>
        <v>0</v>
      </c>
      <c r="AM1140" s="101"/>
      <c r="AN1140" s="102">
        <f t="shared" si="936"/>
        <v>-275600</v>
      </c>
      <c r="AO1140" s="264">
        <f t="shared" si="898"/>
        <v>-275600</v>
      </c>
      <c r="AP1140" s="240"/>
      <c r="AQ1140" s="87">
        <f t="shared" si="929"/>
        <v>-314600</v>
      </c>
      <c r="AR1140" s="102"/>
      <c r="AS1140" s="102"/>
      <c r="AT1140" s="102"/>
      <c r="AU1140" s="103"/>
      <c r="AV1140" s="102">
        <f t="shared" si="899"/>
        <v>0</v>
      </c>
      <c r="AW1140" s="101"/>
      <c r="AX1140" s="102">
        <f t="shared" si="925"/>
        <v>-314600</v>
      </c>
      <c r="AY1140" s="101">
        <f t="shared" si="900"/>
        <v>-314600</v>
      </c>
      <c r="AZ1140" s="516"/>
      <c r="BA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row>
    <row r="1141" spans="1:87" s="11" customFormat="1" ht="12" customHeight="1">
      <c r="A1141" s="174">
        <v>23701203</v>
      </c>
      <c r="B1141" s="204" t="str">
        <f t="shared" si="927"/>
        <v>23701203</v>
      </c>
      <c r="C1141" s="126" t="s">
        <v>1166</v>
      </c>
      <c r="D1141" s="115" t="str">
        <f t="shared" si="928"/>
        <v>W/C</v>
      </c>
      <c r="E1141" s="115"/>
      <c r="F1141" s="126"/>
      <c r="G1141" s="115"/>
      <c r="H1141" s="184" t="str">
        <f t="shared" si="944"/>
        <v/>
      </c>
      <c r="I1141" s="184" t="str">
        <f t="shared" si="945"/>
        <v/>
      </c>
      <c r="J1141" s="184" t="str">
        <f t="shared" si="946"/>
        <v/>
      </c>
      <c r="K1141" s="184" t="str">
        <f t="shared" si="947"/>
        <v/>
      </c>
      <c r="L1141" s="184" t="str">
        <f t="shared" si="930"/>
        <v>NO</v>
      </c>
      <c r="M1141" s="184" t="str">
        <f t="shared" si="931"/>
        <v>W/C</v>
      </c>
      <c r="N1141" s="184" t="str">
        <f t="shared" si="932"/>
        <v>W/C</v>
      </c>
      <c r="O1141" s="4"/>
      <c r="P1141" s="97">
        <v>-2081319.54</v>
      </c>
      <c r="Q1141" s="97">
        <v>-3604236.21</v>
      </c>
      <c r="R1141" s="97">
        <v>-5127152.88</v>
      </c>
      <c r="S1141" s="97">
        <v>-6650069.5499999998</v>
      </c>
      <c r="T1141" s="97">
        <v>-8172986.2199999997</v>
      </c>
      <c r="U1141" s="97">
        <v>-558402.89</v>
      </c>
      <c r="V1141" s="97">
        <v>-2081319.56</v>
      </c>
      <c r="W1141" s="97">
        <v>-3604236.23</v>
      </c>
      <c r="X1141" s="97">
        <v>-5127152.9000000004</v>
      </c>
      <c r="Y1141" s="97">
        <v>-6650069.5700000003</v>
      </c>
      <c r="Z1141" s="97">
        <v>-8172986.2400000002</v>
      </c>
      <c r="AA1141" s="97">
        <v>-558402.91</v>
      </c>
      <c r="AB1141" s="97">
        <v>-2081319.58</v>
      </c>
      <c r="AC1141" s="97"/>
      <c r="AD1141" s="97"/>
      <c r="AE1141" s="97">
        <f t="shared" si="923"/>
        <v>-4365694.5599999996</v>
      </c>
      <c r="AF1141" s="105"/>
      <c r="AG1141" s="104"/>
      <c r="AH1141" s="102"/>
      <c r="AI1141" s="102"/>
      <c r="AJ1141" s="102"/>
      <c r="AK1141" s="103"/>
      <c r="AL1141" s="102">
        <f t="shared" si="897"/>
        <v>0</v>
      </c>
      <c r="AM1141" s="101"/>
      <c r="AN1141" s="102">
        <f t="shared" si="936"/>
        <v>-4365694.5599999996</v>
      </c>
      <c r="AO1141" s="264">
        <f t="shared" si="898"/>
        <v>-4365694.5599999996</v>
      </c>
      <c r="AP1141" s="102"/>
      <c r="AQ1141" s="87">
        <f t="shared" si="929"/>
        <v>-2081319.58</v>
      </c>
      <c r="AR1141" s="102"/>
      <c r="AS1141" s="102"/>
      <c r="AT1141" s="102"/>
      <c r="AU1141" s="103"/>
      <c r="AV1141" s="102">
        <f t="shared" si="899"/>
        <v>0</v>
      </c>
      <c r="AW1141" s="101"/>
      <c r="AX1141" s="102">
        <f t="shared" si="925"/>
        <v>-2081319.58</v>
      </c>
      <c r="AY1141" s="101">
        <f t="shared" si="900"/>
        <v>-2081319.58</v>
      </c>
      <c r="AZ1141" s="516"/>
      <c r="BA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row>
    <row r="1142" spans="1:87" s="11" customFormat="1" ht="12" customHeight="1">
      <c r="A1142" s="168">
        <v>24100043</v>
      </c>
      <c r="B1142" s="111" t="str">
        <f t="shared" si="927"/>
        <v>24100043</v>
      </c>
      <c r="C1142" s="96" t="s">
        <v>549</v>
      </c>
      <c r="D1142" s="115" t="str">
        <f t="shared" si="928"/>
        <v>W/C</v>
      </c>
      <c r="E1142" s="115"/>
      <c r="F1142" s="96"/>
      <c r="G1142" s="115"/>
      <c r="H1142" s="184" t="str">
        <f t="shared" si="944"/>
        <v/>
      </c>
      <c r="I1142" s="184" t="str">
        <f t="shared" si="945"/>
        <v/>
      </c>
      <c r="J1142" s="184" t="str">
        <f t="shared" si="946"/>
        <v/>
      </c>
      <c r="K1142" s="184" t="str">
        <f t="shared" si="947"/>
        <v/>
      </c>
      <c r="L1142" s="184" t="str">
        <f t="shared" si="930"/>
        <v>NO</v>
      </c>
      <c r="M1142" s="184" t="str">
        <f t="shared" si="931"/>
        <v>W/C</v>
      </c>
      <c r="N1142" s="184" t="str">
        <f t="shared" si="932"/>
        <v>W/C</v>
      </c>
      <c r="O1142" s="4"/>
      <c r="P1142" s="97">
        <v>0</v>
      </c>
      <c r="Q1142" s="97">
        <v>-378392.01</v>
      </c>
      <c r="R1142" s="97">
        <v>-409876</v>
      </c>
      <c r="S1142" s="97">
        <v>0</v>
      </c>
      <c r="T1142" s="97">
        <v>0</v>
      </c>
      <c r="U1142" s="97">
        <v>0</v>
      </c>
      <c r="V1142" s="97">
        <v>0</v>
      </c>
      <c r="W1142" s="97">
        <v>-367876.69</v>
      </c>
      <c r="X1142" s="97">
        <v>0</v>
      </c>
      <c r="Y1142" s="97">
        <v>0</v>
      </c>
      <c r="Z1142" s="97">
        <v>0</v>
      </c>
      <c r="AA1142" s="97">
        <v>0</v>
      </c>
      <c r="AB1142" s="97">
        <v>-458957.28</v>
      </c>
      <c r="AC1142" s="97"/>
      <c r="AD1142" s="97"/>
      <c r="AE1142" s="97">
        <f t="shared" si="923"/>
        <v>-115468.61166666665</v>
      </c>
      <c r="AF1142" s="105"/>
      <c r="AG1142" s="104"/>
      <c r="AH1142" s="102"/>
      <c r="AI1142" s="102"/>
      <c r="AJ1142" s="102"/>
      <c r="AK1142" s="103"/>
      <c r="AL1142" s="102">
        <f t="shared" si="897"/>
        <v>0</v>
      </c>
      <c r="AM1142" s="101"/>
      <c r="AN1142" s="102">
        <f t="shared" si="936"/>
        <v>-115468.61166666665</v>
      </c>
      <c r="AO1142" s="264">
        <f t="shared" si="898"/>
        <v>-115468.61166666665</v>
      </c>
      <c r="AP1142" s="102"/>
      <c r="AQ1142" s="87">
        <f t="shared" si="929"/>
        <v>-458957.28</v>
      </c>
      <c r="AR1142" s="102"/>
      <c r="AS1142" s="102"/>
      <c r="AT1142" s="102"/>
      <c r="AU1142" s="103"/>
      <c r="AV1142" s="102">
        <f t="shared" si="899"/>
        <v>0</v>
      </c>
      <c r="AW1142" s="101"/>
      <c r="AX1142" s="102">
        <f t="shared" si="925"/>
        <v>-458957.28</v>
      </c>
      <c r="AY1142" s="101">
        <f t="shared" si="900"/>
        <v>-458957.28</v>
      </c>
      <c r="AZ1142" s="516"/>
      <c r="BA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row>
    <row r="1143" spans="1:87" s="11" customFormat="1" ht="12" customHeight="1">
      <c r="A1143" s="168">
        <v>24100063</v>
      </c>
      <c r="B1143" s="111" t="str">
        <f t="shared" si="927"/>
        <v>24100063</v>
      </c>
      <c r="C1143" s="96" t="s">
        <v>550</v>
      </c>
      <c r="D1143" s="115" t="str">
        <f t="shared" si="928"/>
        <v>W/C</v>
      </c>
      <c r="E1143" s="115"/>
      <c r="F1143" s="96"/>
      <c r="G1143" s="115"/>
      <c r="H1143" s="184" t="str">
        <f t="shared" si="944"/>
        <v/>
      </c>
      <c r="I1143" s="184" t="str">
        <f t="shared" si="945"/>
        <v/>
      </c>
      <c r="J1143" s="184" t="str">
        <f t="shared" si="946"/>
        <v/>
      </c>
      <c r="K1143" s="184" t="str">
        <f t="shared" si="947"/>
        <v/>
      </c>
      <c r="L1143" s="184" t="str">
        <f t="shared" si="930"/>
        <v>NO</v>
      </c>
      <c r="M1143" s="184" t="str">
        <f t="shared" si="931"/>
        <v>W/C</v>
      </c>
      <c r="N1143" s="184" t="str">
        <f t="shared" si="932"/>
        <v>W/C</v>
      </c>
      <c r="O1143" s="4"/>
      <c r="P1143" s="97">
        <v>103.86</v>
      </c>
      <c r="Q1143" s="97">
        <v>-901.96</v>
      </c>
      <c r="R1143" s="97">
        <v>-90</v>
      </c>
      <c r="S1143" s="97">
        <v>-348</v>
      </c>
      <c r="T1143" s="97">
        <v>-63.5</v>
      </c>
      <c r="U1143" s="97">
        <v>-357.59</v>
      </c>
      <c r="V1143" s="97">
        <v>-350.94</v>
      </c>
      <c r="W1143" s="97">
        <v>-1201.1500000000001</v>
      </c>
      <c r="X1143" s="97">
        <v>-1205.32</v>
      </c>
      <c r="Y1143" s="97">
        <v>-149.47</v>
      </c>
      <c r="Z1143" s="97">
        <v>-327.9</v>
      </c>
      <c r="AA1143" s="97">
        <v>142</v>
      </c>
      <c r="AB1143" s="97">
        <v>267.06</v>
      </c>
      <c r="AC1143" s="97"/>
      <c r="AD1143" s="97"/>
      <c r="AE1143" s="97">
        <f t="shared" si="923"/>
        <v>-389.03083333333331</v>
      </c>
      <c r="AF1143" s="105"/>
      <c r="AG1143" s="104"/>
      <c r="AH1143" s="102"/>
      <c r="AI1143" s="102"/>
      <c r="AJ1143" s="102"/>
      <c r="AK1143" s="103"/>
      <c r="AL1143" s="102">
        <f t="shared" si="897"/>
        <v>0</v>
      </c>
      <c r="AM1143" s="101"/>
      <c r="AN1143" s="102">
        <f t="shared" si="936"/>
        <v>-389.03083333333331</v>
      </c>
      <c r="AO1143" s="264">
        <f t="shared" si="898"/>
        <v>-389.03083333333331</v>
      </c>
      <c r="AP1143" s="102"/>
      <c r="AQ1143" s="87">
        <f t="shared" si="929"/>
        <v>267.06</v>
      </c>
      <c r="AR1143" s="102"/>
      <c r="AS1143" s="102"/>
      <c r="AT1143" s="102"/>
      <c r="AU1143" s="103"/>
      <c r="AV1143" s="102">
        <f t="shared" si="899"/>
        <v>0</v>
      </c>
      <c r="AW1143" s="101"/>
      <c r="AX1143" s="102">
        <f t="shared" si="925"/>
        <v>267.06</v>
      </c>
      <c r="AY1143" s="101">
        <f t="shared" si="900"/>
        <v>267.06</v>
      </c>
      <c r="AZ1143" s="516"/>
      <c r="BA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row>
    <row r="1144" spans="1:87" s="11" customFormat="1" ht="12" customHeight="1">
      <c r="A1144" s="168">
        <v>24100143</v>
      </c>
      <c r="B1144" s="111" t="str">
        <f t="shared" si="927"/>
        <v>24100143</v>
      </c>
      <c r="C1144" s="96" t="s">
        <v>225</v>
      </c>
      <c r="D1144" s="115" t="str">
        <f t="shared" si="928"/>
        <v>W/C</v>
      </c>
      <c r="E1144" s="115"/>
      <c r="F1144" s="96"/>
      <c r="G1144" s="115"/>
      <c r="H1144" s="184" t="str">
        <f t="shared" si="944"/>
        <v/>
      </c>
      <c r="I1144" s="184" t="str">
        <f t="shared" si="945"/>
        <v/>
      </c>
      <c r="J1144" s="184" t="str">
        <f t="shared" si="946"/>
        <v/>
      </c>
      <c r="K1144" s="184" t="str">
        <f t="shared" si="947"/>
        <v/>
      </c>
      <c r="L1144" s="184" t="str">
        <f t="shared" si="930"/>
        <v>NO</v>
      </c>
      <c r="M1144" s="184" t="str">
        <f t="shared" si="931"/>
        <v>W/C</v>
      </c>
      <c r="N1144" s="184" t="str">
        <f t="shared" si="932"/>
        <v>W/C</v>
      </c>
      <c r="O1144" s="4"/>
      <c r="P1144" s="97">
        <v>0</v>
      </c>
      <c r="Q1144" s="97">
        <v>-487510.33</v>
      </c>
      <c r="R1144" s="97">
        <v>-681299.41</v>
      </c>
      <c r="S1144" s="97">
        <v>0</v>
      </c>
      <c r="T1144" s="97">
        <v>0</v>
      </c>
      <c r="U1144" s="97">
        <v>0</v>
      </c>
      <c r="V1144" s="97">
        <v>0</v>
      </c>
      <c r="W1144" s="97">
        <v>-650957.05000000005</v>
      </c>
      <c r="X1144" s="97">
        <v>0</v>
      </c>
      <c r="Y1144" s="97">
        <v>0</v>
      </c>
      <c r="Z1144" s="97">
        <v>0</v>
      </c>
      <c r="AA1144" s="97">
        <v>293.77</v>
      </c>
      <c r="AB1144" s="97">
        <v>-827797.92</v>
      </c>
      <c r="AC1144" s="97"/>
      <c r="AD1144" s="97"/>
      <c r="AE1144" s="97">
        <f t="shared" si="923"/>
        <v>-186114.33166666667</v>
      </c>
      <c r="AF1144" s="105"/>
      <c r="AG1144" s="104"/>
      <c r="AH1144" s="102"/>
      <c r="AI1144" s="102"/>
      <c r="AJ1144" s="102"/>
      <c r="AK1144" s="103"/>
      <c r="AL1144" s="102">
        <f t="shared" si="897"/>
        <v>0</v>
      </c>
      <c r="AM1144" s="101"/>
      <c r="AN1144" s="102">
        <f t="shared" si="936"/>
        <v>-186114.33166666667</v>
      </c>
      <c r="AO1144" s="264">
        <f t="shared" si="898"/>
        <v>-186114.33166666667</v>
      </c>
      <c r="AP1144" s="102"/>
      <c r="AQ1144" s="87">
        <f t="shared" si="929"/>
        <v>-827797.92</v>
      </c>
      <c r="AR1144" s="102"/>
      <c r="AS1144" s="102"/>
      <c r="AT1144" s="102"/>
      <c r="AU1144" s="103"/>
      <c r="AV1144" s="102">
        <f t="shared" si="899"/>
        <v>0</v>
      </c>
      <c r="AW1144" s="101"/>
      <c r="AX1144" s="102">
        <f t="shared" si="925"/>
        <v>-827797.92</v>
      </c>
      <c r="AY1144" s="101">
        <f t="shared" si="900"/>
        <v>-827797.92</v>
      </c>
      <c r="AZ1144" s="516"/>
      <c r="BA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row>
    <row r="1145" spans="1:87" s="11" customFormat="1" ht="12" customHeight="1">
      <c r="A1145" s="168">
        <v>24100173</v>
      </c>
      <c r="B1145" s="111" t="str">
        <f t="shared" si="927"/>
        <v>24100173</v>
      </c>
      <c r="C1145" s="96" t="s">
        <v>550</v>
      </c>
      <c r="D1145" s="115" t="str">
        <f t="shared" si="928"/>
        <v>W/C</v>
      </c>
      <c r="E1145" s="115"/>
      <c r="F1145" s="96"/>
      <c r="G1145" s="115"/>
      <c r="H1145" s="184" t="str">
        <f t="shared" si="944"/>
        <v/>
      </c>
      <c r="I1145" s="184" t="str">
        <f t="shared" si="945"/>
        <v/>
      </c>
      <c r="J1145" s="184" t="str">
        <f t="shared" si="946"/>
        <v/>
      </c>
      <c r="K1145" s="184" t="str">
        <f t="shared" si="947"/>
        <v/>
      </c>
      <c r="L1145" s="184" t="str">
        <f t="shared" si="930"/>
        <v>NO</v>
      </c>
      <c r="M1145" s="184" t="str">
        <f t="shared" si="931"/>
        <v>W/C</v>
      </c>
      <c r="N1145" s="184" t="str">
        <f t="shared" si="932"/>
        <v>W/C</v>
      </c>
      <c r="O1145" s="4"/>
      <c r="P1145" s="97">
        <v>-25061.47</v>
      </c>
      <c r="Q1145" s="97">
        <v>-7627.36</v>
      </c>
      <c r="R1145" s="97">
        <v>-11797.43</v>
      </c>
      <c r="S1145" s="97">
        <v>-17963.78</v>
      </c>
      <c r="T1145" s="97">
        <v>-7375.5</v>
      </c>
      <c r="U1145" s="97">
        <v>-10536.5</v>
      </c>
      <c r="V1145" s="97">
        <v>-34731.14</v>
      </c>
      <c r="W1145" s="97">
        <v>-4884.41</v>
      </c>
      <c r="X1145" s="97">
        <v>-21605.69</v>
      </c>
      <c r="Y1145" s="97">
        <v>-8279.6200000000008</v>
      </c>
      <c r="Z1145" s="97">
        <v>-9092.31</v>
      </c>
      <c r="AA1145" s="97">
        <v>-9002.2199999999993</v>
      </c>
      <c r="AB1145" s="97">
        <v>-16210.5</v>
      </c>
      <c r="AC1145" s="97"/>
      <c r="AD1145" s="97"/>
      <c r="AE1145" s="97">
        <f t="shared" si="923"/>
        <v>-13627.662083333335</v>
      </c>
      <c r="AF1145" s="105"/>
      <c r="AG1145" s="104"/>
      <c r="AH1145" s="102"/>
      <c r="AI1145" s="102"/>
      <c r="AJ1145" s="102"/>
      <c r="AK1145" s="103"/>
      <c r="AL1145" s="102">
        <f t="shared" si="897"/>
        <v>0</v>
      </c>
      <c r="AM1145" s="101"/>
      <c r="AN1145" s="102">
        <f t="shared" si="936"/>
        <v>-13627.662083333335</v>
      </c>
      <c r="AO1145" s="264">
        <f t="shared" si="898"/>
        <v>-13627.662083333335</v>
      </c>
      <c r="AP1145" s="102"/>
      <c r="AQ1145" s="87">
        <f t="shared" si="929"/>
        <v>-16210.5</v>
      </c>
      <c r="AR1145" s="102"/>
      <c r="AS1145" s="102"/>
      <c r="AT1145" s="102"/>
      <c r="AU1145" s="103"/>
      <c r="AV1145" s="102">
        <f t="shared" si="899"/>
        <v>0</v>
      </c>
      <c r="AW1145" s="101"/>
      <c r="AX1145" s="102">
        <f t="shared" si="925"/>
        <v>-16210.5</v>
      </c>
      <c r="AY1145" s="101">
        <f t="shared" si="900"/>
        <v>-16210.5</v>
      </c>
      <c r="AZ1145" s="516"/>
      <c r="BA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row>
    <row r="1146" spans="1:87" s="11" customFormat="1" ht="12" customHeight="1">
      <c r="A1146" s="168">
        <v>24100212</v>
      </c>
      <c r="B1146" s="111" t="str">
        <f t="shared" si="927"/>
        <v>24100212</v>
      </c>
      <c r="C1146" s="96" t="s">
        <v>360</v>
      </c>
      <c r="D1146" s="115" t="str">
        <f t="shared" si="928"/>
        <v>W/C</v>
      </c>
      <c r="E1146" s="115"/>
      <c r="F1146" s="96"/>
      <c r="G1146" s="115"/>
      <c r="H1146" s="184" t="str">
        <f t="shared" si="944"/>
        <v/>
      </c>
      <c r="I1146" s="184" t="str">
        <f t="shared" si="945"/>
        <v/>
      </c>
      <c r="J1146" s="184" t="str">
        <f t="shared" si="946"/>
        <v/>
      </c>
      <c r="K1146" s="184" t="str">
        <f t="shared" si="947"/>
        <v/>
      </c>
      <c r="L1146" s="184" t="str">
        <f t="shared" si="930"/>
        <v>NO</v>
      </c>
      <c r="M1146" s="184" t="str">
        <f t="shared" si="931"/>
        <v>W/C</v>
      </c>
      <c r="N1146" s="184" t="str">
        <f t="shared" si="932"/>
        <v>W/C</v>
      </c>
      <c r="O1146" s="4"/>
      <c r="P1146" s="97">
        <v>-1411579.35</v>
      </c>
      <c r="Q1146" s="97">
        <v>-1532502.2</v>
      </c>
      <c r="R1146" s="97">
        <v>-1535093.54</v>
      </c>
      <c r="S1146" s="97">
        <v>-1365260.29</v>
      </c>
      <c r="T1146" s="97">
        <v>-1262964.26</v>
      </c>
      <c r="U1146" s="97">
        <v>-1085324.71</v>
      </c>
      <c r="V1146" s="97">
        <v>-1000578.5</v>
      </c>
      <c r="W1146" s="97">
        <v>-1052680.99</v>
      </c>
      <c r="X1146" s="97">
        <v>-1325330.2</v>
      </c>
      <c r="Y1146" s="97">
        <v>-1424783.75</v>
      </c>
      <c r="Z1146" s="97">
        <v>-1524454.2</v>
      </c>
      <c r="AA1146" s="97">
        <v>-5122991.7699999996</v>
      </c>
      <c r="AB1146" s="97">
        <v>-6074512.4000000004</v>
      </c>
      <c r="AC1146" s="97"/>
      <c r="AD1146" s="97"/>
      <c r="AE1146" s="97">
        <f t="shared" si="923"/>
        <v>-1831250.857083333</v>
      </c>
      <c r="AF1146" s="105"/>
      <c r="AG1146" s="104"/>
      <c r="AH1146" s="102"/>
      <c r="AI1146" s="102"/>
      <c r="AJ1146" s="102"/>
      <c r="AK1146" s="103"/>
      <c r="AL1146" s="102">
        <f t="shared" si="897"/>
        <v>0</v>
      </c>
      <c r="AM1146" s="101"/>
      <c r="AN1146" s="102">
        <f t="shared" si="936"/>
        <v>-1831250.857083333</v>
      </c>
      <c r="AO1146" s="264">
        <f t="shared" si="898"/>
        <v>-1831250.857083333</v>
      </c>
      <c r="AP1146" s="102"/>
      <c r="AQ1146" s="87">
        <f t="shared" si="929"/>
        <v>-6074512.4000000004</v>
      </c>
      <c r="AR1146" s="102"/>
      <c r="AS1146" s="102"/>
      <c r="AT1146" s="102"/>
      <c r="AU1146" s="103"/>
      <c r="AV1146" s="102">
        <f t="shared" si="899"/>
        <v>0</v>
      </c>
      <c r="AW1146" s="101"/>
      <c r="AX1146" s="102">
        <f t="shared" si="925"/>
        <v>-6074512.4000000004</v>
      </c>
      <c r="AY1146" s="101">
        <f t="shared" si="900"/>
        <v>-6074512.4000000004</v>
      </c>
      <c r="AZ1146" s="516"/>
      <c r="BA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row>
    <row r="1147" spans="1:87" s="11" customFormat="1" ht="12" customHeight="1">
      <c r="A1147" s="168">
        <v>24200011</v>
      </c>
      <c r="B1147" s="111" t="str">
        <f t="shared" si="927"/>
        <v>24200011</v>
      </c>
      <c r="C1147" s="96" t="s">
        <v>820</v>
      </c>
      <c r="D1147" s="115" t="str">
        <f t="shared" si="928"/>
        <v>W/C</v>
      </c>
      <c r="E1147" s="115"/>
      <c r="F1147" s="96"/>
      <c r="G1147" s="115"/>
      <c r="H1147" s="184" t="str">
        <f t="shared" si="944"/>
        <v/>
      </c>
      <c r="I1147" s="184" t="str">
        <f t="shared" si="945"/>
        <v/>
      </c>
      <c r="J1147" s="184" t="str">
        <f t="shared" si="946"/>
        <v/>
      </c>
      <c r="K1147" s="184" t="str">
        <f t="shared" si="947"/>
        <v/>
      </c>
      <c r="L1147" s="184" t="str">
        <f t="shared" si="930"/>
        <v>NO</v>
      </c>
      <c r="M1147" s="184" t="str">
        <f t="shared" si="931"/>
        <v>W/C</v>
      </c>
      <c r="N1147" s="184" t="str">
        <f t="shared" si="932"/>
        <v>W/C</v>
      </c>
      <c r="O1147" s="4"/>
      <c r="P1147" s="97">
        <v>-44414.79</v>
      </c>
      <c r="Q1147" s="97">
        <v>-44414.79</v>
      </c>
      <c r="R1147" s="97">
        <v>-48656.62</v>
      </c>
      <c r="S1147" s="97">
        <v>-48419.87</v>
      </c>
      <c r="T1147" s="97">
        <v>-48419.87</v>
      </c>
      <c r="U1147" s="97">
        <v>-48419.87</v>
      </c>
      <c r="V1147" s="97">
        <v>-48419.87</v>
      </c>
      <c r="W1147" s="97">
        <v>-45299.87</v>
      </c>
      <c r="X1147" s="97">
        <v>-39761.870000000003</v>
      </c>
      <c r="Y1147" s="97">
        <v>-36665.870000000003</v>
      </c>
      <c r="Z1147" s="97">
        <v>-49427.71</v>
      </c>
      <c r="AA1147" s="97">
        <v>-47125.96</v>
      </c>
      <c r="AB1147" s="97">
        <v>-47125.96</v>
      </c>
      <c r="AC1147" s="97"/>
      <c r="AD1147" s="97"/>
      <c r="AE1147" s="97">
        <f t="shared" si="923"/>
        <v>-45900.212083333339</v>
      </c>
      <c r="AF1147" s="105"/>
      <c r="AG1147" s="104"/>
      <c r="AH1147" s="102"/>
      <c r="AI1147" s="102"/>
      <c r="AJ1147" s="102"/>
      <c r="AK1147" s="103"/>
      <c r="AL1147" s="102">
        <f t="shared" si="897"/>
        <v>0</v>
      </c>
      <c r="AM1147" s="101"/>
      <c r="AN1147" s="102">
        <f t="shared" si="936"/>
        <v>-45900.212083333339</v>
      </c>
      <c r="AO1147" s="264">
        <f t="shared" si="898"/>
        <v>-45900.212083333339</v>
      </c>
      <c r="AP1147" s="102"/>
      <c r="AQ1147" s="87">
        <f t="shared" si="929"/>
        <v>-47125.96</v>
      </c>
      <c r="AR1147" s="102"/>
      <c r="AS1147" s="102"/>
      <c r="AT1147" s="102"/>
      <c r="AU1147" s="103"/>
      <c r="AV1147" s="102">
        <f t="shared" si="899"/>
        <v>0</v>
      </c>
      <c r="AW1147" s="101"/>
      <c r="AX1147" s="102">
        <f t="shared" si="925"/>
        <v>-47125.96</v>
      </c>
      <c r="AY1147" s="101">
        <f t="shared" si="900"/>
        <v>-47125.96</v>
      </c>
      <c r="AZ1147" s="516"/>
      <c r="BA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row>
    <row r="1148" spans="1:87" s="11" customFormat="1" ht="12" customHeight="1">
      <c r="A1148" s="174">
        <v>24200032</v>
      </c>
      <c r="B1148" s="204" t="str">
        <f t="shared" si="927"/>
        <v>24200032</v>
      </c>
      <c r="C1148" s="96" t="s">
        <v>1291</v>
      </c>
      <c r="D1148" s="115" t="str">
        <f t="shared" si="928"/>
        <v>Non-Op</v>
      </c>
      <c r="E1148" s="115"/>
      <c r="F1148" s="96"/>
      <c r="G1148" s="115"/>
      <c r="H1148" s="184" t="str">
        <f t="shared" si="944"/>
        <v/>
      </c>
      <c r="I1148" s="184" t="str">
        <f t="shared" si="945"/>
        <v/>
      </c>
      <c r="J1148" s="184" t="str">
        <f t="shared" si="946"/>
        <v/>
      </c>
      <c r="K1148" s="184" t="str">
        <f t="shared" si="947"/>
        <v>Non-Op</v>
      </c>
      <c r="L1148" s="184" t="str">
        <f t="shared" si="930"/>
        <v>NO</v>
      </c>
      <c r="M1148" s="184" t="str">
        <f t="shared" si="931"/>
        <v>NO</v>
      </c>
      <c r="N1148" s="184" t="str">
        <f t="shared" si="932"/>
        <v/>
      </c>
      <c r="O1148" s="4"/>
      <c r="P1148" s="97">
        <v>-1250000</v>
      </c>
      <c r="Q1148" s="97">
        <v>-1250000</v>
      </c>
      <c r="R1148" s="97">
        <v>-1250000</v>
      </c>
      <c r="S1148" s="97">
        <v>-1250000</v>
      </c>
      <c r="T1148" s="97">
        <v>-1250000</v>
      </c>
      <c r="U1148" s="97">
        <v>-1250000</v>
      </c>
      <c r="V1148" s="97">
        <v>-1250000</v>
      </c>
      <c r="W1148" s="97">
        <v>-1250000</v>
      </c>
      <c r="X1148" s="97">
        <v>-1250000</v>
      </c>
      <c r="Y1148" s="97">
        <v>-1250000</v>
      </c>
      <c r="Z1148" s="97">
        <v>-1250000</v>
      </c>
      <c r="AA1148" s="97">
        <v>-1250000</v>
      </c>
      <c r="AB1148" s="97">
        <v>-1250000</v>
      </c>
      <c r="AC1148" s="97"/>
      <c r="AD1148" s="97"/>
      <c r="AE1148" s="97">
        <f t="shared" si="923"/>
        <v>-1250000</v>
      </c>
      <c r="AF1148" s="105"/>
      <c r="AG1148" s="104"/>
      <c r="AH1148" s="102"/>
      <c r="AI1148" s="102"/>
      <c r="AJ1148" s="102"/>
      <c r="AK1148" s="103">
        <f>AE1148</f>
        <v>-1250000</v>
      </c>
      <c r="AL1148" s="102">
        <f t="shared" si="897"/>
        <v>-1250000</v>
      </c>
      <c r="AM1148" s="101"/>
      <c r="AN1148" s="102"/>
      <c r="AO1148" s="264">
        <f t="shared" si="898"/>
        <v>0</v>
      </c>
      <c r="AP1148" s="102"/>
      <c r="AQ1148" s="87">
        <f t="shared" si="929"/>
        <v>-1250000</v>
      </c>
      <c r="AR1148" s="102"/>
      <c r="AS1148" s="102"/>
      <c r="AT1148" s="102"/>
      <c r="AU1148" s="103">
        <f>AQ1148</f>
        <v>-1250000</v>
      </c>
      <c r="AV1148" s="102">
        <f t="shared" si="899"/>
        <v>-1250000</v>
      </c>
      <c r="AW1148" s="101"/>
      <c r="AX1148" s="102"/>
      <c r="AY1148" s="101">
        <f t="shared" si="900"/>
        <v>0</v>
      </c>
      <c r="AZ1148" s="516" t="s">
        <v>1684</v>
      </c>
      <c r="BA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row>
    <row r="1149" spans="1:87" s="11" customFormat="1" ht="12" customHeight="1">
      <c r="A1149" s="170">
        <v>24200041</v>
      </c>
      <c r="B1149" s="202" t="str">
        <f t="shared" si="927"/>
        <v>24200041</v>
      </c>
      <c r="C1149" s="96" t="s">
        <v>432</v>
      </c>
      <c r="D1149" s="115" t="str">
        <f t="shared" si="928"/>
        <v>Non-Op</v>
      </c>
      <c r="E1149" s="115"/>
      <c r="F1149" s="96"/>
      <c r="G1149" s="115"/>
      <c r="H1149" s="184" t="str">
        <f t="shared" si="944"/>
        <v/>
      </c>
      <c r="I1149" s="184" t="str">
        <f t="shared" si="945"/>
        <v/>
      </c>
      <c r="J1149" s="184" t="str">
        <f t="shared" si="946"/>
        <v/>
      </c>
      <c r="K1149" s="184" t="str">
        <f t="shared" si="947"/>
        <v>Non-Op</v>
      </c>
      <c r="L1149" s="184" t="str">
        <f t="shared" si="930"/>
        <v>NO</v>
      </c>
      <c r="M1149" s="184" t="str">
        <f t="shared" si="931"/>
        <v>NO</v>
      </c>
      <c r="N1149" s="184" t="str">
        <f t="shared" si="932"/>
        <v/>
      </c>
      <c r="O1149"/>
      <c r="P1149" s="97">
        <v>-95250</v>
      </c>
      <c r="Q1149" s="97">
        <v>-95250</v>
      </c>
      <c r="R1149" s="97">
        <v>-95250</v>
      </c>
      <c r="S1149" s="97">
        <v>-154000</v>
      </c>
      <c r="T1149" s="97">
        <v>-154000</v>
      </c>
      <c r="U1149" s="97">
        <v>-70000</v>
      </c>
      <c r="V1149" s="97">
        <v>-310000</v>
      </c>
      <c r="W1149" s="97">
        <v>-310000</v>
      </c>
      <c r="X1149" s="97">
        <v>-310000</v>
      </c>
      <c r="Y1149" s="97">
        <v>-365000</v>
      </c>
      <c r="Z1149" s="97">
        <v>-365000</v>
      </c>
      <c r="AA1149" s="97">
        <v>-365000</v>
      </c>
      <c r="AB1149" s="97">
        <v>-445000</v>
      </c>
      <c r="AC1149" s="97"/>
      <c r="AD1149" s="97"/>
      <c r="AE1149" s="97">
        <f t="shared" si="923"/>
        <v>-238635.41666666666</v>
      </c>
      <c r="AF1149" s="105"/>
      <c r="AG1149" s="104"/>
      <c r="AH1149" s="102"/>
      <c r="AI1149" s="102"/>
      <c r="AJ1149" s="102"/>
      <c r="AK1149" s="103">
        <f>AE1149</f>
        <v>-238635.41666666666</v>
      </c>
      <c r="AL1149" s="102">
        <f t="shared" ref="AL1149:AL1214" si="948">SUM(AI1149:AK1149)</f>
        <v>-238635.41666666666</v>
      </c>
      <c r="AM1149" s="101"/>
      <c r="AN1149" s="102"/>
      <c r="AO1149" s="264">
        <f t="shared" ref="AO1149:AO1214" si="949">AM1149+AN1149</f>
        <v>0</v>
      </c>
      <c r="AP1149" s="240"/>
      <c r="AQ1149" s="87">
        <f t="shared" si="929"/>
        <v>-445000</v>
      </c>
      <c r="AR1149" s="102"/>
      <c r="AS1149" s="102"/>
      <c r="AT1149" s="102"/>
      <c r="AU1149" s="103">
        <f>AQ1149</f>
        <v>-445000</v>
      </c>
      <c r="AV1149" s="102">
        <f t="shared" ref="AV1149:AV1214" si="950">SUM(AS1149:AU1149)</f>
        <v>-445000</v>
      </c>
      <c r="AW1149" s="101"/>
      <c r="AX1149" s="102"/>
      <c r="AY1149" s="101">
        <f t="shared" ref="AY1149:AY1214" si="951">AW1149+AX1149</f>
        <v>0</v>
      </c>
      <c r="AZ1149" s="516" t="s">
        <v>1684</v>
      </c>
      <c r="BA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row>
    <row r="1150" spans="1:87" s="11" customFormat="1" ht="12" customHeight="1">
      <c r="A1150" s="170">
        <v>24200061</v>
      </c>
      <c r="B1150" s="202" t="str">
        <f t="shared" si="927"/>
        <v>24200061</v>
      </c>
      <c r="C1150" s="96" t="s">
        <v>938</v>
      </c>
      <c r="D1150" s="115" t="str">
        <f t="shared" si="928"/>
        <v>W/C</v>
      </c>
      <c r="E1150" s="115"/>
      <c r="F1150" s="96"/>
      <c r="G1150" s="115"/>
      <c r="H1150" s="184" t="str">
        <f t="shared" si="944"/>
        <v/>
      </c>
      <c r="I1150" s="184" t="str">
        <f t="shared" si="945"/>
        <v/>
      </c>
      <c r="J1150" s="184" t="str">
        <f t="shared" si="946"/>
        <v/>
      </c>
      <c r="K1150" s="184" t="str">
        <f t="shared" si="947"/>
        <v/>
      </c>
      <c r="L1150" s="184" t="str">
        <f t="shared" si="930"/>
        <v>NO</v>
      </c>
      <c r="M1150" s="184" t="str">
        <f t="shared" si="931"/>
        <v>W/C</v>
      </c>
      <c r="N1150" s="184" t="str">
        <f t="shared" si="932"/>
        <v>W/C</v>
      </c>
      <c r="O1150"/>
      <c r="P1150" s="97">
        <v>-447144.34</v>
      </c>
      <c r="Q1150" s="97">
        <v>-491858.78</v>
      </c>
      <c r="R1150" s="97">
        <v>-539500</v>
      </c>
      <c r="S1150" s="97">
        <v>-584458.32999999996</v>
      </c>
      <c r="T1150" s="97">
        <v>-629416.67000000004</v>
      </c>
      <c r="U1150" s="97">
        <v>-674375</v>
      </c>
      <c r="V1150" s="97">
        <v>-650088.51</v>
      </c>
      <c r="W1150" s="97">
        <v>-224791.67</v>
      </c>
      <c r="X1150" s="97">
        <v>-269750</v>
      </c>
      <c r="Y1150" s="97">
        <v>-314708.33</v>
      </c>
      <c r="Z1150" s="97">
        <v>-359666.67</v>
      </c>
      <c r="AA1150" s="97">
        <v>-404625</v>
      </c>
      <c r="AB1150" s="97">
        <v>-449583.33</v>
      </c>
      <c r="AC1150" s="97"/>
      <c r="AD1150" s="97"/>
      <c r="AE1150" s="97">
        <f t="shared" si="923"/>
        <v>-465966.89958333335</v>
      </c>
      <c r="AF1150" s="105"/>
      <c r="AG1150" s="104"/>
      <c r="AH1150" s="102"/>
      <c r="AI1150" s="102"/>
      <c r="AJ1150" s="102"/>
      <c r="AK1150" s="103"/>
      <c r="AL1150" s="102">
        <f t="shared" si="948"/>
        <v>0</v>
      </c>
      <c r="AM1150" s="101"/>
      <c r="AN1150" s="102">
        <f>AE1150</f>
        <v>-465966.89958333335</v>
      </c>
      <c r="AO1150" s="264">
        <f t="shared" si="949"/>
        <v>-465966.89958333335</v>
      </c>
      <c r="AP1150" s="240"/>
      <c r="AQ1150" s="87">
        <f t="shared" si="929"/>
        <v>-449583.33</v>
      </c>
      <c r="AR1150" s="102"/>
      <c r="AS1150" s="102"/>
      <c r="AT1150" s="102"/>
      <c r="AU1150" s="103"/>
      <c r="AV1150" s="102">
        <f t="shared" si="950"/>
        <v>0</v>
      </c>
      <c r="AW1150" s="101"/>
      <c r="AX1150" s="102">
        <f>AQ1150</f>
        <v>-449583.33</v>
      </c>
      <c r="AY1150" s="101">
        <f t="shared" si="951"/>
        <v>-449583.33</v>
      </c>
      <c r="AZ1150" s="516"/>
      <c r="BA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row>
    <row r="1151" spans="1:87" s="11" customFormat="1" ht="12" customHeight="1">
      <c r="A1151" s="168">
        <v>24200071</v>
      </c>
      <c r="B1151" s="111" t="str">
        <f t="shared" si="927"/>
        <v>24200071</v>
      </c>
      <c r="C1151" s="96" t="s">
        <v>1123</v>
      </c>
      <c r="D1151" s="115" t="str">
        <f t="shared" si="928"/>
        <v>W/C</v>
      </c>
      <c r="E1151" s="115"/>
      <c r="F1151" s="96"/>
      <c r="G1151" s="115"/>
      <c r="H1151" s="184" t="str">
        <f t="shared" si="944"/>
        <v/>
      </c>
      <c r="I1151" s="184" t="str">
        <f t="shared" si="945"/>
        <v/>
      </c>
      <c r="J1151" s="184" t="str">
        <f t="shared" si="946"/>
        <v/>
      </c>
      <c r="K1151" s="184" t="str">
        <f t="shared" si="947"/>
        <v/>
      </c>
      <c r="L1151" s="184" t="str">
        <f t="shared" si="930"/>
        <v>NO</v>
      </c>
      <c r="M1151" s="184" t="str">
        <f t="shared" si="931"/>
        <v>W/C</v>
      </c>
      <c r="N1151" s="184" t="str">
        <f t="shared" si="932"/>
        <v>W/C</v>
      </c>
      <c r="O1151"/>
      <c r="P1151" s="97">
        <v>-9373.82</v>
      </c>
      <c r="Q1151" s="97">
        <v>-9593.82</v>
      </c>
      <c r="R1151" s="97">
        <v>-9593.82</v>
      </c>
      <c r="S1151" s="97">
        <v>-6749.42</v>
      </c>
      <c r="T1151" s="97">
        <v>-9593.82</v>
      </c>
      <c r="U1151" s="97">
        <v>-9593.82</v>
      </c>
      <c r="V1151" s="97">
        <v>-7309.42</v>
      </c>
      <c r="W1151" s="97">
        <v>-9593.82</v>
      </c>
      <c r="X1151" s="97">
        <v>-9593.82</v>
      </c>
      <c r="Y1151" s="97">
        <v>-7866.02</v>
      </c>
      <c r="Z1151" s="97">
        <v>-9730.42</v>
      </c>
      <c r="AA1151" s="97">
        <v>-566.29</v>
      </c>
      <c r="AB1151" s="97">
        <v>-58074.16</v>
      </c>
      <c r="AC1151" s="97"/>
      <c r="AD1151" s="97"/>
      <c r="AE1151" s="97">
        <f t="shared" si="923"/>
        <v>-10292.373333333333</v>
      </c>
      <c r="AF1151" s="105"/>
      <c r="AG1151" s="104"/>
      <c r="AH1151" s="102"/>
      <c r="AI1151" s="102"/>
      <c r="AJ1151" s="102"/>
      <c r="AK1151" s="103"/>
      <c r="AL1151" s="102">
        <f t="shared" si="948"/>
        <v>0</v>
      </c>
      <c r="AM1151" s="101"/>
      <c r="AN1151" s="102">
        <f>AE1151</f>
        <v>-10292.373333333333</v>
      </c>
      <c r="AO1151" s="264">
        <f t="shared" si="949"/>
        <v>-10292.373333333333</v>
      </c>
      <c r="AP1151" s="240"/>
      <c r="AQ1151" s="87">
        <f t="shared" si="929"/>
        <v>-58074.16</v>
      </c>
      <c r="AR1151" s="102"/>
      <c r="AS1151" s="102"/>
      <c r="AT1151" s="102"/>
      <c r="AU1151" s="103"/>
      <c r="AV1151" s="102">
        <f t="shared" si="950"/>
        <v>0</v>
      </c>
      <c r="AW1151" s="101"/>
      <c r="AX1151" s="102">
        <f>AQ1151</f>
        <v>-58074.16</v>
      </c>
      <c r="AY1151" s="101">
        <f t="shared" si="951"/>
        <v>-58074.16</v>
      </c>
      <c r="AZ1151" s="516"/>
      <c r="BA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row>
    <row r="1152" spans="1:87" s="11" customFormat="1" ht="12" customHeight="1">
      <c r="A1152" s="373">
        <v>24200101</v>
      </c>
      <c r="B1152" s="387" t="str">
        <f t="shared" si="927"/>
        <v>24200101</v>
      </c>
      <c r="C1152" s="352" t="s">
        <v>1344</v>
      </c>
      <c r="D1152" s="353" t="str">
        <f t="shared" si="928"/>
        <v>Non-Op</v>
      </c>
      <c r="E1152" s="353"/>
      <c r="F1152" s="367">
        <v>42995</v>
      </c>
      <c r="G1152" s="353"/>
      <c r="H1152" s="354" t="str">
        <f t="shared" si="944"/>
        <v/>
      </c>
      <c r="I1152" s="354" t="str">
        <f t="shared" si="945"/>
        <v/>
      </c>
      <c r="J1152" s="354" t="str">
        <f t="shared" si="946"/>
        <v/>
      </c>
      <c r="K1152" s="354" t="str">
        <f t="shared" si="947"/>
        <v>Non-Op</v>
      </c>
      <c r="L1152" s="354" t="str">
        <f t="shared" si="930"/>
        <v>NO</v>
      </c>
      <c r="M1152" s="354" t="str">
        <f t="shared" si="931"/>
        <v>NO</v>
      </c>
      <c r="N1152" s="354" t="str">
        <f t="shared" si="932"/>
        <v/>
      </c>
      <c r="O1152"/>
      <c r="P1152" s="355">
        <v>-30000</v>
      </c>
      <c r="Q1152" s="355">
        <v>-30000</v>
      </c>
      <c r="R1152" s="355">
        <v>-39000</v>
      </c>
      <c r="S1152" s="355">
        <v>-21000</v>
      </c>
      <c r="T1152" s="355">
        <v>-21000</v>
      </c>
      <c r="U1152" s="355">
        <v>-20000</v>
      </c>
      <c r="V1152" s="355">
        <v>-20000</v>
      </c>
      <c r="W1152" s="355">
        <v>-22000</v>
      </c>
      <c r="X1152" s="355">
        <v>-22000</v>
      </c>
      <c r="Y1152" s="355">
        <v>-20000</v>
      </c>
      <c r="Z1152" s="355">
        <v>-20000</v>
      </c>
      <c r="AA1152" s="355">
        <v>-20000</v>
      </c>
      <c r="AB1152" s="355">
        <v>-20000</v>
      </c>
      <c r="AC1152" s="355"/>
      <c r="AD1152" s="355"/>
      <c r="AE1152" s="355">
        <f t="shared" si="923"/>
        <v>-23333.333333333332</v>
      </c>
      <c r="AF1152" s="406"/>
      <c r="AG1152" s="356"/>
      <c r="AH1152" s="357"/>
      <c r="AI1152" s="357"/>
      <c r="AJ1152" s="357"/>
      <c r="AK1152" s="358">
        <f>AE1152</f>
        <v>-23333.333333333332</v>
      </c>
      <c r="AL1152" s="357">
        <f t="shared" si="948"/>
        <v>-23333.333333333332</v>
      </c>
      <c r="AM1152" s="359"/>
      <c r="AN1152" s="357"/>
      <c r="AO1152" s="360">
        <f t="shared" si="949"/>
        <v>0</v>
      </c>
      <c r="AP1152" s="357"/>
      <c r="AQ1152" s="361">
        <f t="shared" si="929"/>
        <v>-20000</v>
      </c>
      <c r="AR1152" s="357"/>
      <c r="AS1152" s="357"/>
      <c r="AT1152" s="357"/>
      <c r="AU1152" s="358">
        <f>AQ1152</f>
        <v>-20000</v>
      </c>
      <c r="AV1152" s="357">
        <f t="shared" si="950"/>
        <v>-20000</v>
      </c>
      <c r="AW1152" s="359"/>
      <c r="AX1152" s="357"/>
      <c r="AY1152" s="359">
        <f t="shared" si="951"/>
        <v>0</v>
      </c>
      <c r="AZ1152" s="516" t="s">
        <v>1684</v>
      </c>
      <c r="BA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row>
    <row r="1153" spans="1:87" s="11" customFormat="1" ht="12" customHeight="1">
      <c r="A1153" s="168">
        <v>24200103</v>
      </c>
      <c r="B1153" s="111" t="str">
        <f t="shared" si="927"/>
        <v>24200103</v>
      </c>
      <c r="C1153" s="96" t="s">
        <v>902</v>
      </c>
      <c r="D1153" s="115" t="str">
        <f t="shared" si="928"/>
        <v>W/C</v>
      </c>
      <c r="E1153" s="115"/>
      <c r="F1153" s="96"/>
      <c r="G1153" s="115"/>
      <c r="H1153" s="184" t="str">
        <f t="shared" si="944"/>
        <v/>
      </c>
      <c r="I1153" s="184" t="str">
        <f t="shared" si="945"/>
        <v/>
      </c>
      <c r="J1153" s="184" t="str">
        <f t="shared" si="946"/>
        <v/>
      </c>
      <c r="K1153" s="184" t="str">
        <f t="shared" si="947"/>
        <v/>
      </c>
      <c r="L1153" s="184" t="str">
        <f t="shared" si="930"/>
        <v>NO</v>
      </c>
      <c r="M1153" s="184" t="str">
        <f t="shared" si="931"/>
        <v>W/C</v>
      </c>
      <c r="N1153" s="184" t="str">
        <f t="shared" si="932"/>
        <v>W/C</v>
      </c>
      <c r="O1153"/>
      <c r="P1153" s="97">
        <v>-25000</v>
      </c>
      <c r="Q1153" s="97">
        <v>-25000</v>
      </c>
      <c r="R1153" s="97">
        <v>-25000</v>
      </c>
      <c r="S1153" s="97">
        <v>-25000</v>
      </c>
      <c r="T1153" s="97">
        <v>-25000</v>
      </c>
      <c r="U1153" s="97">
        <v>-25000</v>
      </c>
      <c r="V1153" s="97">
        <v>-25000</v>
      </c>
      <c r="W1153" s="97">
        <v>-25000</v>
      </c>
      <c r="X1153" s="97">
        <v>-25000</v>
      </c>
      <c r="Y1153" s="97">
        <v>-25000</v>
      </c>
      <c r="Z1153" s="97">
        <v>-25000</v>
      </c>
      <c r="AA1153" s="97">
        <v>-25000</v>
      </c>
      <c r="AB1153" s="97">
        <v>-25000</v>
      </c>
      <c r="AC1153" s="97"/>
      <c r="AD1153" s="97"/>
      <c r="AE1153" s="97">
        <f t="shared" si="923"/>
        <v>-25000</v>
      </c>
      <c r="AF1153" s="105"/>
      <c r="AG1153" s="104"/>
      <c r="AH1153" s="102"/>
      <c r="AI1153" s="102"/>
      <c r="AJ1153" s="102"/>
      <c r="AK1153" s="103"/>
      <c r="AL1153" s="102">
        <f t="shared" si="948"/>
        <v>0</v>
      </c>
      <c r="AM1153" s="101"/>
      <c r="AN1153" s="102">
        <f>AE1153</f>
        <v>-25000</v>
      </c>
      <c r="AO1153" s="264">
        <f t="shared" si="949"/>
        <v>-25000</v>
      </c>
      <c r="AP1153" s="240"/>
      <c r="AQ1153" s="87">
        <f t="shared" si="929"/>
        <v>-25000</v>
      </c>
      <c r="AR1153" s="102"/>
      <c r="AS1153" s="102"/>
      <c r="AT1153" s="102"/>
      <c r="AU1153" s="103"/>
      <c r="AV1153" s="102">
        <f t="shared" si="950"/>
        <v>0</v>
      </c>
      <c r="AW1153" s="101"/>
      <c r="AX1153" s="102">
        <f>AQ1153</f>
        <v>-25000</v>
      </c>
      <c r="AY1153" s="101">
        <f t="shared" si="951"/>
        <v>-25000</v>
      </c>
      <c r="AZ1153" s="516"/>
      <c r="BA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row>
    <row r="1154" spans="1:87" s="11" customFormat="1" ht="12" customHeight="1">
      <c r="A1154" s="168">
        <v>24200451</v>
      </c>
      <c r="B1154" s="111" t="str">
        <f t="shared" si="927"/>
        <v>24200451</v>
      </c>
      <c r="C1154" s="96" t="s">
        <v>739</v>
      </c>
      <c r="D1154" s="115" t="str">
        <f t="shared" si="928"/>
        <v>Non-Op</v>
      </c>
      <c r="E1154" s="115"/>
      <c r="F1154" s="96"/>
      <c r="G1154" s="115"/>
      <c r="H1154" s="184" t="str">
        <f t="shared" si="944"/>
        <v/>
      </c>
      <c r="I1154" s="184" t="str">
        <f t="shared" si="945"/>
        <v/>
      </c>
      <c r="J1154" s="184" t="str">
        <f t="shared" si="946"/>
        <v/>
      </c>
      <c r="K1154" s="184" t="str">
        <f t="shared" si="947"/>
        <v>Non-Op</v>
      </c>
      <c r="L1154" s="184" t="str">
        <f t="shared" si="930"/>
        <v>NO</v>
      </c>
      <c r="M1154" s="184" t="str">
        <f t="shared" si="931"/>
        <v>NO</v>
      </c>
      <c r="N1154" s="184" t="str">
        <f t="shared" si="932"/>
        <v/>
      </c>
      <c r="O1154"/>
      <c r="P1154" s="97">
        <v>-8649.74</v>
      </c>
      <c r="Q1154" s="97">
        <v>-2585014.5499999998</v>
      </c>
      <c r="R1154" s="97">
        <v>-2314212.71</v>
      </c>
      <c r="S1154" s="97">
        <v>-2059700.73</v>
      </c>
      <c r="T1154" s="97">
        <v>-1835949.58</v>
      </c>
      <c r="U1154" s="97">
        <v>-1609260.71</v>
      </c>
      <c r="V1154" s="97">
        <v>-1411625.38</v>
      </c>
      <c r="W1154" s="97">
        <v>-1192687.1000000001</v>
      </c>
      <c r="X1154" s="97">
        <v>-984003.95</v>
      </c>
      <c r="Y1154" s="97">
        <v>-792535.37</v>
      </c>
      <c r="Z1154" s="97">
        <v>-569413.35</v>
      </c>
      <c r="AA1154" s="97">
        <v>-323822.78999999998</v>
      </c>
      <c r="AB1154" s="97">
        <v>-37928.75</v>
      </c>
      <c r="AC1154" s="97"/>
      <c r="AD1154" s="97"/>
      <c r="AE1154" s="97">
        <f t="shared" si="923"/>
        <v>-1308459.6220833331</v>
      </c>
      <c r="AF1154" s="105"/>
      <c r="AG1154" s="104"/>
      <c r="AH1154" s="102"/>
      <c r="AI1154" s="102"/>
      <c r="AJ1154" s="102"/>
      <c r="AK1154" s="103">
        <f>AE1154</f>
        <v>-1308459.6220833331</v>
      </c>
      <c r="AL1154" s="102">
        <f t="shared" si="948"/>
        <v>-1308459.6220833331</v>
      </c>
      <c r="AM1154" s="101"/>
      <c r="AN1154" s="102"/>
      <c r="AO1154" s="264">
        <f t="shared" si="949"/>
        <v>0</v>
      </c>
      <c r="AP1154" s="240"/>
      <c r="AQ1154" s="87">
        <f t="shared" si="929"/>
        <v>-37928.75</v>
      </c>
      <c r="AR1154" s="102"/>
      <c r="AS1154" s="102"/>
      <c r="AT1154" s="102"/>
      <c r="AU1154" s="103">
        <f>AQ1154</f>
        <v>-37928.75</v>
      </c>
      <c r="AV1154" s="102">
        <f t="shared" si="950"/>
        <v>-37928.75</v>
      </c>
      <c r="AW1154" s="101"/>
      <c r="AX1154" s="102"/>
      <c r="AY1154" s="101">
        <f t="shared" si="951"/>
        <v>0</v>
      </c>
      <c r="AZ1154" s="516" t="s">
        <v>1693</v>
      </c>
      <c r="BA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row>
    <row r="1155" spans="1:87" s="11" customFormat="1" ht="12" customHeight="1">
      <c r="A1155" s="168">
        <v>24200461</v>
      </c>
      <c r="B1155" s="111" t="str">
        <f t="shared" si="927"/>
        <v>24200461</v>
      </c>
      <c r="C1155" s="96" t="s">
        <v>912</v>
      </c>
      <c r="D1155" s="115" t="str">
        <f t="shared" si="928"/>
        <v>Non-Op</v>
      </c>
      <c r="E1155" s="115"/>
      <c r="F1155" s="96"/>
      <c r="G1155" s="115"/>
      <c r="H1155" s="184" t="str">
        <f t="shared" si="944"/>
        <v/>
      </c>
      <c r="I1155" s="184" t="str">
        <f t="shared" si="945"/>
        <v/>
      </c>
      <c r="J1155" s="184" t="str">
        <f t="shared" si="946"/>
        <v/>
      </c>
      <c r="K1155" s="184" t="str">
        <f t="shared" si="947"/>
        <v>Non-Op</v>
      </c>
      <c r="L1155" s="184" t="str">
        <f t="shared" si="930"/>
        <v>NO</v>
      </c>
      <c r="M1155" s="184" t="str">
        <f t="shared" si="931"/>
        <v>NO</v>
      </c>
      <c r="N1155" s="184" t="str">
        <f t="shared" si="932"/>
        <v/>
      </c>
      <c r="O1155"/>
      <c r="P1155" s="97">
        <v>-50828.74</v>
      </c>
      <c r="Q1155" s="97">
        <v>-18493018.440000001</v>
      </c>
      <c r="R1155" s="97">
        <v>-16554313.18</v>
      </c>
      <c r="S1155" s="97">
        <v>-14732229.050000001</v>
      </c>
      <c r="T1155" s="97">
        <v>-13130365.68</v>
      </c>
      <c r="U1155" s="97">
        <v>-11509120.109999999</v>
      </c>
      <c r="V1155" s="97">
        <v>-10095119.119999999</v>
      </c>
      <c r="W1155" s="97">
        <v>-8528704.1899999995</v>
      </c>
      <c r="X1155" s="97">
        <v>-7035660.5499999998</v>
      </c>
      <c r="Y1155" s="97">
        <v>-5665780.2000000002</v>
      </c>
      <c r="Z1155" s="97">
        <v>-4069432.31</v>
      </c>
      <c r="AA1155" s="97">
        <v>-2312331.0099999998</v>
      </c>
      <c r="AB1155" s="97">
        <v>-266874.63</v>
      </c>
      <c r="AC1155" s="97"/>
      <c r="AD1155" s="97"/>
      <c r="AE1155" s="97">
        <f t="shared" si="923"/>
        <v>-9357077.1270833351</v>
      </c>
      <c r="AF1155" s="105"/>
      <c r="AG1155" s="104"/>
      <c r="AH1155" s="102"/>
      <c r="AI1155" s="102"/>
      <c r="AJ1155" s="102"/>
      <c r="AK1155" s="103">
        <f>AE1155</f>
        <v>-9357077.1270833351</v>
      </c>
      <c r="AL1155" s="102">
        <f t="shared" si="948"/>
        <v>-9357077.1270833351</v>
      </c>
      <c r="AM1155" s="101"/>
      <c r="AN1155" s="102"/>
      <c r="AO1155" s="264">
        <f t="shared" si="949"/>
        <v>0</v>
      </c>
      <c r="AP1155" s="240"/>
      <c r="AQ1155" s="87">
        <f t="shared" si="929"/>
        <v>-266874.63</v>
      </c>
      <c r="AR1155" s="102"/>
      <c r="AS1155" s="102"/>
      <c r="AT1155" s="102"/>
      <c r="AU1155" s="103">
        <f>AQ1155</f>
        <v>-266874.63</v>
      </c>
      <c r="AV1155" s="102">
        <f t="shared" si="950"/>
        <v>-266874.63</v>
      </c>
      <c r="AW1155" s="101"/>
      <c r="AX1155" s="102"/>
      <c r="AY1155" s="101">
        <f t="shared" si="951"/>
        <v>0</v>
      </c>
      <c r="AZ1155" s="516" t="s">
        <v>1693</v>
      </c>
      <c r="BA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row>
    <row r="1156" spans="1:87" s="11" customFormat="1" ht="12" customHeight="1">
      <c r="A1156" s="168">
        <v>24200511</v>
      </c>
      <c r="B1156" s="111" t="str">
        <f t="shared" si="927"/>
        <v>24200511</v>
      </c>
      <c r="C1156" s="96" t="s">
        <v>91</v>
      </c>
      <c r="D1156" s="115" t="str">
        <f t="shared" si="928"/>
        <v>W/C</v>
      </c>
      <c r="E1156" s="115"/>
      <c r="F1156" s="96"/>
      <c r="G1156" s="115"/>
      <c r="H1156" s="184" t="str">
        <f t="shared" si="944"/>
        <v/>
      </c>
      <c r="I1156" s="184" t="str">
        <f t="shared" si="945"/>
        <v/>
      </c>
      <c r="J1156" s="184" t="str">
        <f t="shared" si="946"/>
        <v/>
      </c>
      <c r="K1156" s="184" t="str">
        <f t="shared" si="947"/>
        <v/>
      </c>
      <c r="L1156" s="184" t="str">
        <f t="shared" si="930"/>
        <v>NO</v>
      </c>
      <c r="M1156" s="184" t="str">
        <f t="shared" si="931"/>
        <v>W/C</v>
      </c>
      <c r="N1156" s="184" t="str">
        <f t="shared" si="932"/>
        <v>W/C</v>
      </c>
      <c r="O1156"/>
      <c r="P1156" s="97">
        <v>-4616412</v>
      </c>
      <c r="Q1156" s="97">
        <v>-5106105</v>
      </c>
      <c r="R1156" s="97">
        <v>-5570270</v>
      </c>
      <c r="S1156" s="97">
        <v>-5996151</v>
      </c>
      <c r="T1156" s="97">
        <v>-1730170</v>
      </c>
      <c r="U1156" s="97">
        <v>-2063541</v>
      </c>
      <c r="V1156" s="97">
        <v>-2374331</v>
      </c>
      <c r="W1156" s="97">
        <v>-2730805</v>
      </c>
      <c r="X1156" s="97">
        <v>-3081131</v>
      </c>
      <c r="Y1156" s="97">
        <v>-3381872</v>
      </c>
      <c r="Z1156" s="97">
        <v>-3771924</v>
      </c>
      <c r="AA1156" s="97">
        <v>-4238945</v>
      </c>
      <c r="AB1156" s="97">
        <v>-4724438</v>
      </c>
      <c r="AC1156" s="97"/>
      <c r="AD1156" s="97"/>
      <c r="AE1156" s="97">
        <f t="shared" si="923"/>
        <v>-3726305.8333333335</v>
      </c>
      <c r="AF1156" s="105"/>
      <c r="AG1156" s="104"/>
      <c r="AH1156" s="102"/>
      <c r="AI1156" s="102"/>
      <c r="AJ1156" s="102"/>
      <c r="AK1156" s="103"/>
      <c r="AL1156" s="102">
        <f t="shared" si="948"/>
        <v>0</v>
      </c>
      <c r="AM1156" s="101"/>
      <c r="AN1156" s="102">
        <f t="shared" ref="AN1156:AN1164" si="952">AE1156</f>
        <v>-3726305.8333333335</v>
      </c>
      <c r="AO1156" s="264">
        <f t="shared" si="949"/>
        <v>-3726305.8333333335</v>
      </c>
      <c r="AP1156" s="240"/>
      <c r="AQ1156" s="87">
        <f t="shared" si="929"/>
        <v>-4724438</v>
      </c>
      <c r="AR1156" s="102"/>
      <c r="AS1156" s="102"/>
      <c r="AT1156" s="102"/>
      <c r="AU1156" s="103"/>
      <c r="AV1156" s="102">
        <f t="shared" si="950"/>
        <v>0</v>
      </c>
      <c r="AW1156" s="101"/>
      <c r="AX1156" s="102">
        <f>AQ1156</f>
        <v>-4724438</v>
      </c>
      <c r="AY1156" s="101">
        <f t="shared" si="951"/>
        <v>-4724438</v>
      </c>
      <c r="AZ1156" s="516"/>
      <c r="BA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row>
    <row r="1157" spans="1:87" s="11" customFormat="1" ht="12" customHeight="1">
      <c r="A1157" s="168">
        <v>24200521</v>
      </c>
      <c r="B1157" s="111" t="str">
        <f t="shared" si="927"/>
        <v>24200521</v>
      </c>
      <c r="C1157" s="96" t="s">
        <v>745</v>
      </c>
      <c r="D1157" s="115" t="str">
        <f t="shared" si="928"/>
        <v>W/C</v>
      </c>
      <c r="E1157" s="115"/>
      <c r="F1157" s="96"/>
      <c r="G1157" s="115"/>
      <c r="H1157" s="184" t="str">
        <f t="shared" si="944"/>
        <v/>
      </c>
      <c r="I1157" s="184" t="str">
        <f t="shared" si="945"/>
        <v/>
      </c>
      <c r="J1157" s="184" t="str">
        <f t="shared" si="946"/>
        <v/>
      </c>
      <c r="K1157" s="184" t="str">
        <f t="shared" si="947"/>
        <v/>
      </c>
      <c r="L1157" s="184" t="str">
        <f t="shared" si="930"/>
        <v>NO</v>
      </c>
      <c r="M1157" s="184" t="str">
        <f t="shared" si="931"/>
        <v>W/C</v>
      </c>
      <c r="N1157" s="184" t="str">
        <f t="shared" si="932"/>
        <v>W/C</v>
      </c>
      <c r="O1157"/>
      <c r="P1157" s="97">
        <v>-229815.99</v>
      </c>
      <c r="Q1157" s="97">
        <v>-306421.32</v>
      </c>
      <c r="R1157" s="97">
        <v>-383026.65</v>
      </c>
      <c r="S1157" s="97">
        <v>-459631.98</v>
      </c>
      <c r="T1157" s="97">
        <v>-536237.31000000006</v>
      </c>
      <c r="U1157" s="97">
        <v>0</v>
      </c>
      <c r="V1157" s="97">
        <v>0</v>
      </c>
      <c r="W1157" s="97">
        <v>0</v>
      </c>
      <c r="X1157" s="97">
        <v>0</v>
      </c>
      <c r="Y1157" s="97">
        <v>0</v>
      </c>
      <c r="Z1157" s="97">
        <v>-78520.42</v>
      </c>
      <c r="AA1157" s="97">
        <v>-157040.84</v>
      </c>
      <c r="AB1157" s="97">
        <v>-235561.26</v>
      </c>
      <c r="AC1157" s="97"/>
      <c r="AD1157" s="97"/>
      <c r="AE1157" s="97">
        <f t="shared" ref="AE1157:AE1220" si="953">(P1157+AB1157+SUM(Q1157:AA1157)*2)/24</f>
        <v>-179463.92874999999</v>
      </c>
      <c r="AF1157" s="105"/>
      <c r="AG1157" s="104"/>
      <c r="AH1157" s="102"/>
      <c r="AI1157" s="102"/>
      <c r="AJ1157" s="102"/>
      <c r="AK1157" s="103"/>
      <c r="AL1157" s="102">
        <f t="shared" si="948"/>
        <v>0</v>
      </c>
      <c r="AM1157" s="101"/>
      <c r="AN1157" s="102">
        <f t="shared" si="952"/>
        <v>-179463.92874999999</v>
      </c>
      <c r="AO1157" s="264">
        <f t="shared" si="949"/>
        <v>-179463.92874999999</v>
      </c>
      <c r="AP1157" s="240"/>
      <c r="AQ1157" s="87">
        <f t="shared" si="929"/>
        <v>-235561.26</v>
      </c>
      <c r="AR1157" s="102"/>
      <c r="AS1157" s="102"/>
      <c r="AT1157" s="102"/>
      <c r="AU1157" s="103"/>
      <c r="AV1157" s="102">
        <f t="shared" si="950"/>
        <v>0</v>
      </c>
      <c r="AW1157" s="101"/>
      <c r="AX1157" s="102">
        <f t="shared" ref="AX1157:AX1174" si="954">AQ1157</f>
        <v>-235561.26</v>
      </c>
      <c r="AY1157" s="101">
        <f t="shared" si="951"/>
        <v>-235561.26</v>
      </c>
      <c r="AZ1157" s="516"/>
      <c r="BA1157"/>
      <c r="BC1157"/>
      <c r="BD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row>
    <row r="1158" spans="1:87" s="11" customFormat="1" ht="12" customHeight="1">
      <c r="A1158" s="168">
        <v>24200541</v>
      </c>
      <c r="B1158" s="111" t="str">
        <f t="shared" si="927"/>
        <v>24200541</v>
      </c>
      <c r="C1158" s="96" t="s">
        <v>452</v>
      </c>
      <c r="D1158" s="115" t="str">
        <f t="shared" si="928"/>
        <v>W/C</v>
      </c>
      <c r="E1158" s="115"/>
      <c r="F1158" s="96"/>
      <c r="G1158" s="115"/>
      <c r="H1158" s="184" t="str">
        <f t="shared" si="944"/>
        <v/>
      </c>
      <c r="I1158" s="184" t="str">
        <f t="shared" si="945"/>
        <v/>
      </c>
      <c r="J1158" s="184" t="str">
        <f t="shared" si="946"/>
        <v/>
      </c>
      <c r="K1158" s="184" t="str">
        <f t="shared" si="947"/>
        <v/>
      </c>
      <c r="L1158" s="184" t="str">
        <f t="shared" si="930"/>
        <v>NO</v>
      </c>
      <c r="M1158" s="184" t="str">
        <f t="shared" si="931"/>
        <v>W/C</v>
      </c>
      <c r="N1158" s="184" t="str">
        <f t="shared" si="932"/>
        <v>W/C</v>
      </c>
      <c r="O1158"/>
      <c r="P1158" s="97">
        <v>-100203.45</v>
      </c>
      <c r="Q1158" s="97">
        <v>-120244.14</v>
      </c>
      <c r="R1158" s="97">
        <v>-140284.82999999999</v>
      </c>
      <c r="S1158" s="97">
        <v>-160325.51999999999</v>
      </c>
      <c r="T1158" s="97">
        <v>-180366.21</v>
      </c>
      <c r="U1158" s="97">
        <v>-200406.9</v>
      </c>
      <c r="V1158" s="97">
        <v>-220447.59</v>
      </c>
      <c r="W1158" s="97">
        <v>-23046.43</v>
      </c>
      <c r="X1158" s="97">
        <v>-18120.150000000001</v>
      </c>
      <c r="Y1158" s="97">
        <v>-36240.300000000003</v>
      </c>
      <c r="Z1158" s="97">
        <v>-54360.45</v>
      </c>
      <c r="AA1158" s="97">
        <v>-72480.600000000006</v>
      </c>
      <c r="AB1158" s="97">
        <v>-90600.75</v>
      </c>
      <c r="AC1158" s="97"/>
      <c r="AD1158" s="97"/>
      <c r="AE1158" s="97">
        <f t="shared" si="953"/>
        <v>-110143.76833333336</v>
      </c>
      <c r="AF1158" s="105"/>
      <c r="AG1158" s="104"/>
      <c r="AH1158" s="102"/>
      <c r="AI1158" s="102"/>
      <c r="AJ1158" s="102"/>
      <c r="AK1158" s="103"/>
      <c r="AL1158" s="102">
        <f t="shared" si="948"/>
        <v>0</v>
      </c>
      <c r="AM1158" s="101"/>
      <c r="AN1158" s="102">
        <f t="shared" si="952"/>
        <v>-110143.76833333336</v>
      </c>
      <c r="AO1158" s="264">
        <f t="shared" si="949"/>
        <v>-110143.76833333336</v>
      </c>
      <c r="AP1158" s="240"/>
      <c r="AQ1158" s="87">
        <f t="shared" si="929"/>
        <v>-90600.75</v>
      </c>
      <c r="AR1158" s="102"/>
      <c r="AS1158" s="102"/>
      <c r="AT1158" s="102"/>
      <c r="AU1158" s="103"/>
      <c r="AV1158" s="102">
        <f t="shared" si="950"/>
        <v>0</v>
      </c>
      <c r="AW1158" s="101"/>
      <c r="AX1158" s="102">
        <f t="shared" si="954"/>
        <v>-90600.75</v>
      </c>
      <c r="AY1158" s="101">
        <f t="shared" si="951"/>
        <v>-90600.75</v>
      </c>
      <c r="AZ1158" s="516"/>
      <c r="BA1158"/>
      <c r="BC1158"/>
      <c r="BD1158"/>
      <c r="BE1158"/>
      <c r="BF1158"/>
      <c r="BG1158"/>
      <c r="BH1158"/>
      <c r="BI1158"/>
      <c r="BJ1158"/>
      <c r="BK1158"/>
      <c r="BL1158"/>
      <c r="BM1158"/>
      <c r="BN1158"/>
      <c r="BO1158"/>
      <c r="BP1158"/>
      <c r="BQ1158"/>
      <c r="BR1158"/>
      <c r="BS1158"/>
      <c r="BT1158"/>
      <c r="BU1158"/>
      <c r="BV1158"/>
      <c r="BW1158"/>
      <c r="BX1158"/>
      <c r="BY1158"/>
      <c r="BZ1158"/>
      <c r="CA1158"/>
      <c r="CB1158"/>
      <c r="CC1158"/>
      <c r="CD1158"/>
      <c r="CE1158"/>
      <c r="CF1158"/>
      <c r="CG1158"/>
      <c r="CH1158"/>
      <c r="CI1158"/>
    </row>
    <row r="1159" spans="1:87" s="11" customFormat="1" ht="12" customHeight="1">
      <c r="A1159" s="168">
        <v>24200551</v>
      </c>
      <c r="B1159" s="111" t="str">
        <f t="shared" si="927"/>
        <v>24200551</v>
      </c>
      <c r="C1159" s="96" t="s">
        <v>19</v>
      </c>
      <c r="D1159" s="115" t="str">
        <f t="shared" si="928"/>
        <v>W/C</v>
      </c>
      <c r="E1159" s="115"/>
      <c r="F1159" s="96"/>
      <c r="G1159" s="115"/>
      <c r="H1159" s="184" t="str">
        <f t="shared" si="944"/>
        <v/>
      </c>
      <c r="I1159" s="184" t="str">
        <f t="shared" si="945"/>
        <v/>
      </c>
      <c r="J1159" s="184" t="str">
        <f t="shared" si="946"/>
        <v/>
      </c>
      <c r="K1159" s="184" t="str">
        <f t="shared" si="947"/>
        <v/>
      </c>
      <c r="L1159" s="184" t="str">
        <f t="shared" si="930"/>
        <v>NO</v>
      </c>
      <c r="M1159" s="184" t="str">
        <f t="shared" si="931"/>
        <v>W/C</v>
      </c>
      <c r="N1159" s="184" t="str">
        <f t="shared" si="932"/>
        <v>W/C</v>
      </c>
      <c r="O1159"/>
      <c r="P1159" s="97">
        <v>-100203.45</v>
      </c>
      <c r="Q1159" s="97">
        <v>-120244.14</v>
      </c>
      <c r="R1159" s="97">
        <v>-140284.82999999999</v>
      </c>
      <c r="S1159" s="97">
        <v>-160325.51999999999</v>
      </c>
      <c r="T1159" s="97">
        <v>-180366.21</v>
      </c>
      <c r="U1159" s="97">
        <v>-200406.9</v>
      </c>
      <c r="V1159" s="97">
        <v>-220447.59</v>
      </c>
      <c r="W1159" s="97">
        <v>-23046.43</v>
      </c>
      <c r="X1159" s="97">
        <v>-18120.150000000001</v>
      </c>
      <c r="Y1159" s="97">
        <v>-36240.300000000003</v>
      </c>
      <c r="Z1159" s="97">
        <v>-54360.45</v>
      </c>
      <c r="AA1159" s="97">
        <v>-72480.600000000006</v>
      </c>
      <c r="AB1159" s="97">
        <v>-90600.75</v>
      </c>
      <c r="AC1159" s="97"/>
      <c r="AD1159" s="97"/>
      <c r="AE1159" s="97">
        <f t="shared" si="953"/>
        <v>-110143.76833333336</v>
      </c>
      <c r="AF1159" s="105"/>
      <c r="AG1159" s="104"/>
      <c r="AH1159" s="102"/>
      <c r="AI1159" s="102"/>
      <c r="AJ1159" s="102"/>
      <c r="AK1159" s="103"/>
      <c r="AL1159" s="102">
        <f t="shared" si="948"/>
        <v>0</v>
      </c>
      <c r="AM1159" s="101"/>
      <c r="AN1159" s="102">
        <f t="shared" si="952"/>
        <v>-110143.76833333336</v>
      </c>
      <c r="AO1159" s="264">
        <f t="shared" si="949"/>
        <v>-110143.76833333336</v>
      </c>
      <c r="AP1159" s="240"/>
      <c r="AQ1159" s="87">
        <f t="shared" si="929"/>
        <v>-90600.75</v>
      </c>
      <c r="AR1159" s="102"/>
      <c r="AS1159" s="102"/>
      <c r="AT1159" s="102"/>
      <c r="AU1159" s="103"/>
      <c r="AV1159" s="102">
        <f t="shared" si="950"/>
        <v>0</v>
      </c>
      <c r="AW1159" s="101"/>
      <c r="AX1159" s="102">
        <f t="shared" si="954"/>
        <v>-90600.75</v>
      </c>
      <c r="AY1159" s="101">
        <f t="shared" si="951"/>
        <v>-90600.75</v>
      </c>
      <c r="AZ1159" s="516"/>
      <c r="BA1159"/>
      <c r="BC1159"/>
      <c r="BD1159"/>
      <c r="BE1159"/>
      <c r="BF1159"/>
      <c r="BG1159"/>
      <c r="BH1159"/>
      <c r="BI1159"/>
      <c r="BJ1159"/>
      <c r="BK1159"/>
      <c r="BL1159"/>
      <c r="BM1159"/>
      <c r="BN1159"/>
      <c r="BO1159"/>
      <c r="BP1159"/>
      <c r="BQ1159"/>
      <c r="BR1159"/>
      <c r="BS1159"/>
      <c r="BT1159"/>
      <c r="BU1159"/>
      <c r="BV1159"/>
      <c r="BW1159"/>
      <c r="BX1159"/>
      <c r="BY1159"/>
      <c r="BZ1159"/>
      <c r="CA1159"/>
      <c r="CB1159"/>
      <c r="CC1159"/>
      <c r="CD1159"/>
      <c r="CE1159"/>
      <c r="CF1159"/>
      <c r="CG1159"/>
      <c r="CH1159"/>
      <c r="CI1159"/>
    </row>
    <row r="1160" spans="1:87" s="11" customFormat="1" ht="12" customHeight="1">
      <c r="A1160" s="168">
        <v>24200561</v>
      </c>
      <c r="B1160" s="111" t="str">
        <f t="shared" si="927"/>
        <v>24200561</v>
      </c>
      <c r="C1160" s="96" t="s">
        <v>314</v>
      </c>
      <c r="D1160" s="115" t="str">
        <f t="shared" si="928"/>
        <v>W/C</v>
      </c>
      <c r="E1160" s="115"/>
      <c r="F1160" s="96"/>
      <c r="G1160" s="115"/>
      <c r="H1160" s="184" t="str">
        <f t="shared" si="944"/>
        <v/>
      </c>
      <c r="I1160" s="184" t="str">
        <f t="shared" si="945"/>
        <v/>
      </c>
      <c r="J1160" s="184" t="str">
        <f t="shared" si="946"/>
        <v/>
      </c>
      <c r="K1160" s="184" t="str">
        <f t="shared" si="947"/>
        <v/>
      </c>
      <c r="L1160" s="184" t="str">
        <f t="shared" si="930"/>
        <v>NO</v>
      </c>
      <c r="M1160" s="184" t="str">
        <f t="shared" si="931"/>
        <v>W/C</v>
      </c>
      <c r="N1160" s="184" t="str">
        <f t="shared" si="932"/>
        <v>W/C</v>
      </c>
      <c r="O1160"/>
      <c r="P1160" s="97">
        <v>-28847.25</v>
      </c>
      <c r="Q1160" s="97">
        <v>-34616.699999999997</v>
      </c>
      <c r="R1160" s="97">
        <v>-40386.15</v>
      </c>
      <c r="S1160" s="97">
        <v>-46155.6</v>
      </c>
      <c r="T1160" s="97">
        <v>-51925.05</v>
      </c>
      <c r="U1160" s="97">
        <v>-57694.5</v>
      </c>
      <c r="V1160" s="97">
        <v>-63463.95</v>
      </c>
      <c r="W1160" s="97">
        <v>-9156.2199999999993</v>
      </c>
      <c r="X1160" s="97">
        <v>-5006.43</v>
      </c>
      <c r="Y1160" s="97">
        <v>-10012.86</v>
      </c>
      <c r="Z1160" s="97">
        <v>-15019.29</v>
      </c>
      <c r="AA1160" s="97">
        <v>-20025.72</v>
      </c>
      <c r="AB1160" s="97">
        <v>-25032.15</v>
      </c>
      <c r="AC1160" s="97"/>
      <c r="AD1160" s="97"/>
      <c r="AE1160" s="97">
        <f t="shared" si="953"/>
        <v>-31700.180833333332</v>
      </c>
      <c r="AF1160" s="105"/>
      <c r="AG1160" s="104"/>
      <c r="AH1160" s="102"/>
      <c r="AI1160" s="102"/>
      <c r="AJ1160" s="102"/>
      <c r="AK1160" s="103"/>
      <c r="AL1160" s="102">
        <f t="shared" si="948"/>
        <v>0</v>
      </c>
      <c r="AM1160" s="101"/>
      <c r="AN1160" s="102">
        <f t="shared" si="952"/>
        <v>-31700.180833333332</v>
      </c>
      <c r="AO1160" s="264">
        <f t="shared" si="949"/>
        <v>-31700.180833333332</v>
      </c>
      <c r="AP1160" s="240"/>
      <c r="AQ1160" s="87">
        <f t="shared" si="929"/>
        <v>-25032.15</v>
      </c>
      <c r="AR1160" s="102"/>
      <c r="AS1160" s="102"/>
      <c r="AT1160" s="102"/>
      <c r="AU1160" s="103"/>
      <c r="AV1160" s="102">
        <f t="shared" si="950"/>
        <v>0</v>
      </c>
      <c r="AW1160" s="101"/>
      <c r="AX1160" s="102">
        <f t="shared" si="954"/>
        <v>-25032.15</v>
      </c>
      <c r="AY1160" s="101">
        <f t="shared" si="951"/>
        <v>-25032.15</v>
      </c>
      <c r="AZ1160" s="516"/>
      <c r="BA1160"/>
      <c r="BC1160"/>
      <c r="BD1160"/>
      <c r="BE1160"/>
      <c r="BF1160"/>
      <c r="BG1160"/>
      <c r="BH1160"/>
      <c r="BI1160"/>
      <c r="BJ1160"/>
      <c r="BK1160"/>
      <c r="BL1160"/>
      <c r="BM1160"/>
      <c r="BN1160"/>
      <c r="BO1160"/>
      <c r="BP1160"/>
      <c r="BQ1160"/>
      <c r="BR1160"/>
      <c r="BS1160"/>
      <c r="BT1160"/>
      <c r="BU1160"/>
      <c r="BV1160"/>
      <c r="BW1160"/>
      <c r="BX1160"/>
      <c r="BY1160"/>
      <c r="BZ1160"/>
      <c r="CA1160"/>
      <c r="CB1160"/>
      <c r="CC1160"/>
      <c r="CD1160"/>
      <c r="CE1160"/>
      <c r="CF1160"/>
      <c r="CG1160"/>
      <c r="CH1160"/>
      <c r="CI1160"/>
    </row>
    <row r="1161" spans="1:87" s="11" customFormat="1" ht="12" customHeight="1">
      <c r="A1161" s="168">
        <v>24200571</v>
      </c>
      <c r="B1161" s="111" t="str">
        <f t="shared" si="927"/>
        <v>24200571</v>
      </c>
      <c r="C1161" s="96" t="s">
        <v>151</v>
      </c>
      <c r="D1161" s="115" t="str">
        <f t="shared" si="928"/>
        <v>W/C</v>
      </c>
      <c r="E1161" s="115"/>
      <c r="F1161" s="96"/>
      <c r="G1161" s="115"/>
      <c r="H1161" s="184" t="str">
        <f t="shared" si="944"/>
        <v/>
      </c>
      <c r="I1161" s="184" t="str">
        <f t="shared" si="945"/>
        <v/>
      </c>
      <c r="J1161" s="184" t="str">
        <f t="shared" si="946"/>
        <v/>
      </c>
      <c r="K1161" s="184" t="str">
        <f t="shared" si="947"/>
        <v/>
      </c>
      <c r="L1161" s="184" t="str">
        <f t="shared" si="930"/>
        <v>NO</v>
      </c>
      <c r="M1161" s="184" t="str">
        <f t="shared" si="931"/>
        <v>W/C</v>
      </c>
      <c r="N1161" s="184" t="str">
        <f t="shared" si="932"/>
        <v>W/C</v>
      </c>
      <c r="O1161"/>
      <c r="P1161" s="97">
        <v>-28847.25</v>
      </c>
      <c r="Q1161" s="97">
        <v>-34616.699999999997</v>
      </c>
      <c r="R1161" s="97">
        <v>-40386.15</v>
      </c>
      <c r="S1161" s="97">
        <v>-46155.6</v>
      </c>
      <c r="T1161" s="97">
        <v>-51925.05</v>
      </c>
      <c r="U1161" s="97">
        <v>-57694.5</v>
      </c>
      <c r="V1161" s="97">
        <v>-63463.95</v>
      </c>
      <c r="W1161" s="97">
        <v>-9156.23</v>
      </c>
      <c r="X1161" s="97">
        <v>-5006.43</v>
      </c>
      <c r="Y1161" s="97">
        <v>-10012.86</v>
      </c>
      <c r="Z1161" s="97">
        <v>-15019.29</v>
      </c>
      <c r="AA1161" s="97">
        <v>-20025.72</v>
      </c>
      <c r="AB1161" s="97">
        <v>-25032.15</v>
      </c>
      <c r="AC1161" s="97"/>
      <c r="AD1161" s="97"/>
      <c r="AE1161" s="97">
        <f t="shared" si="953"/>
        <v>-31700.181666666667</v>
      </c>
      <c r="AF1161" s="105"/>
      <c r="AG1161" s="104"/>
      <c r="AH1161" s="102"/>
      <c r="AI1161" s="102"/>
      <c r="AJ1161" s="102"/>
      <c r="AK1161" s="103"/>
      <c r="AL1161" s="102">
        <f t="shared" si="948"/>
        <v>0</v>
      </c>
      <c r="AM1161" s="101"/>
      <c r="AN1161" s="102">
        <f t="shared" si="952"/>
        <v>-31700.181666666667</v>
      </c>
      <c r="AO1161" s="264">
        <f t="shared" si="949"/>
        <v>-31700.181666666667</v>
      </c>
      <c r="AP1161" s="240"/>
      <c r="AQ1161" s="87">
        <f t="shared" si="929"/>
        <v>-25032.15</v>
      </c>
      <c r="AR1161" s="102"/>
      <c r="AS1161" s="102"/>
      <c r="AT1161" s="102"/>
      <c r="AU1161" s="103"/>
      <c r="AV1161" s="102">
        <f t="shared" si="950"/>
        <v>0</v>
      </c>
      <c r="AW1161" s="101"/>
      <c r="AX1161" s="102">
        <f t="shared" si="954"/>
        <v>-25032.15</v>
      </c>
      <c r="AY1161" s="101">
        <f t="shared" si="951"/>
        <v>-25032.15</v>
      </c>
      <c r="AZ1161" s="516"/>
      <c r="BA1161"/>
      <c r="BC1161"/>
      <c r="BD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row>
    <row r="1162" spans="1:87" s="11" customFormat="1" ht="12" customHeight="1">
      <c r="A1162" s="174">
        <v>24200603</v>
      </c>
      <c r="B1162" s="204" t="str">
        <f t="shared" si="927"/>
        <v>24200603</v>
      </c>
      <c r="C1162" s="96" t="s">
        <v>485</v>
      </c>
      <c r="D1162" s="115" t="str">
        <f t="shared" si="928"/>
        <v>W/C</v>
      </c>
      <c r="E1162" s="574" t="s">
        <v>1709</v>
      </c>
      <c r="F1162" s="96"/>
      <c r="G1162" s="115"/>
      <c r="H1162" s="184" t="str">
        <f t="shared" si="944"/>
        <v/>
      </c>
      <c r="I1162" s="184" t="str">
        <f t="shared" si="945"/>
        <v/>
      </c>
      <c r="J1162" s="184" t="str">
        <f t="shared" si="946"/>
        <v/>
      </c>
      <c r="K1162" s="184" t="str">
        <f t="shared" si="947"/>
        <v/>
      </c>
      <c r="L1162" s="184" t="str">
        <f t="shared" si="930"/>
        <v>NO</v>
      </c>
      <c r="M1162" s="184" t="str">
        <f t="shared" si="931"/>
        <v>W/C</v>
      </c>
      <c r="N1162" s="184" t="str">
        <f t="shared" si="932"/>
        <v>W/C</v>
      </c>
      <c r="O1162" s="4"/>
      <c r="P1162" s="97">
        <v>0</v>
      </c>
      <c r="Q1162" s="97">
        <v>0</v>
      </c>
      <c r="R1162" s="97">
        <v>0</v>
      </c>
      <c r="S1162" s="97">
        <v>0</v>
      </c>
      <c r="T1162" s="97">
        <v>0</v>
      </c>
      <c r="U1162" s="97">
        <v>0</v>
      </c>
      <c r="V1162" s="97">
        <v>0</v>
      </c>
      <c r="W1162" s="97">
        <v>0</v>
      </c>
      <c r="X1162" s="97">
        <v>0</v>
      </c>
      <c r="Y1162" s="97">
        <v>0</v>
      </c>
      <c r="Z1162" s="97">
        <v>0</v>
      </c>
      <c r="AA1162" s="97">
        <v>0</v>
      </c>
      <c r="AB1162" s="97">
        <v>0</v>
      </c>
      <c r="AC1162" s="97"/>
      <c r="AD1162" s="97"/>
      <c r="AE1162" s="97">
        <f t="shared" si="953"/>
        <v>0</v>
      </c>
      <c r="AF1162" s="105"/>
      <c r="AG1162" s="104"/>
      <c r="AH1162" s="102"/>
      <c r="AI1162" s="102"/>
      <c r="AJ1162" s="102"/>
      <c r="AK1162" s="103"/>
      <c r="AL1162" s="102">
        <f t="shared" si="948"/>
        <v>0</v>
      </c>
      <c r="AM1162" s="101"/>
      <c r="AN1162" s="102">
        <f t="shared" si="952"/>
        <v>0</v>
      </c>
      <c r="AO1162" s="264">
        <f t="shared" si="949"/>
        <v>0</v>
      </c>
      <c r="AP1162" s="102"/>
      <c r="AQ1162" s="87">
        <f t="shared" si="929"/>
        <v>0</v>
      </c>
      <c r="AR1162" s="102"/>
      <c r="AS1162" s="102"/>
      <c r="AT1162" s="102"/>
      <c r="AU1162" s="103"/>
      <c r="AV1162" s="102">
        <f t="shared" si="950"/>
        <v>0</v>
      </c>
      <c r="AW1162" s="101"/>
      <c r="AX1162" s="102">
        <f t="shared" si="954"/>
        <v>0</v>
      </c>
      <c r="AY1162" s="101">
        <f t="shared" si="951"/>
        <v>0</v>
      </c>
      <c r="AZ1162" s="516"/>
      <c r="BA1162"/>
      <c r="BC1162"/>
      <c r="BD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row>
    <row r="1163" spans="1:87" s="11" customFormat="1" ht="12" customHeight="1">
      <c r="A1163" s="181">
        <v>24200611</v>
      </c>
      <c r="B1163" s="211" t="str">
        <f t="shared" si="927"/>
        <v>24200611</v>
      </c>
      <c r="C1163" s="96" t="s">
        <v>302</v>
      </c>
      <c r="D1163" s="115" t="str">
        <f t="shared" si="928"/>
        <v>W/C</v>
      </c>
      <c r="E1163" s="115"/>
      <c r="F1163" s="96"/>
      <c r="G1163" s="115"/>
      <c r="H1163" s="184" t="str">
        <f t="shared" si="944"/>
        <v/>
      </c>
      <c r="I1163" s="184" t="str">
        <f t="shared" si="945"/>
        <v/>
      </c>
      <c r="J1163" s="184" t="str">
        <f t="shared" si="946"/>
        <v/>
      </c>
      <c r="K1163" s="184" t="str">
        <f t="shared" si="947"/>
        <v/>
      </c>
      <c r="L1163" s="184" t="str">
        <f t="shared" si="930"/>
        <v>NO</v>
      </c>
      <c r="M1163" s="184" t="str">
        <f t="shared" si="931"/>
        <v>W/C</v>
      </c>
      <c r="N1163" s="184" t="str">
        <f t="shared" si="932"/>
        <v>W/C</v>
      </c>
      <c r="O1163"/>
      <c r="P1163" s="97">
        <v>-196789.26</v>
      </c>
      <c r="Q1163" s="97">
        <v>-262385.68</v>
      </c>
      <c r="R1163" s="97">
        <v>-327982.09999999998</v>
      </c>
      <c r="S1163" s="97">
        <v>-393578.52</v>
      </c>
      <c r="T1163" s="97">
        <v>-459174.94</v>
      </c>
      <c r="U1163" s="97">
        <v>-524771.36</v>
      </c>
      <c r="V1163" s="97">
        <v>-590367.78</v>
      </c>
      <c r="W1163" s="97">
        <v>-655964.19999999995</v>
      </c>
      <c r="X1163" s="97">
        <v>0</v>
      </c>
      <c r="Y1163" s="97">
        <v>0</v>
      </c>
      <c r="Z1163" s="97">
        <v>-62694.080000000002</v>
      </c>
      <c r="AA1163" s="97">
        <v>-125388.16</v>
      </c>
      <c r="AB1163" s="97">
        <v>-188082.24</v>
      </c>
      <c r="AC1163" s="97"/>
      <c r="AD1163" s="97"/>
      <c r="AE1163" s="97">
        <f t="shared" si="953"/>
        <v>-299561.88083333336</v>
      </c>
      <c r="AF1163" s="105"/>
      <c r="AG1163" s="104"/>
      <c r="AH1163" s="102"/>
      <c r="AI1163" s="102"/>
      <c r="AJ1163" s="102"/>
      <c r="AK1163" s="103"/>
      <c r="AL1163" s="102">
        <f t="shared" si="948"/>
        <v>0</v>
      </c>
      <c r="AM1163" s="101"/>
      <c r="AN1163" s="102">
        <f t="shared" si="952"/>
        <v>-299561.88083333336</v>
      </c>
      <c r="AO1163" s="264">
        <f t="shared" si="949"/>
        <v>-299561.88083333336</v>
      </c>
      <c r="AP1163" s="240"/>
      <c r="AQ1163" s="87">
        <f t="shared" si="929"/>
        <v>-188082.24</v>
      </c>
      <c r="AR1163" s="102"/>
      <c r="AS1163" s="102"/>
      <c r="AT1163" s="102"/>
      <c r="AU1163" s="103"/>
      <c r="AV1163" s="102">
        <f t="shared" si="950"/>
        <v>0</v>
      </c>
      <c r="AW1163" s="101"/>
      <c r="AX1163" s="102">
        <f t="shared" si="954"/>
        <v>-188082.24</v>
      </c>
      <c r="AY1163" s="101">
        <f t="shared" si="951"/>
        <v>-188082.24</v>
      </c>
      <c r="AZ1163" s="516"/>
      <c r="BA1163"/>
      <c r="BC1163"/>
      <c r="BD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row>
    <row r="1164" spans="1:87" s="11" customFormat="1" ht="12" customHeight="1">
      <c r="A1164" s="168">
        <v>24200622</v>
      </c>
      <c r="B1164" s="111" t="str">
        <f t="shared" si="927"/>
        <v>24200622</v>
      </c>
      <c r="C1164" s="96" t="s">
        <v>1271</v>
      </c>
      <c r="D1164" s="115" t="str">
        <f t="shared" si="928"/>
        <v>W/C</v>
      </c>
      <c r="E1164" s="115"/>
      <c r="F1164" s="96"/>
      <c r="G1164" s="115"/>
      <c r="H1164" s="184" t="str">
        <f t="shared" ref="H1164:H1195" si="955">IF(VALUE(AH1164),H$7,IF(ISBLANK(AH1164),"",H$7))</f>
        <v/>
      </c>
      <c r="I1164" s="184" t="str">
        <f t="shared" ref="I1164:I1195" si="956">IF(VALUE(AI1164),I$7,IF(ISBLANK(AI1164),"",I$7))</f>
        <v/>
      </c>
      <c r="J1164" s="184" t="str">
        <f t="shared" ref="J1164:J1195" si="957">IF(VALUE(AJ1164),J$7,IF(ISBLANK(AJ1164),"",J$7))</f>
        <v/>
      </c>
      <c r="K1164" s="184" t="str">
        <f t="shared" ref="K1164:K1195" si="958">IF(VALUE(AK1164),K$7,IF(ISBLANK(AK1164),"",K$7))</f>
        <v/>
      </c>
      <c r="L1164" s="184" t="str">
        <f t="shared" si="930"/>
        <v>NO</v>
      </c>
      <c r="M1164" s="184" t="str">
        <f t="shared" si="931"/>
        <v>W/C</v>
      </c>
      <c r="N1164" s="184" t="str">
        <f t="shared" si="932"/>
        <v>W/C</v>
      </c>
      <c r="O1164"/>
      <c r="P1164" s="97">
        <v>-1995519</v>
      </c>
      <c r="Q1164" s="97">
        <v>-2238318</v>
      </c>
      <c r="R1164" s="97">
        <v>-2485036</v>
      </c>
      <c r="S1164" s="97">
        <v>-2703189</v>
      </c>
      <c r="T1164" s="97">
        <v>-862486</v>
      </c>
      <c r="U1164" s="97">
        <v>-955679</v>
      </c>
      <c r="V1164" s="97">
        <v>-1039950</v>
      </c>
      <c r="W1164" s="97">
        <v>-1106227</v>
      </c>
      <c r="X1164" s="97">
        <v>-1179314</v>
      </c>
      <c r="Y1164" s="97">
        <v>-1258467</v>
      </c>
      <c r="Z1164" s="97">
        <v>-1394473</v>
      </c>
      <c r="AA1164" s="97">
        <v>-1551795</v>
      </c>
      <c r="AB1164" s="97">
        <v>-1699118</v>
      </c>
      <c r="AC1164" s="97"/>
      <c r="AD1164" s="97"/>
      <c r="AE1164" s="97">
        <f t="shared" si="953"/>
        <v>-1551854.375</v>
      </c>
      <c r="AF1164" s="105"/>
      <c r="AG1164" s="104"/>
      <c r="AH1164" s="102"/>
      <c r="AI1164" s="102"/>
      <c r="AJ1164" s="102"/>
      <c r="AK1164" s="103"/>
      <c r="AL1164" s="102">
        <f t="shared" si="948"/>
        <v>0</v>
      </c>
      <c r="AM1164" s="101"/>
      <c r="AN1164" s="102">
        <f t="shared" si="952"/>
        <v>-1551854.375</v>
      </c>
      <c r="AO1164" s="264">
        <f t="shared" si="949"/>
        <v>-1551854.375</v>
      </c>
      <c r="AP1164" s="240"/>
      <c r="AQ1164" s="87">
        <f t="shared" si="929"/>
        <v>-1699118</v>
      </c>
      <c r="AR1164" s="102"/>
      <c r="AS1164" s="102"/>
      <c r="AT1164" s="102"/>
      <c r="AU1164" s="103"/>
      <c r="AV1164" s="102">
        <f t="shared" si="950"/>
        <v>0</v>
      </c>
      <c r="AW1164" s="101"/>
      <c r="AX1164" s="102">
        <f t="shared" si="954"/>
        <v>-1699118</v>
      </c>
      <c r="AY1164" s="101">
        <f t="shared" si="951"/>
        <v>-1699118</v>
      </c>
      <c r="AZ1164" s="516"/>
      <c r="BA1164"/>
      <c r="BC1164"/>
      <c r="BD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row>
    <row r="1165" spans="1:87" s="11" customFormat="1" ht="12" customHeight="1">
      <c r="A1165" s="168">
        <v>24200632</v>
      </c>
      <c r="B1165" s="111" t="str">
        <f t="shared" si="927"/>
        <v>24200632</v>
      </c>
      <c r="C1165" s="96" t="s">
        <v>633</v>
      </c>
      <c r="D1165" s="115" t="str">
        <f t="shared" si="928"/>
        <v>Non-Op</v>
      </c>
      <c r="E1165" s="115"/>
      <c r="F1165" s="96"/>
      <c r="G1165" s="115"/>
      <c r="H1165" s="184" t="str">
        <f t="shared" si="955"/>
        <v/>
      </c>
      <c r="I1165" s="184" t="str">
        <f t="shared" si="956"/>
        <v/>
      </c>
      <c r="J1165" s="184" t="str">
        <f t="shared" si="957"/>
        <v/>
      </c>
      <c r="K1165" s="184" t="str">
        <f t="shared" si="958"/>
        <v>Non-Op</v>
      </c>
      <c r="L1165" s="184" t="str">
        <f t="shared" si="930"/>
        <v>NO</v>
      </c>
      <c r="M1165" s="184" t="str">
        <f t="shared" si="931"/>
        <v>NO</v>
      </c>
      <c r="N1165" s="184" t="str">
        <f t="shared" si="932"/>
        <v/>
      </c>
      <c r="O1165"/>
      <c r="P1165" s="97">
        <v>0</v>
      </c>
      <c r="Q1165" s="97">
        <v>0</v>
      </c>
      <c r="R1165" s="97">
        <v>0</v>
      </c>
      <c r="S1165" s="97">
        <v>0</v>
      </c>
      <c r="T1165" s="97">
        <v>0</v>
      </c>
      <c r="U1165" s="97">
        <v>0</v>
      </c>
      <c r="V1165" s="97">
        <v>0</v>
      </c>
      <c r="W1165" s="97">
        <v>0</v>
      </c>
      <c r="X1165" s="97">
        <v>0</v>
      </c>
      <c r="Y1165" s="97">
        <v>0</v>
      </c>
      <c r="Z1165" s="97">
        <v>0</v>
      </c>
      <c r="AA1165" s="97">
        <v>0</v>
      </c>
      <c r="AB1165" s="97">
        <v>0</v>
      </c>
      <c r="AC1165" s="97"/>
      <c r="AD1165" s="97"/>
      <c r="AE1165" s="97">
        <f t="shared" si="953"/>
        <v>0</v>
      </c>
      <c r="AF1165" s="105"/>
      <c r="AG1165" s="104"/>
      <c r="AH1165" s="102"/>
      <c r="AI1165" s="102"/>
      <c r="AJ1165" s="102"/>
      <c r="AK1165" s="103">
        <f>AE1165</f>
        <v>0</v>
      </c>
      <c r="AL1165" s="102">
        <f t="shared" si="948"/>
        <v>0</v>
      </c>
      <c r="AM1165" s="101"/>
      <c r="AN1165" s="102"/>
      <c r="AO1165" s="264">
        <f t="shared" si="949"/>
        <v>0</v>
      </c>
      <c r="AP1165" s="240"/>
      <c r="AQ1165" s="87">
        <f t="shared" si="929"/>
        <v>0</v>
      </c>
      <c r="AR1165" s="102"/>
      <c r="AS1165" s="102"/>
      <c r="AT1165" s="102"/>
      <c r="AU1165" s="103">
        <f>AQ1165</f>
        <v>0</v>
      </c>
      <c r="AV1165" s="102">
        <f t="shared" si="950"/>
        <v>0</v>
      </c>
      <c r="AW1165" s="101"/>
      <c r="AX1165" s="102"/>
      <c r="AY1165" s="101">
        <f t="shared" si="951"/>
        <v>0</v>
      </c>
      <c r="AZ1165" s="516" t="s">
        <v>1684</v>
      </c>
      <c r="BA1165"/>
      <c r="BC1165"/>
      <c r="BD1165"/>
      <c r="BE1165"/>
      <c r="BF1165"/>
      <c r="BG1165"/>
      <c r="BH1165"/>
      <c r="BI1165"/>
      <c r="BJ1165"/>
      <c r="BK1165"/>
      <c r="BL1165"/>
      <c r="BM1165"/>
      <c r="BN1165"/>
      <c r="BO1165"/>
      <c r="BP1165"/>
      <c r="BQ1165"/>
      <c r="BR1165"/>
      <c r="BS1165"/>
      <c r="BT1165"/>
      <c r="BU1165"/>
      <c r="BV1165"/>
      <c r="BW1165"/>
      <c r="BX1165"/>
      <c r="BY1165"/>
      <c r="BZ1165"/>
      <c r="CA1165"/>
      <c r="CB1165"/>
      <c r="CC1165"/>
      <c r="CD1165"/>
      <c r="CE1165"/>
      <c r="CF1165"/>
      <c r="CG1165"/>
      <c r="CH1165"/>
      <c r="CI1165"/>
    </row>
    <row r="1166" spans="1:87" s="11" customFormat="1" ht="12" customHeight="1">
      <c r="A1166" s="168">
        <v>24200633</v>
      </c>
      <c r="B1166" s="111" t="str">
        <f t="shared" si="927"/>
        <v>24200633</v>
      </c>
      <c r="C1166" s="96" t="s">
        <v>651</v>
      </c>
      <c r="D1166" s="115" t="str">
        <f t="shared" si="928"/>
        <v>W/C</v>
      </c>
      <c r="E1166" s="115"/>
      <c r="F1166" s="96"/>
      <c r="G1166" s="115"/>
      <c r="H1166" s="184" t="str">
        <f t="shared" si="955"/>
        <v/>
      </c>
      <c r="I1166" s="184" t="str">
        <f t="shared" si="956"/>
        <v/>
      </c>
      <c r="J1166" s="184" t="str">
        <f t="shared" si="957"/>
        <v/>
      </c>
      <c r="K1166" s="184" t="str">
        <f t="shared" si="958"/>
        <v/>
      </c>
      <c r="L1166" s="184" t="str">
        <f t="shared" si="930"/>
        <v>NO</v>
      </c>
      <c r="M1166" s="184" t="str">
        <f t="shared" si="931"/>
        <v>W/C</v>
      </c>
      <c r="N1166" s="184" t="str">
        <f t="shared" si="932"/>
        <v>W/C</v>
      </c>
      <c r="O1166"/>
      <c r="P1166" s="97">
        <v>-3976431.98</v>
      </c>
      <c r="Q1166" s="97">
        <v>-4396485.67</v>
      </c>
      <c r="R1166" s="97">
        <v>-763270.26</v>
      </c>
      <c r="S1166" s="97">
        <v>-1310127.1599999999</v>
      </c>
      <c r="T1166" s="97">
        <v>-1684520.06</v>
      </c>
      <c r="U1166" s="97">
        <v>-2059078.21</v>
      </c>
      <c r="V1166" s="97">
        <v>-2374319.86</v>
      </c>
      <c r="W1166" s="97">
        <v>-2819492.17</v>
      </c>
      <c r="X1166" s="97">
        <v>-3201086.47</v>
      </c>
      <c r="Y1166" s="97">
        <v>-3511115.35</v>
      </c>
      <c r="Z1166" s="97">
        <v>-3900619.73</v>
      </c>
      <c r="AA1166" s="97">
        <v>-4299124.2699999996</v>
      </c>
      <c r="AB1166" s="97">
        <v>-4683909.9400000004</v>
      </c>
      <c r="AC1166" s="97"/>
      <c r="AD1166" s="97"/>
      <c r="AE1166" s="97">
        <f t="shared" si="953"/>
        <v>-2887450.8475000001</v>
      </c>
      <c r="AF1166" s="105"/>
      <c r="AG1166" s="104"/>
      <c r="AH1166" s="102"/>
      <c r="AI1166" s="102"/>
      <c r="AJ1166" s="102"/>
      <c r="AK1166" s="103"/>
      <c r="AL1166" s="102">
        <f t="shared" si="948"/>
        <v>0</v>
      </c>
      <c r="AM1166" s="101"/>
      <c r="AN1166" s="102">
        <f>AE1166</f>
        <v>-2887450.8475000001</v>
      </c>
      <c r="AO1166" s="264">
        <f t="shared" si="949"/>
        <v>-2887450.8475000001</v>
      </c>
      <c r="AP1166" s="240"/>
      <c r="AQ1166" s="87">
        <f t="shared" si="929"/>
        <v>-4683909.9400000004</v>
      </c>
      <c r="AR1166" s="102"/>
      <c r="AS1166" s="102"/>
      <c r="AT1166" s="102"/>
      <c r="AU1166" s="103"/>
      <c r="AV1166" s="102">
        <f t="shared" si="950"/>
        <v>0</v>
      </c>
      <c r="AW1166" s="101"/>
      <c r="AX1166" s="102">
        <f t="shared" si="954"/>
        <v>-4683909.9400000004</v>
      </c>
      <c r="AY1166" s="101">
        <f t="shared" si="951"/>
        <v>-4683909.9400000004</v>
      </c>
      <c r="AZ1166" s="516"/>
      <c r="BA1166"/>
      <c r="BC1166"/>
      <c r="BD1166"/>
      <c r="BE1166"/>
      <c r="BF1166"/>
      <c r="BG1166"/>
      <c r="BH1166"/>
      <c r="BI1166"/>
      <c r="BJ1166"/>
      <c r="BK1166"/>
      <c r="BL1166"/>
      <c r="BM1166"/>
      <c r="BN1166"/>
      <c r="BO1166"/>
      <c r="BP1166"/>
      <c r="BQ1166"/>
      <c r="BR1166"/>
      <c r="BS1166"/>
      <c r="BT1166"/>
      <c r="BU1166"/>
      <c r="BV1166"/>
      <c r="BW1166"/>
      <c r="BX1166"/>
      <c r="BY1166"/>
      <c r="BZ1166"/>
      <c r="CA1166"/>
      <c r="CB1166"/>
      <c r="CC1166"/>
      <c r="CD1166"/>
      <c r="CE1166"/>
      <c r="CF1166"/>
      <c r="CG1166"/>
      <c r="CH1166"/>
      <c r="CI1166"/>
    </row>
    <row r="1167" spans="1:87" s="11" customFormat="1" ht="12" customHeight="1">
      <c r="A1167" s="168">
        <v>24200641</v>
      </c>
      <c r="B1167" s="111" t="str">
        <f t="shared" si="927"/>
        <v>24200641</v>
      </c>
      <c r="C1167" s="96" t="s">
        <v>589</v>
      </c>
      <c r="D1167" s="115" t="str">
        <f t="shared" si="928"/>
        <v>Non-Op</v>
      </c>
      <c r="E1167" s="115"/>
      <c r="F1167" s="96"/>
      <c r="G1167" s="115"/>
      <c r="H1167" s="184" t="str">
        <f t="shared" si="955"/>
        <v/>
      </c>
      <c r="I1167" s="184" t="str">
        <f t="shared" si="956"/>
        <v/>
      </c>
      <c r="J1167" s="184" t="str">
        <f t="shared" si="957"/>
        <v/>
      </c>
      <c r="K1167" s="184" t="str">
        <f t="shared" si="958"/>
        <v>Non-Op</v>
      </c>
      <c r="L1167" s="184" t="str">
        <f t="shared" si="930"/>
        <v>NO</v>
      </c>
      <c r="M1167" s="184" t="str">
        <f t="shared" si="931"/>
        <v>NO</v>
      </c>
      <c r="N1167" s="184" t="str">
        <f t="shared" si="932"/>
        <v/>
      </c>
      <c r="O1167"/>
      <c r="P1167" s="97">
        <v>0</v>
      </c>
      <c r="Q1167" s="97">
        <v>0</v>
      </c>
      <c r="R1167" s="97">
        <v>0</v>
      </c>
      <c r="S1167" s="97">
        <v>0</v>
      </c>
      <c r="T1167" s="97">
        <v>0</v>
      </c>
      <c r="U1167" s="97">
        <v>0</v>
      </c>
      <c r="V1167" s="97">
        <v>0</v>
      </c>
      <c r="W1167" s="97">
        <v>0</v>
      </c>
      <c r="X1167" s="97">
        <v>0</v>
      </c>
      <c r="Y1167" s="97">
        <v>0</v>
      </c>
      <c r="Z1167" s="97">
        <v>0</v>
      </c>
      <c r="AA1167" s="97">
        <v>0</v>
      </c>
      <c r="AB1167" s="97">
        <v>0</v>
      </c>
      <c r="AC1167" s="97"/>
      <c r="AD1167" s="97"/>
      <c r="AE1167" s="97">
        <f t="shared" si="953"/>
        <v>0</v>
      </c>
      <c r="AF1167" s="105"/>
      <c r="AG1167" s="104"/>
      <c r="AH1167" s="102"/>
      <c r="AI1167" s="102"/>
      <c r="AJ1167" s="102"/>
      <c r="AK1167" s="103">
        <f>AE1167</f>
        <v>0</v>
      </c>
      <c r="AL1167" s="102">
        <f t="shared" si="948"/>
        <v>0</v>
      </c>
      <c r="AM1167" s="101"/>
      <c r="AN1167" s="102"/>
      <c r="AO1167" s="264">
        <f t="shared" si="949"/>
        <v>0</v>
      </c>
      <c r="AP1167" s="240"/>
      <c r="AQ1167" s="87">
        <f t="shared" si="929"/>
        <v>0</v>
      </c>
      <c r="AR1167" s="102"/>
      <c r="AS1167" s="102"/>
      <c r="AT1167" s="102"/>
      <c r="AU1167" s="103">
        <f>AQ1167</f>
        <v>0</v>
      </c>
      <c r="AV1167" s="102">
        <f t="shared" si="950"/>
        <v>0</v>
      </c>
      <c r="AW1167" s="101"/>
      <c r="AX1167" s="102"/>
      <c r="AY1167" s="101">
        <f t="shared" si="951"/>
        <v>0</v>
      </c>
      <c r="AZ1167" s="516" t="s">
        <v>1684</v>
      </c>
      <c r="BA1167"/>
      <c r="BC1167"/>
      <c r="BD1167"/>
      <c r="BE1167"/>
      <c r="BF1167"/>
      <c r="BG1167"/>
      <c r="BH1167"/>
      <c r="BI1167"/>
      <c r="BJ1167"/>
      <c r="BK1167"/>
      <c r="BL1167"/>
      <c r="BM1167"/>
      <c r="BN1167"/>
      <c r="BO1167"/>
      <c r="BP1167"/>
      <c r="BQ1167"/>
      <c r="BR1167"/>
      <c r="BS1167"/>
      <c r="BT1167"/>
      <c r="BU1167"/>
      <c r="BV1167"/>
      <c r="BW1167"/>
      <c r="BX1167"/>
      <c r="BY1167"/>
      <c r="BZ1167"/>
      <c r="CA1167"/>
      <c r="CB1167"/>
      <c r="CC1167"/>
      <c r="CD1167"/>
      <c r="CE1167"/>
      <c r="CF1167"/>
      <c r="CG1167"/>
      <c r="CH1167"/>
      <c r="CI1167"/>
    </row>
    <row r="1168" spans="1:87" s="11" customFormat="1" ht="12" customHeight="1">
      <c r="A1168" s="168">
        <v>24200651</v>
      </c>
      <c r="B1168" s="111" t="str">
        <f t="shared" ref="B1168:B1233" si="959">TEXT(A1168,"##")</f>
        <v>24200651</v>
      </c>
      <c r="C1168" s="96" t="s">
        <v>491</v>
      </c>
      <c r="D1168" s="115" t="str">
        <f t="shared" ref="D1168:D1233" si="960">IF(CONCATENATE(H1168,I1168,J1168,K1168,N1168)= "ERBGRB","CRB",CONCATENATE(H1168,I1168,J1168,K1168,N1168))</f>
        <v>W/C</v>
      </c>
      <c r="E1168" s="115"/>
      <c r="F1168" s="96"/>
      <c r="G1168" s="115"/>
      <c r="H1168" s="184" t="str">
        <f t="shared" si="955"/>
        <v/>
      </c>
      <c r="I1168" s="184" t="str">
        <f t="shared" si="956"/>
        <v/>
      </c>
      <c r="J1168" s="184" t="str">
        <f t="shared" si="957"/>
        <v/>
      </c>
      <c r="K1168" s="184" t="str">
        <f t="shared" si="958"/>
        <v/>
      </c>
      <c r="L1168" s="184" t="str">
        <f t="shared" si="930"/>
        <v>NO</v>
      </c>
      <c r="M1168" s="184" t="str">
        <f t="shared" si="931"/>
        <v>W/C</v>
      </c>
      <c r="N1168" s="184" t="str">
        <f t="shared" si="932"/>
        <v>W/C</v>
      </c>
      <c r="O1168"/>
      <c r="P1168" s="97">
        <v>-61500</v>
      </c>
      <c r="Q1168" s="97">
        <v>-63750</v>
      </c>
      <c r="R1168" s="97">
        <v>-66000</v>
      </c>
      <c r="S1168" s="97">
        <v>-68250</v>
      </c>
      <c r="T1168" s="97">
        <v>-70500</v>
      </c>
      <c r="U1168" s="97">
        <v>-72750</v>
      </c>
      <c r="V1168" s="97">
        <v>-75000</v>
      </c>
      <c r="W1168" s="97">
        <v>-77250</v>
      </c>
      <c r="X1168" s="97">
        <v>-79500</v>
      </c>
      <c r="Y1168" s="97">
        <v>-81750</v>
      </c>
      <c r="Z1168" s="97">
        <v>-84000</v>
      </c>
      <c r="AA1168" s="97">
        <v>-86250</v>
      </c>
      <c r="AB1168" s="97">
        <v>-88500</v>
      </c>
      <c r="AC1168" s="97"/>
      <c r="AD1168" s="97"/>
      <c r="AE1168" s="97">
        <f t="shared" si="953"/>
        <v>-75000</v>
      </c>
      <c r="AF1168" s="105"/>
      <c r="AG1168" s="105"/>
      <c r="AH1168" s="102"/>
      <c r="AI1168" s="102"/>
      <c r="AJ1168" s="102"/>
      <c r="AK1168" s="103"/>
      <c r="AL1168" s="102">
        <f t="shared" si="948"/>
        <v>0</v>
      </c>
      <c r="AM1168" s="101"/>
      <c r="AN1168" s="102">
        <f t="shared" ref="AN1168:AN1174" si="961">AE1168</f>
        <v>-75000</v>
      </c>
      <c r="AO1168" s="264">
        <f t="shared" si="949"/>
        <v>-75000</v>
      </c>
      <c r="AP1168" s="240"/>
      <c r="AQ1168" s="87">
        <f t="shared" si="929"/>
        <v>-88500</v>
      </c>
      <c r="AR1168" s="102"/>
      <c r="AS1168" s="102"/>
      <c r="AT1168" s="102"/>
      <c r="AU1168" s="103"/>
      <c r="AV1168" s="102">
        <f t="shared" si="950"/>
        <v>0</v>
      </c>
      <c r="AW1168" s="101"/>
      <c r="AX1168" s="102">
        <f t="shared" si="954"/>
        <v>-88500</v>
      </c>
      <c r="AY1168" s="101">
        <f t="shared" si="951"/>
        <v>-88500</v>
      </c>
      <c r="AZ1168" s="516"/>
      <c r="BA1168"/>
      <c r="BC1168"/>
      <c r="BD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row>
    <row r="1169" spans="1:87" s="11" customFormat="1" ht="12" customHeight="1">
      <c r="A1169" s="181">
        <v>24200653</v>
      </c>
      <c r="B1169" s="211" t="str">
        <f t="shared" si="959"/>
        <v>24200653</v>
      </c>
      <c r="C1169" s="96" t="s">
        <v>597</v>
      </c>
      <c r="D1169" s="115" t="str">
        <f t="shared" si="960"/>
        <v>W/C</v>
      </c>
      <c r="E1169" s="115"/>
      <c r="F1169" s="96"/>
      <c r="G1169" s="115"/>
      <c r="H1169" s="184" t="str">
        <f t="shared" si="955"/>
        <v/>
      </c>
      <c r="I1169" s="184" t="str">
        <f t="shared" si="956"/>
        <v/>
      </c>
      <c r="J1169" s="184" t="str">
        <f t="shared" si="957"/>
        <v/>
      </c>
      <c r="K1169" s="184" t="str">
        <f t="shared" si="958"/>
        <v/>
      </c>
      <c r="L1169" s="184" t="str">
        <f t="shared" si="930"/>
        <v>NO</v>
      </c>
      <c r="M1169" s="184" t="str">
        <f t="shared" si="931"/>
        <v>W/C</v>
      </c>
      <c r="N1169" s="184" t="str">
        <f t="shared" si="932"/>
        <v>W/C</v>
      </c>
      <c r="O1169"/>
      <c r="P1169" s="97">
        <v>-1680181.18</v>
      </c>
      <c r="Q1169" s="97">
        <v>-1814180.03</v>
      </c>
      <c r="R1169" s="97">
        <v>-1936262.21</v>
      </c>
      <c r="S1169" s="97">
        <v>-423878.95</v>
      </c>
      <c r="T1169" s="97">
        <v>-574445.99</v>
      </c>
      <c r="U1169" s="97">
        <v>-732377.72</v>
      </c>
      <c r="V1169" s="97">
        <v>-874322.59</v>
      </c>
      <c r="W1169" s="97">
        <v>-929815.75</v>
      </c>
      <c r="X1169" s="97">
        <v>-999691.01</v>
      </c>
      <c r="Y1169" s="97">
        <v>-1048830.92</v>
      </c>
      <c r="Z1169" s="97">
        <v>-1311038.6499999999</v>
      </c>
      <c r="AA1169" s="97">
        <v>-1457009.96</v>
      </c>
      <c r="AB1169" s="97">
        <v>-1501561.05</v>
      </c>
      <c r="AC1169" s="97"/>
      <c r="AD1169" s="97"/>
      <c r="AE1169" s="97">
        <f t="shared" si="953"/>
        <v>-1141060.4079166667</v>
      </c>
      <c r="AF1169" s="105"/>
      <c r="AG1169" s="127"/>
      <c r="AH1169" s="102"/>
      <c r="AI1169" s="102"/>
      <c r="AJ1169" s="102"/>
      <c r="AK1169" s="103"/>
      <c r="AL1169" s="102">
        <f t="shared" si="948"/>
        <v>0</v>
      </c>
      <c r="AM1169" s="101"/>
      <c r="AN1169" s="102">
        <f t="shared" si="961"/>
        <v>-1141060.4079166667</v>
      </c>
      <c r="AO1169" s="264">
        <f t="shared" si="949"/>
        <v>-1141060.4079166667</v>
      </c>
      <c r="AP1169" s="240"/>
      <c r="AQ1169" s="87">
        <f t="shared" si="929"/>
        <v>-1501561.05</v>
      </c>
      <c r="AR1169" s="102"/>
      <c r="AS1169" s="102"/>
      <c r="AT1169" s="102"/>
      <c r="AU1169" s="103"/>
      <c r="AV1169" s="102">
        <f t="shared" si="950"/>
        <v>0</v>
      </c>
      <c r="AW1169" s="101"/>
      <c r="AX1169" s="102">
        <f t="shared" si="954"/>
        <v>-1501561.05</v>
      </c>
      <c r="AY1169" s="101">
        <f t="shared" si="951"/>
        <v>-1501561.05</v>
      </c>
      <c r="AZ1169" s="516"/>
      <c r="BA1169"/>
      <c r="BC1169"/>
      <c r="BD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row>
    <row r="1170" spans="1:87" s="11" customFormat="1" ht="12" customHeight="1">
      <c r="A1170" s="168">
        <v>24200661</v>
      </c>
      <c r="B1170" s="111" t="str">
        <f t="shared" si="959"/>
        <v>24200661</v>
      </c>
      <c r="C1170" s="96" t="s">
        <v>492</v>
      </c>
      <c r="D1170" s="115" t="str">
        <f t="shared" si="960"/>
        <v>W/C</v>
      </c>
      <c r="E1170" s="115"/>
      <c r="F1170" s="96"/>
      <c r="G1170" s="115"/>
      <c r="H1170" s="184" t="str">
        <f t="shared" si="955"/>
        <v/>
      </c>
      <c r="I1170" s="184" t="str">
        <f t="shared" si="956"/>
        <v/>
      </c>
      <c r="J1170" s="184" t="str">
        <f t="shared" si="957"/>
        <v/>
      </c>
      <c r="K1170" s="184" t="str">
        <f t="shared" si="958"/>
        <v/>
      </c>
      <c r="L1170" s="184" t="str">
        <f t="shared" si="930"/>
        <v>NO</v>
      </c>
      <c r="M1170" s="184" t="str">
        <f t="shared" si="931"/>
        <v>W/C</v>
      </c>
      <c r="N1170" s="184" t="str">
        <f t="shared" si="932"/>
        <v>W/C</v>
      </c>
      <c r="O1170"/>
      <c r="P1170" s="97">
        <v>-340332.66</v>
      </c>
      <c r="Q1170" s="97">
        <v>-378147.4</v>
      </c>
      <c r="R1170" s="97">
        <v>-415962.14</v>
      </c>
      <c r="S1170" s="97">
        <v>0</v>
      </c>
      <c r="T1170" s="97">
        <v>-38949.19</v>
      </c>
      <c r="U1170" s="97">
        <v>-77898.38</v>
      </c>
      <c r="V1170" s="97">
        <v>-116847.57</v>
      </c>
      <c r="W1170" s="97">
        <v>-155796.76</v>
      </c>
      <c r="X1170" s="97">
        <v>-194745.95</v>
      </c>
      <c r="Y1170" s="97">
        <v>-233695.14</v>
      </c>
      <c r="Z1170" s="97">
        <v>-272644.33</v>
      </c>
      <c r="AA1170" s="97">
        <v>-311593.52</v>
      </c>
      <c r="AB1170" s="97">
        <v>-350542.71</v>
      </c>
      <c r="AC1170" s="97"/>
      <c r="AD1170" s="97"/>
      <c r="AE1170" s="97">
        <f t="shared" si="953"/>
        <v>-211809.83875</v>
      </c>
      <c r="AF1170" s="105"/>
      <c r="AG1170" s="105"/>
      <c r="AH1170" s="102"/>
      <c r="AI1170" s="102"/>
      <c r="AJ1170" s="102"/>
      <c r="AK1170" s="103"/>
      <c r="AL1170" s="102">
        <f t="shared" si="948"/>
        <v>0</v>
      </c>
      <c r="AM1170" s="101"/>
      <c r="AN1170" s="102">
        <f t="shared" si="961"/>
        <v>-211809.83875</v>
      </c>
      <c r="AO1170" s="264">
        <f t="shared" si="949"/>
        <v>-211809.83875</v>
      </c>
      <c r="AP1170" s="240"/>
      <c r="AQ1170" s="87">
        <f t="shared" ref="AQ1170:AQ1233" si="962">AB1170</f>
        <v>-350542.71</v>
      </c>
      <c r="AR1170" s="102"/>
      <c r="AS1170" s="102"/>
      <c r="AT1170" s="102"/>
      <c r="AU1170" s="103"/>
      <c r="AV1170" s="102">
        <f t="shared" si="950"/>
        <v>0</v>
      </c>
      <c r="AW1170" s="101"/>
      <c r="AX1170" s="102">
        <f t="shared" si="954"/>
        <v>-350542.71</v>
      </c>
      <c r="AY1170" s="101">
        <f t="shared" si="951"/>
        <v>-350542.71</v>
      </c>
      <c r="AZ1170" s="516"/>
      <c r="BA1170"/>
      <c r="BC1170"/>
      <c r="BD1170"/>
      <c r="BE1170"/>
      <c r="BF1170"/>
      <c r="BG1170"/>
      <c r="BH1170"/>
      <c r="BI1170"/>
      <c r="BJ1170"/>
      <c r="BK1170"/>
      <c r="BL1170"/>
      <c r="BM1170"/>
      <c r="BN1170"/>
      <c r="BO1170"/>
      <c r="BP1170"/>
      <c r="BQ1170"/>
      <c r="BR1170"/>
      <c r="BS1170"/>
      <c r="BT1170"/>
      <c r="BU1170"/>
      <c r="BV1170"/>
      <c r="BW1170"/>
      <c r="BX1170"/>
      <c r="BY1170"/>
      <c r="BZ1170"/>
      <c r="CA1170"/>
      <c r="CB1170"/>
      <c r="CC1170"/>
      <c r="CD1170"/>
      <c r="CE1170"/>
      <c r="CF1170"/>
      <c r="CG1170"/>
      <c r="CH1170"/>
      <c r="CI1170"/>
    </row>
    <row r="1171" spans="1:87" s="11" customFormat="1" ht="12" customHeight="1">
      <c r="A1171" s="168">
        <v>24200671</v>
      </c>
      <c r="B1171" s="111" t="str">
        <f t="shared" si="959"/>
        <v>24200671</v>
      </c>
      <c r="C1171" s="96" t="s">
        <v>493</v>
      </c>
      <c r="D1171" s="115" t="str">
        <f t="shared" si="960"/>
        <v>W/C</v>
      </c>
      <c r="E1171" s="115"/>
      <c r="F1171" s="96"/>
      <c r="G1171" s="115"/>
      <c r="H1171" s="184" t="str">
        <f t="shared" si="955"/>
        <v/>
      </c>
      <c r="I1171" s="184" t="str">
        <f t="shared" si="956"/>
        <v/>
      </c>
      <c r="J1171" s="184" t="str">
        <f t="shared" si="957"/>
        <v/>
      </c>
      <c r="K1171" s="184" t="str">
        <f t="shared" si="958"/>
        <v/>
      </c>
      <c r="L1171" s="184" t="str">
        <f t="shared" si="930"/>
        <v>NO</v>
      </c>
      <c r="M1171" s="184" t="str">
        <f t="shared" si="931"/>
        <v>W/C</v>
      </c>
      <c r="N1171" s="184" t="str">
        <f t="shared" si="932"/>
        <v>W/C</v>
      </c>
      <c r="O1171"/>
      <c r="P1171" s="97">
        <v>-100793.7</v>
      </c>
      <c r="Q1171" s="97">
        <v>-111993</v>
      </c>
      <c r="R1171" s="97">
        <v>-123192.3</v>
      </c>
      <c r="S1171" s="97">
        <v>0</v>
      </c>
      <c r="T1171" s="97">
        <v>-11535.28</v>
      </c>
      <c r="U1171" s="97">
        <v>-23070.560000000001</v>
      </c>
      <c r="V1171" s="97">
        <v>-34605.839999999997</v>
      </c>
      <c r="W1171" s="97">
        <v>-46141.120000000003</v>
      </c>
      <c r="X1171" s="97">
        <v>-57676.4</v>
      </c>
      <c r="Y1171" s="97">
        <v>-69211.679999999993</v>
      </c>
      <c r="Z1171" s="97">
        <v>-80746.960000000006</v>
      </c>
      <c r="AA1171" s="97">
        <v>-92282.240000000005</v>
      </c>
      <c r="AB1171" s="97">
        <v>-103817.52</v>
      </c>
      <c r="AC1171" s="97"/>
      <c r="AD1171" s="97"/>
      <c r="AE1171" s="97">
        <f t="shared" si="953"/>
        <v>-62730.082499999997</v>
      </c>
      <c r="AF1171" s="105"/>
      <c r="AG1171" s="105"/>
      <c r="AH1171" s="102"/>
      <c r="AI1171" s="102"/>
      <c r="AJ1171" s="102"/>
      <c r="AK1171" s="103"/>
      <c r="AL1171" s="102">
        <f t="shared" si="948"/>
        <v>0</v>
      </c>
      <c r="AM1171" s="101"/>
      <c r="AN1171" s="102">
        <f t="shared" si="961"/>
        <v>-62730.082499999997</v>
      </c>
      <c r="AO1171" s="264">
        <f t="shared" si="949"/>
        <v>-62730.082499999997</v>
      </c>
      <c r="AP1171" s="240"/>
      <c r="AQ1171" s="87">
        <f t="shared" si="962"/>
        <v>-103817.52</v>
      </c>
      <c r="AR1171" s="102"/>
      <c r="AS1171" s="102"/>
      <c r="AT1171" s="102"/>
      <c r="AU1171" s="103"/>
      <c r="AV1171" s="102">
        <f t="shared" si="950"/>
        <v>0</v>
      </c>
      <c r="AW1171" s="101"/>
      <c r="AX1171" s="102">
        <f t="shared" si="954"/>
        <v>-103817.52</v>
      </c>
      <c r="AY1171" s="101">
        <f t="shared" si="951"/>
        <v>-103817.52</v>
      </c>
      <c r="AZ1171" s="516"/>
      <c r="BA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row>
    <row r="1172" spans="1:87" s="11" customFormat="1" ht="12" customHeight="1">
      <c r="A1172" s="168">
        <v>24200681</v>
      </c>
      <c r="B1172" s="111" t="str">
        <f t="shared" si="959"/>
        <v>24200681</v>
      </c>
      <c r="C1172" s="96" t="s">
        <v>494</v>
      </c>
      <c r="D1172" s="115" t="str">
        <f t="shared" si="960"/>
        <v>W/C</v>
      </c>
      <c r="E1172" s="115"/>
      <c r="F1172" s="96"/>
      <c r="G1172" s="115"/>
      <c r="H1172" s="184" t="str">
        <f t="shared" si="955"/>
        <v/>
      </c>
      <c r="I1172" s="184" t="str">
        <f t="shared" si="956"/>
        <v/>
      </c>
      <c r="J1172" s="184" t="str">
        <f t="shared" si="957"/>
        <v/>
      </c>
      <c r="K1172" s="184" t="str">
        <f t="shared" si="958"/>
        <v/>
      </c>
      <c r="L1172" s="184" t="str">
        <f t="shared" si="930"/>
        <v>NO</v>
      </c>
      <c r="M1172" s="184" t="str">
        <f t="shared" si="931"/>
        <v>W/C</v>
      </c>
      <c r="N1172" s="184" t="str">
        <f t="shared" si="932"/>
        <v>W/C</v>
      </c>
      <c r="O1172"/>
      <c r="P1172" s="97">
        <v>-100793.7</v>
      </c>
      <c r="Q1172" s="97">
        <v>-111993</v>
      </c>
      <c r="R1172" s="97">
        <v>-123192.3</v>
      </c>
      <c r="S1172" s="97">
        <v>0</v>
      </c>
      <c r="T1172" s="97">
        <v>-11535.28</v>
      </c>
      <c r="U1172" s="97">
        <v>-23070.560000000001</v>
      </c>
      <c r="V1172" s="97">
        <v>-34605.839999999997</v>
      </c>
      <c r="W1172" s="97">
        <v>-46141.120000000003</v>
      </c>
      <c r="X1172" s="97">
        <v>-57676.4</v>
      </c>
      <c r="Y1172" s="97">
        <v>-69211.679999999993</v>
      </c>
      <c r="Z1172" s="97">
        <v>-80746.960000000006</v>
      </c>
      <c r="AA1172" s="97">
        <v>-92282.240000000005</v>
      </c>
      <c r="AB1172" s="97">
        <v>-103817.52</v>
      </c>
      <c r="AC1172" s="97"/>
      <c r="AD1172" s="97"/>
      <c r="AE1172" s="97">
        <f t="shared" si="953"/>
        <v>-62730.082499999997</v>
      </c>
      <c r="AF1172" s="105"/>
      <c r="AG1172" s="105"/>
      <c r="AH1172" s="102"/>
      <c r="AI1172" s="102"/>
      <c r="AJ1172" s="102"/>
      <c r="AK1172" s="103"/>
      <c r="AL1172" s="102">
        <f t="shared" si="948"/>
        <v>0</v>
      </c>
      <c r="AM1172" s="101"/>
      <c r="AN1172" s="102">
        <f t="shared" si="961"/>
        <v>-62730.082499999997</v>
      </c>
      <c r="AO1172" s="264">
        <f t="shared" si="949"/>
        <v>-62730.082499999997</v>
      </c>
      <c r="AP1172" s="240"/>
      <c r="AQ1172" s="87">
        <f t="shared" si="962"/>
        <v>-103817.52</v>
      </c>
      <c r="AR1172" s="102"/>
      <c r="AS1172" s="102"/>
      <c r="AT1172" s="102"/>
      <c r="AU1172" s="103"/>
      <c r="AV1172" s="102">
        <f t="shared" si="950"/>
        <v>0</v>
      </c>
      <c r="AW1172" s="101"/>
      <c r="AX1172" s="102">
        <f t="shared" si="954"/>
        <v>-103817.52</v>
      </c>
      <c r="AY1172" s="101">
        <f t="shared" si="951"/>
        <v>-103817.52</v>
      </c>
      <c r="AZ1172" s="516"/>
      <c r="BA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row>
    <row r="1173" spans="1:87" s="11" customFormat="1" ht="12" customHeight="1">
      <c r="A1173" s="373">
        <v>24200711</v>
      </c>
      <c r="B1173" s="387" t="str">
        <f t="shared" si="959"/>
        <v>24200711</v>
      </c>
      <c r="C1173" s="352" t="s">
        <v>1300</v>
      </c>
      <c r="D1173" s="353" t="str">
        <f t="shared" si="960"/>
        <v>W/C</v>
      </c>
      <c r="E1173" s="353"/>
      <c r="F1173" s="438">
        <v>42752</v>
      </c>
      <c r="G1173" s="353"/>
      <c r="H1173" s="354" t="str">
        <f t="shared" si="955"/>
        <v/>
      </c>
      <c r="I1173" s="354" t="str">
        <f t="shared" si="956"/>
        <v/>
      </c>
      <c r="J1173" s="354" t="str">
        <f t="shared" si="957"/>
        <v/>
      </c>
      <c r="K1173" s="354" t="str">
        <f t="shared" si="958"/>
        <v/>
      </c>
      <c r="L1173" s="354" t="str">
        <f t="shared" si="930"/>
        <v>NO</v>
      </c>
      <c r="M1173" s="354" t="str">
        <f t="shared" si="931"/>
        <v>W/C</v>
      </c>
      <c r="N1173" s="354" t="str">
        <f t="shared" si="932"/>
        <v>W/C</v>
      </c>
      <c r="O1173"/>
      <c r="P1173" s="355">
        <v>-350000</v>
      </c>
      <c r="Q1173" s="355">
        <v>-350000</v>
      </c>
      <c r="R1173" s="355">
        <v>-350000</v>
      </c>
      <c r="S1173" s="355">
        <v>-350000</v>
      </c>
      <c r="T1173" s="355">
        <v>0</v>
      </c>
      <c r="U1173" s="355">
        <v>0</v>
      </c>
      <c r="V1173" s="355">
        <v>0</v>
      </c>
      <c r="W1173" s="355">
        <v>0</v>
      </c>
      <c r="X1173" s="355">
        <v>0</v>
      </c>
      <c r="Y1173" s="355">
        <v>0</v>
      </c>
      <c r="Z1173" s="355">
        <v>0</v>
      </c>
      <c r="AA1173" s="355">
        <v>0</v>
      </c>
      <c r="AB1173" s="355">
        <v>-42000</v>
      </c>
      <c r="AC1173" s="355"/>
      <c r="AD1173" s="355"/>
      <c r="AE1173" s="355">
        <f t="shared" si="953"/>
        <v>-103833.33333333333</v>
      </c>
      <c r="AF1173" s="406"/>
      <c r="AG1173" s="356"/>
      <c r="AH1173" s="357"/>
      <c r="AI1173" s="357"/>
      <c r="AJ1173" s="357"/>
      <c r="AK1173" s="358"/>
      <c r="AL1173" s="357">
        <f t="shared" si="948"/>
        <v>0</v>
      </c>
      <c r="AM1173" s="359"/>
      <c r="AN1173" s="357">
        <f t="shared" si="961"/>
        <v>-103833.33333333333</v>
      </c>
      <c r="AO1173" s="360">
        <f t="shared" si="949"/>
        <v>-103833.33333333333</v>
      </c>
      <c r="AP1173" s="357"/>
      <c r="AQ1173" s="361">
        <f t="shared" si="962"/>
        <v>-42000</v>
      </c>
      <c r="AR1173" s="357"/>
      <c r="AS1173" s="357"/>
      <c r="AT1173" s="357"/>
      <c r="AU1173" s="358"/>
      <c r="AV1173" s="357">
        <f t="shared" si="950"/>
        <v>0</v>
      </c>
      <c r="AW1173" s="359"/>
      <c r="AX1173" s="357">
        <f t="shared" si="954"/>
        <v>-42000</v>
      </c>
      <c r="AY1173" s="359">
        <f t="shared" si="951"/>
        <v>-42000</v>
      </c>
      <c r="AZ1173" s="516"/>
      <c r="BA1173"/>
      <c r="BC1173"/>
      <c r="BD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row>
    <row r="1174" spans="1:87" s="11" customFormat="1" ht="12" customHeight="1">
      <c r="A1174" s="373">
        <v>24200721</v>
      </c>
      <c r="B1174" s="387" t="str">
        <f t="shared" si="959"/>
        <v>24200721</v>
      </c>
      <c r="C1174" s="352" t="s">
        <v>1436</v>
      </c>
      <c r="D1174" s="353" t="str">
        <f t="shared" si="960"/>
        <v>W/C</v>
      </c>
      <c r="E1174" s="353"/>
      <c r="F1174" s="367">
        <v>43070</v>
      </c>
      <c r="G1174" s="353"/>
      <c r="H1174" s="354" t="str">
        <f t="shared" si="955"/>
        <v/>
      </c>
      <c r="I1174" s="354" t="str">
        <f t="shared" si="956"/>
        <v/>
      </c>
      <c r="J1174" s="354" t="str">
        <f t="shared" si="957"/>
        <v/>
      </c>
      <c r="K1174" s="354" t="str">
        <f t="shared" si="958"/>
        <v/>
      </c>
      <c r="L1174" s="354" t="str">
        <f t="shared" si="930"/>
        <v>NO</v>
      </c>
      <c r="M1174" s="354" t="str">
        <f t="shared" si="931"/>
        <v>W/C</v>
      </c>
      <c r="N1174" s="354" t="str">
        <f t="shared" si="932"/>
        <v>W/C</v>
      </c>
      <c r="O1174"/>
      <c r="P1174" s="355">
        <v>-35416.67</v>
      </c>
      <c r="Q1174" s="355">
        <v>-70833.34</v>
      </c>
      <c r="R1174" s="355">
        <v>-106250.01</v>
      </c>
      <c r="S1174" s="355">
        <v>-141666.68</v>
      </c>
      <c r="T1174" s="355">
        <v>-177083.35</v>
      </c>
      <c r="U1174" s="355">
        <v>-212500.02</v>
      </c>
      <c r="V1174" s="355">
        <v>-247916.69</v>
      </c>
      <c r="W1174" s="355">
        <v>-247916.69</v>
      </c>
      <c r="X1174" s="355">
        <v>-247916.69</v>
      </c>
      <c r="Y1174" s="355">
        <v>-247916.69</v>
      </c>
      <c r="Z1174" s="355">
        <v>-389583.37</v>
      </c>
      <c r="AA1174" s="355">
        <v>-389583.37</v>
      </c>
      <c r="AB1174" s="355">
        <v>-425000.04</v>
      </c>
      <c r="AC1174" s="355"/>
      <c r="AD1174" s="355"/>
      <c r="AE1174" s="355">
        <f t="shared" si="953"/>
        <v>-225781.27124999999</v>
      </c>
      <c r="AF1174" s="406"/>
      <c r="AG1174" s="356"/>
      <c r="AH1174" s="357"/>
      <c r="AI1174" s="357"/>
      <c r="AJ1174" s="357"/>
      <c r="AK1174" s="358"/>
      <c r="AL1174" s="357">
        <f t="shared" si="948"/>
        <v>0</v>
      </c>
      <c r="AM1174" s="359"/>
      <c r="AN1174" s="357">
        <f t="shared" si="961"/>
        <v>-225781.27124999999</v>
      </c>
      <c r="AO1174" s="360">
        <f t="shared" si="949"/>
        <v>-225781.27124999999</v>
      </c>
      <c r="AP1174" s="357"/>
      <c r="AQ1174" s="361">
        <f t="shared" si="962"/>
        <v>-425000.04</v>
      </c>
      <c r="AR1174" s="357"/>
      <c r="AS1174" s="357"/>
      <c r="AT1174" s="357"/>
      <c r="AU1174" s="358"/>
      <c r="AV1174" s="357">
        <f t="shared" si="950"/>
        <v>0</v>
      </c>
      <c r="AW1174" s="359"/>
      <c r="AX1174" s="357">
        <f t="shared" si="954"/>
        <v>-425000.04</v>
      </c>
      <c r="AY1174" s="359">
        <f t="shared" si="951"/>
        <v>-425000.04</v>
      </c>
      <c r="AZ1174" s="516"/>
      <c r="BA1174"/>
      <c r="BC1174"/>
      <c r="BD1174"/>
      <c r="BE1174"/>
      <c r="BF1174"/>
      <c r="BG1174"/>
      <c r="BH1174"/>
      <c r="BI1174"/>
      <c r="BJ1174"/>
      <c r="BK1174"/>
      <c r="BL1174"/>
      <c r="BM1174"/>
      <c r="BN1174"/>
      <c r="BO1174"/>
      <c r="BP1174"/>
      <c r="BQ1174"/>
      <c r="BR1174"/>
      <c r="BS1174"/>
      <c r="BT1174"/>
      <c r="BU1174"/>
      <c r="BV1174"/>
      <c r="BW1174"/>
      <c r="BX1174"/>
      <c r="BY1174"/>
      <c r="BZ1174"/>
      <c r="CA1174"/>
      <c r="CB1174"/>
      <c r="CC1174"/>
      <c r="CD1174"/>
      <c r="CE1174"/>
      <c r="CF1174"/>
      <c r="CG1174"/>
      <c r="CH1174"/>
      <c r="CI1174"/>
    </row>
    <row r="1175" spans="1:87" s="11" customFormat="1" ht="12" customHeight="1">
      <c r="A1175" s="168">
        <v>24200811</v>
      </c>
      <c r="B1175" s="111" t="str">
        <f t="shared" si="959"/>
        <v>24200811</v>
      </c>
      <c r="C1175" s="96" t="s">
        <v>517</v>
      </c>
      <c r="D1175" s="115" t="str">
        <f t="shared" si="960"/>
        <v>Non-Op</v>
      </c>
      <c r="E1175" s="115"/>
      <c r="F1175" s="96"/>
      <c r="G1175" s="115"/>
      <c r="H1175" s="184" t="str">
        <f t="shared" si="955"/>
        <v/>
      </c>
      <c r="I1175" s="184" t="str">
        <f t="shared" si="956"/>
        <v/>
      </c>
      <c r="J1175" s="184" t="str">
        <f t="shared" si="957"/>
        <v/>
      </c>
      <c r="K1175" s="184" t="str">
        <f t="shared" si="958"/>
        <v>Non-Op</v>
      </c>
      <c r="L1175" s="184" t="str">
        <f t="shared" ref="L1175:L1241" si="963">IF(VALUE(AM1175),"W/C",IF(ISBLANK(AM1175),"NO","W/C"))</f>
        <v>NO</v>
      </c>
      <c r="M1175" s="184" t="str">
        <f t="shared" ref="M1175:M1241" si="964">IF(VALUE(AN1175),"W/C",IF(ISBLANK(AN1175),"NO","W/C"))</f>
        <v>NO</v>
      </c>
      <c r="N1175" s="184" t="str">
        <f t="shared" ref="N1175:N1241" si="965">IF(OR(CONCATENATE(L1175,M1175)="NOW/C",CONCATENATE(L1175,M1175)="W/CNO"),"W/C","")</f>
        <v/>
      </c>
      <c r="O1175"/>
      <c r="P1175" s="97">
        <v>-182053.82</v>
      </c>
      <c r="Q1175" s="97">
        <v>-182053.82</v>
      </c>
      <c r="R1175" s="97">
        <v>-185910.03</v>
      </c>
      <c r="S1175" s="97">
        <v>-185910.03</v>
      </c>
      <c r="T1175" s="97">
        <v>-185910.03</v>
      </c>
      <c r="U1175" s="97">
        <v>-185910.03</v>
      </c>
      <c r="V1175" s="97">
        <v>-185910.03</v>
      </c>
      <c r="W1175" s="97">
        <v>-185910.03</v>
      </c>
      <c r="X1175" s="97">
        <v>-185910.03</v>
      </c>
      <c r="Y1175" s="97">
        <v>-185910.03</v>
      </c>
      <c r="Z1175" s="97">
        <v>-209962.86</v>
      </c>
      <c r="AA1175" s="97">
        <v>-209962.86</v>
      </c>
      <c r="AB1175" s="97">
        <v>-209962.86</v>
      </c>
      <c r="AC1175" s="97"/>
      <c r="AD1175" s="97"/>
      <c r="AE1175" s="97">
        <f t="shared" si="953"/>
        <v>-190439.00999999998</v>
      </c>
      <c r="AF1175" s="146"/>
      <c r="AG1175" s="108"/>
      <c r="AH1175" s="102"/>
      <c r="AI1175" s="102"/>
      <c r="AJ1175" s="102"/>
      <c r="AK1175" s="103">
        <f t="shared" ref="AK1175:AK1201" si="966">AE1175</f>
        <v>-190439.00999999998</v>
      </c>
      <c r="AL1175" s="102">
        <f t="shared" si="948"/>
        <v>-190439.00999999998</v>
      </c>
      <c r="AM1175" s="101"/>
      <c r="AN1175" s="102"/>
      <c r="AO1175" s="264">
        <f t="shared" si="949"/>
        <v>0</v>
      </c>
      <c r="AP1175" s="240"/>
      <c r="AQ1175" s="87">
        <f t="shared" si="962"/>
        <v>-209962.86</v>
      </c>
      <c r="AR1175" s="102"/>
      <c r="AS1175" s="102"/>
      <c r="AT1175" s="102"/>
      <c r="AU1175" s="103">
        <f t="shared" ref="AU1175:AU1201" si="967">AQ1175</f>
        <v>-209962.86</v>
      </c>
      <c r="AV1175" s="102">
        <f t="shared" si="950"/>
        <v>-209962.86</v>
      </c>
      <c r="AW1175" s="101"/>
      <c r="AX1175" s="102"/>
      <c r="AY1175" s="101">
        <f t="shared" si="951"/>
        <v>0</v>
      </c>
      <c r="AZ1175" s="516" t="s">
        <v>1692</v>
      </c>
      <c r="BA1175"/>
      <c r="BC1175"/>
      <c r="BD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row>
    <row r="1176" spans="1:87" s="11" customFormat="1" ht="12" customHeight="1">
      <c r="A1176" s="168">
        <v>24200821</v>
      </c>
      <c r="B1176" s="111" t="str">
        <f t="shared" si="959"/>
        <v>24200821</v>
      </c>
      <c r="C1176" s="96" t="s">
        <v>518</v>
      </c>
      <c r="D1176" s="115" t="str">
        <f t="shared" si="960"/>
        <v>Non-Op</v>
      </c>
      <c r="E1176" s="115"/>
      <c r="F1176" s="96"/>
      <c r="G1176" s="115"/>
      <c r="H1176" s="184" t="str">
        <f t="shared" si="955"/>
        <v/>
      </c>
      <c r="I1176" s="184" t="str">
        <f t="shared" si="956"/>
        <v/>
      </c>
      <c r="J1176" s="184" t="str">
        <f t="shared" si="957"/>
        <v/>
      </c>
      <c r="K1176" s="184" t="str">
        <f t="shared" si="958"/>
        <v>Non-Op</v>
      </c>
      <c r="L1176" s="184" t="str">
        <f t="shared" si="963"/>
        <v>NO</v>
      </c>
      <c r="M1176" s="184" t="str">
        <f t="shared" si="964"/>
        <v>NO</v>
      </c>
      <c r="N1176" s="184" t="str">
        <f t="shared" si="965"/>
        <v/>
      </c>
      <c r="O1176"/>
      <c r="P1176" s="97">
        <v>-750.59</v>
      </c>
      <c r="Q1176" s="97">
        <v>-571.80999999999995</v>
      </c>
      <c r="R1176" s="97">
        <v>-4382.7</v>
      </c>
      <c r="S1176" s="97">
        <v>-4337.38</v>
      </c>
      <c r="T1176" s="97">
        <v>-4201.42</v>
      </c>
      <c r="U1176" s="97">
        <v>-3919.79</v>
      </c>
      <c r="V1176" s="97">
        <v>-3919.79</v>
      </c>
      <c r="W1176" s="97">
        <v>-3919.79</v>
      </c>
      <c r="X1176" s="97">
        <v>-3919.79</v>
      </c>
      <c r="Y1176" s="97">
        <v>-3919.79</v>
      </c>
      <c r="Z1176" s="97">
        <v>-24005.24</v>
      </c>
      <c r="AA1176" s="97">
        <v>-24005.24</v>
      </c>
      <c r="AB1176" s="97">
        <v>-24005.24</v>
      </c>
      <c r="AC1176" s="97"/>
      <c r="AD1176" s="97"/>
      <c r="AE1176" s="97">
        <f t="shared" si="953"/>
        <v>-7790.0545833333335</v>
      </c>
      <c r="AF1176" s="146"/>
      <c r="AG1176" s="108"/>
      <c r="AH1176" s="102"/>
      <c r="AI1176" s="102"/>
      <c r="AJ1176" s="102"/>
      <c r="AK1176" s="103">
        <f t="shared" si="966"/>
        <v>-7790.0545833333335</v>
      </c>
      <c r="AL1176" s="102">
        <f t="shared" si="948"/>
        <v>-7790.0545833333335</v>
      </c>
      <c r="AM1176" s="101"/>
      <c r="AN1176" s="102"/>
      <c r="AO1176" s="264">
        <f t="shared" si="949"/>
        <v>0</v>
      </c>
      <c r="AP1176" s="240"/>
      <c r="AQ1176" s="87">
        <f t="shared" si="962"/>
        <v>-24005.24</v>
      </c>
      <c r="AR1176" s="102"/>
      <c r="AS1176" s="102"/>
      <c r="AT1176" s="102"/>
      <c r="AU1176" s="103">
        <f t="shared" si="967"/>
        <v>-24005.24</v>
      </c>
      <c r="AV1176" s="102">
        <f t="shared" si="950"/>
        <v>-24005.24</v>
      </c>
      <c r="AW1176" s="101"/>
      <c r="AX1176" s="102"/>
      <c r="AY1176" s="101">
        <f t="shared" si="951"/>
        <v>0</v>
      </c>
      <c r="AZ1176" s="516" t="s">
        <v>1692</v>
      </c>
      <c r="BA1176"/>
      <c r="BC1176"/>
      <c r="BD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row>
    <row r="1177" spans="1:87" s="11" customFormat="1" ht="12" customHeight="1">
      <c r="A1177" s="168">
        <v>24200831</v>
      </c>
      <c r="B1177" s="111" t="str">
        <f t="shared" si="959"/>
        <v>24200831</v>
      </c>
      <c r="C1177" s="96" t="s">
        <v>519</v>
      </c>
      <c r="D1177" s="115" t="str">
        <f t="shared" si="960"/>
        <v>Non-Op</v>
      </c>
      <c r="E1177" s="115"/>
      <c r="F1177" s="96"/>
      <c r="G1177" s="115"/>
      <c r="H1177" s="184" t="str">
        <f t="shared" si="955"/>
        <v/>
      </c>
      <c r="I1177" s="184" t="str">
        <f t="shared" si="956"/>
        <v/>
      </c>
      <c r="J1177" s="184" t="str">
        <f t="shared" si="957"/>
        <v/>
      </c>
      <c r="K1177" s="184" t="str">
        <f t="shared" si="958"/>
        <v>Non-Op</v>
      </c>
      <c r="L1177" s="184" t="str">
        <f t="shared" si="963"/>
        <v>NO</v>
      </c>
      <c r="M1177" s="184" t="str">
        <f t="shared" si="964"/>
        <v>NO</v>
      </c>
      <c r="N1177" s="184" t="str">
        <f t="shared" si="965"/>
        <v/>
      </c>
      <c r="O1177"/>
      <c r="P1177" s="97">
        <v>-101836.32</v>
      </c>
      <c r="Q1177" s="97">
        <v>-101836.32</v>
      </c>
      <c r="R1177" s="97">
        <v>-103764.42</v>
      </c>
      <c r="S1177" s="97">
        <v>-103764.42</v>
      </c>
      <c r="T1177" s="97">
        <v>-103764.42</v>
      </c>
      <c r="U1177" s="97">
        <v>-103764.42</v>
      </c>
      <c r="V1177" s="97">
        <v>-103764.42</v>
      </c>
      <c r="W1177" s="97">
        <v>-103764.42</v>
      </c>
      <c r="X1177" s="97">
        <v>-103764.42</v>
      </c>
      <c r="Y1177" s="97">
        <v>-103764.42</v>
      </c>
      <c r="Z1177" s="97">
        <v>-116026.48</v>
      </c>
      <c r="AA1177" s="97">
        <v>-116026.48</v>
      </c>
      <c r="AB1177" s="97">
        <v>-116026.48</v>
      </c>
      <c r="AC1177" s="97"/>
      <c r="AD1177" s="97"/>
      <c r="AE1177" s="97">
        <f t="shared" si="953"/>
        <v>-106078.00333333334</v>
      </c>
      <c r="AF1177" s="146"/>
      <c r="AG1177" s="108"/>
      <c r="AH1177" s="102"/>
      <c r="AI1177" s="102"/>
      <c r="AJ1177" s="102"/>
      <c r="AK1177" s="103">
        <f t="shared" si="966"/>
        <v>-106078.00333333334</v>
      </c>
      <c r="AL1177" s="102">
        <f t="shared" si="948"/>
        <v>-106078.00333333334</v>
      </c>
      <c r="AM1177" s="101"/>
      <c r="AN1177" s="102"/>
      <c r="AO1177" s="264">
        <f t="shared" si="949"/>
        <v>0</v>
      </c>
      <c r="AP1177" s="240"/>
      <c r="AQ1177" s="87">
        <f t="shared" si="962"/>
        <v>-116026.48</v>
      </c>
      <c r="AR1177" s="102"/>
      <c r="AS1177" s="102"/>
      <c r="AT1177" s="102"/>
      <c r="AU1177" s="103">
        <f t="shared" si="967"/>
        <v>-116026.48</v>
      </c>
      <c r="AV1177" s="102">
        <f t="shared" si="950"/>
        <v>-116026.48</v>
      </c>
      <c r="AW1177" s="101"/>
      <c r="AX1177" s="102"/>
      <c r="AY1177" s="101">
        <f t="shared" si="951"/>
        <v>0</v>
      </c>
      <c r="AZ1177" s="516" t="s">
        <v>1692</v>
      </c>
      <c r="BA1177"/>
      <c r="BC1177"/>
      <c r="BD1177"/>
      <c r="BE1177"/>
      <c r="BF1177"/>
      <c r="BG1177"/>
      <c r="BH1177"/>
      <c r="BI1177"/>
      <c r="BJ1177"/>
      <c r="BK1177"/>
      <c r="BL1177"/>
      <c r="BM1177"/>
      <c r="BN1177"/>
      <c r="BO1177"/>
      <c r="BP1177"/>
      <c r="BQ1177"/>
      <c r="BR1177"/>
      <c r="BS1177"/>
      <c r="BT1177"/>
      <c r="BU1177"/>
      <c r="BV1177"/>
      <c r="BW1177"/>
      <c r="BX1177"/>
      <c r="BY1177"/>
      <c r="BZ1177"/>
      <c r="CA1177"/>
      <c r="CB1177"/>
      <c r="CC1177"/>
      <c r="CD1177"/>
      <c r="CE1177"/>
      <c r="CF1177"/>
      <c r="CG1177"/>
      <c r="CH1177"/>
      <c r="CI1177"/>
    </row>
    <row r="1178" spans="1:87" s="11" customFormat="1" ht="12" customHeight="1">
      <c r="A1178" s="168">
        <v>24200841</v>
      </c>
      <c r="B1178" s="111" t="str">
        <f t="shared" si="959"/>
        <v>24200841</v>
      </c>
      <c r="C1178" s="96" t="s">
        <v>520</v>
      </c>
      <c r="D1178" s="115" t="str">
        <f t="shared" si="960"/>
        <v>Non-Op</v>
      </c>
      <c r="E1178" s="115"/>
      <c r="F1178" s="96"/>
      <c r="G1178" s="115"/>
      <c r="H1178" s="184" t="str">
        <f t="shared" si="955"/>
        <v/>
      </c>
      <c r="I1178" s="184" t="str">
        <f t="shared" si="956"/>
        <v/>
      </c>
      <c r="J1178" s="184" t="str">
        <f t="shared" si="957"/>
        <v/>
      </c>
      <c r="K1178" s="184" t="str">
        <f t="shared" si="958"/>
        <v>Non-Op</v>
      </c>
      <c r="L1178" s="184" t="str">
        <f t="shared" si="963"/>
        <v>NO</v>
      </c>
      <c r="M1178" s="184" t="str">
        <f t="shared" si="964"/>
        <v>NO</v>
      </c>
      <c r="N1178" s="184" t="str">
        <f t="shared" si="965"/>
        <v/>
      </c>
      <c r="O1178"/>
      <c r="P1178" s="97">
        <v>-311028.23</v>
      </c>
      <c r="Q1178" s="97">
        <v>-311028.23</v>
      </c>
      <c r="R1178" s="97">
        <v>-310413.58</v>
      </c>
      <c r="S1178" s="97">
        <v>-310413.58</v>
      </c>
      <c r="T1178" s="97">
        <v>-310413.58</v>
      </c>
      <c r="U1178" s="97">
        <v>-299973.56</v>
      </c>
      <c r="V1178" s="97">
        <v>-299973.56</v>
      </c>
      <c r="W1178" s="97">
        <v>-296523.26</v>
      </c>
      <c r="X1178" s="97">
        <v>-296523.26</v>
      </c>
      <c r="Y1178" s="97">
        <v>-296523.26</v>
      </c>
      <c r="Z1178" s="97">
        <v>-298507.64</v>
      </c>
      <c r="AA1178" s="97">
        <v>-298507.64</v>
      </c>
      <c r="AB1178" s="97">
        <v>-296201.06</v>
      </c>
      <c r="AC1178" s="97"/>
      <c r="AD1178" s="97"/>
      <c r="AE1178" s="97">
        <f t="shared" si="953"/>
        <v>-302701.31625000003</v>
      </c>
      <c r="AF1178" s="146"/>
      <c r="AG1178" s="108"/>
      <c r="AH1178" s="102"/>
      <c r="AI1178" s="102"/>
      <c r="AJ1178" s="102"/>
      <c r="AK1178" s="103">
        <f t="shared" si="966"/>
        <v>-302701.31625000003</v>
      </c>
      <c r="AL1178" s="102">
        <f t="shared" si="948"/>
        <v>-302701.31625000003</v>
      </c>
      <c r="AM1178" s="101"/>
      <c r="AN1178" s="102"/>
      <c r="AO1178" s="264">
        <f t="shared" si="949"/>
        <v>0</v>
      </c>
      <c r="AP1178" s="240"/>
      <c r="AQ1178" s="87">
        <f t="shared" si="962"/>
        <v>-296201.06</v>
      </c>
      <c r="AR1178" s="102"/>
      <c r="AS1178" s="102"/>
      <c r="AT1178" s="102"/>
      <c r="AU1178" s="103">
        <f t="shared" si="967"/>
        <v>-296201.06</v>
      </c>
      <c r="AV1178" s="102">
        <f t="shared" si="950"/>
        <v>-296201.06</v>
      </c>
      <c r="AW1178" s="101"/>
      <c r="AX1178" s="102"/>
      <c r="AY1178" s="101">
        <f t="shared" si="951"/>
        <v>0</v>
      </c>
      <c r="AZ1178" s="516" t="s">
        <v>1692</v>
      </c>
      <c r="BA1178"/>
      <c r="BC1178"/>
      <c r="BD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row>
    <row r="1179" spans="1:87" s="11" customFormat="1" ht="12" customHeight="1">
      <c r="A1179" s="168">
        <v>24200851</v>
      </c>
      <c r="B1179" s="111" t="str">
        <f t="shared" si="959"/>
        <v>24200851</v>
      </c>
      <c r="C1179" s="96" t="s">
        <v>521</v>
      </c>
      <c r="D1179" s="115" t="str">
        <f t="shared" si="960"/>
        <v>Non-Op</v>
      </c>
      <c r="E1179" s="115"/>
      <c r="F1179" s="96"/>
      <c r="G1179" s="115"/>
      <c r="H1179" s="184" t="str">
        <f t="shared" si="955"/>
        <v/>
      </c>
      <c r="I1179" s="184" t="str">
        <f t="shared" si="956"/>
        <v/>
      </c>
      <c r="J1179" s="184" t="str">
        <f t="shared" si="957"/>
        <v/>
      </c>
      <c r="K1179" s="184" t="str">
        <f t="shared" si="958"/>
        <v>Non-Op</v>
      </c>
      <c r="L1179" s="184" t="str">
        <f t="shared" si="963"/>
        <v>NO</v>
      </c>
      <c r="M1179" s="184" t="str">
        <f t="shared" si="964"/>
        <v>NO</v>
      </c>
      <c r="N1179" s="184" t="str">
        <f t="shared" si="965"/>
        <v/>
      </c>
      <c r="O1179"/>
      <c r="P1179" s="97">
        <v>-166133.60999999999</v>
      </c>
      <c r="Q1179" s="97">
        <v>-166133.60999999999</v>
      </c>
      <c r="R1179" s="97">
        <v>-175774.13</v>
      </c>
      <c r="S1179" s="97">
        <v>-149274.13</v>
      </c>
      <c r="T1179" s="97">
        <v>-147192.28</v>
      </c>
      <c r="U1179" s="97">
        <v>-147192.28</v>
      </c>
      <c r="V1179" s="97">
        <v>-147192.28</v>
      </c>
      <c r="W1179" s="97">
        <v>-147192.28</v>
      </c>
      <c r="X1179" s="97">
        <v>-147192.28</v>
      </c>
      <c r="Y1179" s="97">
        <v>-147192.28</v>
      </c>
      <c r="Z1179" s="97">
        <v>-144160.28</v>
      </c>
      <c r="AA1179" s="97">
        <v>-144537.20000000001</v>
      </c>
      <c r="AB1179" s="97">
        <v>-144537.20000000001</v>
      </c>
      <c r="AC1179" s="97"/>
      <c r="AD1179" s="97"/>
      <c r="AE1179" s="97">
        <f t="shared" si="953"/>
        <v>-151530.70291666666</v>
      </c>
      <c r="AF1179" s="146"/>
      <c r="AG1179" s="108"/>
      <c r="AH1179" s="102"/>
      <c r="AI1179" s="102"/>
      <c r="AJ1179" s="102"/>
      <c r="AK1179" s="103">
        <f t="shared" si="966"/>
        <v>-151530.70291666666</v>
      </c>
      <c r="AL1179" s="102">
        <f t="shared" si="948"/>
        <v>-151530.70291666666</v>
      </c>
      <c r="AM1179" s="101"/>
      <c r="AN1179" s="102"/>
      <c r="AO1179" s="264">
        <f t="shared" si="949"/>
        <v>0</v>
      </c>
      <c r="AP1179" s="240"/>
      <c r="AQ1179" s="87">
        <f t="shared" si="962"/>
        <v>-144537.20000000001</v>
      </c>
      <c r="AR1179" s="102"/>
      <c r="AS1179" s="102"/>
      <c r="AT1179" s="102"/>
      <c r="AU1179" s="103">
        <f t="shared" si="967"/>
        <v>-144537.20000000001</v>
      </c>
      <c r="AV1179" s="102">
        <f t="shared" si="950"/>
        <v>-144537.20000000001</v>
      </c>
      <c r="AW1179" s="101"/>
      <c r="AX1179" s="102"/>
      <c r="AY1179" s="101">
        <f t="shared" si="951"/>
        <v>0</v>
      </c>
      <c r="AZ1179" s="516" t="s">
        <v>1692</v>
      </c>
      <c r="BA1179"/>
      <c r="BC1179"/>
      <c r="BD1179"/>
      <c r="BE1179"/>
      <c r="BF1179"/>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row>
    <row r="1180" spans="1:87" s="11" customFormat="1" ht="12" customHeight="1">
      <c r="A1180" s="168">
        <v>24200871</v>
      </c>
      <c r="B1180" s="111" t="str">
        <f t="shared" si="959"/>
        <v>24200871</v>
      </c>
      <c r="C1180" s="96" t="s">
        <v>522</v>
      </c>
      <c r="D1180" s="115" t="str">
        <f t="shared" si="960"/>
        <v>Non-Op</v>
      </c>
      <c r="E1180" s="115"/>
      <c r="F1180" s="96"/>
      <c r="G1180" s="115"/>
      <c r="H1180" s="184" t="str">
        <f t="shared" si="955"/>
        <v/>
      </c>
      <c r="I1180" s="184" t="str">
        <f t="shared" si="956"/>
        <v/>
      </c>
      <c r="J1180" s="184" t="str">
        <f t="shared" si="957"/>
        <v/>
      </c>
      <c r="K1180" s="184" t="str">
        <f t="shared" si="958"/>
        <v>Non-Op</v>
      </c>
      <c r="L1180" s="184" t="str">
        <f t="shared" si="963"/>
        <v>NO</v>
      </c>
      <c r="M1180" s="184" t="str">
        <f t="shared" si="964"/>
        <v>NO</v>
      </c>
      <c r="N1180" s="184" t="str">
        <f t="shared" si="965"/>
        <v/>
      </c>
      <c r="O1180"/>
      <c r="P1180" s="97">
        <v>-95736.22</v>
      </c>
      <c r="Q1180" s="97">
        <v>-95736.22</v>
      </c>
      <c r="R1180" s="97">
        <v>-95736.22</v>
      </c>
      <c r="S1180" s="97">
        <v>-95736.22</v>
      </c>
      <c r="T1180" s="97">
        <v>-95736.22</v>
      </c>
      <c r="U1180" s="97">
        <v>-95736.22</v>
      </c>
      <c r="V1180" s="97">
        <v>-95736.22</v>
      </c>
      <c r="W1180" s="97">
        <v>-95728.68</v>
      </c>
      <c r="X1180" s="97">
        <v>-95728.68</v>
      </c>
      <c r="Y1180" s="97">
        <v>-95728.68</v>
      </c>
      <c r="Z1180" s="97">
        <v>-97815.54</v>
      </c>
      <c r="AA1180" s="97">
        <v>-97815.54</v>
      </c>
      <c r="AB1180" s="97">
        <v>-97808.08</v>
      </c>
      <c r="AC1180" s="97"/>
      <c r="AD1180" s="97"/>
      <c r="AE1180" s="97">
        <f t="shared" si="953"/>
        <v>-96167.215833333321</v>
      </c>
      <c r="AF1180" s="146"/>
      <c r="AG1180" s="108"/>
      <c r="AH1180" s="102"/>
      <c r="AI1180" s="102"/>
      <c r="AJ1180" s="102"/>
      <c r="AK1180" s="103">
        <f t="shared" si="966"/>
        <v>-96167.215833333321</v>
      </c>
      <c r="AL1180" s="102">
        <f t="shared" si="948"/>
        <v>-96167.215833333321</v>
      </c>
      <c r="AM1180" s="101"/>
      <c r="AN1180" s="102"/>
      <c r="AO1180" s="264">
        <f t="shared" si="949"/>
        <v>0</v>
      </c>
      <c r="AP1180" s="240"/>
      <c r="AQ1180" s="87">
        <f t="shared" si="962"/>
        <v>-97808.08</v>
      </c>
      <c r="AR1180" s="102"/>
      <c r="AS1180" s="102"/>
      <c r="AT1180" s="102"/>
      <c r="AU1180" s="103">
        <f t="shared" si="967"/>
        <v>-97808.08</v>
      </c>
      <c r="AV1180" s="102">
        <f t="shared" si="950"/>
        <v>-97808.08</v>
      </c>
      <c r="AW1180" s="101"/>
      <c r="AX1180" s="102"/>
      <c r="AY1180" s="101">
        <f t="shared" si="951"/>
        <v>0</v>
      </c>
      <c r="AZ1180" s="516" t="s">
        <v>1692</v>
      </c>
      <c r="BA1180"/>
      <c r="BC1180"/>
      <c r="BD1180"/>
      <c r="BE1180"/>
      <c r="BF1180"/>
      <c r="BG1180"/>
      <c r="BH1180"/>
      <c r="BI1180"/>
      <c r="BJ1180"/>
      <c r="BK1180"/>
      <c r="BL1180"/>
      <c r="BM1180"/>
      <c r="BN1180"/>
      <c r="BO1180"/>
      <c r="BP1180"/>
      <c r="BQ1180"/>
      <c r="BR1180"/>
      <c r="BS1180"/>
      <c r="BT1180"/>
      <c r="BU1180"/>
      <c r="BV1180"/>
      <c r="BW1180"/>
      <c r="BX1180"/>
      <c r="BY1180"/>
      <c r="BZ1180"/>
      <c r="CA1180"/>
      <c r="CB1180"/>
      <c r="CC1180"/>
      <c r="CD1180"/>
      <c r="CE1180"/>
      <c r="CF1180"/>
      <c r="CG1180"/>
      <c r="CH1180"/>
      <c r="CI1180"/>
    </row>
    <row r="1181" spans="1:87" s="11" customFormat="1" ht="12" customHeight="1">
      <c r="A1181" s="168">
        <v>24200881</v>
      </c>
      <c r="B1181" s="111" t="str">
        <f t="shared" si="959"/>
        <v>24200881</v>
      </c>
      <c r="C1181" s="142" t="s">
        <v>533</v>
      </c>
      <c r="D1181" s="115" t="str">
        <f t="shared" si="960"/>
        <v>Non-Op</v>
      </c>
      <c r="E1181" s="115"/>
      <c r="F1181" s="142"/>
      <c r="G1181" s="115"/>
      <c r="H1181" s="184" t="str">
        <f t="shared" si="955"/>
        <v/>
      </c>
      <c r="I1181" s="184" t="str">
        <f t="shared" si="956"/>
        <v/>
      </c>
      <c r="J1181" s="184" t="str">
        <f t="shared" si="957"/>
        <v/>
      </c>
      <c r="K1181" s="184" t="str">
        <f t="shared" si="958"/>
        <v>Non-Op</v>
      </c>
      <c r="L1181" s="184" t="str">
        <f t="shared" si="963"/>
        <v>NO</v>
      </c>
      <c r="M1181" s="184" t="str">
        <f t="shared" si="964"/>
        <v>NO</v>
      </c>
      <c r="N1181" s="184" t="str">
        <f t="shared" si="965"/>
        <v/>
      </c>
      <c r="O1181"/>
      <c r="P1181" s="97">
        <v>-275998.84000000003</v>
      </c>
      <c r="Q1181" s="97">
        <v>-275998.84000000003</v>
      </c>
      <c r="R1181" s="97">
        <v>-287567.46999999997</v>
      </c>
      <c r="S1181" s="97">
        <v>-231959.47</v>
      </c>
      <c r="T1181" s="97">
        <v>-231959.47</v>
      </c>
      <c r="U1181" s="97">
        <v>-231959.47</v>
      </c>
      <c r="V1181" s="97">
        <v>-231959.47</v>
      </c>
      <c r="W1181" s="97">
        <v>-231959.47</v>
      </c>
      <c r="X1181" s="97">
        <v>-231959.47</v>
      </c>
      <c r="Y1181" s="97">
        <v>-231959.47</v>
      </c>
      <c r="Z1181" s="97">
        <v>-297016.18</v>
      </c>
      <c r="AA1181" s="97">
        <v>-297016.18</v>
      </c>
      <c r="AB1181" s="97">
        <v>-297016.18</v>
      </c>
      <c r="AC1181" s="97"/>
      <c r="AD1181" s="97"/>
      <c r="AE1181" s="97">
        <f t="shared" si="953"/>
        <v>-255651.87250000006</v>
      </c>
      <c r="AF1181" s="146"/>
      <c r="AG1181" s="108"/>
      <c r="AH1181" s="102"/>
      <c r="AI1181" s="102"/>
      <c r="AJ1181" s="102"/>
      <c r="AK1181" s="103">
        <f t="shared" si="966"/>
        <v>-255651.87250000006</v>
      </c>
      <c r="AL1181" s="102">
        <f t="shared" si="948"/>
        <v>-255651.87250000006</v>
      </c>
      <c r="AM1181" s="101"/>
      <c r="AN1181" s="102"/>
      <c r="AO1181" s="264">
        <f t="shared" si="949"/>
        <v>0</v>
      </c>
      <c r="AP1181" s="240"/>
      <c r="AQ1181" s="87">
        <f t="shared" si="962"/>
        <v>-297016.18</v>
      </c>
      <c r="AR1181" s="102"/>
      <c r="AS1181" s="102"/>
      <c r="AT1181" s="102"/>
      <c r="AU1181" s="103">
        <f t="shared" si="967"/>
        <v>-297016.18</v>
      </c>
      <c r="AV1181" s="102">
        <f t="shared" si="950"/>
        <v>-297016.18</v>
      </c>
      <c r="AW1181" s="101"/>
      <c r="AX1181" s="102"/>
      <c r="AY1181" s="101">
        <f t="shared" si="951"/>
        <v>0</v>
      </c>
      <c r="AZ1181" s="516" t="s">
        <v>1692</v>
      </c>
      <c r="BA1181"/>
      <c r="BC1181"/>
      <c r="BD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row>
    <row r="1182" spans="1:87" s="11" customFormat="1" ht="12" customHeight="1">
      <c r="A1182" s="168">
        <v>24200891</v>
      </c>
      <c r="B1182" s="111" t="str">
        <f t="shared" si="959"/>
        <v>24200891</v>
      </c>
      <c r="C1182" s="142" t="s">
        <v>534</v>
      </c>
      <c r="D1182" s="115" t="str">
        <f t="shared" si="960"/>
        <v>Non-Op</v>
      </c>
      <c r="E1182" s="115"/>
      <c r="F1182" s="142"/>
      <c r="G1182" s="115"/>
      <c r="H1182" s="184" t="str">
        <f t="shared" si="955"/>
        <v/>
      </c>
      <c r="I1182" s="184" t="str">
        <f t="shared" si="956"/>
        <v/>
      </c>
      <c r="J1182" s="184" t="str">
        <f t="shared" si="957"/>
        <v/>
      </c>
      <c r="K1182" s="184" t="str">
        <f t="shared" si="958"/>
        <v>Non-Op</v>
      </c>
      <c r="L1182" s="184" t="str">
        <f t="shared" si="963"/>
        <v>NO</v>
      </c>
      <c r="M1182" s="184" t="str">
        <f t="shared" si="964"/>
        <v>NO</v>
      </c>
      <c r="N1182" s="184" t="str">
        <f t="shared" si="965"/>
        <v/>
      </c>
      <c r="O1182"/>
      <c r="P1182" s="97">
        <v>-68365.279999999999</v>
      </c>
      <c r="Q1182" s="97">
        <v>-68365.279999999999</v>
      </c>
      <c r="R1182" s="97">
        <v>-68365.279999999999</v>
      </c>
      <c r="S1182" s="97">
        <v>-68365.279999999999</v>
      </c>
      <c r="T1182" s="97">
        <v>-68365.279999999999</v>
      </c>
      <c r="U1182" s="97">
        <v>-68365.279999999999</v>
      </c>
      <c r="V1182" s="97">
        <v>-68365.279999999999</v>
      </c>
      <c r="W1182" s="97">
        <v>-68365.279999999999</v>
      </c>
      <c r="X1182" s="97">
        <v>-68365.279999999999</v>
      </c>
      <c r="Y1182" s="97">
        <v>-68365.279999999999</v>
      </c>
      <c r="Z1182" s="97">
        <v>-69855.64</v>
      </c>
      <c r="AA1182" s="97">
        <v>-69855.64</v>
      </c>
      <c r="AB1182" s="97">
        <v>-69855.64</v>
      </c>
      <c r="AC1182" s="97"/>
      <c r="AD1182" s="97"/>
      <c r="AE1182" s="97">
        <f t="shared" si="953"/>
        <v>-68675.771666666682</v>
      </c>
      <c r="AF1182" s="146"/>
      <c r="AG1182" s="108"/>
      <c r="AH1182" s="102"/>
      <c r="AI1182" s="102"/>
      <c r="AJ1182" s="102"/>
      <c r="AK1182" s="103">
        <f t="shared" si="966"/>
        <v>-68675.771666666682</v>
      </c>
      <c r="AL1182" s="102">
        <f t="shared" si="948"/>
        <v>-68675.771666666682</v>
      </c>
      <c r="AM1182" s="101"/>
      <c r="AN1182" s="102"/>
      <c r="AO1182" s="264">
        <f t="shared" si="949"/>
        <v>0</v>
      </c>
      <c r="AP1182" s="240"/>
      <c r="AQ1182" s="87">
        <f t="shared" si="962"/>
        <v>-69855.64</v>
      </c>
      <c r="AR1182" s="102"/>
      <c r="AS1182" s="102"/>
      <c r="AT1182" s="102"/>
      <c r="AU1182" s="103">
        <f t="shared" si="967"/>
        <v>-69855.64</v>
      </c>
      <c r="AV1182" s="102">
        <f t="shared" si="950"/>
        <v>-69855.64</v>
      </c>
      <c r="AW1182" s="101"/>
      <c r="AX1182" s="102"/>
      <c r="AY1182" s="101">
        <f t="shared" si="951"/>
        <v>0</v>
      </c>
      <c r="AZ1182" s="516" t="s">
        <v>1692</v>
      </c>
      <c r="BA1182"/>
      <c r="BC1182"/>
      <c r="BD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row>
    <row r="1183" spans="1:87" s="11" customFormat="1" ht="12" customHeight="1">
      <c r="A1183" s="168">
        <v>24200901</v>
      </c>
      <c r="B1183" s="111" t="str">
        <f t="shared" si="959"/>
        <v>24200901</v>
      </c>
      <c r="C1183" s="142" t="s">
        <v>530</v>
      </c>
      <c r="D1183" s="115" t="str">
        <f t="shared" si="960"/>
        <v>Non-Op</v>
      </c>
      <c r="E1183" s="115"/>
      <c r="F1183" s="142"/>
      <c r="G1183" s="115"/>
      <c r="H1183" s="184" t="str">
        <f t="shared" si="955"/>
        <v/>
      </c>
      <c r="I1183" s="184" t="str">
        <f t="shared" si="956"/>
        <v/>
      </c>
      <c r="J1183" s="184" t="str">
        <f t="shared" si="957"/>
        <v/>
      </c>
      <c r="K1183" s="184" t="str">
        <f t="shared" si="958"/>
        <v>Non-Op</v>
      </c>
      <c r="L1183" s="184" t="str">
        <f t="shared" si="963"/>
        <v>NO</v>
      </c>
      <c r="M1183" s="184" t="str">
        <f t="shared" si="964"/>
        <v>NO</v>
      </c>
      <c r="N1183" s="184" t="str">
        <f t="shared" si="965"/>
        <v/>
      </c>
      <c r="O1183"/>
      <c r="P1183" s="97">
        <v>-165965.81</v>
      </c>
      <c r="Q1183" s="97">
        <v>-165965.81</v>
      </c>
      <c r="R1183" s="97">
        <v>-165965.81</v>
      </c>
      <c r="S1183" s="97">
        <v>-165965.81</v>
      </c>
      <c r="T1183" s="97">
        <v>-165965.81</v>
      </c>
      <c r="U1183" s="97">
        <v>-165965.81</v>
      </c>
      <c r="V1183" s="97">
        <v>-165965.81</v>
      </c>
      <c r="W1183" s="97">
        <v>-165965.81</v>
      </c>
      <c r="X1183" s="97">
        <v>-165965.81</v>
      </c>
      <c r="Y1183" s="97">
        <v>-165965.81</v>
      </c>
      <c r="Z1183" s="97">
        <v>-169583.86</v>
      </c>
      <c r="AA1183" s="97">
        <v>-169583.86</v>
      </c>
      <c r="AB1183" s="97">
        <v>-169583.86</v>
      </c>
      <c r="AC1183" s="97"/>
      <c r="AD1183" s="97"/>
      <c r="AE1183" s="97">
        <f t="shared" si="953"/>
        <v>-166719.57041666668</v>
      </c>
      <c r="AF1183" s="146"/>
      <c r="AG1183" s="108"/>
      <c r="AH1183" s="102"/>
      <c r="AI1183" s="102"/>
      <c r="AJ1183" s="102"/>
      <c r="AK1183" s="103">
        <f t="shared" si="966"/>
        <v>-166719.57041666668</v>
      </c>
      <c r="AL1183" s="102">
        <f t="shared" si="948"/>
        <v>-166719.57041666668</v>
      </c>
      <c r="AM1183" s="101"/>
      <c r="AN1183" s="102"/>
      <c r="AO1183" s="264">
        <f t="shared" si="949"/>
        <v>0</v>
      </c>
      <c r="AP1183" s="240"/>
      <c r="AQ1183" s="87">
        <f t="shared" si="962"/>
        <v>-169583.86</v>
      </c>
      <c r="AR1183" s="102"/>
      <c r="AS1183" s="102"/>
      <c r="AT1183" s="102"/>
      <c r="AU1183" s="103">
        <f t="shared" si="967"/>
        <v>-169583.86</v>
      </c>
      <c r="AV1183" s="102">
        <f t="shared" si="950"/>
        <v>-169583.86</v>
      </c>
      <c r="AW1183" s="101"/>
      <c r="AX1183" s="102"/>
      <c r="AY1183" s="101">
        <f t="shared" si="951"/>
        <v>0</v>
      </c>
      <c r="AZ1183" s="516" t="s">
        <v>1692</v>
      </c>
      <c r="BA1183"/>
      <c r="BC1183"/>
      <c r="BD1183"/>
      <c r="BE1183"/>
      <c r="BF1183"/>
      <c r="BG1183"/>
      <c r="BH1183"/>
      <c r="BI1183"/>
      <c r="BJ1183"/>
      <c r="BK1183"/>
      <c r="BL1183"/>
      <c r="BM1183"/>
      <c r="BN1183"/>
      <c r="BO1183"/>
      <c r="BP1183"/>
      <c r="BQ1183"/>
      <c r="BR1183"/>
      <c r="BS1183"/>
      <c r="BT1183"/>
      <c r="BU1183"/>
      <c r="BV1183"/>
      <c r="BW1183"/>
      <c r="BX1183"/>
      <c r="BY1183"/>
      <c r="BZ1183"/>
      <c r="CA1183"/>
      <c r="CB1183"/>
      <c r="CC1183"/>
      <c r="CD1183"/>
      <c r="CE1183"/>
      <c r="CF1183"/>
      <c r="CG1183"/>
      <c r="CH1183"/>
      <c r="CI1183"/>
    </row>
    <row r="1184" spans="1:87" s="11" customFormat="1" ht="12" customHeight="1">
      <c r="A1184" s="168">
        <v>24200911</v>
      </c>
      <c r="B1184" s="111" t="str">
        <f t="shared" si="959"/>
        <v>24200911</v>
      </c>
      <c r="C1184" s="142" t="s">
        <v>535</v>
      </c>
      <c r="D1184" s="115" t="str">
        <f t="shared" si="960"/>
        <v>Non-Op</v>
      </c>
      <c r="E1184" s="115"/>
      <c r="F1184" s="142"/>
      <c r="G1184" s="115"/>
      <c r="H1184" s="184" t="str">
        <f t="shared" si="955"/>
        <v/>
      </c>
      <c r="I1184" s="184" t="str">
        <f t="shared" si="956"/>
        <v/>
      </c>
      <c r="J1184" s="184" t="str">
        <f t="shared" si="957"/>
        <v/>
      </c>
      <c r="K1184" s="184" t="str">
        <f t="shared" si="958"/>
        <v>Non-Op</v>
      </c>
      <c r="L1184" s="184" t="str">
        <f t="shared" si="963"/>
        <v>NO</v>
      </c>
      <c r="M1184" s="184" t="str">
        <f t="shared" si="964"/>
        <v>NO</v>
      </c>
      <c r="N1184" s="184" t="str">
        <f t="shared" si="965"/>
        <v/>
      </c>
      <c r="O1184"/>
      <c r="P1184" s="97">
        <v>-15084.14</v>
      </c>
      <c r="Q1184" s="97">
        <v>-15084.14</v>
      </c>
      <c r="R1184" s="97">
        <v>-15084.14</v>
      </c>
      <c r="S1184" s="97">
        <v>-15084.14</v>
      </c>
      <c r="T1184" s="97">
        <v>-15084.14</v>
      </c>
      <c r="U1184" s="97">
        <v>-15084.14</v>
      </c>
      <c r="V1184" s="97">
        <v>-15084.14</v>
      </c>
      <c r="W1184" s="97">
        <v>-15084.14</v>
      </c>
      <c r="X1184" s="97">
        <v>-15084.14</v>
      </c>
      <c r="Y1184" s="97">
        <v>-15084.14</v>
      </c>
      <c r="Z1184" s="97">
        <v>-15412.97</v>
      </c>
      <c r="AA1184" s="97">
        <v>-15412.97</v>
      </c>
      <c r="AB1184" s="97">
        <v>-15412.97</v>
      </c>
      <c r="AC1184" s="97"/>
      <c r="AD1184" s="97"/>
      <c r="AE1184" s="97">
        <f t="shared" si="953"/>
        <v>-15152.64625</v>
      </c>
      <c r="AF1184" s="146"/>
      <c r="AG1184" s="108"/>
      <c r="AH1184" s="102"/>
      <c r="AI1184" s="102"/>
      <c r="AJ1184" s="102"/>
      <c r="AK1184" s="103">
        <f t="shared" si="966"/>
        <v>-15152.64625</v>
      </c>
      <c r="AL1184" s="102">
        <f t="shared" si="948"/>
        <v>-15152.64625</v>
      </c>
      <c r="AM1184" s="101"/>
      <c r="AN1184" s="102"/>
      <c r="AO1184" s="264">
        <f t="shared" si="949"/>
        <v>0</v>
      </c>
      <c r="AP1184" s="240"/>
      <c r="AQ1184" s="87">
        <f t="shared" si="962"/>
        <v>-15412.97</v>
      </c>
      <c r="AR1184" s="102"/>
      <c r="AS1184" s="102"/>
      <c r="AT1184" s="102"/>
      <c r="AU1184" s="103">
        <f t="shared" si="967"/>
        <v>-15412.97</v>
      </c>
      <c r="AV1184" s="102">
        <f t="shared" si="950"/>
        <v>-15412.97</v>
      </c>
      <c r="AW1184" s="101"/>
      <c r="AX1184" s="102"/>
      <c r="AY1184" s="101">
        <f t="shared" si="951"/>
        <v>0</v>
      </c>
      <c r="AZ1184" s="516" t="s">
        <v>1692</v>
      </c>
      <c r="BA1184"/>
      <c r="BC1184"/>
      <c r="BD1184"/>
      <c r="BE1184"/>
      <c r="BF1184"/>
      <c r="BG1184"/>
      <c r="BH1184"/>
      <c r="BI1184"/>
      <c r="BJ1184"/>
      <c r="BK1184"/>
      <c r="BL1184"/>
      <c r="BM1184"/>
      <c r="BN1184"/>
      <c r="BO1184"/>
      <c r="BP1184"/>
      <c r="BQ1184"/>
      <c r="BR1184"/>
      <c r="BS1184"/>
      <c r="BT1184"/>
      <c r="BU1184"/>
      <c r="BV1184"/>
      <c r="BW1184"/>
      <c r="BX1184"/>
      <c r="BY1184"/>
      <c r="BZ1184"/>
      <c r="CA1184"/>
      <c r="CB1184"/>
      <c r="CC1184"/>
      <c r="CD1184"/>
      <c r="CE1184"/>
      <c r="CF1184"/>
      <c r="CG1184"/>
      <c r="CH1184"/>
      <c r="CI1184"/>
    </row>
    <row r="1185" spans="1:87" s="11" customFormat="1" ht="12" customHeight="1">
      <c r="A1185" s="168">
        <v>24200921</v>
      </c>
      <c r="B1185" s="111" t="str">
        <f t="shared" si="959"/>
        <v>24200921</v>
      </c>
      <c r="C1185" s="142" t="s">
        <v>529</v>
      </c>
      <c r="D1185" s="115" t="str">
        <f t="shared" si="960"/>
        <v>Non-Op</v>
      </c>
      <c r="E1185" s="115"/>
      <c r="F1185" s="142"/>
      <c r="G1185" s="115"/>
      <c r="H1185" s="184" t="str">
        <f t="shared" si="955"/>
        <v/>
      </c>
      <c r="I1185" s="184" t="str">
        <f t="shared" si="956"/>
        <v/>
      </c>
      <c r="J1185" s="184" t="str">
        <f t="shared" si="957"/>
        <v/>
      </c>
      <c r="K1185" s="184" t="str">
        <f t="shared" si="958"/>
        <v>Non-Op</v>
      </c>
      <c r="L1185" s="184" t="str">
        <f t="shared" si="963"/>
        <v>NO</v>
      </c>
      <c r="M1185" s="184" t="str">
        <f t="shared" si="964"/>
        <v>NO</v>
      </c>
      <c r="N1185" s="184" t="str">
        <f t="shared" si="965"/>
        <v/>
      </c>
      <c r="O1185"/>
      <c r="P1185" s="97">
        <v>-2262847.4900000002</v>
      </c>
      <c r="Q1185" s="97">
        <v>-2262847.4900000002</v>
      </c>
      <c r="R1185" s="97">
        <v>-2262847.4900000002</v>
      </c>
      <c r="S1185" s="97">
        <v>-2262847.4900000002</v>
      </c>
      <c r="T1185" s="97">
        <v>-2262847.4900000002</v>
      </c>
      <c r="U1185" s="97">
        <v>-2262847.4900000002</v>
      </c>
      <c r="V1185" s="97">
        <v>-2262847.4900000002</v>
      </c>
      <c r="W1185" s="97">
        <v>-2262847.4900000002</v>
      </c>
      <c r="X1185" s="97">
        <v>-2262847.4900000002</v>
      </c>
      <c r="Y1185" s="97">
        <v>-2262847.4900000002</v>
      </c>
      <c r="Z1185" s="97">
        <v>-2309380.5499999998</v>
      </c>
      <c r="AA1185" s="97">
        <v>-2309380.5499999998</v>
      </c>
      <c r="AB1185" s="97">
        <v>-2309380.5499999998</v>
      </c>
      <c r="AC1185" s="97"/>
      <c r="AD1185" s="97"/>
      <c r="AE1185" s="97">
        <f t="shared" si="953"/>
        <v>-2272541.8775000004</v>
      </c>
      <c r="AF1185" s="146"/>
      <c r="AG1185" s="108"/>
      <c r="AH1185" s="102"/>
      <c r="AI1185" s="102"/>
      <c r="AJ1185" s="102"/>
      <c r="AK1185" s="103">
        <f t="shared" si="966"/>
        <v>-2272541.8775000004</v>
      </c>
      <c r="AL1185" s="102">
        <f t="shared" si="948"/>
        <v>-2272541.8775000004</v>
      </c>
      <c r="AM1185" s="101"/>
      <c r="AN1185" s="102"/>
      <c r="AO1185" s="264">
        <f t="shared" si="949"/>
        <v>0</v>
      </c>
      <c r="AP1185" s="240"/>
      <c r="AQ1185" s="87">
        <f t="shared" si="962"/>
        <v>-2309380.5499999998</v>
      </c>
      <c r="AR1185" s="102"/>
      <c r="AS1185" s="102"/>
      <c r="AT1185" s="102"/>
      <c r="AU1185" s="103">
        <f t="shared" si="967"/>
        <v>-2309380.5499999998</v>
      </c>
      <c r="AV1185" s="102">
        <f t="shared" si="950"/>
        <v>-2309380.5499999998</v>
      </c>
      <c r="AW1185" s="101"/>
      <c r="AX1185" s="102"/>
      <c r="AY1185" s="101">
        <f t="shared" si="951"/>
        <v>0</v>
      </c>
      <c r="AZ1185" s="516" t="s">
        <v>1692</v>
      </c>
      <c r="BA1185"/>
      <c r="BC1185"/>
      <c r="BD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row>
    <row r="1186" spans="1:87" s="11" customFormat="1" ht="12" customHeight="1">
      <c r="A1186" s="168">
        <v>24200931</v>
      </c>
      <c r="B1186" s="111" t="str">
        <f t="shared" si="959"/>
        <v>24200931</v>
      </c>
      <c r="C1186" s="142" t="s">
        <v>536</v>
      </c>
      <c r="D1186" s="115" t="str">
        <f t="shared" si="960"/>
        <v>Non-Op</v>
      </c>
      <c r="E1186" s="115"/>
      <c r="F1186" s="142"/>
      <c r="G1186" s="115"/>
      <c r="H1186" s="184" t="str">
        <f t="shared" si="955"/>
        <v/>
      </c>
      <c r="I1186" s="184" t="str">
        <f t="shared" si="956"/>
        <v/>
      </c>
      <c r="J1186" s="184" t="str">
        <f t="shared" si="957"/>
        <v/>
      </c>
      <c r="K1186" s="184" t="str">
        <f t="shared" si="958"/>
        <v>Non-Op</v>
      </c>
      <c r="L1186" s="184" t="str">
        <f t="shared" si="963"/>
        <v>NO</v>
      </c>
      <c r="M1186" s="184" t="str">
        <f t="shared" si="964"/>
        <v>NO</v>
      </c>
      <c r="N1186" s="184" t="str">
        <f t="shared" si="965"/>
        <v/>
      </c>
      <c r="O1186"/>
      <c r="P1186" s="97">
        <v>-98071.89</v>
      </c>
      <c r="Q1186" s="97">
        <v>-101251.89</v>
      </c>
      <c r="R1186" s="97">
        <v>-105619.67</v>
      </c>
      <c r="S1186" s="97">
        <v>-105257.31</v>
      </c>
      <c r="T1186" s="97">
        <v>-101737.86</v>
      </c>
      <c r="U1186" s="97">
        <v>-101737.86</v>
      </c>
      <c r="V1186" s="97">
        <v>-101737.86</v>
      </c>
      <c r="W1186" s="97">
        <v>-101702.95</v>
      </c>
      <c r="X1186" s="97">
        <v>-42883.63</v>
      </c>
      <c r="Y1186" s="97">
        <v>-42883.63</v>
      </c>
      <c r="Z1186" s="97">
        <v>-93818.49</v>
      </c>
      <c r="AA1186" s="97">
        <v>-93806.14</v>
      </c>
      <c r="AB1186" s="97">
        <v>-93806.14</v>
      </c>
      <c r="AC1186" s="97"/>
      <c r="AD1186" s="97"/>
      <c r="AE1186" s="97">
        <f t="shared" si="953"/>
        <v>-90698.025416666656</v>
      </c>
      <c r="AF1186" s="146"/>
      <c r="AG1186" s="108"/>
      <c r="AH1186" s="102"/>
      <c r="AI1186" s="102"/>
      <c r="AJ1186" s="102"/>
      <c r="AK1186" s="103">
        <f t="shared" si="966"/>
        <v>-90698.025416666656</v>
      </c>
      <c r="AL1186" s="102">
        <f t="shared" si="948"/>
        <v>-90698.025416666656</v>
      </c>
      <c r="AM1186" s="101"/>
      <c r="AN1186" s="102"/>
      <c r="AO1186" s="264">
        <f t="shared" si="949"/>
        <v>0</v>
      </c>
      <c r="AP1186" s="240"/>
      <c r="AQ1186" s="87">
        <f t="shared" si="962"/>
        <v>-93806.14</v>
      </c>
      <c r="AR1186" s="102"/>
      <c r="AS1186" s="102"/>
      <c r="AT1186" s="102"/>
      <c r="AU1186" s="103">
        <f t="shared" si="967"/>
        <v>-93806.14</v>
      </c>
      <c r="AV1186" s="102">
        <f t="shared" si="950"/>
        <v>-93806.14</v>
      </c>
      <c r="AW1186" s="101"/>
      <c r="AX1186" s="102"/>
      <c r="AY1186" s="101">
        <f t="shared" si="951"/>
        <v>0</v>
      </c>
      <c r="AZ1186" s="516" t="s">
        <v>1692</v>
      </c>
      <c r="BA1186"/>
      <c r="BC1186"/>
      <c r="BD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row>
    <row r="1187" spans="1:87" s="11" customFormat="1" ht="12" customHeight="1">
      <c r="A1187" s="168">
        <v>24200941</v>
      </c>
      <c r="B1187" s="111" t="str">
        <f t="shared" si="959"/>
        <v>24200941</v>
      </c>
      <c r="C1187" s="142" t="s">
        <v>537</v>
      </c>
      <c r="D1187" s="115" t="str">
        <f t="shared" si="960"/>
        <v>Non-Op</v>
      </c>
      <c r="E1187" s="115"/>
      <c r="F1187" s="142"/>
      <c r="G1187" s="115"/>
      <c r="H1187" s="184" t="str">
        <f t="shared" si="955"/>
        <v/>
      </c>
      <c r="I1187" s="184" t="str">
        <f t="shared" si="956"/>
        <v/>
      </c>
      <c r="J1187" s="184" t="str">
        <f t="shared" si="957"/>
        <v/>
      </c>
      <c r="K1187" s="184" t="str">
        <f t="shared" si="958"/>
        <v>Non-Op</v>
      </c>
      <c r="L1187" s="184" t="str">
        <f t="shared" si="963"/>
        <v>NO</v>
      </c>
      <c r="M1187" s="184" t="str">
        <f t="shared" si="964"/>
        <v>NO</v>
      </c>
      <c r="N1187" s="184" t="str">
        <f t="shared" si="965"/>
        <v/>
      </c>
      <c r="O1187"/>
      <c r="P1187" s="97">
        <v>-68984.75</v>
      </c>
      <c r="Q1187" s="97">
        <v>-68984.75</v>
      </c>
      <c r="R1187" s="97">
        <v>-68984.75</v>
      </c>
      <c r="S1187" s="97">
        <v>-68984.75</v>
      </c>
      <c r="T1187" s="97">
        <v>-68984.75</v>
      </c>
      <c r="U1187" s="97">
        <v>-68984.75</v>
      </c>
      <c r="V1187" s="97">
        <v>-68984.75</v>
      </c>
      <c r="W1187" s="97">
        <v>-68984.75</v>
      </c>
      <c r="X1187" s="97">
        <v>-68984.75</v>
      </c>
      <c r="Y1187" s="97">
        <v>-68984.75</v>
      </c>
      <c r="Z1187" s="97">
        <v>-70488.63</v>
      </c>
      <c r="AA1187" s="97">
        <v>-70488.63</v>
      </c>
      <c r="AB1187" s="97">
        <v>-70488.63</v>
      </c>
      <c r="AC1187" s="97"/>
      <c r="AD1187" s="97"/>
      <c r="AE1187" s="97">
        <f t="shared" si="953"/>
        <v>-69298.058333333334</v>
      </c>
      <c r="AF1187" s="146"/>
      <c r="AG1187" s="108"/>
      <c r="AH1187" s="102"/>
      <c r="AI1187" s="102"/>
      <c r="AJ1187" s="102"/>
      <c r="AK1187" s="103">
        <f t="shared" si="966"/>
        <v>-69298.058333333334</v>
      </c>
      <c r="AL1187" s="102">
        <f t="shared" si="948"/>
        <v>-69298.058333333334</v>
      </c>
      <c r="AM1187" s="101"/>
      <c r="AN1187" s="102"/>
      <c r="AO1187" s="264">
        <f t="shared" si="949"/>
        <v>0</v>
      </c>
      <c r="AP1187" s="240"/>
      <c r="AQ1187" s="87">
        <f t="shared" si="962"/>
        <v>-70488.63</v>
      </c>
      <c r="AR1187" s="102"/>
      <c r="AS1187" s="102"/>
      <c r="AT1187" s="102"/>
      <c r="AU1187" s="103">
        <f t="shared" si="967"/>
        <v>-70488.63</v>
      </c>
      <c r="AV1187" s="102">
        <f t="shared" si="950"/>
        <v>-70488.63</v>
      </c>
      <c r="AW1187" s="101"/>
      <c r="AX1187" s="102"/>
      <c r="AY1187" s="101">
        <f t="shared" si="951"/>
        <v>0</v>
      </c>
      <c r="AZ1187" s="516" t="s">
        <v>1692</v>
      </c>
      <c r="BA1187"/>
      <c r="BC1187"/>
      <c r="BD1187"/>
      <c r="BE1187"/>
      <c r="BF1187"/>
      <c r="BG1187"/>
      <c r="BH1187"/>
      <c r="BI1187"/>
      <c r="BJ1187"/>
      <c r="BK1187"/>
      <c r="BL1187"/>
      <c r="BM1187"/>
      <c r="BN1187"/>
      <c r="BO1187"/>
      <c r="BP1187"/>
      <c r="BQ1187"/>
      <c r="BR1187"/>
      <c r="BS1187"/>
      <c r="BT1187"/>
      <c r="BU1187"/>
      <c r="BV1187"/>
      <c r="BW1187"/>
      <c r="BX1187"/>
      <c r="BY1187"/>
      <c r="BZ1187"/>
      <c r="CA1187"/>
      <c r="CB1187"/>
      <c r="CC1187"/>
      <c r="CD1187"/>
      <c r="CE1187"/>
      <c r="CF1187"/>
      <c r="CG1187"/>
      <c r="CH1187"/>
      <c r="CI1187"/>
    </row>
    <row r="1188" spans="1:87" s="11" customFormat="1" ht="12" customHeight="1">
      <c r="A1188" s="168">
        <v>24200951</v>
      </c>
      <c r="B1188" s="111" t="str">
        <f t="shared" si="959"/>
        <v>24200951</v>
      </c>
      <c r="C1188" s="142" t="s">
        <v>538</v>
      </c>
      <c r="D1188" s="115" t="str">
        <f t="shared" si="960"/>
        <v>Non-Op</v>
      </c>
      <c r="E1188" s="115"/>
      <c r="F1188" s="142"/>
      <c r="G1188" s="115"/>
      <c r="H1188" s="184" t="str">
        <f t="shared" si="955"/>
        <v/>
      </c>
      <c r="I1188" s="184" t="str">
        <f t="shared" si="956"/>
        <v/>
      </c>
      <c r="J1188" s="184" t="str">
        <f t="shared" si="957"/>
        <v/>
      </c>
      <c r="K1188" s="184" t="str">
        <f t="shared" si="958"/>
        <v>Non-Op</v>
      </c>
      <c r="L1188" s="184" t="str">
        <f t="shared" si="963"/>
        <v>NO</v>
      </c>
      <c r="M1188" s="184" t="str">
        <f t="shared" si="964"/>
        <v>NO</v>
      </c>
      <c r="N1188" s="184" t="str">
        <f t="shared" si="965"/>
        <v/>
      </c>
      <c r="O1188"/>
      <c r="P1188" s="97">
        <v>-204088.58</v>
      </c>
      <c r="Q1188" s="97">
        <v>-204088.58</v>
      </c>
      <c r="R1188" s="97">
        <v>-204088.58</v>
      </c>
      <c r="S1188" s="97">
        <v>-204088.58</v>
      </c>
      <c r="T1188" s="97">
        <v>-204088.58</v>
      </c>
      <c r="U1188" s="97">
        <v>-203783.22</v>
      </c>
      <c r="V1188" s="97">
        <v>-203641.57</v>
      </c>
      <c r="W1188" s="97">
        <v>-203641.57</v>
      </c>
      <c r="X1188" s="97">
        <v>-203641.57</v>
      </c>
      <c r="Y1188" s="97">
        <v>-203641.57</v>
      </c>
      <c r="Z1188" s="97">
        <v>-208080.97</v>
      </c>
      <c r="AA1188" s="97">
        <v>-208080.97</v>
      </c>
      <c r="AB1188" s="97">
        <v>-208080.97</v>
      </c>
      <c r="AC1188" s="97"/>
      <c r="AD1188" s="97"/>
      <c r="AE1188" s="97">
        <f t="shared" si="953"/>
        <v>-204745.87791666668</v>
      </c>
      <c r="AF1188" s="146"/>
      <c r="AG1188" s="108"/>
      <c r="AH1188" s="102"/>
      <c r="AI1188" s="102"/>
      <c r="AJ1188" s="102"/>
      <c r="AK1188" s="103">
        <f t="shared" si="966"/>
        <v>-204745.87791666668</v>
      </c>
      <c r="AL1188" s="102">
        <f t="shared" si="948"/>
        <v>-204745.87791666668</v>
      </c>
      <c r="AM1188" s="101"/>
      <c r="AN1188" s="102"/>
      <c r="AO1188" s="264">
        <f t="shared" si="949"/>
        <v>0</v>
      </c>
      <c r="AP1188" s="240"/>
      <c r="AQ1188" s="87">
        <f t="shared" si="962"/>
        <v>-208080.97</v>
      </c>
      <c r="AR1188" s="102"/>
      <c r="AS1188" s="102"/>
      <c r="AT1188" s="102"/>
      <c r="AU1188" s="103">
        <f t="shared" si="967"/>
        <v>-208080.97</v>
      </c>
      <c r="AV1188" s="102">
        <f t="shared" si="950"/>
        <v>-208080.97</v>
      </c>
      <c r="AW1188" s="101"/>
      <c r="AX1188" s="102"/>
      <c r="AY1188" s="101">
        <f t="shared" si="951"/>
        <v>0</v>
      </c>
      <c r="AZ1188" s="516" t="s">
        <v>1692</v>
      </c>
      <c r="BA1188"/>
      <c r="BC1188"/>
      <c r="BD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row>
    <row r="1189" spans="1:87" s="11" customFormat="1" ht="12" customHeight="1">
      <c r="A1189" s="168">
        <v>24200961</v>
      </c>
      <c r="B1189" s="111" t="str">
        <f t="shared" si="959"/>
        <v>24200961</v>
      </c>
      <c r="C1189" s="142" t="s">
        <v>532</v>
      </c>
      <c r="D1189" s="115" t="str">
        <f t="shared" si="960"/>
        <v>Non-Op</v>
      </c>
      <c r="E1189" s="115"/>
      <c r="F1189" s="142"/>
      <c r="G1189" s="115"/>
      <c r="H1189" s="184" t="str">
        <f t="shared" si="955"/>
        <v/>
      </c>
      <c r="I1189" s="184" t="str">
        <f t="shared" si="956"/>
        <v/>
      </c>
      <c r="J1189" s="184" t="str">
        <f t="shared" si="957"/>
        <v/>
      </c>
      <c r="K1189" s="184" t="str">
        <f t="shared" si="958"/>
        <v>Non-Op</v>
      </c>
      <c r="L1189" s="184" t="str">
        <f t="shared" si="963"/>
        <v>NO</v>
      </c>
      <c r="M1189" s="184" t="str">
        <f t="shared" si="964"/>
        <v>NO</v>
      </c>
      <c r="N1189" s="184" t="str">
        <f t="shared" si="965"/>
        <v/>
      </c>
      <c r="O1189"/>
      <c r="P1189" s="97">
        <v>-2730162.89</v>
      </c>
      <c r="Q1189" s="97">
        <v>-2730162.89</v>
      </c>
      <c r="R1189" s="97">
        <v>-2730162.89</v>
      </c>
      <c r="S1189" s="97">
        <v>-2727796.38</v>
      </c>
      <c r="T1189" s="97">
        <v>-2727796.38</v>
      </c>
      <c r="U1189" s="97">
        <v>-2727796.38</v>
      </c>
      <c r="V1189" s="97">
        <v>-2647668.1</v>
      </c>
      <c r="W1189" s="97">
        <v>-2647668.1</v>
      </c>
      <c r="X1189" s="97">
        <v>-2647668.1</v>
      </c>
      <c r="Y1189" s="97">
        <v>-2611617.4</v>
      </c>
      <c r="Z1189" s="97">
        <v>-2668550.6800000002</v>
      </c>
      <c r="AA1189" s="97">
        <v>-2668550.6800000002</v>
      </c>
      <c r="AB1189" s="97">
        <v>-2455704.23</v>
      </c>
      <c r="AC1189" s="97"/>
      <c r="AD1189" s="97"/>
      <c r="AE1189" s="97">
        <f t="shared" si="953"/>
        <v>-2677364.2949999995</v>
      </c>
      <c r="AF1189" s="146"/>
      <c r="AG1189" s="108"/>
      <c r="AH1189" s="102"/>
      <c r="AI1189" s="102"/>
      <c r="AJ1189" s="102"/>
      <c r="AK1189" s="103">
        <f t="shared" si="966"/>
        <v>-2677364.2949999995</v>
      </c>
      <c r="AL1189" s="102">
        <f t="shared" si="948"/>
        <v>-2677364.2949999995</v>
      </c>
      <c r="AM1189" s="101"/>
      <c r="AN1189" s="102"/>
      <c r="AO1189" s="264">
        <f t="shared" si="949"/>
        <v>0</v>
      </c>
      <c r="AP1189" s="240"/>
      <c r="AQ1189" s="87">
        <f t="shared" si="962"/>
        <v>-2455704.23</v>
      </c>
      <c r="AR1189" s="102"/>
      <c r="AS1189" s="102"/>
      <c r="AT1189" s="102"/>
      <c r="AU1189" s="103">
        <f t="shared" si="967"/>
        <v>-2455704.23</v>
      </c>
      <c r="AV1189" s="102">
        <f t="shared" si="950"/>
        <v>-2455704.23</v>
      </c>
      <c r="AW1189" s="101"/>
      <c r="AX1189" s="102"/>
      <c r="AY1189" s="101">
        <f t="shared" si="951"/>
        <v>0</v>
      </c>
      <c r="AZ1189" s="516" t="s">
        <v>1692</v>
      </c>
      <c r="BA1189"/>
      <c r="BC1189"/>
      <c r="BD1189"/>
      <c r="BE1189"/>
      <c r="BF1189"/>
      <c r="BG1189"/>
      <c r="BH1189"/>
      <c r="BI1189"/>
      <c r="BJ1189"/>
      <c r="BK1189"/>
      <c r="BL1189"/>
      <c r="BM1189"/>
      <c r="BN1189"/>
      <c r="BO1189"/>
      <c r="BP1189"/>
      <c r="BQ1189"/>
      <c r="BR1189"/>
      <c r="BS1189"/>
      <c r="BT1189"/>
      <c r="BU1189"/>
      <c r="BV1189"/>
      <c r="BW1189"/>
      <c r="BX1189"/>
      <c r="BY1189"/>
      <c r="BZ1189"/>
      <c r="CA1189"/>
      <c r="CB1189"/>
      <c r="CC1189"/>
      <c r="CD1189"/>
      <c r="CE1189"/>
      <c r="CF1189"/>
      <c r="CG1189"/>
      <c r="CH1189"/>
      <c r="CI1189"/>
    </row>
    <row r="1190" spans="1:87" s="11" customFormat="1" ht="12" customHeight="1">
      <c r="A1190" s="168">
        <v>24200971</v>
      </c>
      <c r="B1190" s="111" t="str">
        <f t="shared" si="959"/>
        <v>24200971</v>
      </c>
      <c r="C1190" s="142" t="s">
        <v>539</v>
      </c>
      <c r="D1190" s="115" t="str">
        <f t="shared" si="960"/>
        <v>Non-Op</v>
      </c>
      <c r="E1190" s="115"/>
      <c r="F1190" s="142"/>
      <c r="G1190" s="115"/>
      <c r="H1190" s="184" t="str">
        <f t="shared" si="955"/>
        <v/>
      </c>
      <c r="I1190" s="184" t="str">
        <f t="shared" si="956"/>
        <v/>
      </c>
      <c r="J1190" s="184" t="str">
        <f t="shared" si="957"/>
        <v/>
      </c>
      <c r="K1190" s="184" t="str">
        <f t="shared" si="958"/>
        <v>Non-Op</v>
      </c>
      <c r="L1190" s="184" t="str">
        <f t="shared" si="963"/>
        <v>NO</v>
      </c>
      <c r="M1190" s="184" t="str">
        <f t="shared" si="964"/>
        <v>NO</v>
      </c>
      <c r="N1190" s="184" t="str">
        <f t="shared" si="965"/>
        <v/>
      </c>
      <c r="O1190"/>
      <c r="P1190" s="97">
        <v>-83721.3</v>
      </c>
      <c r="Q1190" s="97">
        <v>-83721.3</v>
      </c>
      <c r="R1190" s="97">
        <v>-85738.46</v>
      </c>
      <c r="S1190" s="97">
        <v>-85433.1</v>
      </c>
      <c r="T1190" s="97">
        <v>-85433.1</v>
      </c>
      <c r="U1190" s="97">
        <v>-85280.4</v>
      </c>
      <c r="V1190" s="97">
        <v>-84132.9</v>
      </c>
      <c r="W1190" s="97">
        <v>-83725.240000000005</v>
      </c>
      <c r="X1190" s="97">
        <v>-83725.240000000005</v>
      </c>
      <c r="Y1190" s="97">
        <v>-83725.240000000005</v>
      </c>
      <c r="Z1190" s="97">
        <v>-96879.91</v>
      </c>
      <c r="AA1190" s="97">
        <v>-96879.91</v>
      </c>
      <c r="AB1190" s="97">
        <v>-96088.13</v>
      </c>
      <c r="AC1190" s="97"/>
      <c r="AD1190" s="97"/>
      <c r="AE1190" s="97">
        <f t="shared" si="953"/>
        <v>-87048.292916666673</v>
      </c>
      <c r="AF1190" s="146"/>
      <c r="AG1190" s="108"/>
      <c r="AH1190" s="102"/>
      <c r="AI1190" s="102"/>
      <c r="AJ1190" s="102"/>
      <c r="AK1190" s="103">
        <f t="shared" si="966"/>
        <v>-87048.292916666673</v>
      </c>
      <c r="AL1190" s="102">
        <f t="shared" si="948"/>
        <v>-87048.292916666673</v>
      </c>
      <c r="AM1190" s="101"/>
      <c r="AN1190" s="102"/>
      <c r="AO1190" s="264">
        <f t="shared" si="949"/>
        <v>0</v>
      </c>
      <c r="AP1190" s="240"/>
      <c r="AQ1190" s="87">
        <f t="shared" si="962"/>
        <v>-96088.13</v>
      </c>
      <c r="AR1190" s="102"/>
      <c r="AS1190" s="102"/>
      <c r="AT1190" s="102"/>
      <c r="AU1190" s="103">
        <f t="shared" si="967"/>
        <v>-96088.13</v>
      </c>
      <c r="AV1190" s="102">
        <f t="shared" si="950"/>
        <v>-96088.13</v>
      </c>
      <c r="AW1190" s="101"/>
      <c r="AX1190" s="102"/>
      <c r="AY1190" s="101">
        <f t="shared" si="951"/>
        <v>0</v>
      </c>
      <c r="AZ1190" s="516" t="s">
        <v>1692</v>
      </c>
      <c r="BA1190"/>
      <c r="BC1190"/>
      <c r="BD1190"/>
      <c r="BE1190"/>
      <c r="BF1190"/>
      <c r="BG1190"/>
      <c r="BH1190"/>
      <c r="BI1190"/>
      <c r="BJ1190"/>
      <c r="BK1190"/>
      <c r="BL1190"/>
      <c r="BM1190"/>
      <c r="BN1190"/>
      <c r="BO1190"/>
      <c r="BP1190"/>
      <c r="BQ1190"/>
      <c r="BR1190"/>
      <c r="BS1190"/>
      <c r="BT1190"/>
      <c r="BU1190"/>
      <c r="BV1190"/>
      <c r="BW1190"/>
      <c r="BX1190"/>
      <c r="BY1190"/>
      <c r="BZ1190"/>
      <c r="CA1190"/>
      <c r="CB1190"/>
      <c r="CC1190"/>
      <c r="CD1190"/>
      <c r="CE1190"/>
      <c r="CF1190"/>
      <c r="CG1190"/>
      <c r="CH1190"/>
      <c r="CI1190"/>
    </row>
    <row r="1191" spans="1:87" s="11" customFormat="1" ht="12" customHeight="1">
      <c r="A1191" s="168">
        <v>24200991</v>
      </c>
      <c r="B1191" s="111" t="str">
        <f t="shared" si="959"/>
        <v>24200991</v>
      </c>
      <c r="C1191" s="142" t="s">
        <v>391</v>
      </c>
      <c r="D1191" s="115" t="str">
        <f t="shared" si="960"/>
        <v>Non-Op</v>
      </c>
      <c r="E1191" s="115"/>
      <c r="F1191" s="142"/>
      <c r="G1191" s="115"/>
      <c r="H1191" s="184" t="str">
        <f t="shared" si="955"/>
        <v/>
      </c>
      <c r="I1191" s="184" t="str">
        <f t="shared" si="956"/>
        <v/>
      </c>
      <c r="J1191" s="184" t="str">
        <f t="shared" si="957"/>
        <v/>
      </c>
      <c r="K1191" s="184" t="str">
        <f t="shared" si="958"/>
        <v>Non-Op</v>
      </c>
      <c r="L1191" s="184" t="str">
        <f t="shared" si="963"/>
        <v>NO</v>
      </c>
      <c r="M1191" s="184" t="str">
        <f t="shared" si="964"/>
        <v>NO</v>
      </c>
      <c r="N1191" s="184" t="str">
        <f t="shared" si="965"/>
        <v/>
      </c>
      <c r="O1191"/>
      <c r="P1191" s="97">
        <v>-32.869999999999997</v>
      </c>
      <c r="Q1191" s="97">
        <v>-32.869999999999997</v>
      </c>
      <c r="R1191" s="97">
        <v>-32.869999999999997</v>
      </c>
      <c r="S1191" s="97">
        <v>-32.869999999999997</v>
      </c>
      <c r="T1191" s="97">
        <v>-32.869999999999997</v>
      </c>
      <c r="U1191" s="97">
        <v>-32.869999999999997</v>
      </c>
      <c r="V1191" s="97">
        <v>-32.869999999999997</v>
      </c>
      <c r="W1191" s="97">
        <v>-32.869999999999997</v>
      </c>
      <c r="X1191" s="97">
        <v>-32.869999999999997</v>
      </c>
      <c r="Y1191" s="97">
        <v>-32.869999999999997</v>
      </c>
      <c r="Z1191" s="97">
        <v>-25033.59</v>
      </c>
      <c r="AA1191" s="97">
        <v>-25033.59</v>
      </c>
      <c r="AB1191" s="97">
        <v>-25033.59</v>
      </c>
      <c r="AC1191" s="97"/>
      <c r="AD1191" s="97"/>
      <c r="AE1191" s="97">
        <f t="shared" si="953"/>
        <v>-5241.3533333333335</v>
      </c>
      <c r="AF1191" s="146"/>
      <c r="AG1191" s="108"/>
      <c r="AH1191" s="102"/>
      <c r="AI1191" s="102"/>
      <c r="AJ1191" s="102"/>
      <c r="AK1191" s="103">
        <f t="shared" si="966"/>
        <v>-5241.3533333333335</v>
      </c>
      <c r="AL1191" s="102">
        <f t="shared" si="948"/>
        <v>-5241.3533333333335</v>
      </c>
      <c r="AM1191" s="101"/>
      <c r="AN1191" s="102"/>
      <c r="AO1191" s="264">
        <f t="shared" si="949"/>
        <v>0</v>
      </c>
      <c r="AP1191" s="240"/>
      <c r="AQ1191" s="87">
        <f t="shared" si="962"/>
        <v>-25033.59</v>
      </c>
      <c r="AR1191" s="102"/>
      <c r="AS1191" s="102"/>
      <c r="AT1191" s="102"/>
      <c r="AU1191" s="103">
        <f t="shared" si="967"/>
        <v>-25033.59</v>
      </c>
      <c r="AV1191" s="102">
        <f t="shared" si="950"/>
        <v>-25033.59</v>
      </c>
      <c r="AW1191" s="101"/>
      <c r="AX1191" s="102"/>
      <c r="AY1191" s="101">
        <f t="shared" si="951"/>
        <v>0</v>
      </c>
      <c r="AZ1191" s="516" t="s">
        <v>1692</v>
      </c>
      <c r="BA1191"/>
      <c r="BC1191"/>
      <c r="BD1191"/>
      <c r="BE1191"/>
      <c r="BF1191"/>
      <c r="BG1191"/>
      <c r="BH1191"/>
      <c r="BI1191"/>
      <c r="BJ1191"/>
      <c r="BK1191"/>
      <c r="BL1191"/>
      <c r="BM1191"/>
      <c r="BN1191"/>
      <c r="BO1191"/>
      <c r="BP1191"/>
      <c r="BQ1191"/>
      <c r="BR1191"/>
      <c r="BS1191"/>
      <c r="BT1191"/>
      <c r="BU1191"/>
      <c r="BV1191"/>
      <c r="BW1191"/>
      <c r="BX1191"/>
      <c r="BY1191"/>
      <c r="BZ1191"/>
      <c r="CA1191"/>
      <c r="CB1191"/>
      <c r="CC1191"/>
      <c r="CD1191"/>
      <c r="CE1191"/>
      <c r="CF1191"/>
      <c r="CG1191"/>
      <c r="CH1191"/>
      <c r="CI1191"/>
    </row>
    <row r="1192" spans="1:87" s="11" customFormat="1" ht="12" customHeight="1">
      <c r="A1192" s="168">
        <v>24201031</v>
      </c>
      <c r="B1192" s="111" t="str">
        <f t="shared" si="959"/>
        <v>24201031</v>
      </c>
      <c r="C1192" s="142" t="s">
        <v>882</v>
      </c>
      <c r="D1192" s="115" t="str">
        <f t="shared" si="960"/>
        <v>Non-Op</v>
      </c>
      <c r="E1192" s="115"/>
      <c r="F1192" s="142"/>
      <c r="G1192" s="115"/>
      <c r="H1192" s="184" t="str">
        <f t="shared" si="955"/>
        <v/>
      </c>
      <c r="I1192" s="184" t="str">
        <f t="shared" si="956"/>
        <v/>
      </c>
      <c r="J1192" s="184" t="str">
        <f t="shared" si="957"/>
        <v/>
      </c>
      <c r="K1192" s="184" t="str">
        <f t="shared" si="958"/>
        <v>Non-Op</v>
      </c>
      <c r="L1192" s="184" t="str">
        <f t="shared" si="963"/>
        <v>NO</v>
      </c>
      <c r="M1192" s="184" t="str">
        <f t="shared" si="964"/>
        <v>NO</v>
      </c>
      <c r="N1192" s="184" t="str">
        <f t="shared" si="965"/>
        <v/>
      </c>
      <c r="O1192"/>
      <c r="P1192" s="97">
        <v>-107132.09</v>
      </c>
      <c r="Q1192" s="97">
        <v>-107132.09</v>
      </c>
      <c r="R1192" s="97">
        <v>-107903.33</v>
      </c>
      <c r="S1192" s="97">
        <v>-107903.33</v>
      </c>
      <c r="T1192" s="97">
        <v>-107903.33</v>
      </c>
      <c r="U1192" s="97">
        <v>-107903.33</v>
      </c>
      <c r="V1192" s="97">
        <v>-107903.33</v>
      </c>
      <c r="W1192" s="97">
        <v>-107903.33</v>
      </c>
      <c r="X1192" s="97">
        <v>-107903.33</v>
      </c>
      <c r="Y1192" s="97">
        <v>-107903.33</v>
      </c>
      <c r="Z1192" s="97">
        <v>-114255.62</v>
      </c>
      <c r="AA1192" s="97">
        <v>-114255.62</v>
      </c>
      <c r="AB1192" s="97">
        <v>-114255.62</v>
      </c>
      <c r="AC1192" s="97"/>
      <c r="AD1192" s="97"/>
      <c r="AE1192" s="97">
        <f t="shared" si="953"/>
        <v>-109130.31874999998</v>
      </c>
      <c r="AF1192" s="146"/>
      <c r="AG1192" s="108"/>
      <c r="AH1192" s="102"/>
      <c r="AI1192" s="102"/>
      <c r="AJ1192" s="102"/>
      <c r="AK1192" s="103">
        <f t="shared" si="966"/>
        <v>-109130.31874999998</v>
      </c>
      <c r="AL1192" s="102">
        <f t="shared" si="948"/>
        <v>-109130.31874999998</v>
      </c>
      <c r="AM1192" s="101"/>
      <c r="AN1192" s="102"/>
      <c r="AO1192" s="264">
        <f t="shared" si="949"/>
        <v>0</v>
      </c>
      <c r="AP1192" s="240"/>
      <c r="AQ1192" s="87">
        <f t="shared" si="962"/>
        <v>-114255.62</v>
      </c>
      <c r="AR1192" s="102"/>
      <c r="AS1192" s="102"/>
      <c r="AT1192" s="102"/>
      <c r="AU1192" s="103">
        <f t="shared" si="967"/>
        <v>-114255.62</v>
      </c>
      <c r="AV1192" s="102">
        <f t="shared" si="950"/>
        <v>-114255.62</v>
      </c>
      <c r="AW1192" s="101"/>
      <c r="AX1192" s="102"/>
      <c r="AY1192" s="101">
        <f t="shared" si="951"/>
        <v>0</v>
      </c>
      <c r="AZ1192" s="516" t="s">
        <v>1692</v>
      </c>
      <c r="BA1192"/>
      <c r="BC1192"/>
      <c r="BD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row>
    <row r="1193" spans="1:87" s="11" customFormat="1" ht="12" customHeight="1">
      <c r="A1193" s="168">
        <v>24201041</v>
      </c>
      <c r="B1193" s="111" t="str">
        <f t="shared" si="959"/>
        <v>24201041</v>
      </c>
      <c r="C1193" s="142" t="s">
        <v>883</v>
      </c>
      <c r="D1193" s="115" t="str">
        <f t="shared" si="960"/>
        <v>Non-Op</v>
      </c>
      <c r="E1193" s="115"/>
      <c r="F1193" s="142"/>
      <c r="G1193" s="115"/>
      <c r="H1193" s="184" t="str">
        <f t="shared" si="955"/>
        <v/>
      </c>
      <c r="I1193" s="184" t="str">
        <f t="shared" si="956"/>
        <v/>
      </c>
      <c r="J1193" s="184" t="str">
        <f t="shared" si="957"/>
        <v/>
      </c>
      <c r="K1193" s="184" t="str">
        <f t="shared" si="958"/>
        <v>Non-Op</v>
      </c>
      <c r="L1193" s="184" t="str">
        <f t="shared" si="963"/>
        <v>NO</v>
      </c>
      <c r="M1193" s="184" t="str">
        <f t="shared" si="964"/>
        <v>NO</v>
      </c>
      <c r="N1193" s="184" t="str">
        <f t="shared" si="965"/>
        <v/>
      </c>
      <c r="O1193"/>
      <c r="P1193" s="97">
        <v>-26096.63</v>
      </c>
      <c r="Q1193" s="97">
        <v>-24569.5</v>
      </c>
      <c r="R1193" s="97">
        <v>-25340.74</v>
      </c>
      <c r="S1193" s="97">
        <v>-25340.74</v>
      </c>
      <c r="T1193" s="97">
        <v>-25340.74</v>
      </c>
      <c r="U1193" s="97">
        <v>-25340.74</v>
      </c>
      <c r="V1193" s="97">
        <v>-25340.74</v>
      </c>
      <c r="W1193" s="97">
        <v>-25340.74</v>
      </c>
      <c r="X1193" s="97">
        <v>-19301.2</v>
      </c>
      <c r="Y1193" s="97">
        <v>-19301.2</v>
      </c>
      <c r="Z1193" s="97">
        <v>-23301.200000000001</v>
      </c>
      <c r="AA1193" s="97">
        <v>-23301.200000000001</v>
      </c>
      <c r="AB1193" s="97">
        <v>-23301.200000000001</v>
      </c>
      <c r="AC1193" s="97"/>
      <c r="AD1193" s="97"/>
      <c r="AE1193" s="97">
        <f t="shared" si="953"/>
        <v>-23876.471250000002</v>
      </c>
      <c r="AF1193" s="146"/>
      <c r="AG1193" s="108"/>
      <c r="AH1193" s="102"/>
      <c r="AI1193" s="102"/>
      <c r="AJ1193" s="102"/>
      <c r="AK1193" s="103">
        <f t="shared" si="966"/>
        <v>-23876.471250000002</v>
      </c>
      <c r="AL1193" s="102">
        <f t="shared" si="948"/>
        <v>-23876.471250000002</v>
      </c>
      <c r="AM1193" s="101"/>
      <c r="AN1193" s="102"/>
      <c r="AO1193" s="264">
        <f t="shared" si="949"/>
        <v>0</v>
      </c>
      <c r="AP1193" s="240"/>
      <c r="AQ1193" s="87">
        <f t="shared" si="962"/>
        <v>-23301.200000000001</v>
      </c>
      <c r="AR1193" s="102"/>
      <c r="AS1193" s="102"/>
      <c r="AT1193" s="102"/>
      <c r="AU1193" s="103">
        <f t="shared" si="967"/>
        <v>-23301.200000000001</v>
      </c>
      <c r="AV1193" s="102">
        <f t="shared" si="950"/>
        <v>-23301.200000000001</v>
      </c>
      <c r="AW1193" s="101"/>
      <c r="AX1193" s="102"/>
      <c r="AY1193" s="101">
        <f t="shared" si="951"/>
        <v>0</v>
      </c>
      <c r="AZ1193" s="516" t="s">
        <v>1692</v>
      </c>
      <c r="BA1193"/>
      <c r="BC1193"/>
      <c r="BD1193"/>
      <c r="BE1193"/>
      <c r="BF1193"/>
      <c r="BG1193"/>
      <c r="BH1193"/>
      <c r="BI1193"/>
      <c r="BJ1193"/>
      <c r="BK1193"/>
      <c r="BL1193"/>
      <c r="BM1193"/>
      <c r="BN1193"/>
      <c r="BO1193"/>
      <c r="BP1193"/>
      <c r="BQ1193"/>
      <c r="BR1193"/>
      <c r="BS1193"/>
      <c r="BT1193"/>
      <c r="BU1193"/>
      <c r="BV1193"/>
      <c r="BW1193"/>
      <c r="BX1193"/>
      <c r="BY1193"/>
      <c r="BZ1193"/>
      <c r="CA1193"/>
      <c r="CB1193"/>
      <c r="CC1193"/>
      <c r="CD1193"/>
      <c r="CE1193"/>
      <c r="CF1193"/>
      <c r="CG1193"/>
      <c r="CH1193"/>
      <c r="CI1193"/>
    </row>
    <row r="1194" spans="1:87" s="11" customFormat="1" ht="12" customHeight="1">
      <c r="A1194" s="373">
        <v>24201111</v>
      </c>
      <c r="B1194" s="387" t="str">
        <f t="shared" si="959"/>
        <v>24201111</v>
      </c>
      <c r="C1194" s="411" t="s">
        <v>1348</v>
      </c>
      <c r="D1194" s="353" t="str">
        <f t="shared" si="960"/>
        <v>Non-Op</v>
      </c>
      <c r="E1194" s="353"/>
      <c r="F1194" s="367">
        <v>43025</v>
      </c>
      <c r="G1194" s="353"/>
      <c r="H1194" s="354" t="str">
        <f t="shared" si="955"/>
        <v/>
      </c>
      <c r="I1194" s="354" t="str">
        <f t="shared" si="956"/>
        <v/>
      </c>
      <c r="J1194" s="354" t="str">
        <f t="shared" si="957"/>
        <v/>
      </c>
      <c r="K1194" s="354" t="str">
        <f t="shared" si="958"/>
        <v>Non-Op</v>
      </c>
      <c r="L1194" s="354" t="str">
        <f t="shared" si="963"/>
        <v>NO</v>
      </c>
      <c r="M1194" s="354" t="str">
        <f t="shared" si="964"/>
        <v>NO</v>
      </c>
      <c r="N1194" s="354" t="str">
        <f t="shared" si="965"/>
        <v/>
      </c>
      <c r="O1194"/>
      <c r="P1194" s="355">
        <v>-34782.69</v>
      </c>
      <c r="Q1194" s="355">
        <v>-34782.69</v>
      </c>
      <c r="R1194" s="355">
        <v>-44423.21</v>
      </c>
      <c r="S1194" s="355">
        <v>-44423.21</v>
      </c>
      <c r="T1194" s="355">
        <v>-44423.21</v>
      </c>
      <c r="U1194" s="355">
        <v>-44423.21</v>
      </c>
      <c r="V1194" s="355">
        <v>-44423.21</v>
      </c>
      <c r="W1194" s="355">
        <v>-44423.21</v>
      </c>
      <c r="X1194" s="355">
        <v>-44423.21</v>
      </c>
      <c r="Y1194" s="355">
        <v>-44423.21</v>
      </c>
      <c r="Z1194" s="355">
        <v>-95391.64</v>
      </c>
      <c r="AA1194" s="355">
        <v>-95391.64</v>
      </c>
      <c r="AB1194" s="355">
        <v>-95391.64</v>
      </c>
      <c r="AC1194" s="355"/>
      <c r="AD1194" s="355"/>
      <c r="AE1194" s="355">
        <f t="shared" si="953"/>
        <v>-53836.567916666674</v>
      </c>
      <c r="AF1194" s="412"/>
      <c r="AG1194" s="412"/>
      <c r="AH1194" s="357"/>
      <c r="AI1194" s="357"/>
      <c r="AJ1194" s="357"/>
      <c r="AK1194" s="358">
        <f t="shared" si="966"/>
        <v>-53836.567916666674</v>
      </c>
      <c r="AL1194" s="357">
        <f t="shared" si="948"/>
        <v>-53836.567916666674</v>
      </c>
      <c r="AM1194" s="359"/>
      <c r="AN1194" s="357"/>
      <c r="AO1194" s="360">
        <f t="shared" si="949"/>
        <v>0</v>
      </c>
      <c r="AP1194" s="357"/>
      <c r="AQ1194" s="361">
        <f t="shared" si="962"/>
        <v>-95391.64</v>
      </c>
      <c r="AR1194" s="357"/>
      <c r="AS1194" s="357"/>
      <c r="AT1194" s="357"/>
      <c r="AU1194" s="358">
        <f t="shared" si="967"/>
        <v>-95391.64</v>
      </c>
      <c r="AV1194" s="357">
        <f t="shared" si="950"/>
        <v>-95391.64</v>
      </c>
      <c r="AW1194" s="359"/>
      <c r="AX1194" s="357"/>
      <c r="AY1194" s="359">
        <f t="shared" si="951"/>
        <v>0</v>
      </c>
      <c r="AZ1194" s="516" t="s">
        <v>1692</v>
      </c>
      <c r="BA1194"/>
      <c r="BC1194"/>
      <c r="BD1194"/>
      <c r="BE1194"/>
      <c r="BF1194"/>
      <c r="BG1194"/>
      <c r="BH1194"/>
      <c r="BI1194"/>
      <c r="BJ1194"/>
      <c r="BK1194"/>
      <c r="BL1194"/>
      <c r="BM1194"/>
      <c r="BN1194"/>
      <c r="BO1194"/>
      <c r="BP1194"/>
      <c r="BQ1194"/>
      <c r="BR1194"/>
      <c r="BS1194"/>
      <c r="BT1194"/>
      <c r="BU1194"/>
      <c r="BV1194"/>
      <c r="BW1194"/>
      <c r="BX1194"/>
      <c r="BY1194"/>
      <c r="BZ1194"/>
      <c r="CA1194"/>
      <c r="CB1194"/>
      <c r="CC1194"/>
      <c r="CD1194"/>
      <c r="CE1194"/>
      <c r="CF1194"/>
      <c r="CG1194"/>
      <c r="CH1194"/>
      <c r="CI1194"/>
    </row>
    <row r="1195" spans="1:87" s="11" customFormat="1" ht="12" customHeight="1">
      <c r="A1195" s="551">
        <v>24201121</v>
      </c>
      <c r="B1195" s="553" t="str">
        <f t="shared" si="959"/>
        <v>24201121</v>
      </c>
      <c r="C1195" s="568" t="s">
        <v>1643</v>
      </c>
      <c r="D1195" s="525" t="str">
        <f t="shared" ref="D1195" si="968">IF(CONCATENATE(H1195,I1195,J1195,K1195,N1195)= "ERBGRB","CRB",CONCATENATE(H1195,I1195,J1195,K1195,N1195))</f>
        <v>Non-Op</v>
      </c>
      <c r="E1195" s="525"/>
      <c r="F1195" s="541">
        <v>43390</v>
      </c>
      <c r="G1195" s="525"/>
      <c r="H1195" s="527" t="str">
        <f t="shared" si="955"/>
        <v/>
      </c>
      <c r="I1195" s="527" t="str">
        <f t="shared" si="956"/>
        <v/>
      </c>
      <c r="J1195" s="527" t="str">
        <f t="shared" si="957"/>
        <v/>
      </c>
      <c r="K1195" s="527" t="str">
        <f t="shared" si="958"/>
        <v>Non-Op</v>
      </c>
      <c r="L1195" s="527" t="str">
        <f t="shared" ref="L1195" si="969">IF(VALUE(AM1195),"W/C",IF(ISBLANK(AM1195),"NO","W/C"))</f>
        <v>NO</v>
      </c>
      <c r="M1195" s="527" t="str">
        <f t="shared" ref="M1195" si="970">IF(VALUE(AN1195),"W/C",IF(ISBLANK(AN1195),"NO","W/C"))</f>
        <v>NO</v>
      </c>
      <c r="N1195" s="527"/>
      <c r="O1195" s="528"/>
      <c r="P1195" s="529"/>
      <c r="Q1195" s="529"/>
      <c r="R1195" s="529"/>
      <c r="S1195" s="529"/>
      <c r="T1195" s="529"/>
      <c r="U1195" s="529"/>
      <c r="V1195" s="529"/>
      <c r="W1195" s="529"/>
      <c r="X1195" s="529"/>
      <c r="Y1195" s="529"/>
      <c r="Z1195" s="529">
        <v>-20000</v>
      </c>
      <c r="AA1195" s="529">
        <v>-20000</v>
      </c>
      <c r="AB1195" s="529">
        <v>-20000</v>
      </c>
      <c r="AC1195" s="529"/>
      <c r="AD1195" s="529"/>
      <c r="AE1195" s="529">
        <f t="shared" si="953"/>
        <v>-4166.666666666667</v>
      </c>
      <c r="AF1195" s="549"/>
      <c r="AG1195" s="549"/>
      <c r="AH1195" s="532"/>
      <c r="AI1195" s="532"/>
      <c r="AJ1195" s="532"/>
      <c r="AK1195" s="533">
        <f t="shared" ref="AK1195" si="971">AE1195</f>
        <v>-4166.666666666667</v>
      </c>
      <c r="AL1195" s="532">
        <f t="shared" ref="AL1195" si="972">SUM(AI1195:AK1195)</f>
        <v>-4166.666666666667</v>
      </c>
      <c r="AM1195" s="534"/>
      <c r="AN1195" s="532"/>
      <c r="AO1195" s="535">
        <f t="shared" ref="AO1195" si="973">AM1195+AN1195</f>
        <v>0</v>
      </c>
      <c r="AP1195" s="532"/>
      <c r="AQ1195" s="536">
        <f t="shared" si="962"/>
        <v>-20000</v>
      </c>
      <c r="AR1195" s="532"/>
      <c r="AS1195" s="532"/>
      <c r="AT1195" s="532"/>
      <c r="AU1195" s="533">
        <f t="shared" ref="AU1195" si="974">AQ1195</f>
        <v>-20000</v>
      </c>
      <c r="AV1195" s="532">
        <f t="shared" ref="AV1195" si="975">SUM(AS1195:AU1195)</f>
        <v>-20000</v>
      </c>
      <c r="AW1195" s="534"/>
      <c r="AX1195" s="532"/>
      <c r="AY1195" s="534">
        <f t="shared" si="951"/>
        <v>0</v>
      </c>
      <c r="AZ1195" s="538" t="s">
        <v>1692</v>
      </c>
      <c r="BA1195"/>
      <c r="BC1195"/>
      <c r="BD1195"/>
      <c r="BE1195"/>
      <c r="BF1195"/>
      <c r="BG1195"/>
      <c r="BH1195"/>
      <c r="BI1195"/>
      <c r="BJ1195"/>
      <c r="BK1195"/>
      <c r="BL1195"/>
      <c r="BM1195"/>
      <c r="BN1195"/>
      <c r="BO1195"/>
      <c r="BP1195"/>
      <c r="BQ1195"/>
      <c r="BR1195"/>
      <c r="BS1195"/>
      <c r="BT1195"/>
      <c r="BU1195"/>
      <c r="BV1195"/>
      <c r="BW1195"/>
      <c r="BX1195"/>
      <c r="BY1195"/>
      <c r="BZ1195"/>
      <c r="CA1195"/>
      <c r="CB1195"/>
      <c r="CC1195"/>
      <c r="CD1195"/>
      <c r="CE1195"/>
      <c r="CF1195"/>
      <c r="CG1195"/>
      <c r="CH1195"/>
      <c r="CI1195"/>
    </row>
    <row r="1196" spans="1:87" s="11" customFormat="1" ht="12" customHeight="1">
      <c r="A1196" s="168">
        <v>24300013</v>
      </c>
      <c r="B1196" s="111" t="str">
        <f t="shared" si="959"/>
        <v>24300013</v>
      </c>
      <c r="C1196" s="96" t="s">
        <v>761</v>
      </c>
      <c r="D1196" s="115" t="str">
        <f t="shared" si="960"/>
        <v>Non-Op</v>
      </c>
      <c r="E1196" s="115"/>
      <c r="F1196" s="96"/>
      <c r="G1196" s="115"/>
      <c r="H1196" s="184" t="str">
        <f t="shared" ref="H1196:H1211" si="976">IF(VALUE(AH1196),H$7,IF(ISBLANK(AH1196),"",H$7))</f>
        <v/>
      </c>
      <c r="I1196" s="184" t="str">
        <f t="shared" ref="I1196:I1211" si="977">IF(VALUE(AI1196),I$7,IF(ISBLANK(AI1196),"",I$7))</f>
        <v/>
      </c>
      <c r="J1196" s="184" t="str">
        <f t="shared" ref="J1196:J1211" si="978">IF(VALUE(AJ1196),J$7,IF(ISBLANK(AJ1196),"",J$7))</f>
        <v/>
      </c>
      <c r="K1196" s="184" t="str">
        <f t="shared" ref="K1196:K1211" si="979">IF(VALUE(AK1196),K$7,IF(ISBLANK(AK1196),"",K$7))</f>
        <v>Non-Op</v>
      </c>
      <c r="L1196" s="184" t="str">
        <f t="shared" si="963"/>
        <v>NO</v>
      </c>
      <c r="M1196" s="184" t="str">
        <f t="shared" si="964"/>
        <v>NO</v>
      </c>
      <c r="N1196" s="184" t="str">
        <f t="shared" si="965"/>
        <v/>
      </c>
      <c r="O1196"/>
      <c r="P1196" s="97">
        <v>0</v>
      </c>
      <c r="Q1196" s="97">
        <v>0</v>
      </c>
      <c r="R1196" s="97">
        <v>0</v>
      </c>
      <c r="S1196" s="97">
        <v>0</v>
      </c>
      <c r="T1196" s="97">
        <v>0</v>
      </c>
      <c r="U1196" s="97">
        <v>0</v>
      </c>
      <c r="V1196" s="97">
        <v>0</v>
      </c>
      <c r="W1196" s="97">
        <v>0</v>
      </c>
      <c r="X1196" s="97">
        <v>0</v>
      </c>
      <c r="Y1196" s="97">
        <v>0</v>
      </c>
      <c r="Z1196" s="97">
        <v>0</v>
      </c>
      <c r="AA1196" s="97">
        <v>0</v>
      </c>
      <c r="AB1196" s="97">
        <v>0</v>
      </c>
      <c r="AC1196" s="97"/>
      <c r="AD1196" s="97"/>
      <c r="AE1196" s="97">
        <f t="shared" si="953"/>
        <v>0</v>
      </c>
      <c r="AF1196" s="105"/>
      <c r="AG1196" s="105"/>
      <c r="AH1196" s="102"/>
      <c r="AI1196" s="102"/>
      <c r="AJ1196" s="102"/>
      <c r="AK1196" s="103">
        <f t="shared" si="966"/>
        <v>0</v>
      </c>
      <c r="AL1196" s="102">
        <f t="shared" si="948"/>
        <v>0</v>
      </c>
      <c r="AM1196" s="101"/>
      <c r="AN1196" s="102"/>
      <c r="AO1196" s="264">
        <f t="shared" si="949"/>
        <v>0</v>
      </c>
      <c r="AP1196" s="240"/>
      <c r="AQ1196" s="87">
        <f t="shared" si="962"/>
        <v>0</v>
      </c>
      <c r="AR1196" s="102"/>
      <c r="AS1196" s="102"/>
      <c r="AT1196" s="102"/>
      <c r="AU1196" s="103">
        <f t="shared" si="967"/>
        <v>0</v>
      </c>
      <c r="AV1196" s="102">
        <f t="shared" si="950"/>
        <v>0</v>
      </c>
      <c r="AW1196" s="101"/>
      <c r="AX1196" s="102"/>
      <c r="AY1196" s="101">
        <f t="shared" si="951"/>
        <v>0</v>
      </c>
      <c r="AZ1196" s="516" t="s">
        <v>1684</v>
      </c>
      <c r="BA1196"/>
      <c r="BC1196"/>
      <c r="BD1196"/>
      <c r="BE1196"/>
      <c r="BF1196"/>
      <c r="BG1196"/>
      <c r="BH1196"/>
      <c r="BI1196"/>
      <c r="BJ1196"/>
      <c r="BK1196"/>
      <c r="BL1196"/>
      <c r="BM1196"/>
      <c r="BN1196"/>
      <c r="BO1196"/>
      <c r="BP1196"/>
      <c r="BQ1196"/>
      <c r="BR1196"/>
      <c r="BS1196"/>
      <c r="BT1196"/>
      <c r="BU1196"/>
      <c r="BV1196"/>
      <c r="BW1196"/>
      <c r="BX1196"/>
      <c r="BY1196"/>
      <c r="BZ1196"/>
      <c r="CA1196"/>
      <c r="CB1196"/>
      <c r="CC1196"/>
      <c r="CD1196"/>
      <c r="CE1196"/>
      <c r="CF1196"/>
      <c r="CG1196"/>
      <c r="CH1196"/>
      <c r="CI1196"/>
    </row>
    <row r="1197" spans="1:87" s="11" customFormat="1" ht="12" customHeight="1">
      <c r="A1197" s="373">
        <v>24300023</v>
      </c>
      <c r="B1197" s="387" t="str">
        <f t="shared" si="959"/>
        <v>24300023</v>
      </c>
      <c r="C1197" s="352" t="s">
        <v>1301</v>
      </c>
      <c r="D1197" s="353" t="str">
        <f t="shared" si="960"/>
        <v>Non-Op</v>
      </c>
      <c r="E1197" s="353"/>
      <c r="F1197" s="367">
        <v>42751</v>
      </c>
      <c r="G1197" s="353"/>
      <c r="H1197" s="354" t="str">
        <f t="shared" si="976"/>
        <v/>
      </c>
      <c r="I1197" s="354" t="str">
        <f t="shared" si="977"/>
        <v/>
      </c>
      <c r="J1197" s="354" t="str">
        <f t="shared" si="978"/>
        <v/>
      </c>
      <c r="K1197" s="354" t="str">
        <f t="shared" si="979"/>
        <v>Non-Op</v>
      </c>
      <c r="L1197" s="354" t="str">
        <f t="shared" si="963"/>
        <v>NO</v>
      </c>
      <c r="M1197" s="354" t="str">
        <f t="shared" si="964"/>
        <v>NO</v>
      </c>
      <c r="N1197" s="354" t="str">
        <f t="shared" si="965"/>
        <v/>
      </c>
      <c r="O1197"/>
      <c r="P1197" s="355">
        <v>-509713.23</v>
      </c>
      <c r="Q1197" s="355">
        <v>-467627.02</v>
      </c>
      <c r="R1197" s="355">
        <v>-509335.32</v>
      </c>
      <c r="S1197" s="355">
        <v>-609012.43999999994</v>
      </c>
      <c r="T1197" s="355">
        <v>-558723.85</v>
      </c>
      <c r="U1197" s="355">
        <v>-508351.03</v>
      </c>
      <c r="V1197" s="355">
        <v>-562222.78</v>
      </c>
      <c r="W1197" s="355">
        <v>-511681.07</v>
      </c>
      <c r="X1197" s="355">
        <v>-461054.69</v>
      </c>
      <c r="Y1197" s="355">
        <v>-569885.12</v>
      </c>
      <c r="Z1197" s="355">
        <v>-510559.01</v>
      </c>
      <c r="AA1197" s="355">
        <v>-459009.81</v>
      </c>
      <c r="AB1197" s="355">
        <v>-525359.37</v>
      </c>
      <c r="AC1197" s="355"/>
      <c r="AD1197" s="355"/>
      <c r="AE1197" s="355">
        <f t="shared" si="953"/>
        <v>-520416.53666666662</v>
      </c>
      <c r="AF1197" s="406"/>
      <c r="AG1197" s="406"/>
      <c r="AH1197" s="357"/>
      <c r="AI1197" s="357"/>
      <c r="AJ1197" s="357"/>
      <c r="AK1197" s="358">
        <f t="shared" si="966"/>
        <v>-520416.53666666662</v>
      </c>
      <c r="AL1197" s="357">
        <f t="shared" si="948"/>
        <v>-520416.53666666662</v>
      </c>
      <c r="AM1197" s="359"/>
      <c r="AN1197" s="357"/>
      <c r="AO1197" s="360">
        <f t="shared" si="949"/>
        <v>0</v>
      </c>
      <c r="AP1197" s="357"/>
      <c r="AQ1197" s="361">
        <f t="shared" si="962"/>
        <v>-525359.37</v>
      </c>
      <c r="AR1197" s="357"/>
      <c r="AS1197" s="357"/>
      <c r="AT1197" s="357"/>
      <c r="AU1197" s="358">
        <f t="shared" si="967"/>
        <v>-525359.37</v>
      </c>
      <c r="AV1197" s="357">
        <f t="shared" si="950"/>
        <v>-525359.37</v>
      </c>
      <c r="AW1197" s="359"/>
      <c r="AX1197" s="357"/>
      <c r="AY1197" s="359">
        <f t="shared" si="951"/>
        <v>0</v>
      </c>
      <c r="AZ1197" s="516" t="s">
        <v>1684</v>
      </c>
      <c r="BA1197"/>
      <c r="BC1197"/>
      <c r="BD1197"/>
      <c r="BE1197"/>
      <c r="BF1197"/>
      <c r="BG1197"/>
      <c r="BH1197"/>
      <c r="BI1197"/>
      <c r="BJ1197"/>
      <c r="BK1197"/>
      <c r="BL1197"/>
      <c r="BM1197"/>
      <c r="BN1197"/>
      <c r="BO1197"/>
      <c r="BP1197"/>
      <c r="BQ1197"/>
      <c r="BR1197"/>
      <c r="BS1197"/>
      <c r="BT1197"/>
      <c r="BU1197"/>
      <c r="BV1197"/>
      <c r="BW1197"/>
      <c r="BX1197"/>
      <c r="BY1197"/>
      <c r="BZ1197"/>
      <c r="CA1197"/>
      <c r="CB1197"/>
      <c r="CC1197"/>
      <c r="CD1197"/>
      <c r="CE1197"/>
      <c r="CF1197"/>
      <c r="CG1197"/>
      <c r="CH1197"/>
      <c r="CI1197"/>
    </row>
    <row r="1198" spans="1:87" s="11" customFormat="1" ht="12" customHeight="1">
      <c r="A1198" s="168">
        <v>24400001</v>
      </c>
      <c r="B1198" s="111" t="str">
        <f t="shared" si="959"/>
        <v>24400001</v>
      </c>
      <c r="C1198" s="96" t="s">
        <v>893</v>
      </c>
      <c r="D1198" s="115" t="str">
        <f t="shared" si="960"/>
        <v>Non-Op</v>
      </c>
      <c r="E1198" s="115"/>
      <c r="F1198" s="96"/>
      <c r="G1198" s="115"/>
      <c r="H1198" s="184" t="str">
        <f t="shared" si="976"/>
        <v/>
      </c>
      <c r="I1198" s="184" t="str">
        <f t="shared" si="977"/>
        <v/>
      </c>
      <c r="J1198" s="184" t="str">
        <f t="shared" si="978"/>
        <v/>
      </c>
      <c r="K1198" s="184" t="str">
        <f t="shared" si="979"/>
        <v>Non-Op</v>
      </c>
      <c r="L1198" s="184" t="str">
        <f t="shared" si="963"/>
        <v>NO</v>
      </c>
      <c r="M1198" s="184" t="str">
        <f t="shared" si="964"/>
        <v>NO</v>
      </c>
      <c r="N1198" s="184" t="str">
        <f t="shared" si="965"/>
        <v/>
      </c>
      <c r="O1198"/>
      <c r="P1198" s="97">
        <v>-37990848.43</v>
      </c>
      <c r="Q1198" s="97">
        <v>-43819235.93</v>
      </c>
      <c r="R1198" s="97">
        <v>-46636234.369999997</v>
      </c>
      <c r="S1198" s="97">
        <v>-40937410.399999999</v>
      </c>
      <c r="T1198" s="97">
        <v>-40926453.759999998</v>
      </c>
      <c r="U1198" s="97">
        <v>-32566696.190000001</v>
      </c>
      <c r="V1198" s="97">
        <v>-31792699.809999999</v>
      </c>
      <c r="W1198" s="97">
        <v>-30092824.02</v>
      </c>
      <c r="X1198" s="97">
        <v>-23197598.109999999</v>
      </c>
      <c r="Y1198" s="97">
        <v>-16318493.310000001</v>
      </c>
      <c r="Z1198" s="97">
        <v>-36475661.509999998</v>
      </c>
      <c r="AA1198" s="97">
        <v>-41480305.829999998</v>
      </c>
      <c r="AB1198" s="97">
        <v>-22804495.850000001</v>
      </c>
      <c r="AC1198" s="97"/>
      <c r="AD1198" s="97"/>
      <c r="AE1198" s="97">
        <f t="shared" si="953"/>
        <v>-34553440.44833333</v>
      </c>
      <c r="AF1198" s="105"/>
      <c r="AG1198" s="104"/>
      <c r="AH1198" s="102"/>
      <c r="AI1198" s="102"/>
      <c r="AJ1198" s="102"/>
      <c r="AK1198" s="103">
        <f t="shared" si="966"/>
        <v>-34553440.44833333</v>
      </c>
      <c r="AL1198" s="102">
        <f t="shared" si="948"/>
        <v>-34553440.44833333</v>
      </c>
      <c r="AM1198" s="101"/>
      <c r="AN1198" s="102"/>
      <c r="AO1198" s="264">
        <f t="shared" si="949"/>
        <v>0</v>
      </c>
      <c r="AP1198" s="240"/>
      <c r="AQ1198" s="87">
        <f t="shared" si="962"/>
        <v>-22804495.850000001</v>
      </c>
      <c r="AR1198" s="102"/>
      <c r="AS1198" s="102"/>
      <c r="AT1198" s="102"/>
      <c r="AU1198" s="103">
        <f t="shared" si="967"/>
        <v>-22804495.850000001</v>
      </c>
      <c r="AV1198" s="102">
        <f t="shared" si="950"/>
        <v>-22804495.850000001</v>
      </c>
      <c r="AW1198" s="101"/>
      <c r="AX1198" s="102"/>
      <c r="AY1198" s="101">
        <f t="shared" si="951"/>
        <v>0</v>
      </c>
      <c r="AZ1198" s="516" t="s">
        <v>1695</v>
      </c>
      <c r="BA1198"/>
      <c r="BC1198"/>
      <c r="BD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row>
    <row r="1199" spans="1:87" s="11" customFormat="1" ht="12" customHeight="1">
      <c r="A1199" s="168">
        <v>24400002</v>
      </c>
      <c r="B1199" s="111" t="str">
        <f t="shared" si="959"/>
        <v>24400002</v>
      </c>
      <c r="C1199" s="96" t="s">
        <v>887</v>
      </c>
      <c r="D1199" s="115" t="str">
        <f t="shared" si="960"/>
        <v>Non-Op</v>
      </c>
      <c r="E1199" s="115"/>
      <c r="F1199" s="96"/>
      <c r="G1199" s="115"/>
      <c r="H1199" s="184" t="str">
        <f t="shared" si="976"/>
        <v/>
      </c>
      <c r="I1199" s="184" t="str">
        <f t="shared" si="977"/>
        <v/>
      </c>
      <c r="J1199" s="184" t="str">
        <f t="shared" si="978"/>
        <v/>
      </c>
      <c r="K1199" s="184" t="str">
        <f t="shared" si="979"/>
        <v>Non-Op</v>
      </c>
      <c r="L1199" s="184" t="str">
        <f t="shared" si="963"/>
        <v>NO</v>
      </c>
      <c r="M1199" s="184" t="str">
        <f t="shared" si="964"/>
        <v>NO</v>
      </c>
      <c r="N1199" s="184" t="str">
        <f t="shared" si="965"/>
        <v/>
      </c>
      <c r="O1199"/>
      <c r="P1199" s="97">
        <v>-26868281.75</v>
      </c>
      <c r="Q1199" s="97">
        <v>-26476066.899999999</v>
      </c>
      <c r="R1199" s="97">
        <v>-30314688.84</v>
      </c>
      <c r="S1199" s="97">
        <v>-26575978.48</v>
      </c>
      <c r="T1199" s="97">
        <v>-29020471.949999999</v>
      </c>
      <c r="U1199" s="97">
        <v>-21992972.140000001</v>
      </c>
      <c r="V1199" s="97">
        <v>-17983310.010000002</v>
      </c>
      <c r="W1199" s="97">
        <v>-17500058.359999999</v>
      </c>
      <c r="X1199" s="97">
        <v>-17946119.329999998</v>
      </c>
      <c r="Y1199" s="97">
        <v>-14239581.48</v>
      </c>
      <c r="Z1199" s="97">
        <v>-26970339.390000001</v>
      </c>
      <c r="AA1199" s="97">
        <v>-36967437.299999997</v>
      </c>
      <c r="AB1199" s="97">
        <v>-23857081.75</v>
      </c>
      <c r="AC1199" s="97"/>
      <c r="AD1199" s="97"/>
      <c r="AE1199" s="97">
        <f t="shared" si="953"/>
        <v>-24279142.160833333</v>
      </c>
      <c r="AF1199" s="105"/>
      <c r="AG1199" s="104"/>
      <c r="AH1199" s="102"/>
      <c r="AI1199" s="102"/>
      <c r="AJ1199" s="102"/>
      <c r="AK1199" s="103">
        <f t="shared" si="966"/>
        <v>-24279142.160833333</v>
      </c>
      <c r="AL1199" s="102">
        <f t="shared" si="948"/>
        <v>-24279142.160833333</v>
      </c>
      <c r="AM1199" s="101"/>
      <c r="AN1199" s="102"/>
      <c r="AO1199" s="264">
        <f t="shared" si="949"/>
        <v>0</v>
      </c>
      <c r="AP1199" s="240"/>
      <c r="AQ1199" s="87">
        <f t="shared" si="962"/>
        <v>-23857081.75</v>
      </c>
      <c r="AR1199" s="102"/>
      <c r="AS1199" s="102"/>
      <c r="AT1199" s="102"/>
      <c r="AU1199" s="103">
        <f t="shared" si="967"/>
        <v>-23857081.75</v>
      </c>
      <c r="AV1199" s="102">
        <f t="shared" si="950"/>
        <v>-23857081.75</v>
      </c>
      <c r="AW1199" s="101"/>
      <c r="AX1199" s="102"/>
      <c r="AY1199" s="101">
        <f t="shared" si="951"/>
        <v>0</v>
      </c>
      <c r="AZ1199" s="516" t="s">
        <v>1694</v>
      </c>
      <c r="BA1199"/>
      <c r="BC1199"/>
      <c r="BD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row>
    <row r="1200" spans="1:87" s="11" customFormat="1" ht="12" customHeight="1">
      <c r="A1200" s="168">
        <v>24400011</v>
      </c>
      <c r="B1200" s="111" t="str">
        <f t="shared" si="959"/>
        <v>24400011</v>
      </c>
      <c r="C1200" s="96" t="s">
        <v>894</v>
      </c>
      <c r="D1200" s="115" t="str">
        <f t="shared" si="960"/>
        <v>Non-Op</v>
      </c>
      <c r="E1200" s="115"/>
      <c r="F1200" s="96"/>
      <c r="G1200" s="115"/>
      <c r="H1200" s="184" t="str">
        <f t="shared" si="976"/>
        <v/>
      </c>
      <c r="I1200" s="184" t="str">
        <f t="shared" si="977"/>
        <v/>
      </c>
      <c r="J1200" s="184" t="str">
        <f t="shared" si="978"/>
        <v/>
      </c>
      <c r="K1200" s="184" t="str">
        <f t="shared" si="979"/>
        <v>Non-Op</v>
      </c>
      <c r="L1200" s="184" t="str">
        <f t="shared" si="963"/>
        <v>NO</v>
      </c>
      <c r="M1200" s="184" t="str">
        <f t="shared" si="964"/>
        <v>NO</v>
      </c>
      <c r="N1200" s="184" t="str">
        <f t="shared" si="965"/>
        <v/>
      </c>
      <c r="O1200"/>
      <c r="P1200" s="97">
        <v>-11058994.869999999</v>
      </c>
      <c r="Q1200" s="97">
        <v>-10017109.359999999</v>
      </c>
      <c r="R1200" s="97">
        <v>-9023363.4000000004</v>
      </c>
      <c r="S1200" s="97">
        <v>-6875711.1200000001</v>
      </c>
      <c r="T1200" s="97">
        <v>-6913185.7599999998</v>
      </c>
      <c r="U1200" s="97">
        <v>-7218868</v>
      </c>
      <c r="V1200" s="97">
        <v>-6849020.3700000001</v>
      </c>
      <c r="W1200" s="97">
        <v>-6851265.4800000004</v>
      </c>
      <c r="X1200" s="97">
        <v>-6605180.25</v>
      </c>
      <c r="Y1200" s="97">
        <v>-5616537</v>
      </c>
      <c r="Z1200" s="97">
        <v>-3511620.98</v>
      </c>
      <c r="AA1200" s="97">
        <v>-3660368.87</v>
      </c>
      <c r="AB1200" s="97">
        <v>-4479536.4800000004</v>
      </c>
      <c r="AC1200" s="97"/>
      <c r="AD1200" s="97"/>
      <c r="AE1200" s="97">
        <f t="shared" si="953"/>
        <v>-6742624.6887499997</v>
      </c>
      <c r="AF1200" s="105"/>
      <c r="AG1200" s="104"/>
      <c r="AH1200" s="102"/>
      <c r="AI1200" s="102"/>
      <c r="AJ1200" s="102"/>
      <c r="AK1200" s="103">
        <f t="shared" si="966"/>
        <v>-6742624.6887499997</v>
      </c>
      <c r="AL1200" s="102">
        <f t="shared" si="948"/>
        <v>-6742624.6887499997</v>
      </c>
      <c r="AM1200" s="101"/>
      <c r="AN1200" s="102"/>
      <c r="AO1200" s="264">
        <f t="shared" si="949"/>
        <v>0</v>
      </c>
      <c r="AP1200" s="240"/>
      <c r="AQ1200" s="87">
        <f t="shared" si="962"/>
        <v>-4479536.4800000004</v>
      </c>
      <c r="AR1200" s="102"/>
      <c r="AS1200" s="102"/>
      <c r="AT1200" s="102"/>
      <c r="AU1200" s="103">
        <f t="shared" si="967"/>
        <v>-4479536.4800000004</v>
      </c>
      <c r="AV1200" s="102">
        <f t="shared" si="950"/>
        <v>-4479536.4800000004</v>
      </c>
      <c r="AW1200" s="101"/>
      <c r="AX1200" s="102"/>
      <c r="AY1200" s="101">
        <f t="shared" si="951"/>
        <v>0</v>
      </c>
      <c r="AZ1200" s="516" t="s">
        <v>1695</v>
      </c>
      <c r="BA1200"/>
      <c r="BC1200"/>
      <c r="BD1200"/>
      <c r="BE1200"/>
      <c r="BF1200"/>
      <c r="BG1200"/>
      <c r="BH1200"/>
      <c r="BI1200"/>
      <c r="BJ1200"/>
      <c r="BK1200"/>
      <c r="BL1200"/>
      <c r="BM1200"/>
      <c r="BN1200"/>
      <c r="BO1200"/>
      <c r="BP1200"/>
      <c r="BQ1200"/>
      <c r="BR1200"/>
      <c r="BS1200"/>
      <c r="BT1200"/>
      <c r="BU1200"/>
      <c r="BV1200"/>
      <c r="BW1200"/>
      <c r="BX1200"/>
      <c r="BY1200"/>
      <c r="BZ1200"/>
      <c r="CA1200"/>
      <c r="CB1200"/>
      <c r="CC1200"/>
      <c r="CD1200"/>
      <c r="CE1200"/>
      <c r="CF1200"/>
      <c r="CG1200"/>
      <c r="CH1200"/>
      <c r="CI1200"/>
    </row>
    <row r="1201" spans="1:87" s="11" customFormat="1" ht="12" customHeight="1">
      <c r="A1201" s="168">
        <v>24400012</v>
      </c>
      <c r="B1201" s="111" t="str">
        <f t="shared" si="959"/>
        <v>24400012</v>
      </c>
      <c r="C1201" s="96" t="s">
        <v>888</v>
      </c>
      <c r="D1201" s="115" t="str">
        <f t="shared" si="960"/>
        <v>Non-Op</v>
      </c>
      <c r="E1201" s="115"/>
      <c r="F1201" s="96"/>
      <c r="G1201" s="115"/>
      <c r="H1201" s="184" t="str">
        <f t="shared" si="976"/>
        <v/>
      </c>
      <c r="I1201" s="184" t="str">
        <f t="shared" si="977"/>
        <v/>
      </c>
      <c r="J1201" s="184" t="str">
        <f t="shared" si="978"/>
        <v/>
      </c>
      <c r="K1201" s="184" t="str">
        <f t="shared" si="979"/>
        <v>Non-Op</v>
      </c>
      <c r="L1201" s="184" t="str">
        <f t="shared" si="963"/>
        <v>NO</v>
      </c>
      <c r="M1201" s="184" t="str">
        <f t="shared" si="964"/>
        <v>NO</v>
      </c>
      <c r="N1201" s="184" t="str">
        <f t="shared" si="965"/>
        <v/>
      </c>
      <c r="O1201"/>
      <c r="P1201" s="97">
        <v>-10176031.630000001</v>
      </c>
      <c r="Q1201" s="97">
        <v>-10636597.1</v>
      </c>
      <c r="R1201" s="97">
        <v>-10825815.359999999</v>
      </c>
      <c r="S1201" s="97">
        <v>-9690819.0299999993</v>
      </c>
      <c r="T1201" s="97">
        <v>-10826508.619999999</v>
      </c>
      <c r="U1201" s="97">
        <v>-8739734.6600000001</v>
      </c>
      <c r="V1201" s="97">
        <v>-8273548.0800000001</v>
      </c>
      <c r="W1201" s="97">
        <v>-7304505.9400000004</v>
      </c>
      <c r="X1201" s="97">
        <v>-6781858.7199999997</v>
      </c>
      <c r="Y1201" s="97">
        <v>-5970646.9400000004</v>
      </c>
      <c r="Z1201" s="97">
        <v>-5024775.34</v>
      </c>
      <c r="AA1201" s="97">
        <v>-5261087.1100000003</v>
      </c>
      <c r="AB1201" s="97">
        <v>-6614708.5700000003</v>
      </c>
      <c r="AC1201" s="97"/>
      <c r="AD1201" s="97"/>
      <c r="AE1201" s="97">
        <f t="shared" si="953"/>
        <v>-8144272.25</v>
      </c>
      <c r="AF1201" s="105"/>
      <c r="AG1201" s="104"/>
      <c r="AH1201" s="102"/>
      <c r="AI1201" s="102"/>
      <c r="AJ1201" s="102"/>
      <c r="AK1201" s="103">
        <f t="shared" si="966"/>
        <v>-8144272.25</v>
      </c>
      <c r="AL1201" s="102">
        <f t="shared" si="948"/>
        <v>-8144272.25</v>
      </c>
      <c r="AM1201" s="101"/>
      <c r="AN1201" s="102"/>
      <c r="AO1201" s="264">
        <f t="shared" si="949"/>
        <v>0</v>
      </c>
      <c r="AP1201" s="240"/>
      <c r="AQ1201" s="87">
        <f t="shared" si="962"/>
        <v>-6614708.5700000003</v>
      </c>
      <c r="AR1201" s="102"/>
      <c r="AS1201" s="102"/>
      <c r="AT1201" s="102"/>
      <c r="AU1201" s="103">
        <f t="shared" si="967"/>
        <v>-6614708.5700000003</v>
      </c>
      <c r="AV1201" s="102">
        <f t="shared" si="950"/>
        <v>-6614708.5700000003</v>
      </c>
      <c r="AW1201" s="101"/>
      <c r="AX1201" s="102"/>
      <c r="AY1201" s="101">
        <f t="shared" si="951"/>
        <v>0</v>
      </c>
      <c r="AZ1201" s="516" t="s">
        <v>1694</v>
      </c>
      <c r="BA1201"/>
      <c r="BC1201"/>
      <c r="BD1201"/>
      <c r="BE1201"/>
      <c r="BF1201"/>
      <c r="BG1201"/>
      <c r="BH1201"/>
      <c r="BI1201"/>
      <c r="BJ1201"/>
      <c r="BK1201"/>
      <c r="BL1201"/>
      <c r="BM1201"/>
      <c r="BN1201"/>
      <c r="BO1201"/>
      <c r="BP1201"/>
      <c r="BQ1201"/>
      <c r="BR1201"/>
      <c r="BS1201"/>
      <c r="BT1201"/>
      <c r="BU1201"/>
      <c r="BV1201"/>
      <c r="BW1201"/>
      <c r="BX1201"/>
      <c r="BY1201"/>
      <c r="BZ1201"/>
      <c r="CA1201"/>
      <c r="CB1201"/>
      <c r="CC1201"/>
      <c r="CD1201"/>
      <c r="CE1201"/>
      <c r="CF1201"/>
      <c r="CG1201"/>
      <c r="CH1201"/>
      <c r="CI1201"/>
    </row>
    <row r="1202" spans="1:87" s="11" customFormat="1" ht="12" customHeight="1">
      <c r="A1202" s="168">
        <v>25200121</v>
      </c>
      <c r="B1202" s="111" t="str">
        <f t="shared" si="959"/>
        <v>25200121</v>
      </c>
      <c r="C1202" s="96" t="s">
        <v>647</v>
      </c>
      <c r="D1202" s="115" t="str">
        <f t="shared" si="960"/>
        <v>ERB</v>
      </c>
      <c r="E1202" s="115"/>
      <c r="F1202" s="96"/>
      <c r="G1202" s="115"/>
      <c r="H1202" s="184" t="str">
        <f t="shared" si="976"/>
        <v/>
      </c>
      <c r="I1202" s="184" t="str">
        <f t="shared" si="977"/>
        <v>ERB</v>
      </c>
      <c r="J1202" s="184" t="str">
        <f t="shared" si="978"/>
        <v/>
      </c>
      <c r="K1202" s="184" t="str">
        <f t="shared" si="979"/>
        <v/>
      </c>
      <c r="L1202" s="184" t="str">
        <f t="shared" si="963"/>
        <v>NO</v>
      </c>
      <c r="M1202" s="184" t="str">
        <f t="shared" si="964"/>
        <v>NO</v>
      </c>
      <c r="N1202" s="184" t="str">
        <f t="shared" si="965"/>
        <v/>
      </c>
      <c r="O1202"/>
      <c r="P1202" s="97">
        <v>0</v>
      </c>
      <c r="Q1202" s="97">
        <v>0</v>
      </c>
      <c r="R1202" s="97">
        <v>0</v>
      </c>
      <c r="S1202" s="97">
        <v>0</v>
      </c>
      <c r="T1202" s="97">
        <v>0</v>
      </c>
      <c r="U1202" s="97">
        <v>0</v>
      </c>
      <c r="V1202" s="97">
        <v>0</v>
      </c>
      <c r="W1202" s="97">
        <v>0</v>
      </c>
      <c r="X1202" s="97">
        <v>0</v>
      </c>
      <c r="Y1202" s="97">
        <v>0</v>
      </c>
      <c r="Z1202" s="97">
        <v>0</v>
      </c>
      <c r="AA1202" s="97">
        <v>0</v>
      </c>
      <c r="AB1202" s="97">
        <v>0</v>
      </c>
      <c r="AC1202" s="97"/>
      <c r="AD1202" s="97"/>
      <c r="AE1202" s="97">
        <f t="shared" si="953"/>
        <v>0</v>
      </c>
      <c r="AF1202" s="105">
        <v>30</v>
      </c>
      <c r="AG1202" s="104"/>
      <c r="AH1202" s="102"/>
      <c r="AI1202" s="102">
        <f>AE1202</f>
        <v>0</v>
      </c>
      <c r="AJ1202" s="102"/>
      <c r="AK1202" s="103"/>
      <c r="AL1202" s="102">
        <f t="shared" si="948"/>
        <v>0</v>
      </c>
      <c r="AM1202" s="101"/>
      <c r="AN1202" s="102"/>
      <c r="AO1202" s="264">
        <f t="shared" si="949"/>
        <v>0</v>
      </c>
      <c r="AP1202" s="240"/>
      <c r="AQ1202" s="87">
        <f t="shared" si="962"/>
        <v>0</v>
      </c>
      <c r="AR1202" s="102"/>
      <c r="AS1202" s="102">
        <f>AQ1202</f>
        <v>0</v>
      </c>
      <c r="AT1202" s="102"/>
      <c r="AU1202" s="103"/>
      <c r="AV1202" s="102">
        <f t="shared" si="950"/>
        <v>0</v>
      </c>
      <c r="AW1202" s="101"/>
      <c r="AX1202" s="102"/>
      <c r="AY1202" s="101">
        <f t="shared" si="951"/>
        <v>0</v>
      </c>
      <c r="AZ1202" s="516"/>
      <c r="BA1202"/>
      <c r="BC1202"/>
      <c r="BD1202"/>
      <c r="BE1202"/>
      <c r="BF1202"/>
      <c r="BG1202"/>
      <c r="BH1202"/>
      <c r="BI1202"/>
      <c r="BJ1202"/>
      <c r="BK1202"/>
      <c r="BL1202"/>
      <c r="BM1202"/>
      <c r="BN1202"/>
      <c r="BO1202"/>
      <c r="BP1202"/>
      <c r="BQ1202"/>
      <c r="BR1202"/>
      <c r="BS1202"/>
      <c r="BT1202"/>
      <c r="BU1202"/>
      <c r="BV1202"/>
      <c r="BW1202"/>
      <c r="BX1202"/>
      <c r="BY1202"/>
      <c r="BZ1202"/>
      <c r="CA1202"/>
      <c r="CB1202"/>
      <c r="CC1202"/>
      <c r="CD1202"/>
      <c r="CE1202"/>
      <c r="CF1202"/>
      <c r="CG1202"/>
      <c r="CH1202"/>
      <c r="CI1202"/>
    </row>
    <row r="1203" spans="1:87" s="11" customFormat="1" ht="12" customHeight="1">
      <c r="A1203" s="168">
        <v>25200152</v>
      </c>
      <c r="B1203" s="111" t="str">
        <f t="shared" si="959"/>
        <v>25200152</v>
      </c>
      <c r="C1203" s="96" t="s">
        <v>446</v>
      </c>
      <c r="D1203" s="115" t="str">
        <f t="shared" si="960"/>
        <v>GRB</v>
      </c>
      <c r="E1203" s="115"/>
      <c r="F1203" s="96"/>
      <c r="G1203" s="115"/>
      <c r="H1203" s="184" t="str">
        <f t="shared" si="976"/>
        <v/>
      </c>
      <c r="I1203" s="184" t="str">
        <f t="shared" si="977"/>
        <v/>
      </c>
      <c r="J1203" s="184" t="str">
        <f t="shared" si="978"/>
        <v>GRB</v>
      </c>
      <c r="K1203" s="184" t="str">
        <f t="shared" si="979"/>
        <v/>
      </c>
      <c r="L1203" s="184" t="str">
        <f t="shared" si="963"/>
        <v>NO</v>
      </c>
      <c r="M1203" s="184" t="str">
        <f t="shared" si="964"/>
        <v>NO</v>
      </c>
      <c r="N1203" s="184" t="str">
        <f t="shared" si="965"/>
        <v/>
      </c>
      <c r="O1203"/>
      <c r="P1203" s="97">
        <v>0</v>
      </c>
      <c r="Q1203" s="97">
        <v>0</v>
      </c>
      <c r="R1203" s="97">
        <v>0</v>
      </c>
      <c r="S1203" s="97">
        <v>0</v>
      </c>
      <c r="T1203" s="97">
        <v>0</v>
      </c>
      <c r="U1203" s="97">
        <v>0</v>
      </c>
      <c r="V1203" s="97">
        <v>0</v>
      </c>
      <c r="W1203" s="97">
        <v>0</v>
      </c>
      <c r="X1203" s="97">
        <v>0</v>
      </c>
      <c r="Y1203" s="97">
        <v>0</v>
      </c>
      <c r="Z1203" s="97">
        <v>0</v>
      </c>
      <c r="AA1203" s="97">
        <v>0</v>
      </c>
      <c r="AB1203" s="97">
        <v>0</v>
      </c>
      <c r="AC1203" s="97"/>
      <c r="AD1203" s="97"/>
      <c r="AE1203" s="97">
        <f t="shared" si="953"/>
        <v>0</v>
      </c>
      <c r="AF1203" s="105"/>
      <c r="AG1203" s="104">
        <v>8</v>
      </c>
      <c r="AH1203" s="102"/>
      <c r="AI1203" s="102"/>
      <c r="AJ1203" s="102">
        <f>AE1203</f>
        <v>0</v>
      </c>
      <c r="AK1203" s="103"/>
      <c r="AL1203" s="102">
        <f t="shared" si="948"/>
        <v>0</v>
      </c>
      <c r="AM1203" s="101"/>
      <c r="AN1203" s="102"/>
      <c r="AO1203" s="264">
        <f t="shared" si="949"/>
        <v>0</v>
      </c>
      <c r="AP1203" s="240"/>
      <c r="AQ1203" s="87">
        <f t="shared" si="962"/>
        <v>0</v>
      </c>
      <c r="AR1203" s="102"/>
      <c r="AS1203" s="102"/>
      <c r="AT1203" s="102">
        <f>AQ1203</f>
        <v>0</v>
      </c>
      <c r="AU1203" s="103"/>
      <c r="AV1203" s="102">
        <f t="shared" si="950"/>
        <v>0</v>
      </c>
      <c r="AW1203" s="101"/>
      <c r="AX1203" s="102"/>
      <c r="AY1203" s="101">
        <f t="shared" si="951"/>
        <v>0</v>
      </c>
      <c r="AZ1203" s="516"/>
      <c r="BA1203"/>
      <c r="BC1203"/>
      <c r="BD1203"/>
      <c r="BE1203"/>
      <c r="BF1203"/>
      <c r="BG1203"/>
      <c r="BH1203"/>
      <c r="BI1203"/>
      <c r="BJ1203"/>
      <c r="BK1203"/>
      <c r="BL1203"/>
      <c r="BM1203"/>
      <c r="BN1203"/>
      <c r="BO1203"/>
      <c r="BP1203"/>
      <c r="BQ1203"/>
      <c r="BR1203"/>
      <c r="BS1203"/>
      <c r="BT1203"/>
      <c r="BU1203"/>
      <c r="BV1203"/>
      <c r="BW1203"/>
      <c r="BX1203"/>
      <c r="BY1203"/>
      <c r="BZ1203"/>
      <c r="CA1203"/>
      <c r="CB1203"/>
      <c r="CC1203"/>
      <c r="CD1203"/>
      <c r="CE1203"/>
      <c r="CF1203"/>
      <c r="CG1203"/>
      <c r="CH1203"/>
      <c r="CI1203"/>
    </row>
    <row r="1204" spans="1:87" s="11" customFormat="1" ht="12" customHeight="1">
      <c r="A1204" s="168">
        <v>25200161</v>
      </c>
      <c r="B1204" s="111" t="str">
        <f t="shared" si="959"/>
        <v>25200161</v>
      </c>
      <c r="C1204" s="96" t="s">
        <v>20</v>
      </c>
      <c r="D1204" s="115" t="str">
        <f t="shared" si="960"/>
        <v>ERB</v>
      </c>
      <c r="E1204" s="115"/>
      <c r="F1204" s="96"/>
      <c r="G1204" s="115"/>
      <c r="H1204" s="184" t="str">
        <f t="shared" si="976"/>
        <v/>
      </c>
      <c r="I1204" s="184" t="str">
        <f t="shared" si="977"/>
        <v>ERB</v>
      </c>
      <c r="J1204" s="184" t="str">
        <f t="shared" si="978"/>
        <v/>
      </c>
      <c r="K1204" s="184" t="str">
        <f t="shared" si="979"/>
        <v/>
      </c>
      <c r="L1204" s="184" t="str">
        <f t="shared" si="963"/>
        <v>NO</v>
      </c>
      <c r="M1204" s="184" t="str">
        <f t="shared" si="964"/>
        <v>NO</v>
      </c>
      <c r="N1204" s="184" t="str">
        <f t="shared" si="965"/>
        <v/>
      </c>
      <c r="O1204"/>
      <c r="P1204" s="97">
        <v>-8521644.9000000004</v>
      </c>
      <c r="Q1204" s="97">
        <v>-8717010.7400000002</v>
      </c>
      <c r="R1204" s="97">
        <v>-8888857.0600000005</v>
      </c>
      <c r="S1204" s="97">
        <v>-8840392.3499999996</v>
      </c>
      <c r="T1204" s="97">
        <v>-9058641.0899999999</v>
      </c>
      <c r="U1204" s="97">
        <v>-9330465.8900000006</v>
      </c>
      <c r="V1204" s="97">
        <v>-9397419.5999999996</v>
      </c>
      <c r="W1204" s="97">
        <v>-9616792.5600000005</v>
      </c>
      <c r="X1204" s="97">
        <v>-9922444.9499999993</v>
      </c>
      <c r="Y1204" s="97">
        <v>-9920935.5800000001</v>
      </c>
      <c r="Z1204" s="97">
        <v>-10143640.91</v>
      </c>
      <c r="AA1204" s="97">
        <v>-10425998.32</v>
      </c>
      <c r="AB1204" s="97">
        <v>-10377329.65</v>
      </c>
      <c r="AC1204" s="97"/>
      <c r="AD1204" s="97"/>
      <c r="AE1204" s="97">
        <f t="shared" si="953"/>
        <v>-9476007.1937499996</v>
      </c>
      <c r="AF1204" s="105">
        <v>30</v>
      </c>
      <c r="AG1204" s="104"/>
      <c r="AH1204" s="102"/>
      <c r="AI1204" s="102">
        <f>AE1204</f>
        <v>-9476007.1937499996</v>
      </c>
      <c r="AJ1204" s="102"/>
      <c r="AK1204" s="103"/>
      <c r="AL1204" s="102">
        <f t="shared" si="948"/>
        <v>-9476007.1937499996</v>
      </c>
      <c r="AM1204" s="101"/>
      <c r="AN1204" s="102"/>
      <c r="AO1204" s="264">
        <f t="shared" si="949"/>
        <v>0</v>
      </c>
      <c r="AP1204" s="240"/>
      <c r="AQ1204" s="87">
        <f t="shared" si="962"/>
        <v>-10377329.65</v>
      </c>
      <c r="AR1204" s="102"/>
      <c r="AS1204" s="102">
        <f>AQ1204</f>
        <v>-10377329.65</v>
      </c>
      <c r="AT1204" s="102"/>
      <c r="AU1204" s="103"/>
      <c r="AV1204" s="102">
        <f t="shared" si="950"/>
        <v>-10377329.65</v>
      </c>
      <c r="AW1204" s="101"/>
      <c r="AX1204" s="102"/>
      <c r="AY1204" s="101">
        <f t="shared" si="951"/>
        <v>0</v>
      </c>
      <c r="AZ1204" s="516"/>
      <c r="BA1204"/>
      <c r="BC1204"/>
      <c r="BD1204"/>
      <c r="BE1204"/>
      <c r="BF1204"/>
      <c r="BG1204"/>
      <c r="BH1204"/>
      <c r="BI1204"/>
      <c r="BJ1204"/>
      <c r="BK1204"/>
      <c r="BL1204"/>
      <c r="BM1204"/>
      <c r="BN1204"/>
      <c r="BO1204"/>
      <c r="BP1204"/>
      <c r="BQ1204"/>
      <c r="BR1204"/>
      <c r="BS1204"/>
      <c r="BT1204"/>
      <c r="BU1204"/>
      <c r="BV1204"/>
      <c r="BW1204"/>
      <c r="BX1204"/>
      <c r="BY1204"/>
      <c r="BZ1204"/>
      <c r="CA1204"/>
      <c r="CB1204"/>
      <c r="CC1204"/>
      <c r="CD1204"/>
      <c r="CE1204"/>
      <c r="CF1204"/>
      <c r="CG1204"/>
      <c r="CH1204"/>
      <c r="CI1204"/>
    </row>
    <row r="1205" spans="1:87" s="11" customFormat="1" ht="12" customHeight="1">
      <c r="A1205" s="168">
        <v>25200171</v>
      </c>
      <c r="B1205" s="111" t="str">
        <f t="shared" si="959"/>
        <v>25200171</v>
      </c>
      <c r="C1205" s="96" t="s">
        <v>21</v>
      </c>
      <c r="D1205" s="115" t="str">
        <f t="shared" si="960"/>
        <v>ERB</v>
      </c>
      <c r="E1205" s="115"/>
      <c r="F1205" s="96"/>
      <c r="G1205" s="115"/>
      <c r="H1205" s="184" t="str">
        <f t="shared" si="976"/>
        <v/>
      </c>
      <c r="I1205" s="184" t="str">
        <f t="shared" si="977"/>
        <v>ERB</v>
      </c>
      <c r="J1205" s="184" t="str">
        <f t="shared" si="978"/>
        <v/>
      </c>
      <c r="K1205" s="184" t="str">
        <f t="shared" si="979"/>
        <v/>
      </c>
      <c r="L1205" s="184" t="str">
        <f t="shared" si="963"/>
        <v>NO</v>
      </c>
      <c r="M1205" s="184" t="str">
        <f t="shared" si="964"/>
        <v>NO</v>
      </c>
      <c r="N1205" s="184" t="str">
        <f t="shared" si="965"/>
        <v/>
      </c>
      <c r="O1205"/>
      <c r="P1205" s="97">
        <v>-22399924.079999998</v>
      </c>
      <c r="Q1205" s="97">
        <v>-22879264.75</v>
      </c>
      <c r="R1205" s="97">
        <v>-22714713.789999999</v>
      </c>
      <c r="S1205" s="97">
        <v>-23627079.989999998</v>
      </c>
      <c r="T1205" s="97">
        <v>-24794344.800000001</v>
      </c>
      <c r="U1205" s="97">
        <v>-24906161.469999999</v>
      </c>
      <c r="V1205" s="97">
        <v>-24743111.890000001</v>
      </c>
      <c r="W1205" s="97">
        <v>-24766191.27</v>
      </c>
      <c r="X1205" s="97">
        <v>-25525966.559999999</v>
      </c>
      <c r="Y1205" s="97">
        <v>-25489358.960000001</v>
      </c>
      <c r="Z1205" s="97">
        <v>-25524211.16</v>
      </c>
      <c r="AA1205" s="97">
        <v>-26170011.850000001</v>
      </c>
      <c r="AB1205" s="97">
        <v>-25007256.010000002</v>
      </c>
      <c r="AC1205" s="97"/>
      <c r="AD1205" s="97"/>
      <c r="AE1205" s="97">
        <f t="shared" si="953"/>
        <v>-24570333.877916668</v>
      </c>
      <c r="AF1205" s="105">
        <v>30</v>
      </c>
      <c r="AG1205" s="104"/>
      <c r="AH1205" s="102"/>
      <c r="AI1205" s="102">
        <f>AE1205</f>
        <v>-24570333.877916668</v>
      </c>
      <c r="AJ1205" s="102"/>
      <c r="AK1205" s="103"/>
      <c r="AL1205" s="102">
        <f t="shared" si="948"/>
        <v>-24570333.877916668</v>
      </c>
      <c r="AM1205" s="101"/>
      <c r="AN1205" s="102"/>
      <c r="AO1205" s="264">
        <f t="shared" si="949"/>
        <v>0</v>
      </c>
      <c r="AP1205" s="240"/>
      <c r="AQ1205" s="87">
        <f t="shared" si="962"/>
        <v>-25007256.010000002</v>
      </c>
      <c r="AR1205" s="102"/>
      <c r="AS1205" s="102">
        <f>AQ1205</f>
        <v>-25007256.010000002</v>
      </c>
      <c r="AT1205" s="102"/>
      <c r="AU1205" s="103"/>
      <c r="AV1205" s="102">
        <f t="shared" si="950"/>
        <v>-25007256.010000002</v>
      </c>
      <c r="AW1205" s="101"/>
      <c r="AX1205" s="102"/>
      <c r="AY1205" s="101">
        <f t="shared" si="951"/>
        <v>0</v>
      </c>
      <c r="AZ1205" s="516"/>
      <c r="BA1205"/>
      <c r="BC1205"/>
      <c r="BD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row>
    <row r="1206" spans="1:87" s="11" customFormat="1" ht="12" customHeight="1">
      <c r="A1206" s="168">
        <v>25200181</v>
      </c>
      <c r="B1206" s="111" t="str">
        <f t="shared" si="959"/>
        <v>25200181</v>
      </c>
      <c r="C1206" s="96" t="s">
        <v>449</v>
      </c>
      <c r="D1206" s="115" t="str">
        <f t="shared" si="960"/>
        <v>ERB</v>
      </c>
      <c r="E1206" s="115"/>
      <c r="F1206" s="96"/>
      <c r="G1206" s="115"/>
      <c r="H1206" s="184" t="str">
        <f t="shared" si="976"/>
        <v/>
      </c>
      <c r="I1206" s="184" t="str">
        <f t="shared" si="977"/>
        <v>ERB</v>
      </c>
      <c r="J1206" s="184" t="str">
        <f t="shared" si="978"/>
        <v/>
      </c>
      <c r="K1206" s="184" t="str">
        <f t="shared" si="979"/>
        <v/>
      </c>
      <c r="L1206" s="184" t="str">
        <f t="shared" si="963"/>
        <v>NO</v>
      </c>
      <c r="M1206" s="184" t="str">
        <f t="shared" si="964"/>
        <v>NO</v>
      </c>
      <c r="N1206" s="184" t="str">
        <f t="shared" si="965"/>
        <v/>
      </c>
      <c r="O1206"/>
      <c r="P1206" s="97">
        <v>-39621117.920000002</v>
      </c>
      <c r="Q1206" s="97">
        <v>-40419590.009999998</v>
      </c>
      <c r="R1206" s="97">
        <v>-39853400.75</v>
      </c>
      <c r="S1206" s="97">
        <v>-38849135.890000001</v>
      </c>
      <c r="T1206" s="97">
        <v>-40239907.909999996</v>
      </c>
      <c r="U1206" s="97">
        <v>-41429631.700000003</v>
      </c>
      <c r="V1206" s="97">
        <v>-40399989.18</v>
      </c>
      <c r="W1206" s="97">
        <v>-41462343.289999999</v>
      </c>
      <c r="X1206" s="97">
        <v>-42673391.369999997</v>
      </c>
      <c r="Y1206" s="97">
        <v>-42268098.439999998</v>
      </c>
      <c r="Z1206" s="97">
        <v>-43775217.670000002</v>
      </c>
      <c r="AA1206" s="97">
        <v>-44746083.329999998</v>
      </c>
      <c r="AB1206" s="97">
        <v>-43873938.990000002</v>
      </c>
      <c r="AC1206" s="97"/>
      <c r="AD1206" s="97"/>
      <c r="AE1206" s="97">
        <f t="shared" si="953"/>
        <v>-41488693.166249998</v>
      </c>
      <c r="AF1206" s="105">
        <v>30</v>
      </c>
      <c r="AG1206" s="104"/>
      <c r="AH1206" s="102"/>
      <c r="AI1206" s="102">
        <f>AE1206</f>
        <v>-41488693.166249998</v>
      </c>
      <c r="AJ1206" s="102"/>
      <c r="AK1206" s="103"/>
      <c r="AL1206" s="102">
        <f t="shared" si="948"/>
        <v>-41488693.166249998</v>
      </c>
      <c r="AM1206" s="101"/>
      <c r="AN1206" s="102"/>
      <c r="AO1206" s="264">
        <f t="shared" si="949"/>
        <v>0</v>
      </c>
      <c r="AP1206" s="240"/>
      <c r="AQ1206" s="87">
        <f t="shared" si="962"/>
        <v>-43873938.990000002</v>
      </c>
      <c r="AR1206" s="102"/>
      <c r="AS1206" s="102">
        <f>AQ1206</f>
        <v>-43873938.990000002</v>
      </c>
      <c r="AT1206" s="102"/>
      <c r="AU1206" s="103"/>
      <c r="AV1206" s="102">
        <f t="shared" si="950"/>
        <v>-43873938.990000002</v>
      </c>
      <c r="AW1206" s="101"/>
      <c r="AX1206" s="102"/>
      <c r="AY1206" s="101">
        <f t="shared" si="951"/>
        <v>0</v>
      </c>
      <c r="AZ1206" s="516"/>
      <c r="BA1206"/>
      <c r="BC1206"/>
      <c r="BD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row>
    <row r="1207" spans="1:87" s="11" customFormat="1" ht="12" customHeight="1">
      <c r="A1207" s="168">
        <v>25200202</v>
      </c>
      <c r="B1207" s="111" t="str">
        <f t="shared" si="959"/>
        <v>25200202</v>
      </c>
      <c r="C1207" s="96" t="s">
        <v>487</v>
      </c>
      <c r="D1207" s="115" t="str">
        <f t="shared" si="960"/>
        <v>GRB</v>
      </c>
      <c r="E1207" s="115"/>
      <c r="F1207" s="96"/>
      <c r="G1207" s="115"/>
      <c r="H1207" s="184" t="str">
        <f t="shared" si="976"/>
        <v/>
      </c>
      <c r="I1207" s="184" t="str">
        <f t="shared" si="977"/>
        <v/>
      </c>
      <c r="J1207" s="184" t="str">
        <f t="shared" si="978"/>
        <v>GRB</v>
      </c>
      <c r="K1207" s="184" t="str">
        <f t="shared" si="979"/>
        <v/>
      </c>
      <c r="L1207" s="184" t="str">
        <f t="shared" si="963"/>
        <v>NO</v>
      </c>
      <c r="M1207" s="184" t="str">
        <f t="shared" si="964"/>
        <v>NO</v>
      </c>
      <c r="N1207" s="184" t="str">
        <f t="shared" si="965"/>
        <v/>
      </c>
      <c r="O1207"/>
      <c r="P1207" s="97">
        <v>-16261708.68</v>
      </c>
      <c r="Q1207" s="97">
        <v>-16270302.359999999</v>
      </c>
      <c r="R1207" s="97">
        <v>-16264285.390000001</v>
      </c>
      <c r="S1207" s="97">
        <v>-16093724.369999999</v>
      </c>
      <c r="T1207" s="97">
        <v>-16093724.369999999</v>
      </c>
      <c r="U1207" s="97">
        <v>-16024867.529999999</v>
      </c>
      <c r="V1207" s="97">
        <v>-14584565.07</v>
      </c>
      <c r="W1207" s="97">
        <v>-14711640.5</v>
      </c>
      <c r="X1207" s="97">
        <v>-14703994.52</v>
      </c>
      <c r="Y1207" s="97">
        <v>-14166751.449999999</v>
      </c>
      <c r="Z1207" s="97">
        <v>-14165514.17</v>
      </c>
      <c r="AA1207" s="97">
        <v>-14180431.789999999</v>
      </c>
      <c r="AB1207" s="97">
        <v>-12369998.85</v>
      </c>
      <c r="AC1207" s="97"/>
      <c r="AD1207" s="97"/>
      <c r="AE1207" s="97">
        <f t="shared" si="953"/>
        <v>-15131304.60708333</v>
      </c>
      <c r="AF1207" s="100"/>
      <c r="AG1207" s="132">
        <v>8</v>
      </c>
      <c r="AH1207" s="102"/>
      <c r="AI1207" s="102"/>
      <c r="AJ1207" s="102">
        <f>AE1207</f>
        <v>-15131304.60708333</v>
      </c>
      <c r="AK1207" s="103"/>
      <c r="AL1207" s="102">
        <f t="shared" si="948"/>
        <v>-15131304.60708333</v>
      </c>
      <c r="AM1207" s="101"/>
      <c r="AN1207" s="102"/>
      <c r="AO1207" s="264">
        <f t="shared" si="949"/>
        <v>0</v>
      </c>
      <c r="AP1207" s="240"/>
      <c r="AQ1207" s="87">
        <f t="shared" si="962"/>
        <v>-12369998.85</v>
      </c>
      <c r="AR1207" s="102"/>
      <c r="AS1207" s="102"/>
      <c r="AT1207" s="102">
        <f>AQ1207</f>
        <v>-12369998.85</v>
      </c>
      <c r="AU1207" s="103"/>
      <c r="AV1207" s="102">
        <f t="shared" si="950"/>
        <v>-12369998.85</v>
      </c>
      <c r="AW1207" s="101"/>
      <c r="AX1207" s="102"/>
      <c r="AY1207" s="101">
        <f t="shared" si="951"/>
        <v>0</v>
      </c>
      <c r="AZ1207" s="516"/>
      <c r="BA1207"/>
      <c r="BC1207"/>
      <c r="BD1207"/>
      <c r="BE1207"/>
      <c r="BF1207"/>
      <c r="BG1207"/>
      <c r="BH1207"/>
      <c r="BI1207"/>
      <c r="BJ1207"/>
      <c r="BK1207"/>
      <c r="BL1207"/>
      <c r="BM1207"/>
      <c r="BN1207"/>
      <c r="BO1207"/>
      <c r="BP1207"/>
      <c r="BQ1207"/>
      <c r="BR1207"/>
      <c r="BS1207"/>
      <c r="BT1207"/>
      <c r="BU1207"/>
      <c r="BV1207"/>
      <c r="BW1207"/>
      <c r="BX1207"/>
      <c r="BY1207"/>
      <c r="BZ1207"/>
      <c r="CA1207"/>
      <c r="CB1207"/>
      <c r="CC1207"/>
      <c r="CD1207"/>
      <c r="CE1207"/>
      <c r="CF1207"/>
      <c r="CG1207"/>
      <c r="CH1207"/>
      <c r="CI1207"/>
    </row>
    <row r="1208" spans="1:87" s="11" customFormat="1" ht="12" customHeight="1">
      <c r="A1208" s="168">
        <v>25200222</v>
      </c>
      <c r="B1208" s="111" t="str">
        <f t="shared" si="959"/>
        <v>25200222</v>
      </c>
      <c r="C1208" s="96" t="s">
        <v>488</v>
      </c>
      <c r="D1208" s="115" t="str">
        <f t="shared" si="960"/>
        <v>GRB</v>
      </c>
      <c r="E1208" s="115"/>
      <c r="F1208" s="96"/>
      <c r="G1208" s="115"/>
      <c r="H1208" s="184" t="str">
        <f t="shared" si="976"/>
        <v/>
      </c>
      <c r="I1208" s="184" t="str">
        <f t="shared" si="977"/>
        <v/>
      </c>
      <c r="J1208" s="184" t="str">
        <f t="shared" si="978"/>
        <v>GRB</v>
      </c>
      <c r="K1208" s="184" t="str">
        <f t="shared" si="979"/>
        <v/>
      </c>
      <c r="L1208" s="184" t="str">
        <f t="shared" si="963"/>
        <v>NO</v>
      </c>
      <c r="M1208" s="184" t="str">
        <f t="shared" si="964"/>
        <v>NO</v>
      </c>
      <c r="N1208" s="184" t="str">
        <f t="shared" si="965"/>
        <v/>
      </c>
      <c r="O1208"/>
      <c r="P1208" s="97">
        <v>-1959695.99</v>
      </c>
      <c r="Q1208" s="97">
        <v>-1956607.99</v>
      </c>
      <c r="R1208" s="97">
        <v>-1956607.99</v>
      </c>
      <c r="S1208" s="97">
        <v>-1552929.99</v>
      </c>
      <c r="T1208" s="97">
        <v>-1552929.99</v>
      </c>
      <c r="U1208" s="97">
        <v>-1458559.99</v>
      </c>
      <c r="V1208" s="97">
        <v>-1382937.99</v>
      </c>
      <c r="W1208" s="97">
        <v>-1382937.99</v>
      </c>
      <c r="X1208" s="97">
        <v>-1382937.99</v>
      </c>
      <c r="Y1208" s="97">
        <v>-1446206.99</v>
      </c>
      <c r="Z1208" s="97">
        <v>-1446206.99</v>
      </c>
      <c r="AA1208" s="97">
        <v>-1446206.99</v>
      </c>
      <c r="AB1208" s="97">
        <v>-1426258.99</v>
      </c>
      <c r="AC1208" s="97"/>
      <c r="AD1208" s="97"/>
      <c r="AE1208" s="97">
        <f t="shared" si="953"/>
        <v>-1554837.365</v>
      </c>
      <c r="AF1208" s="100"/>
      <c r="AG1208" s="132">
        <v>8</v>
      </c>
      <c r="AH1208" s="102"/>
      <c r="AI1208" s="102"/>
      <c r="AJ1208" s="102">
        <f>AE1208</f>
        <v>-1554837.365</v>
      </c>
      <c r="AK1208" s="103"/>
      <c r="AL1208" s="102">
        <f t="shared" si="948"/>
        <v>-1554837.365</v>
      </c>
      <c r="AM1208" s="101"/>
      <c r="AN1208" s="102"/>
      <c r="AO1208" s="264">
        <f t="shared" si="949"/>
        <v>0</v>
      </c>
      <c r="AP1208" s="240"/>
      <c r="AQ1208" s="87">
        <f t="shared" si="962"/>
        <v>-1426258.99</v>
      </c>
      <c r="AR1208" s="102"/>
      <c r="AS1208" s="102"/>
      <c r="AT1208" s="102">
        <f>AQ1208</f>
        <v>-1426258.99</v>
      </c>
      <c r="AU1208" s="103"/>
      <c r="AV1208" s="102">
        <f t="shared" si="950"/>
        <v>-1426258.99</v>
      </c>
      <c r="AW1208" s="101"/>
      <c r="AX1208" s="102"/>
      <c r="AY1208" s="101">
        <f t="shared" si="951"/>
        <v>0</v>
      </c>
      <c r="AZ1208" s="516"/>
      <c r="BA1208"/>
      <c r="BC1208"/>
      <c r="BD1208"/>
      <c r="BE1208"/>
      <c r="BF1208"/>
      <c r="BG1208"/>
      <c r="BH1208"/>
      <c r="BI1208"/>
      <c r="BJ1208"/>
      <c r="BK1208"/>
      <c r="BL1208"/>
      <c r="BM1208"/>
      <c r="BN1208"/>
      <c r="BO1208"/>
      <c r="BP1208"/>
      <c r="BQ1208"/>
      <c r="BR1208"/>
      <c r="BS1208"/>
      <c r="BT1208"/>
      <c r="BU1208"/>
      <c r="BV1208"/>
      <c r="BW1208"/>
      <c r="BX1208"/>
      <c r="BY1208"/>
      <c r="BZ1208"/>
      <c r="CA1208"/>
      <c r="CB1208"/>
      <c r="CC1208"/>
      <c r="CD1208"/>
      <c r="CE1208"/>
      <c r="CF1208"/>
      <c r="CG1208"/>
      <c r="CH1208"/>
      <c r="CI1208"/>
    </row>
    <row r="1209" spans="1:87" s="11" customFormat="1" ht="12" customHeight="1">
      <c r="A1209" s="168">
        <v>25200262</v>
      </c>
      <c r="B1209" s="111" t="str">
        <f t="shared" si="959"/>
        <v>25200262</v>
      </c>
      <c r="C1209" s="96" t="s">
        <v>407</v>
      </c>
      <c r="D1209" s="115" t="str">
        <f t="shared" si="960"/>
        <v>GRB</v>
      </c>
      <c r="E1209" s="115"/>
      <c r="F1209" s="96"/>
      <c r="G1209" s="115"/>
      <c r="H1209" s="184" t="str">
        <f t="shared" si="976"/>
        <v/>
      </c>
      <c r="I1209" s="184" t="str">
        <f t="shared" si="977"/>
        <v/>
      </c>
      <c r="J1209" s="184" t="str">
        <f t="shared" si="978"/>
        <v>GRB</v>
      </c>
      <c r="K1209" s="184" t="str">
        <f t="shared" si="979"/>
        <v/>
      </c>
      <c r="L1209" s="184" t="str">
        <f t="shared" si="963"/>
        <v>NO</v>
      </c>
      <c r="M1209" s="184" t="str">
        <f t="shared" si="964"/>
        <v>NO</v>
      </c>
      <c r="N1209" s="184" t="str">
        <f t="shared" si="965"/>
        <v/>
      </c>
      <c r="O1209"/>
      <c r="P1209" s="97">
        <v>0</v>
      </c>
      <c r="Q1209" s="97">
        <v>0</v>
      </c>
      <c r="R1209" s="97">
        <v>0</v>
      </c>
      <c r="S1209" s="97">
        <v>0</v>
      </c>
      <c r="T1209" s="97">
        <v>0</v>
      </c>
      <c r="U1209" s="97">
        <v>0</v>
      </c>
      <c r="V1209" s="97">
        <v>0</v>
      </c>
      <c r="W1209" s="97">
        <v>0</v>
      </c>
      <c r="X1209" s="97">
        <v>0</v>
      </c>
      <c r="Y1209" s="97">
        <v>0</v>
      </c>
      <c r="Z1209" s="97">
        <v>0</v>
      </c>
      <c r="AA1209" s="97">
        <v>0</v>
      </c>
      <c r="AB1209" s="97">
        <v>0</v>
      </c>
      <c r="AC1209" s="97"/>
      <c r="AD1209" s="97"/>
      <c r="AE1209" s="97">
        <f t="shared" si="953"/>
        <v>0</v>
      </c>
      <c r="AF1209" s="100"/>
      <c r="AG1209" s="105">
        <v>8</v>
      </c>
      <c r="AH1209" s="102"/>
      <c r="AI1209" s="102"/>
      <c r="AJ1209" s="102">
        <f>AE1209</f>
        <v>0</v>
      </c>
      <c r="AK1209" s="103"/>
      <c r="AL1209" s="102">
        <f t="shared" si="948"/>
        <v>0</v>
      </c>
      <c r="AM1209" s="101"/>
      <c r="AN1209" s="102"/>
      <c r="AO1209" s="264">
        <f t="shared" si="949"/>
        <v>0</v>
      </c>
      <c r="AP1209" s="240"/>
      <c r="AQ1209" s="87">
        <f t="shared" si="962"/>
        <v>0</v>
      </c>
      <c r="AR1209" s="102"/>
      <c r="AS1209" s="102"/>
      <c r="AT1209" s="102">
        <f>AQ1209</f>
        <v>0</v>
      </c>
      <c r="AU1209" s="103"/>
      <c r="AV1209" s="102">
        <f t="shared" si="950"/>
        <v>0</v>
      </c>
      <c r="AW1209" s="101"/>
      <c r="AX1209" s="102"/>
      <c r="AY1209" s="101">
        <f t="shared" si="951"/>
        <v>0</v>
      </c>
      <c r="AZ1209" s="516"/>
      <c r="BA1209"/>
      <c r="BC1209"/>
      <c r="BD1209"/>
      <c r="BE1209"/>
      <c r="BF1209"/>
      <c r="BG1209"/>
      <c r="BH1209"/>
      <c r="BI1209"/>
      <c r="BJ1209"/>
      <c r="BK1209"/>
      <c r="BL1209"/>
      <c r="BM1209"/>
      <c r="BN1209"/>
      <c r="BO1209"/>
      <c r="BP1209"/>
      <c r="BQ1209"/>
      <c r="BR1209"/>
      <c r="BS1209"/>
      <c r="BT1209"/>
      <c r="BU1209"/>
      <c r="BV1209"/>
      <c r="BW1209"/>
      <c r="BX1209"/>
      <c r="BY1209"/>
      <c r="BZ1209"/>
      <c r="CA1209"/>
      <c r="CB1209"/>
      <c r="CC1209"/>
      <c r="CD1209"/>
      <c r="CE1209"/>
      <c r="CF1209"/>
      <c r="CG1209"/>
      <c r="CH1209"/>
      <c r="CI1209"/>
    </row>
    <row r="1210" spans="1:87" s="11" customFormat="1" ht="12" customHeight="1">
      <c r="A1210" s="168">
        <v>25300001</v>
      </c>
      <c r="B1210" s="111" t="str">
        <f t="shared" si="959"/>
        <v>25300001</v>
      </c>
      <c r="C1210" s="96" t="s">
        <v>60</v>
      </c>
      <c r="D1210" s="115" t="str">
        <f t="shared" si="960"/>
        <v>W/C</v>
      </c>
      <c r="E1210" s="115"/>
      <c r="F1210" s="96"/>
      <c r="G1210" s="115"/>
      <c r="H1210" s="184" t="str">
        <f t="shared" si="976"/>
        <v/>
      </c>
      <c r="I1210" s="184" t="str">
        <f t="shared" si="977"/>
        <v/>
      </c>
      <c r="J1210" s="184" t="str">
        <f t="shared" si="978"/>
        <v/>
      </c>
      <c r="K1210" s="184" t="str">
        <f t="shared" si="979"/>
        <v/>
      </c>
      <c r="L1210" s="184" t="str">
        <f t="shared" si="963"/>
        <v>NO</v>
      </c>
      <c r="M1210" s="184" t="str">
        <f t="shared" si="964"/>
        <v>W/C</v>
      </c>
      <c r="N1210" s="184" t="str">
        <f t="shared" si="965"/>
        <v>W/C</v>
      </c>
      <c r="O1210"/>
      <c r="P1210" s="97">
        <v>-36671.25</v>
      </c>
      <c r="Q1210" s="97">
        <v>-37949.18</v>
      </c>
      <c r="R1210" s="97">
        <v>-31595.54</v>
      </c>
      <c r="S1210" s="97">
        <v>-36141.230000000003</v>
      </c>
      <c r="T1210" s="97">
        <v>-31277.8</v>
      </c>
      <c r="U1210" s="97">
        <v>-22487.02</v>
      </c>
      <c r="V1210" s="97">
        <v>-27560.36</v>
      </c>
      <c r="W1210" s="97">
        <v>-187889.64</v>
      </c>
      <c r="X1210" s="97">
        <v>-35870.230000000003</v>
      </c>
      <c r="Y1210" s="97">
        <v>-54630.49</v>
      </c>
      <c r="Z1210" s="97">
        <v>-70839.929999999993</v>
      </c>
      <c r="AA1210" s="97">
        <v>-71690.179999999993</v>
      </c>
      <c r="AB1210" s="97">
        <v>-57989.36</v>
      </c>
      <c r="AC1210" s="97"/>
      <c r="AD1210" s="97"/>
      <c r="AE1210" s="97">
        <f t="shared" si="953"/>
        <v>-54605.158749999995</v>
      </c>
      <c r="AF1210" s="100"/>
      <c r="AG1210" s="105"/>
      <c r="AH1210" s="102"/>
      <c r="AI1210" s="102"/>
      <c r="AJ1210" s="102"/>
      <c r="AK1210" s="103"/>
      <c r="AL1210" s="102">
        <f t="shared" si="948"/>
        <v>0</v>
      </c>
      <c r="AM1210" s="101"/>
      <c r="AN1210" s="102">
        <f>AE1210</f>
        <v>-54605.158749999995</v>
      </c>
      <c r="AO1210" s="264">
        <f t="shared" si="949"/>
        <v>-54605.158749999995</v>
      </c>
      <c r="AP1210" s="240"/>
      <c r="AQ1210" s="87">
        <f t="shared" si="962"/>
        <v>-57989.36</v>
      </c>
      <c r="AR1210" s="102"/>
      <c r="AS1210" s="102"/>
      <c r="AT1210" s="102"/>
      <c r="AU1210" s="103"/>
      <c r="AV1210" s="102">
        <f t="shared" si="950"/>
        <v>0</v>
      </c>
      <c r="AW1210" s="101"/>
      <c r="AX1210" s="102">
        <f>AQ1210</f>
        <v>-57989.36</v>
      </c>
      <c r="AY1210" s="101">
        <f t="shared" si="951"/>
        <v>-57989.36</v>
      </c>
      <c r="AZ1210" s="516"/>
      <c r="BA1210"/>
      <c r="BC1210"/>
      <c r="BD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row>
    <row r="1211" spans="1:87" s="11" customFormat="1" ht="12" customHeight="1">
      <c r="A1211" s="168">
        <v>25300011</v>
      </c>
      <c r="B1211" s="111" t="str">
        <f t="shared" si="959"/>
        <v>25300011</v>
      </c>
      <c r="C1211" s="96" t="s">
        <v>384</v>
      </c>
      <c r="D1211" s="115" t="str">
        <f t="shared" si="960"/>
        <v>W/C</v>
      </c>
      <c r="E1211" s="115"/>
      <c r="F1211" s="96"/>
      <c r="G1211" s="115"/>
      <c r="H1211" s="184" t="str">
        <f t="shared" si="976"/>
        <v/>
      </c>
      <c r="I1211" s="184" t="str">
        <f t="shared" si="977"/>
        <v/>
      </c>
      <c r="J1211" s="184" t="str">
        <f t="shared" si="978"/>
        <v/>
      </c>
      <c r="K1211" s="184" t="str">
        <f t="shared" si="979"/>
        <v/>
      </c>
      <c r="L1211" s="184" t="str">
        <f t="shared" si="963"/>
        <v>NO</v>
      </c>
      <c r="M1211" s="184" t="str">
        <f t="shared" si="964"/>
        <v>W/C</v>
      </c>
      <c r="N1211" s="184" t="str">
        <f t="shared" si="965"/>
        <v>W/C</v>
      </c>
      <c r="O1211"/>
      <c r="P1211" s="97">
        <v>-5000</v>
      </c>
      <c r="Q1211" s="97">
        <v>-5000</v>
      </c>
      <c r="R1211" s="97">
        <v>-5000</v>
      </c>
      <c r="S1211" s="97">
        <v>-5000</v>
      </c>
      <c r="T1211" s="97">
        <v>-5000</v>
      </c>
      <c r="U1211" s="97">
        <v>-5000</v>
      </c>
      <c r="V1211" s="97">
        <v>-5000</v>
      </c>
      <c r="W1211" s="97">
        <v>-5000</v>
      </c>
      <c r="X1211" s="97">
        <v>-5000</v>
      </c>
      <c r="Y1211" s="97">
        <v>-5000</v>
      </c>
      <c r="Z1211" s="97">
        <v>-5000</v>
      </c>
      <c r="AA1211" s="97">
        <v>-5000</v>
      </c>
      <c r="AB1211" s="97">
        <v>-5000</v>
      </c>
      <c r="AC1211" s="97"/>
      <c r="AD1211" s="97"/>
      <c r="AE1211" s="97">
        <f t="shared" si="953"/>
        <v>-5000</v>
      </c>
      <c r="AF1211" s="100"/>
      <c r="AG1211" s="143"/>
      <c r="AH1211" s="102"/>
      <c r="AI1211" s="102"/>
      <c r="AJ1211" s="102"/>
      <c r="AK1211" s="103"/>
      <c r="AL1211" s="102">
        <f t="shared" si="948"/>
        <v>0</v>
      </c>
      <c r="AM1211" s="101"/>
      <c r="AN1211" s="102">
        <f>AE1211</f>
        <v>-5000</v>
      </c>
      <c r="AO1211" s="264">
        <f t="shared" si="949"/>
        <v>-5000</v>
      </c>
      <c r="AP1211" s="240"/>
      <c r="AQ1211" s="87">
        <f t="shared" si="962"/>
        <v>-5000</v>
      </c>
      <c r="AR1211" s="102"/>
      <c r="AS1211" s="102"/>
      <c r="AT1211" s="102"/>
      <c r="AU1211" s="103"/>
      <c r="AV1211" s="102">
        <f t="shared" si="950"/>
        <v>0</v>
      </c>
      <c r="AW1211" s="101"/>
      <c r="AX1211" s="102">
        <f t="shared" ref="AX1211:AX1213" si="980">AQ1211</f>
        <v>-5000</v>
      </c>
      <c r="AY1211" s="101">
        <f t="shared" si="951"/>
        <v>-5000</v>
      </c>
      <c r="AZ1211" s="516"/>
      <c r="BA1211"/>
      <c r="BC1211"/>
      <c r="BD1211"/>
      <c r="BE1211"/>
      <c r="BF1211"/>
      <c r="BG1211"/>
      <c r="BH1211"/>
      <c r="BI1211"/>
      <c r="BJ1211"/>
      <c r="BK1211"/>
      <c r="BL1211"/>
      <c r="BM1211"/>
      <c r="BN1211"/>
      <c r="BO1211"/>
      <c r="BP1211"/>
      <c r="BQ1211"/>
      <c r="BR1211"/>
      <c r="BS1211"/>
      <c r="BT1211"/>
      <c r="BU1211"/>
      <c r="BV1211"/>
      <c r="BW1211"/>
      <c r="BX1211"/>
      <c r="BY1211"/>
      <c r="BZ1211"/>
      <c r="CA1211"/>
      <c r="CB1211"/>
      <c r="CC1211"/>
      <c r="CD1211"/>
      <c r="CE1211"/>
      <c r="CF1211"/>
      <c r="CG1211"/>
      <c r="CH1211"/>
      <c r="CI1211"/>
    </row>
    <row r="1212" spans="1:87" s="11" customFormat="1" ht="12" customHeight="1">
      <c r="A1212" s="364" t="s">
        <v>1597</v>
      </c>
      <c r="B1212" s="365"/>
      <c r="C1212" s="352" t="s">
        <v>1590</v>
      </c>
      <c r="D1212" s="353" t="str">
        <f t="shared" si="960"/>
        <v>Non-Op</v>
      </c>
      <c r="E1212" s="353"/>
      <c r="F1212" s="367">
        <v>43267</v>
      </c>
      <c r="G1212" s="353"/>
      <c r="H1212" s="354"/>
      <c r="I1212" s="354"/>
      <c r="J1212" s="354"/>
      <c r="K1212" s="354" t="str">
        <f t="shared" ref="K1212:K1243" si="981">IF(VALUE(AK1212),K$7,IF(ISBLANK(AK1212),"",K$7))</f>
        <v>Non-Op</v>
      </c>
      <c r="L1212" s="354" t="str">
        <f t="shared" ref="L1212" si="982">IF(VALUE(AM1212),"W/C",IF(ISBLANK(AM1212),"NO","W/C"))</f>
        <v>NO</v>
      </c>
      <c r="M1212" s="354" t="str">
        <f t="shared" ref="M1212" si="983">IF(VALUE(AN1212),"W/C",IF(ISBLANK(AN1212),"NO","W/C"))</f>
        <v>NO</v>
      </c>
      <c r="N1212" s="354" t="str">
        <f t="shared" ref="N1212" si="984">IF(OR(CONCATENATE(L1212,M1212)="NOW/C",CONCATENATE(L1212,M1212)="W/CNO"),"W/C","")</f>
        <v/>
      </c>
      <c r="O1212"/>
      <c r="P1212" s="355"/>
      <c r="Q1212" s="355"/>
      <c r="R1212" s="355"/>
      <c r="S1212" s="355"/>
      <c r="T1212" s="355"/>
      <c r="U1212" s="355"/>
      <c r="V1212" s="355">
        <v>-8895000</v>
      </c>
      <c r="W1212" s="355">
        <v>-8895000</v>
      </c>
      <c r="X1212" s="355">
        <v>-8895000</v>
      </c>
      <c r="Y1212" s="355">
        <v>-8895000</v>
      </c>
      <c r="Z1212" s="355">
        <v>-8895000</v>
      </c>
      <c r="AA1212" s="355">
        <v>-8895000</v>
      </c>
      <c r="AB1212" s="355">
        <v>-1500000</v>
      </c>
      <c r="AC1212" s="355"/>
      <c r="AD1212" s="355"/>
      <c r="AE1212" s="355">
        <f t="shared" si="953"/>
        <v>-4510000</v>
      </c>
      <c r="AF1212" s="468"/>
      <c r="AG1212" s="406"/>
      <c r="AH1212" s="357"/>
      <c r="AI1212" s="357"/>
      <c r="AJ1212" s="357"/>
      <c r="AK1212" s="358">
        <f>AE1212</f>
        <v>-4510000</v>
      </c>
      <c r="AL1212" s="357">
        <f t="shared" si="948"/>
        <v>-4510000</v>
      </c>
      <c r="AM1212" s="359"/>
      <c r="AN1212" s="357"/>
      <c r="AO1212" s="360">
        <f t="shared" si="949"/>
        <v>0</v>
      </c>
      <c r="AP1212" s="357"/>
      <c r="AQ1212" s="361">
        <f t="shared" si="962"/>
        <v>-1500000</v>
      </c>
      <c r="AR1212" s="357"/>
      <c r="AS1212" s="357"/>
      <c r="AT1212" s="357"/>
      <c r="AU1212" s="358">
        <f t="shared" ref="AU1212" si="985">AQ1212</f>
        <v>-1500000</v>
      </c>
      <c r="AV1212" s="357">
        <f t="shared" ref="AV1212" si="986">SUM(AS1212:AU1212)</f>
        <v>-1500000</v>
      </c>
      <c r="AW1212" s="359"/>
      <c r="AX1212" s="357"/>
      <c r="AY1212" s="359">
        <f t="shared" ref="AY1212" si="987">AW1212+AX1212</f>
        <v>0</v>
      </c>
      <c r="AZ1212" s="516" t="s">
        <v>1688</v>
      </c>
      <c r="BA1212"/>
      <c r="BC1212"/>
      <c r="BD1212"/>
      <c r="BE1212"/>
      <c r="BF1212"/>
      <c r="BG1212"/>
      <c r="BH1212"/>
      <c r="BI1212"/>
      <c r="BJ1212"/>
      <c r="BK1212"/>
      <c r="BL1212"/>
      <c r="BM1212"/>
      <c r="BN1212"/>
      <c r="BO1212"/>
      <c r="BP1212"/>
      <c r="BQ1212"/>
      <c r="BR1212"/>
      <c r="BS1212"/>
      <c r="BT1212"/>
      <c r="BU1212"/>
      <c r="BV1212"/>
      <c r="BW1212"/>
      <c r="BX1212"/>
      <c r="BY1212"/>
      <c r="BZ1212"/>
      <c r="CA1212"/>
      <c r="CB1212"/>
      <c r="CC1212"/>
      <c r="CD1212"/>
      <c r="CE1212"/>
      <c r="CF1212"/>
      <c r="CG1212"/>
      <c r="CH1212"/>
      <c r="CI1212"/>
    </row>
    <row r="1213" spans="1:87" s="11" customFormat="1" ht="12" customHeight="1">
      <c r="A1213" s="168">
        <v>25300033</v>
      </c>
      <c r="B1213" s="111" t="str">
        <f t="shared" si="959"/>
        <v>25300033</v>
      </c>
      <c r="C1213" s="96" t="s">
        <v>122</v>
      </c>
      <c r="D1213" s="115" t="str">
        <f t="shared" si="960"/>
        <v>W/C</v>
      </c>
      <c r="E1213" s="115"/>
      <c r="F1213" s="96"/>
      <c r="G1213" s="115"/>
      <c r="H1213" s="184" t="str">
        <f t="shared" ref="H1213:H1244" si="988">IF(VALUE(AH1213),H$7,IF(ISBLANK(AH1213),"",H$7))</f>
        <v/>
      </c>
      <c r="I1213" s="184" t="str">
        <f t="shared" ref="I1213:I1244" si="989">IF(VALUE(AI1213),I$7,IF(ISBLANK(AI1213),"",I$7))</f>
        <v/>
      </c>
      <c r="J1213" s="184" t="str">
        <f t="shared" ref="J1213:J1244" si="990">IF(VALUE(AJ1213),J$7,IF(ISBLANK(AJ1213),"",J$7))</f>
        <v/>
      </c>
      <c r="K1213" s="184" t="str">
        <f t="shared" si="981"/>
        <v/>
      </c>
      <c r="L1213" s="184" t="str">
        <f t="shared" si="963"/>
        <v>NO</v>
      </c>
      <c r="M1213" s="184" t="str">
        <f t="shared" si="964"/>
        <v>W/C</v>
      </c>
      <c r="N1213" s="184" t="str">
        <f t="shared" si="965"/>
        <v>W/C</v>
      </c>
      <c r="O1213"/>
      <c r="P1213" s="97">
        <v>-7366979.6699999999</v>
      </c>
      <c r="Q1213" s="97">
        <v>-7134585.4400000004</v>
      </c>
      <c r="R1213" s="97">
        <v>-6975031.3300000001</v>
      </c>
      <c r="S1213" s="97">
        <v>-8881029.3900000006</v>
      </c>
      <c r="T1213" s="97">
        <v>-8805019.1199999992</v>
      </c>
      <c r="U1213" s="97">
        <v>-7893421.3200000003</v>
      </c>
      <c r="V1213" s="97">
        <v>-8675472.1799999997</v>
      </c>
      <c r="W1213" s="97">
        <v>-8671809.6099999994</v>
      </c>
      <c r="X1213" s="97">
        <v>-8583597.9900000002</v>
      </c>
      <c r="Y1213" s="97">
        <v>-8765152.1799999997</v>
      </c>
      <c r="Z1213" s="97">
        <v>-8765015.9600000009</v>
      </c>
      <c r="AA1213" s="97">
        <v>-8680874.9499999993</v>
      </c>
      <c r="AB1213" s="97">
        <v>-8246651.6799999997</v>
      </c>
      <c r="AC1213" s="97"/>
      <c r="AD1213" s="97"/>
      <c r="AE1213" s="97">
        <f t="shared" si="953"/>
        <v>-8303152.0954166679</v>
      </c>
      <c r="AF1213" s="105"/>
      <c r="AG1213" s="105"/>
      <c r="AH1213" s="102"/>
      <c r="AI1213" s="102"/>
      <c r="AJ1213" s="102"/>
      <c r="AK1213" s="103"/>
      <c r="AL1213" s="102">
        <f t="shared" si="948"/>
        <v>0</v>
      </c>
      <c r="AM1213" s="101"/>
      <c r="AN1213" s="102">
        <f>AE1213</f>
        <v>-8303152.0954166679</v>
      </c>
      <c r="AO1213" s="264">
        <f t="shared" si="949"/>
        <v>-8303152.0954166679</v>
      </c>
      <c r="AP1213" s="240"/>
      <c r="AQ1213" s="87">
        <f t="shared" si="962"/>
        <v>-8246651.6799999997</v>
      </c>
      <c r="AR1213" s="102"/>
      <c r="AS1213" s="102"/>
      <c r="AT1213" s="102"/>
      <c r="AU1213" s="103"/>
      <c r="AV1213" s="102">
        <f t="shared" si="950"/>
        <v>0</v>
      </c>
      <c r="AW1213" s="101"/>
      <c r="AX1213" s="102">
        <f t="shared" si="980"/>
        <v>-8246651.6799999997</v>
      </c>
      <c r="AY1213" s="101">
        <f t="shared" si="951"/>
        <v>-8246651.6799999997</v>
      </c>
      <c r="AZ1213" s="516"/>
      <c r="BA1213"/>
      <c r="BC1213"/>
      <c r="BD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row>
    <row r="1214" spans="1:87" s="11" customFormat="1" ht="12" customHeight="1">
      <c r="A1214" s="175">
        <v>25300071</v>
      </c>
      <c r="B1214" s="115" t="str">
        <f t="shared" si="959"/>
        <v>25300071</v>
      </c>
      <c r="C1214" s="96" t="s">
        <v>725</v>
      </c>
      <c r="D1214" s="115" t="str">
        <f t="shared" si="960"/>
        <v>Non-Op</v>
      </c>
      <c r="E1214" s="115"/>
      <c r="F1214" s="96"/>
      <c r="G1214" s="115"/>
      <c r="H1214" s="184" t="str">
        <f t="shared" si="988"/>
        <v/>
      </c>
      <c r="I1214" s="184" t="str">
        <f t="shared" si="989"/>
        <v/>
      </c>
      <c r="J1214" s="184" t="str">
        <f t="shared" si="990"/>
        <v/>
      </c>
      <c r="K1214" s="184" t="str">
        <f t="shared" si="981"/>
        <v>Non-Op</v>
      </c>
      <c r="L1214" s="184" t="str">
        <f t="shared" si="963"/>
        <v>NO</v>
      </c>
      <c r="M1214" s="184" t="str">
        <f t="shared" si="964"/>
        <v>NO</v>
      </c>
      <c r="N1214" s="184" t="str">
        <f t="shared" si="965"/>
        <v/>
      </c>
      <c r="O1214" s="4"/>
      <c r="P1214" s="97">
        <v>-143874194.06999999</v>
      </c>
      <c r="Q1214" s="97">
        <v>-126335895.06999999</v>
      </c>
      <c r="R1214" s="97">
        <v>-115483728.06999999</v>
      </c>
      <c r="S1214" s="97">
        <v>-100288319.06999999</v>
      </c>
      <c r="T1214" s="97">
        <v>-91309800.069999993</v>
      </c>
      <c r="U1214" s="97">
        <v>-92299478.069999993</v>
      </c>
      <c r="V1214" s="97">
        <v>-92693645.069999993</v>
      </c>
      <c r="W1214" s="97">
        <v>-88545383.069999993</v>
      </c>
      <c r="X1214" s="97">
        <v>-89614297.069999993</v>
      </c>
      <c r="Y1214" s="97">
        <v>-87697363.069999993</v>
      </c>
      <c r="Z1214" s="97">
        <v>-84819696.069999993</v>
      </c>
      <c r="AA1214" s="97">
        <v>-71565123.069999993</v>
      </c>
      <c r="AB1214" s="97">
        <v>-60328609.07</v>
      </c>
      <c r="AC1214" s="97"/>
      <c r="AD1214" s="97"/>
      <c r="AE1214" s="97">
        <f t="shared" si="953"/>
        <v>-95229510.778333306</v>
      </c>
      <c r="AF1214" s="146"/>
      <c r="AG1214" s="144"/>
      <c r="AH1214" s="102"/>
      <c r="AI1214" s="102"/>
      <c r="AJ1214" s="102"/>
      <c r="AK1214" s="103">
        <f>AE1214</f>
        <v>-95229510.778333306</v>
      </c>
      <c r="AL1214" s="102">
        <f t="shared" si="948"/>
        <v>-95229510.778333306</v>
      </c>
      <c r="AM1214" s="101"/>
      <c r="AN1214" s="102"/>
      <c r="AO1214" s="264">
        <f t="shared" si="949"/>
        <v>0</v>
      </c>
      <c r="AP1214" s="102"/>
      <c r="AQ1214" s="87">
        <f t="shared" si="962"/>
        <v>-60328609.07</v>
      </c>
      <c r="AR1214" s="102"/>
      <c r="AS1214" s="102"/>
      <c r="AT1214" s="102"/>
      <c r="AU1214" s="103">
        <f>AQ1214</f>
        <v>-60328609.07</v>
      </c>
      <c r="AV1214" s="102">
        <f t="shared" si="950"/>
        <v>-60328609.07</v>
      </c>
      <c r="AW1214" s="101"/>
      <c r="AX1214" s="102"/>
      <c r="AY1214" s="101">
        <f t="shared" si="951"/>
        <v>0</v>
      </c>
      <c r="AZ1214" s="516" t="s">
        <v>1687</v>
      </c>
      <c r="BA1214"/>
      <c r="BC1214"/>
      <c r="BD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row>
    <row r="1215" spans="1:87" s="11" customFormat="1" ht="12" customHeight="1">
      <c r="A1215" s="175">
        <v>25300081</v>
      </c>
      <c r="B1215" s="115" t="str">
        <f t="shared" si="959"/>
        <v>25300081</v>
      </c>
      <c r="C1215" s="96" t="s">
        <v>985</v>
      </c>
      <c r="D1215" s="115" t="str">
        <f t="shared" si="960"/>
        <v>W/C</v>
      </c>
      <c r="E1215" s="115"/>
      <c r="F1215" s="96"/>
      <c r="G1215" s="115"/>
      <c r="H1215" s="184" t="str">
        <f t="shared" si="988"/>
        <v/>
      </c>
      <c r="I1215" s="184" t="str">
        <f t="shared" si="989"/>
        <v/>
      </c>
      <c r="J1215" s="184" t="str">
        <f t="shared" si="990"/>
        <v/>
      </c>
      <c r="K1215" s="184" t="str">
        <f t="shared" si="981"/>
        <v/>
      </c>
      <c r="L1215" s="184" t="str">
        <f t="shared" si="963"/>
        <v>NO</v>
      </c>
      <c r="M1215" s="184" t="str">
        <f t="shared" si="964"/>
        <v>W/C</v>
      </c>
      <c r="N1215" s="184" t="str">
        <f t="shared" si="965"/>
        <v>W/C</v>
      </c>
      <c r="O1215"/>
      <c r="P1215" s="97">
        <v>-1000</v>
      </c>
      <c r="Q1215" s="97">
        <v>-1000</v>
      </c>
      <c r="R1215" s="97">
        <v>-1000</v>
      </c>
      <c r="S1215" s="97">
        <v>-1000</v>
      </c>
      <c r="T1215" s="97">
        <v>-1000</v>
      </c>
      <c r="U1215" s="97">
        <v>-1000</v>
      </c>
      <c r="V1215" s="97">
        <v>-1000</v>
      </c>
      <c r="W1215" s="97">
        <v>-1000</v>
      </c>
      <c r="X1215" s="97">
        <v>-1000</v>
      </c>
      <c r="Y1215" s="97">
        <v>-1000</v>
      </c>
      <c r="Z1215" s="97">
        <v>-1000</v>
      </c>
      <c r="AA1215" s="97">
        <v>-1000</v>
      </c>
      <c r="AB1215" s="97">
        <v>-1000</v>
      </c>
      <c r="AC1215" s="97"/>
      <c r="AD1215" s="97"/>
      <c r="AE1215" s="97">
        <f t="shared" si="953"/>
        <v>-1000</v>
      </c>
      <c r="AF1215" s="105"/>
      <c r="AG1215" s="145"/>
      <c r="AH1215" s="102"/>
      <c r="AI1215" s="102"/>
      <c r="AJ1215" s="102"/>
      <c r="AK1215" s="103"/>
      <c r="AL1215" s="102">
        <f t="shared" ref="AL1215:AL1284" si="991">SUM(AI1215:AK1215)</f>
        <v>0</v>
      </c>
      <c r="AM1215" s="101"/>
      <c r="AN1215" s="102">
        <f>AE1215</f>
        <v>-1000</v>
      </c>
      <c r="AO1215" s="264">
        <f t="shared" ref="AO1215:AO1284" si="992">AM1215+AN1215</f>
        <v>-1000</v>
      </c>
      <c r="AP1215" s="240"/>
      <c r="AQ1215" s="87">
        <f t="shared" si="962"/>
        <v>-1000</v>
      </c>
      <c r="AR1215" s="102"/>
      <c r="AS1215" s="102"/>
      <c r="AT1215" s="102"/>
      <c r="AU1215" s="103"/>
      <c r="AV1215" s="102">
        <f t="shared" ref="AV1215:AV1284" si="993">SUM(AS1215:AU1215)</f>
        <v>0</v>
      </c>
      <c r="AW1215" s="101"/>
      <c r="AX1215" s="102">
        <f>AQ1215</f>
        <v>-1000</v>
      </c>
      <c r="AY1215" s="101">
        <f t="shared" ref="AY1215:AY1284" si="994">AW1215+AX1215</f>
        <v>-1000</v>
      </c>
      <c r="AZ1215" s="516"/>
      <c r="BA1215"/>
      <c r="BC1215"/>
      <c r="BD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row>
    <row r="1216" spans="1:87" s="11" customFormat="1" ht="12" customHeight="1">
      <c r="A1216" s="175">
        <v>25300091</v>
      </c>
      <c r="B1216" s="115" t="str">
        <f t="shared" si="959"/>
        <v>25300091</v>
      </c>
      <c r="C1216" s="96" t="s">
        <v>969</v>
      </c>
      <c r="D1216" s="115" t="str">
        <f t="shared" si="960"/>
        <v>Non-Op</v>
      </c>
      <c r="E1216" s="115"/>
      <c r="F1216" s="96"/>
      <c r="G1216" s="115"/>
      <c r="H1216" s="184" t="str">
        <f t="shared" si="988"/>
        <v/>
      </c>
      <c r="I1216" s="184" t="str">
        <f t="shared" si="989"/>
        <v/>
      </c>
      <c r="J1216" s="184" t="str">
        <f t="shared" si="990"/>
        <v/>
      </c>
      <c r="K1216" s="184" t="str">
        <f t="shared" si="981"/>
        <v>Non-Op</v>
      </c>
      <c r="L1216" s="184" t="str">
        <f t="shared" si="963"/>
        <v>NO</v>
      </c>
      <c r="M1216" s="184" t="str">
        <f t="shared" si="964"/>
        <v>NO</v>
      </c>
      <c r="N1216" s="184" t="str">
        <f t="shared" si="965"/>
        <v/>
      </c>
      <c r="O1216"/>
      <c r="P1216" s="97">
        <v>-725696.59</v>
      </c>
      <c r="Q1216" s="97">
        <v>-653126.93999999994</v>
      </c>
      <c r="R1216" s="97">
        <v>-580557.29</v>
      </c>
      <c r="S1216" s="97">
        <v>-507987.64</v>
      </c>
      <c r="T1216" s="97">
        <v>-435417.99</v>
      </c>
      <c r="U1216" s="97">
        <v>-362848.34</v>
      </c>
      <c r="V1216" s="97">
        <v>-290278.69</v>
      </c>
      <c r="W1216" s="97">
        <v>-217709.04</v>
      </c>
      <c r="X1216" s="97">
        <v>-145139.39000000001</v>
      </c>
      <c r="Y1216" s="97">
        <v>-72569.740000000005</v>
      </c>
      <c r="Z1216" s="97">
        <v>0</v>
      </c>
      <c r="AA1216" s="97">
        <v>0</v>
      </c>
      <c r="AB1216" s="97">
        <v>0</v>
      </c>
      <c r="AC1216" s="97"/>
      <c r="AD1216" s="97"/>
      <c r="AE1216" s="97">
        <f t="shared" si="953"/>
        <v>-302373.61291666672</v>
      </c>
      <c r="AF1216" s="105"/>
      <c r="AG1216" s="145"/>
      <c r="AH1216" s="102"/>
      <c r="AI1216" s="102"/>
      <c r="AJ1216" s="102"/>
      <c r="AK1216" s="103">
        <f>AE1216</f>
        <v>-302373.61291666672</v>
      </c>
      <c r="AL1216" s="102">
        <f t="shared" si="991"/>
        <v>-302373.61291666672</v>
      </c>
      <c r="AM1216" s="101"/>
      <c r="AN1216" s="102"/>
      <c r="AO1216" s="264">
        <f t="shared" si="992"/>
        <v>0</v>
      </c>
      <c r="AP1216" s="240"/>
      <c r="AQ1216" s="87">
        <f t="shared" si="962"/>
        <v>0</v>
      </c>
      <c r="AR1216" s="102"/>
      <c r="AS1216" s="102"/>
      <c r="AT1216" s="102"/>
      <c r="AU1216" s="103">
        <f>AQ1216</f>
        <v>0</v>
      </c>
      <c r="AV1216" s="102">
        <f t="shared" si="993"/>
        <v>0</v>
      </c>
      <c r="AW1216" s="101"/>
      <c r="AX1216" s="102"/>
      <c r="AY1216" s="101">
        <f t="shared" si="994"/>
        <v>0</v>
      </c>
      <c r="AZ1216" s="516" t="s">
        <v>1699</v>
      </c>
      <c r="BA1216"/>
      <c r="BC1216"/>
      <c r="BD1216"/>
      <c r="BE1216"/>
      <c r="BF1216"/>
      <c r="BG1216"/>
      <c r="BH1216"/>
      <c r="BI1216"/>
      <c r="BJ1216"/>
      <c r="BK1216"/>
      <c r="BL1216"/>
      <c r="BM1216"/>
      <c r="BN1216"/>
      <c r="BO1216"/>
      <c r="BP1216"/>
      <c r="BQ1216"/>
      <c r="BR1216"/>
      <c r="BS1216"/>
      <c r="BT1216"/>
      <c r="BU1216"/>
      <c r="BV1216"/>
      <c r="BW1216"/>
      <c r="BX1216"/>
      <c r="BY1216"/>
      <c r="BZ1216"/>
      <c r="CA1216"/>
      <c r="CB1216"/>
      <c r="CC1216"/>
      <c r="CD1216"/>
      <c r="CE1216"/>
      <c r="CF1216"/>
      <c r="CG1216"/>
      <c r="CH1216"/>
      <c r="CI1216"/>
    </row>
    <row r="1217" spans="1:87" s="11" customFormat="1" ht="12" customHeight="1">
      <c r="A1217" s="175">
        <v>25300121</v>
      </c>
      <c r="B1217" s="115" t="str">
        <f t="shared" si="959"/>
        <v>25300121</v>
      </c>
      <c r="C1217" s="96" t="s">
        <v>998</v>
      </c>
      <c r="D1217" s="115" t="str">
        <f t="shared" si="960"/>
        <v>Non-Op</v>
      </c>
      <c r="E1217" s="115"/>
      <c r="F1217" s="96"/>
      <c r="G1217" s="115"/>
      <c r="H1217" s="184" t="str">
        <f t="shared" si="988"/>
        <v/>
      </c>
      <c r="I1217" s="184" t="str">
        <f t="shared" si="989"/>
        <v/>
      </c>
      <c r="J1217" s="184" t="str">
        <f t="shared" si="990"/>
        <v/>
      </c>
      <c r="K1217" s="184" t="str">
        <f t="shared" si="981"/>
        <v>Non-Op</v>
      </c>
      <c r="L1217" s="184" t="str">
        <f t="shared" si="963"/>
        <v>NO</v>
      </c>
      <c r="M1217" s="184" t="str">
        <f t="shared" si="964"/>
        <v>NO</v>
      </c>
      <c r="N1217" s="184" t="str">
        <f t="shared" si="965"/>
        <v/>
      </c>
      <c r="O1217"/>
      <c r="P1217" s="97">
        <v>-182471.13</v>
      </c>
      <c r="Q1217" s="97">
        <v>-164224.01999999999</v>
      </c>
      <c r="R1217" s="97">
        <v>-145976.91</v>
      </c>
      <c r="S1217" s="97">
        <v>-127729.8</v>
      </c>
      <c r="T1217" s="97">
        <v>-109482.69</v>
      </c>
      <c r="U1217" s="97">
        <v>-91235.58</v>
      </c>
      <c r="V1217" s="97">
        <v>-72988.47</v>
      </c>
      <c r="W1217" s="97">
        <v>-54741.36</v>
      </c>
      <c r="X1217" s="97">
        <v>-36494.25</v>
      </c>
      <c r="Y1217" s="97">
        <v>-18247.14</v>
      </c>
      <c r="Z1217" s="97">
        <v>0</v>
      </c>
      <c r="AA1217" s="97">
        <v>0</v>
      </c>
      <c r="AB1217" s="97">
        <v>0</v>
      </c>
      <c r="AC1217" s="97"/>
      <c r="AD1217" s="97"/>
      <c r="AE1217" s="97">
        <f t="shared" si="953"/>
        <v>-76029.648749999993</v>
      </c>
      <c r="AF1217" s="105"/>
      <c r="AG1217" s="145"/>
      <c r="AH1217" s="102"/>
      <c r="AI1217" s="102"/>
      <c r="AJ1217" s="102"/>
      <c r="AK1217" s="103">
        <f>AE1217</f>
        <v>-76029.648749999993</v>
      </c>
      <c r="AL1217" s="102">
        <f t="shared" si="991"/>
        <v>-76029.648749999993</v>
      </c>
      <c r="AM1217" s="101"/>
      <c r="AN1217" s="102"/>
      <c r="AO1217" s="264">
        <f t="shared" si="992"/>
        <v>0</v>
      </c>
      <c r="AP1217" s="240"/>
      <c r="AQ1217" s="87">
        <f t="shared" si="962"/>
        <v>0</v>
      </c>
      <c r="AR1217" s="102"/>
      <c r="AS1217" s="102"/>
      <c r="AT1217" s="102"/>
      <c r="AU1217" s="103">
        <f>AQ1217</f>
        <v>0</v>
      </c>
      <c r="AV1217" s="102">
        <f t="shared" si="993"/>
        <v>0</v>
      </c>
      <c r="AW1217" s="101"/>
      <c r="AX1217" s="102"/>
      <c r="AY1217" s="101">
        <f t="shared" si="994"/>
        <v>0</v>
      </c>
      <c r="AZ1217" s="516" t="s">
        <v>1699</v>
      </c>
      <c r="BA1217"/>
      <c r="BC1217"/>
      <c r="BD1217"/>
      <c r="BE1217"/>
      <c r="BF1217"/>
      <c r="BG1217"/>
      <c r="BH1217"/>
      <c r="BI1217"/>
      <c r="BJ1217"/>
      <c r="BK1217"/>
      <c r="BL1217"/>
      <c r="BM1217"/>
      <c r="BN1217"/>
      <c r="BO1217"/>
      <c r="BP1217"/>
      <c r="BQ1217"/>
      <c r="BR1217"/>
      <c r="BS1217"/>
      <c r="BT1217"/>
      <c r="BU1217"/>
      <c r="BV1217"/>
      <c r="BW1217"/>
      <c r="BX1217"/>
      <c r="BY1217"/>
      <c r="BZ1217"/>
      <c r="CA1217"/>
      <c r="CB1217"/>
      <c r="CC1217"/>
      <c r="CD1217"/>
      <c r="CE1217"/>
      <c r="CF1217"/>
      <c r="CG1217"/>
      <c r="CH1217"/>
      <c r="CI1217"/>
    </row>
    <row r="1218" spans="1:87" s="11" customFormat="1" ht="12" customHeight="1">
      <c r="A1218" s="181">
        <v>25300141</v>
      </c>
      <c r="B1218" s="211" t="str">
        <f t="shared" si="959"/>
        <v>25300141</v>
      </c>
      <c r="C1218" s="96" t="s">
        <v>284</v>
      </c>
      <c r="D1218" s="115" t="str">
        <f t="shared" si="960"/>
        <v>W/C</v>
      </c>
      <c r="E1218" s="115"/>
      <c r="F1218" s="96"/>
      <c r="G1218" s="115"/>
      <c r="H1218" s="184" t="str">
        <f t="shared" si="988"/>
        <v/>
      </c>
      <c r="I1218" s="184" t="str">
        <f t="shared" si="989"/>
        <v/>
      </c>
      <c r="J1218" s="184" t="str">
        <f t="shared" si="990"/>
        <v/>
      </c>
      <c r="K1218" s="184" t="str">
        <f t="shared" si="981"/>
        <v/>
      </c>
      <c r="L1218" s="184" t="str">
        <f t="shared" si="963"/>
        <v>NO</v>
      </c>
      <c r="M1218" s="184" t="str">
        <f t="shared" si="964"/>
        <v>W/C</v>
      </c>
      <c r="N1218" s="184" t="str">
        <f t="shared" si="965"/>
        <v>W/C</v>
      </c>
      <c r="O1218"/>
      <c r="P1218" s="97">
        <v>-3550575.66</v>
      </c>
      <c r="Q1218" s="97">
        <v>-5804899.8899999997</v>
      </c>
      <c r="R1218" s="97">
        <v>-5254120.5599999996</v>
      </c>
      <c r="S1218" s="97">
        <v>-4629237.26</v>
      </c>
      <c r="T1218" s="97">
        <v>-3960263.62</v>
      </c>
      <c r="U1218" s="97">
        <v>-3323257.97</v>
      </c>
      <c r="V1218" s="97">
        <v>-2916757.94</v>
      </c>
      <c r="W1218" s="97">
        <v>-3808319.46</v>
      </c>
      <c r="X1218" s="97">
        <v>-3155681.69</v>
      </c>
      <c r="Y1218" s="97">
        <v>-2405845.54</v>
      </c>
      <c r="Z1218" s="97">
        <v>-1750423.21</v>
      </c>
      <c r="AA1218" s="97">
        <v>-1110772.27</v>
      </c>
      <c r="AB1218" s="97">
        <v>-706950.4</v>
      </c>
      <c r="AC1218" s="97"/>
      <c r="AD1218" s="97"/>
      <c r="AE1218" s="97">
        <f t="shared" si="953"/>
        <v>-3354028.5366666671</v>
      </c>
      <c r="AF1218" s="105"/>
      <c r="AG1218" s="145"/>
      <c r="AH1218" s="102"/>
      <c r="AI1218" s="102"/>
      <c r="AJ1218" s="102"/>
      <c r="AK1218" s="103"/>
      <c r="AL1218" s="102">
        <f t="shared" si="991"/>
        <v>0</v>
      </c>
      <c r="AM1218" s="101"/>
      <c r="AN1218" s="102">
        <f>AE1218</f>
        <v>-3354028.5366666671</v>
      </c>
      <c r="AO1218" s="264">
        <f t="shared" si="992"/>
        <v>-3354028.5366666671</v>
      </c>
      <c r="AP1218" s="240"/>
      <c r="AQ1218" s="87">
        <f t="shared" si="962"/>
        <v>-706950.4</v>
      </c>
      <c r="AR1218" s="102"/>
      <c r="AS1218" s="102"/>
      <c r="AT1218" s="102"/>
      <c r="AU1218" s="103"/>
      <c r="AV1218" s="102">
        <f t="shared" si="993"/>
        <v>0</v>
      </c>
      <c r="AW1218" s="101"/>
      <c r="AX1218" s="102">
        <f>AQ1218</f>
        <v>-706950.4</v>
      </c>
      <c r="AY1218" s="101">
        <f t="shared" si="994"/>
        <v>-706950.4</v>
      </c>
      <c r="AZ1218" s="516"/>
      <c r="BA1218"/>
      <c r="BC1218"/>
      <c r="BD1218"/>
      <c r="BE1218"/>
      <c r="BF1218"/>
      <c r="BG1218"/>
      <c r="BH1218"/>
      <c r="BI1218"/>
      <c r="BJ1218"/>
      <c r="BK1218"/>
      <c r="BL1218"/>
      <c r="BM1218"/>
      <c r="BN1218"/>
      <c r="BO1218"/>
      <c r="BP1218"/>
      <c r="BQ1218"/>
      <c r="BR1218"/>
      <c r="BS1218"/>
      <c r="BT1218"/>
      <c r="BU1218"/>
      <c r="BV1218"/>
      <c r="BW1218"/>
      <c r="BX1218"/>
      <c r="BY1218"/>
      <c r="BZ1218"/>
      <c r="CA1218"/>
      <c r="CB1218"/>
      <c r="CC1218"/>
      <c r="CD1218"/>
      <c r="CE1218"/>
      <c r="CF1218"/>
      <c r="CG1218"/>
      <c r="CH1218"/>
      <c r="CI1218"/>
    </row>
    <row r="1219" spans="1:87" s="11" customFormat="1" ht="12" customHeight="1">
      <c r="A1219" s="168">
        <v>25300151</v>
      </c>
      <c r="B1219" s="111" t="str">
        <f t="shared" si="959"/>
        <v>25300151</v>
      </c>
      <c r="C1219" s="96" t="s">
        <v>441</v>
      </c>
      <c r="D1219" s="115" t="str">
        <f t="shared" si="960"/>
        <v>W/C</v>
      </c>
      <c r="E1219" s="115"/>
      <c r="F1219" s="96"/>
      <c r="G1219" s="115"/>
      <c r="H1219" s="184" t="str">
        <f t="shared" si="988"/>
        <v/>
      </c>
      <c r="I1219" s="184" t="str">
        <f t="shared" si="989"/>
        <v/>
      </c>
      <c r="J1219" s="184" t="str">
        <f t="shared" si="990"/>
        <v/>
      </c>
      <c r="K1219" s="184" t="str">
        <f t="shared" si="981"/>
        <v/>
      </c>
      <c r="L1219" s="184" t="str">
        <f t="shared" si="963"/>
        <v>NO</v>
      </c>
      <c r="M1219" s="184" t="str">
        <f t="shared" si="964"/>
        <v>W/C</v>
      </c>
      <c r="N1219" s="184" t="str">
        <f t="shared" si="965"/>
        <v>W/C</v>
      </c>
      <c r="O1219"/>
      <c r="P1219" s="97">
        <v>-11372552.609999999</v>
      </c>
      <c r="Q1219" s="97">
        <v>-11437443.6</v>
      </c>
      <c r="R1219" s="97">
        <v>-11469144.800000001</v>
      </c>
      <c r="S1219" s="97">
        <v>-11564301.699999999</v>
      </c>
      <c r="T1219" s="97">
        <v>-11681473.33</v>
      </c>
      <c r="U1219" s="97">
        <v>-11828064.810000001</v>
      </c>
      <c r="V1219" s="97">
        <v>-11908795.67</v>
      </c>
      <c r="W1219" s="97">
        <v>-11969470.779999999</v>
      </c>
      <c r="X1219" s="97">
        <v>-12101571.869999999</v>
      </c>
      <c r="Y1219" s="97">
        <v>-12135398.199999999</v>
      </c>
      <c r="Z1219" s="97">
        <v>-12259191.289999999</v>
      </c>
      <c r="AA1219" s="97">
        <v>-12391650.939999999</v>
      </c>
      <c r="AB1219" s="97">
        <v>-12437441.460000001</v>
      </c>
      <c r="AC1219" s="97"/>
      <c r="AD1219" s="97"/>
      <c r="AE1219" s="97">
        <f t="shared" si="953"/>
        <v>-11887625.335416667</v>
      </c>
      <c r="AF1219" s="105"/>
      <c r="AG1219" s="105"/>
      <c r="AH1219" s="102"/>
      <c r="AI1219" s="102"/>
      <c r="AJ1219" s="102"/>
      <c r="AK1219" s="103"/>
      <c r="AL1219" s="102">
        <f t="shared" si="991"/>
        <v>0</v>
      </c>
      <c r="AM1219" s="101"/>
      <c r="AN1219" s="102">
        <f>AE1219</f>
        <v>-11887625.335416667</v>
      </c>
      <c r="AO1219" s="264">
        <f t="shared" si="992"/>
        <v>-11887625.335416667</v>
      </c>
      <c r="AP1219" s="240"/>
      <c r="AQ1219" s="87">
        <f t="shared" si="962"/>
        <v>-12437441.460000001</v>
      </c>
      <c r="AR1219" s="102"/>
      <c r="AS1219" s="102"/>
      <c r="AT1219" s="102"/>
      <c r="AU1219" s="103"/>
      <c r="AV1219" s="102">
        <f t="shared" si="993"/>
        <v>0</v>
      </c>
      <c r="AW1219" s="101"/>
      <c r="AX1219" s="102">
        <f t="shared" ref="AX1219:AX1221" si="995">AQ1219</f>
        <v>-12437441.460000001</v>
      </c>
      <c r="AY1219" s="101">
        <f t="shared" si="994"/>
        <v>-12437441.460000001</v>
      </c>
      <c r="AZ1219" s="516"/>
      <c r="BA1219"/>
      <c r="BC1219"/>
      <c r="BD1219"/>
      <c r="BE1219"/>
      <c r="BF1219"/>
      <c r="BG1219"/>
      <c r="BH1219"/>
      <c r="BI1219"/>
      <c r="BJ1219"/>
      <c r="BK1219"/>
      <c r="BL1219"/>
      <c r="BM1219"/>
      <c r="BN1219"/>
      <c r="BO1219"/>
      <c r="BP1219"/>
      <c r="BQ1219"/>
      <c r="BR1219"/>
      <c r="BS1219"/>
      <c r="BT1219"/>
      <c r="BU1219"/>
      <c r="BV1219"/>
      <c r="BW1219"/>
      <c r="BX1219"/>
      <c r="BY1219"/>
      <c r="BZ1219"/>
      <c r="CA1219"/>
      <c r="CB1219"/>
      <c r="CC1219"/>
      <c r="CD1219"/>
      <c r="CE1219"/>
      <c r="CF1219"/>
      <c r="CG1219"/>
      <c r="CH1219"/>
      <c r="CI1219"/>
    </row>
    <row r="1220" spans="1:87" s="11" customFormat="1" ht="12" customHeight="1">
      <c r="A1220" s="168">
        <v>25300153</v>
      </c>
      <c r="B1220" s="111" t="str">
        <f t="shared" si="959"/>
        <v>25300153</v>
      </c>
      <c r="C1220" s="96" t="s">
        <v>903</v>
      </c>
      <c r="D1220" s="115" t="str">
        <f t="shared" si="960"/>
        <v>W/C</v>
      </c>
      <c r="E1220" s="115"/>
      <c r="F1220" s="96"/>
      <c r="G1220" s="115"/>
      <c r="H1220" s="184" t="str">
        <f t="shared" si="988"/>
        <v/>
      </c>
      <c r="I1220" s="184" t="str">
        <f t="shared" si="989"/>
        <v/>
      </c>
      <c r="J1220" s="184" t="str">
        <f t="shared" si="990"/>
        <v/>
      </c>
      <c r="K1220" s="184" t="str">
        <f t="shared" si="981"/>
        <v/>
      </c>
      <c r="L1220" s="184" t="str">
        <f t="shared" si="963"/>
        <v>NO</v>
      </c>
      <c r="M1220" s="184" t="str">
        <f t="shared" si="964"/>
        <v>W/C</v>
      </c>
      <c r="N1220" s="184" t="str">
        <f t="shared" si="965"/>
        <v>W/C</v>
      </c>
      <c r="O1220"/>
      <c r="P1220" s="97">
        <v>-50000</v>
      </c>
      <c r="Q1220" s="97">
        <v>-50000</v>
      </c>
      <c r="R1220" s="97">
        <v>-50000</v>
      </c>
      <c r="S1220" s="97">
        <v>-50000</v>
      </c>
      <c r="T1220" s="97">
        <v>-50000</v>
      </c>
      <c r="U1220" s="97">
        <v>-50000</v>
      </c>
      <c r="V1220" s="97">
        <v>-25000</v>
      </c>
      <c r="W1220" s="97">
        <v>-25000</v>
      </c>
      <c r="X1220" s="97">
        <v>-25000</v>
      </c>
      <c r="Y1220" s="97">
        <v>-25000</v>
      </c>
      <c r="Z1220" s="97">
        <v>-25000</v>
      </c>
      <c r="AA1220" s="97">
        <v>-25000</v>
      </c>
      <c r="AB1220" s="97">
        <v>-25000</v>
      </c>
      <c r="AC1220" s="97"/>
      <c r="AD1220" s="97"/>
      <c r="AE1220" s="97">
        <f t="shared" si="953"/>
        <v>-36458.333333333336</v>
      </c>
      <c r="AF1220" s="105"/>
      <c r="AG1220" s="105"/>
      <c r="AH1220" s="102"/>
      <c r="AI1220" s="102"/>
      <c r="AJ1220" s="102"/>
      <c r="AK1220" s="103"/>
      <c r="AL1220" s="102">
        <f t="shared" si="991"/>
        <v>0</v>
      </c>
      <c r="AM1220" s="101"/>
      <c r="AN1220" s="102">
        <f>AE1220</f>
        <v>-36458.333333333336</v>
      </c>
      <c r="AO1220" s="264">
        <f t="shared" si="992"/>
        <v>-36458.333333333336</v>
      </c>
      <c r="AP1220" s="240"/>
      <c r="AQ1220" s="87">
        <f t="shared" si="962"/>
        <v>-25000</v>
      </c>
      <c r="AR1220" s="102"/>
      <c r="AS1220" s="102"/>
      <c r="AT1220" s="102"/>
      <c r="AU1220" s="103"/>
      <c r="AV1220" s="102">
        <f t="shared" si="993"/>
        <v>0</v>
      </c>
      <c r="AW1220" s="101"/>
      <c r="AX1220" s="102">
        <f t="shared" si="995"/>
        <v>-25000</v>
      </c>
      <c r="AY1220" s="101">
        <f t="shared" si="994"/>
        <v>-25000</v>
      </c>
      <c r="AZ1220" s="516"/>
      <c r="BA1220"/>
      <c r="BC1220"/>
      <c r="BD1220"/>
      <c r="BE1220"/>
      <c r="BF1220"/>
      <c r="BG1220"/>
      <c r="BH1220"/>
      <c r="BI1220"/>
      <c r="BJ1220"/>
      <c r="BK1220"/>
      <c r="BL1220"/>
      <c r="BM1220"/>
      <c r="BN1220"/>
      <c r="BO1220"/>
      <c r="BP1220"/>
      <c r="BQ1220"/>
      <c r="BR1220"/>
      <c r="BS1220"/>
      <c r="BT1220"/>
      <c r="BU1220"/>
      <c r="BV1220"/>
      <c r="BW1220"/>
      <c r="BX1220"/>
      <c r="BY1220"/>
      <c r="BZ1220"/>
      <c r="CA1220"/>
      <c r="CB1220"/>
      <c r="CC1220"/>
      <c r="CD1220"/>
      <c r="CE1220"/>
      <c r="CF1220"/>
      <c r="CG1220"/>
      <c r="CH1220"/>
      <c r="CI1220"/>
    </row>
    <row r="1221" spans="1:87" s="11" customFormat="1" ht="12" customHeight="1">
      <c r="A1221" s="168">
        <v>25300161</v>
      </c>
      <c r="B1221" s="111" t="str">
        <f t="shared" si="959"/>
        <v>25300161</v>
      </c>
      <c r="C1221" s="96" t="s">
        <v>135</v>
      </c>
      <c r="D1221" s="115" t="str">
        <f t="shared" si="960"/>
        <v>W/C</v>
      </c>
      <c r="E1221" s="115"/>
      <c r="F1221" s="96"/>
      <c r="G1221" s="115"/>
      <c r="H1221" s="184" t="str">
        <f t="shared" si="988"/>
        <v/>
      </c>
      <c r="I1221" s="184" t="str">
        <f t="shared" si="989"/>
        <v/>
      </c>
      <c r="J1221" s="184" t="str">
        <f t="shared" si="990"/>
        <v/>
      </c>
      <c r="K1221" s="184" t="str">
        <f t="shared" si="981"/>
        <v/>
      </c>
      <c r="L1221" s="184" t="str">
        <f t="shared" si="963"/>
        <v>NO</v>
      </c>
      <c r="M1221" s="184" t="str">
        <f t="shared" si="964"/>
        <v>W/C</v>
      </c>
      <c r="N1221" s="184" t="str">
        <f t="shared" si="965"/>
        <v>W/C</v>
      </c>
      <c r="O1221"/>
      <c r="P1221" s="97">
        <v>-497861.64</v>
      </c>
      <c r="Q1221" s="97">
        <v>-497861.64</v>
      </c>
      <c r="R1221" s="97">
        <v>-497861.64</v>
      </c>
      <c r="S1221" s="97">
        <v>-497861.64</v>
      </c>
      <c r="T1221" s="97">
        <v>-497861.64</v>
      </c>
      <c r="U1221" s="97">
        <v>-497861.64</v>
      </c>
      <c r="V1221" s="97">
        <v>-497861.64</v>
      </c>
      <c r="W1221" s="97">
        <v>-497861.64</v>
      </c>
      <c r="X1221" s="97">
        <v>-497861.64</v>
      </c>
      <c r="Y1221" s="97">
        <v>0</v>
      </c>
      <c r="Z1221" s="97">
        <v>0</v>
      </c>
      <c r="AA1221" s="97">
        <v>0</v>
      </c>
      <c r="AB1221" s="97">
        <v>0</v>
      </c>
      <c r="AC1221" s="97"/>
      <c r="AD1221" s="97"/>
      <c r="AE1221" s="97">
        <f t="shared" ref="AE1221:AE1284" si="996">(P1221+AB1221+SUM(Q1221:AA1221)*2)/24</f>
        <v>-352651.99500000005</v>
      </c>
      <c r="AF1221" s="105"/>
      <c r="AG1221" s="105"/>
      <c r="AH1221" s="102"/>
      <c r="AI1221" s="102"/>
      <c r="AJ1221" s="102"/>
      <c r="AK1221" s="103"/>
      <c r="AL1221" s="102">
        <f t="shared" si="991"/>
        <v>0</v>
      </c>
      <c r="AM1221" s="101"/>
      <c r="AN1221" s="102">
        <f>AE1221</f>
        <v>-352651.99500000005</v>
      </c>
      <c r="AO1221" s="264">
        <f t="shared" si="992"/>
        <v>-352651.99500000005</v>
      </c>
      <c r="AP1221" s="240"/>
      <c r="AQ1221" s="87">
        <f t="shared" si="962"/>
        <v>0</v>
      </c>
      <c r="AR1221" s="102"/>
      <c r="AS1221" s="102"/>
      <c r="AT1221" s="102"/>
      <c r="AU1221" s="103"/>
      <c r="AV1221" s="102">
        <f t="shared" si="993"/>
        <v>0</v>
      </c>
      <c r="AW1221" s="101"/>
      <c r="AX1221" s="102">
        <f t="shared" si="995"/>
        <v>0</v>
      </c>
      <c r="AY1221" s="101">
        <f t="shared" si="994"/>
        <v>0</v>
      </c>
      <c r="AZ1221" s="516"/>
      <c r="BA1221"/>
      <c r="BC1221"/>
      <c r="BD1221"/>
      <c r="BE1221"/>
      <c r="BF1221"/>
      <c r="BG1221"/>
      <c r="BH1221"/>
      <c r="BI1221"/>
      <c r="BJ1221"/>
      <c r="BK1221"/>
      <c r="BL1221"/>
      <c r="BM1221"/>
      <c r="BN1221"/>
      <c r="BO1221"/>
      <c r="BP1221"/>
      <c r="BQ1221"/>
      <c r="BR1221"/>
      <c r="BS1221"/>
      <c r="BT1221"/>
      <c r="BU1221"/>
      <c r="BV1221"/>
      <c r="BW1221"/>
      <c r="BX1221"/>
      <c r="BY1221"/>
      <c r="BZ1221"/>
      <c r="CA1221"/>
      <c r="CB1221"/>
      <c r="CC1221"/>
      <c r="CD1221"/>
      <c r="CE1221"/>
      <c r="CF1221"/>
      <c r="CG1221"/>
      <c r="CH1221"/>
      <c r="CI1221"/>
    </row>
    <row r="1222" spans="1:87" s="11" customFormat="1" ht="12" customHeight="1">
      <c r="A1222" s="168">
        <v>25300181</v>
      </c>
      <c r="B1222" s="111" t="str">
        <f t="shared" si="959"/>
        <v>25300181</v>
      </c>
      <c r="C1222" s="96" t="s">
        <v>722</v>
      </c>
      <c r="D1222" s="115" t="str">
        <f t="shared" si="960"/>
        <v>Non-Op</v>
      </c>
      <c r="E1222" s="115"/>
      <c r="F1222" s="96"/>
      <c r="G1222" s="115"/>
      <c r="H1222" s="184" t="str">
        <f t="shared" si="988"/>
        <v/>
      </c>
      <c r="I1222" s="184" t="str">
        <f t="shared" si="989"/>
        <v/>
      </c>
      <c r="J1222" s="184" t="str">
        <f t="shared" si="990"/>
        <v/>
      </c>
      <c r="K1222" s="184" t="str">
        <f t="shared" si="981"/>
        <v>Non-Op</v>
      </c>
      <c r="L1222" s="184" t="str">
        <f t="shared" si="963"/>
        <v>NO</v>
      </c>
      <c r="M1222" s="184" t="str">
        <f t="shared" si="964"/>
        <v>NO</v>
      </c>
      <c r="N1222" s="184" t="str">
        <f t="shared" si="965"/>
        <v/>
      </c>
      <c r="O1222"/>
      <c r="P1222" s="97">
        <v>-4036653.91</v>
      </c>
      <c r="Q1222" s="97">
        <v>-4024136.52</v>
      </c>
      <c r="R1222" s="97">
        <v>-4010745.91</v>
      </c>
      <c r="S1222" s="97">
        <v>-3998101.59</v>
      </c>
      <c r="T1222" s="97">
        <v>-3985199.12</v>
      </c>
      <c r="U1222" s="97">
        <v>-3972501.73</v>
      </c>
      <c r="V1222" s="97">
        <v>-3959477.07</v>
      </c>
      <c r="W1222" s="97">
        <v>-3946726.36</v>
      </c>
      <c r="X1222" s="97">
        <v>-3933912.69</v>
      </c>
      <c r="Y1222" s="97">
        <v>-3920774.81</v>
      </c>
      <c r="Z1222" s="97">
        <v>-3907907.12</v>
      </c>
      <c r="AA1222" s="97">
        <v>-3894716.62</v>
      </c>
      <c r="AB1222" s="97">
        <v>-3881722</v>
      </c>
      <c r="AC1222" s="97"/>
      <c r="AD1222" s="97"/>
      <c r="AE1222" s="97">
        <f t="shared" si="996"/>
        <v>-3959448.9579166663</v>
      </c>
      <c r="AF1222" s="146"/>
      <c r="AG1222" s="146"/>
      <c r="AH1222" s="102"/>
      <c r="AI1222" s="102"/>
      <c r="AJ1222" s="102"/>
      <c r="AK1222" s="103">
        <f>AE1222</f>
        <v>-3959448.9579166663</v>
      </c>
      <c r="AL1222" s="102">
        <f t="shared" si="991"/>
        <v>-3959448.9579166663</v>
      </c>
      <c r="AM1222" s="101"/>
      <c r="AN1222" s="102"/>
      <c r="AO1222" s="264">
        <f t="shared" si="992"/>
        <v>0</v>
      </c>
      <c r="AP1222" s="240"/>
      <c r="AQ1222" s="87">
        <f t="shared" si="962"/>
        <v>-3881722</v>
      </c>
      <c r="AR1222" s="102"/>
      <c r="AS1222" s="102"/>
      <c r="AT1222" s="102"/>
      <c r="AU1222" s="103">
        <f>AQ1222</f>
        <v>-3881722</v>
      </c>
      <c r="AV1222" s="102">
        <f t="shared" si="993"/>
        <v>-3881722</v>
      </c>
      <c r="AW1222" s="101"/>
      <c r="AX1222" s="102"/>
      <c r="AY1222" s="101">
        <f t="shared" si="994"/>
        <v>0</v>
      </c>
      <c r="AZ1222" s="516" t="s">
        <v>1693</v>
      </c>
      <c r="BA1222"/>
      <c r="BC1222"/>
      <c r="BD1222"/>
      <c r="BE1222"/>
      <c r="BF1222"/>
      <c r="BG1222"/>
      <c r="BH1222"/>
      <c r="BI1222"/>
      <c r="BJ1222"/>
      <c r="BK1222"/>
      <c r="BL1222"/>
      <c r="BM1222"/>
      <c r="BN1222"/>
      <c r="BO1222"/>
      <c r="BP1222"/>
      <c r="BQ1222"/>
      <c r="BR1222"/>
      <c r="BS1222"/>
      <c r="BT1222"/>
      <c r="BU1222"/>
      <c r="BV1222"/>
      <c r="BW1222"/>
      <c r="BX1222"/>
      <c r="BY1222"/>
      <c r="BZ1222"/>
      <c r="CA1222"/>
      <c r="CB1222"/>
      <c r="CC1222"/>
      <c r="CD1222"/>
      <c r="CE1222"/>
      <c r="CF1222"/>
      <c r="CG1222"/>
      <c r="CH1222"/>
      <c r="CI1222"/>
    </row>
    <row r="1223" spans="1:87" s="11" customFormat="1" ht="12" customHeight="1">
      <c r="A1223" s="168">
        <v>25300201</v>
      </c>
      <c r="B1223" s="111" t="str">
        <f t="shared" si="959"/>
        <v>25300201</v>
      </c>
      <c r="C1223" s="96" t="s">
        <v>723</v>
      </c>
      <c r="D1223" s="115" t="str">
        <f t="shared" si="960"/>
        <v>Non-Op</v>
      </c>
      <c r="E1223" s="115"/>
      <c r="F1223" s="96"/>
      <c r="G1223" s="115"/>
      <c r="H1223" s="184" t="str">
        <f t="shared" si="988"/>
        <v/>
      </c>
      <c r="I1223" s="184" t="str">
        <f t="shared" si="989"/>
        <v/>
      </c>
      <c r="J1223" s="184" t="str">
        <f t="shared" si="990"/>
        <v/>
      </c>
      <c r="K1223" s="184" t="str">
        <f t="shared" si="981"/>
        <v>Non-Op</v>
      </c>
      <c r="L1223" s="184" t="str">
        <f t="shared" si="963"/>
        <v>NO</v>
      </c>
      <c r="M1223" s="184" t="str">
        <f t="shared" si="964"/>
        <v>NO</v>
      </c>
      <c r="N1223" s="184" t="str">
        <f t="shared" si="965"/>
        <v/>
      </c>
      <c r="O1223"/>
      <c r="P1223" s="97">
        <v>-5348993</v>
      </c>
      <c r="Q1223" s="97">
        <v>-5325937</v>
      </c>
      <c r="R1223" s="97">
        <v>-5302881</v>
      </c>
      <c r="S1223" s="97">
        <v>-5279825</v>
      </c>
      <c r="T1223" s="97">
        <v>-5256769</v>
      </c>
      <c r="U1223" s="97">
        <v>-5233713</v>
      </c>
      <c r="V1223" s="97">
        <v>-5210657</v>
      </c>
      <c r="W1223" s="97">
        <v>-5187601</v>
      </c>
      <c r="X1223" s="97">
        <v>-5164545</v>
      </c>
      <c r="Y1223" s="97">
        <v>-5141489</v>
      </c>
      <c r="Z1223" s="97">
        <v>-5118433</v>
      </c>
      <c r="AA1223" s="97">
        <v>-5095377</v>
      </c>
      <c r="AB1223" s="97">
        <v>-5072321</v>
      </c>
      <c r="AC1223" s="97"/>
      <c r="AD1223" s="97"/>
      <c r="AE1223" s="97">
        <f t="shared" si="996"/>
        <v>-5210657</v>
      </c>
      <c r="AF1223" s="105"/>
      <c r="AG1223" s="105"/>
      <c r="AH1223" s="102"/>
      <c r="AI1223" s="102"/>
      <c r="AJ1223" s="102"/>
      <c r="AK1223" s="103">
        <f>AE1223</f>
        <v>-5210657</v>
      </c>
      <c r="AL1223" s="102">
        <f t="shared" si="991"/>
        <v>-5210657</v>
      </c>
      <c r="AM1223" s="101"/>
      <c r="AN1223" s="102"/>
      <c r="AO1223" s="264">
        <f t="shared" si="992"/>
        <v>0</v>
      </c>
      <c r="AP1223" s="240"/>
      <c r="AQ1223" s="87">
        <f t="shared" si="962"/>
        <v>-5072321</v>
      </c>
      <c r="AR1223" s="102"/>
      <c r="AS1223" s="102"/>
      <c r="AT1223" s="102"/>
      <c r="AU1223" s="103">
        <f>AQ1223</f>
        <v>-5072321</v>
      </c>
      <c r="AV1223" s="102">
        <f t="shared" si="993"/>
        <v>-5072321</v>
      </c>
      <c r="AW1223" s="101"/>
      <c r="AX1223" s="102"/>
      <c r="AY1223" s="101">
        <f t="shared" si="994"/>
        <v>0</v>
      </c>
      <c r="AZ1223" s="516" t="s">
        <v>1699</v>
      </c>
      <c r="BA1223"/>
      <c r="BC1223"/>
      <c r="BD1223"/>
      <c r="BE1223"/>
      <c r="BF1223"/>
      <c r="BG1223"/>
      <c r="BH1223"/>
      <c r="BI1223"/>
      <c r="BJ1223"/>
      <c r="BK1223"/>
      <c r="BL1223"/>
      <c r="BM1223"/>
      <c r="BN1223"/>
      <c r="BO1223"/>
      <c r="BP1223"/>
      <c r="BQ1223"/>
      <c r="BR1223"/>
      <c r="BS1223"/>
      <c r="BT1223"/>
      <c r="BU1223"/>
      <c r="BV1223"/>
      <c r="BW1223"/>
      <c r="BX1223"/>
      <c r="BY1223"/>
      <c r="BZ1223"/>
      <c r="CA1223"/>
      <c r="CB1223"/>
      <c r="CC1223"/>
      <c r="CD1223"/>
      <c r="CE1223"/>
      <c r="CF1223"/>
      <c r="CG1223"/>
      <c r="CH1223"/>
      <c r="CI1223"/>
    </row>
    <row r="1224" spans="1:87" s="11" customFormat="1" ht="12" customHeight="1">
      <c r="A1224" s="168">
        <v>25300212</v>
      </c>
      <c r="B1224" s="111" t="str">
        <f t="shared" si="959"/>
        <v>25300212</v>
      </c>
      <c r="C1224" s="96" t="s">
        <v>354</v>
      </c>
      <c r="D1224" s="115" t="str">
        <f t="shared" si="960"/>
        <v>GRB</v>
      </c>
      <c r="E1224" s="115"/>
      <c r="F1224" s="96"/>
      <c r="G1224" s="115"/>
      <c r="H1224" s="184" t="str">
        <f t="shared" si="988"/>
        <v/>
      </c>
      <c r="I1224" s="184" t="str">
        <f t="shared" si="989"/>
        <v/>
      </c>
      <c r="J1224" s="184" t="str">
        <f t="shared" si="990"/>
        <v>GRB</v>
      </c>
      <c r="K1224" s="184" t="str">
        <f t="shared" si="981"/>
        <v/>
      </c>
      <c r="L1224" s="184" t="str">
        <f t="shared" si="963"/>
        <v>NO</v>
      </c>
      <c r="M1224" s="184" t="str">
        <f t="shared" si="964"/>
        <v>NO</v>
      </c>
      <c r="N1224" s="184" t="str">
        <f t="shared" si="965"/>
        <v/>
      </c>
      <c r="O1224"/>
      <c r="P1224" s="97">
        <v>-8921988.1500000004</v>
      </c>
      <c r="Q1224" s="97">
        <v>-8918989.4499999993</v>
      </c>
      <c r="R1224" s="97">
        <v>-8915990.75</v>
      </c>
      <c r="S1224" s="97">
        <v>-8912992.0500000007</v>
      </c>
      <c r="T1224" s="97">
        <v>-8909993.3499999996</v>
      </c>
      <c r="U1224" s="97">
        <v>-8906994.6500000004</v>
      </c>
      <c r="V1224" s="97">
        <v>-8995.9500000000007</v>
      </c>
      <c r="W1224" s="97">
        <v>-5997.25</v>
      </c>
      <c r="X1224" s="97">
        <v>-2998.55</v>
      </c>
      <c r="Y1224" s="97">
        <v>0</v>
      </c>
      <c r="Z1224" s="97">
        <v>0</v>
      </c>
      <c r="AA1224" s="97">
        <v>0</v>
      </c>
      <c r="AB1224" s="97">
        <v>0</v>
      </c>
      <c r="AC1224" s="97"/>
      <c r="AD1224" s="97"/>
      <c r="AE1224" s="97">
        <f t="shared" si="996"/>
        <v>-4086995.5062500001</v>
      </c>
      <c r="AF1224" s="105" t="s">
        <v>125</v>
      </c>
      <c r="AG1224" s="105" t="s">
        <v>688</v>
      </c>
      <c r="AH1224" s="102"/>
      <c r="AI1224" s="102"/>
      <c r="AJ1224" s="102">
        <f>AE1224</f>
        <v>-4086995.5062500001</v>
      </c>
      <c r="AK1224" s="103"/>
      <c r="AL1224" s="102">
        <f t="shared" si="991"/>
        <v>-4086995.5062500001</v>
      </c>
      <c r="AM1224" s="101"/>
      <c r="AN1224" s="102"/>
      <c r="AO1224" s="264">
        <f t="shared" si="992"/>
        <v>0</v>
      </c>
      <c r="AP1224" s="240"/>
      <c r="AQ1224" s="87">
        <f t="shared" si="962"/>
        <v>0</v>
      </c>
      <c r="AR1224" s="102"/>
      <c r="AS1224" s="102"/>
      <c r="AT1224" s="102">
        <f>AQ1224</f>
        <v>0</v>
      </c>
      <c r="AU1224" s="103"/>
      <c r="AV1224" s="102">
        <f t="shared" si="993"/>
        <v>0</v>
      </c>
      <c r="AW1224" s="101"/>
      <c r="AX1224" s="102"/>
      <c r="AY1224" s="101">
        <f t="shared" si="994"/>
        <v>0</v>
      </c>
      <c r="AZ1224" s="516"/>
      <c r="BA1224"/>
      <c r="BC1224"/>
      <c r="BD1224"/>
      <c r="BE1224"/>
      <c r="BF1224"/>
      <c r="BG1224"/>
      <c r="BH1224"/>
      <c r="BI1224"/>
      <c r="BJ1224"/>
      <c r="BK1224"/>
      <c r="BL1224"/>
      <c r="BM1224"/>
      <c r="BN1224"/>
      <c r="BO1224"/>
      <c r="BP1224"/>
      <c r="BQ1224"/>
      <c r="BR1224"/>
      <c r="BS1224"/>
      <c r="BT1224"/>
      <c r="BU1224"/>
      <c r="BV1224"/>
      <c r="BW1224"/>
      <c r="BX1224"/>
      <c r="BY1224"/>
      <c r="BZ1224"/>
      <c r="CA1224"/>
      <c r="CB1224"/>
      <c r="CC1224"/>
      <c r="CD1224"/>
      <c r="CE1224"/>
      <c r="CF1224"/>
      <c r="CG1224"/>
      <c r="CH1224"/>
      <c r="CI1224"/>
    </row>
    <row r="1225" spans="1:87" s="11" customFormat="1" ht="12" customHeight="1">
      <c r="A1225" s="168">
        <v>25300271</v>
      </c>
      <c r="B1225" s="111" t="str">
        <f t="shared" si="959"/>
        <v>25300271</v>
      </c>
      <c r="C1225" s="96" t="s">
        <v>828</v>
      </c>
      <c r="D1225" s="115" t="str">
        <f t="shared" si="960"/>
        <v>Non-Op</v>
      </c>
      <c r="E1225" s="115"/>
      <c r="F1225" s="96"/>
      <c r="G1225" s="115"/>
      <c r="H1225" s="184" t="str">
        <f t="shared" si="988"/>
        <v/>
      </c>
      <c r="I1225" s="184" t="str">
        <f t="shared" si="989"/>
        <v/>
      </c>
      <c r="J1225" s="184" t="str">
        <f t="shared" si="990"/>
        <v/>
      </c>
      <c r="K1225" s="184" t="str">
        <f t="shared" si="981"/>
        <v>Non-Op</v>
      </c>
      <c r="L1225" s="184" t="str">
        <f t="shared" si="963"/>
        <v>NO</v>
      </c>
      <c r="M1225" s="184" t="str">
        <f t="shared" si="964"/>
        <v>NO</v>
      </c>
      <c r="N1225" s="184" t="str">
        <f t="shared" si="965"/>
        <v/>
      </c>
      <c r="O1225"/>
      <c r="P1225" s="97">
        <v>0</v>
      </c>
      <c r="Q1225" s="97">
        <v>0</v>
      </c>
      <c r="R1225" s="97">
        <v>0</v>
      </c>
      <c r="S1225" s="97">
        <v>0</v>
      </c>
      <c r="T1225" s="97">
        <v>0</v>
      </c>
      <c r="U1225" s="97">
        <v>0</v>
      </c>
      <c r="V1225" s="97">
        <v>0</v>
      </c>
      <c r="W1225" s="97">
        <v>0</v>
      </c>
      <c r="X1225" s="97">
        <v>0</v>
      </c>
      <c r="Y1225" s="97">
        <v>0</v>
      </c>
      <c r="Z1225" s="97">
        <v>0</v>
      </c>
      <c r="AA1225" s="97">
        <v>0</v>
      </c>
      <c r="AB1225" s="97">
        <v>0</v>
      </c>
      <c r="AC1225" s="97"/>
      <c r="AD1225" s="97"/>
      <c r="AE1225" s="97">
        <f t="shared" si="996"/>
        <v>0</v>
      </c>
      <c r="AF1225" s="105"/>
      <c r="AG1225" s="105"/>
      <c r="AH1225" s="102"/>
      <c r="AI1225" s="102"/>
      <c r="AJ1225" s="102"/>
      <c r="AK1225" s="103">
        <f>AE1225</f>
        <v>0</v>
      </c>
      <c r="AL1225" s="102">
        <f t="shared" si="991"/>
        <v>0</v>
      </c>
      <c r="AM1225" s="101"/>
      <c r="AN1225" s="102"/>
      <c r="AO1225" s="264">
        <f t="shared" si="992"/>
        <v>0</v>
      </c>
      <c r="AP1225" s="240"/>
      <c r="AQ1225" s="87">
        <f t="shared" si="962"/>
        <v>0</v>
      </c>
      <c r="AR1225" s="102"/>
      <c r="AS1225" s="102"/>
      <c r="AT1225" s="102"/>
      <c r="AU1225" s="103">
        <f>AQ1225</f>
        <v>0</v>
      </c>
      <c r="AV1225" s="102">
        <f t="shared" si="993"/>
        <v>0</v>
      </c>
      <c r="AW1225" s="101"/>
      <c r="AX1225" s="102"/>
      <c r="AY1225" s="101">
        <f t="shared" si="994"/>
        <v>0</v>
      </c>
      <c r="AZ1225" s="516" t="s">
        <v>1699</v>
      </c>
      <c r="BA1225"/>
      <c r="BC1225"/>
      <c r="BD1225"/>
      <c r="BE1225"/>
      <c r="BF1225"/>
      <c r="BG1225"/>
      <c r="BH1225"/>
      <c r="BI1225"/>
      <c r="BJ1225"/>
      <c r="BK1225"/>
      <c r="BL1225"/>
      <c r="BM1225"/>
      <c r="BN1225"/>
      <c r="BO1225"/>
      <c r="BP1225"/>
      <c r="BQ1225"/>
      <c r="BR1225"/>
      <c r="BS1225"/>
      <c r="BT1225"/>
      <c r="BU1225"/>
      <c r="BV1225"/>
      <c r="BW1225"/>
      <c r="BX1225"/>
      <c r="BY1225"/>
      <c r="BZ1225"/>
      <c r="CA1225"/>
      <c r="CB1225"/>
      <c r="CC1225"/>
      <c r="CD1225"/>
      <c r="CE1225"/>
      <c r="CF1225"/>
      <c r="CG1225"/>
      <c r="CH1225"/>
      <c r="CI1225"/>
    </row>
    <row r="1226" spans="1:87" s="11" customFormat="1" ht="12" customHeight="1">
      <c r="A1226" s="168">
        <v>25300281</v>
      </c>
      <c r="B1226" s="111" t="str">
        <f t="shared" si="959"/>
        <v>25300281</v>
      </c>
      <c r="C1226" s="96" t="s">
        <v>874</v>
      </c>
      <c r="D1226" s="115" t="str">
        <f t="shared" si="960"/>
        <v>Non-Op</v>
      </c>
      <c r="E1226" s="115"/>
      <c r="F1226" s="96"/>
      <c r="G1226" s="115"/>
      <c r="H1226" s="184" t="str">
        <f t="shared" si="988"/>
        <v/>
      </c>
      <c r="I1226" s="184" t="str">
        <f t="shared" si="989"/>
        <v/>
      </c>
      <c r="J1226" s="184" t="str">
        <f t="shared" si="990"/>
        <v/>
      </c>
      <c r="K1226" s="184" t="str">
        <f t="shared" si="981"/>
        <v>Non-Op</v>
      </c>
      <c r="L1226" s="184" t="str">
        <f t="shared" si="963"/>
        <v>NO</v>
      </c>
      <c r="M1226" s="184" t="str">
        <f t="shared" si="964"/>
        <v>NO</v>
      </c>
      <c r="N1226" s="184" t="str">
        <f t="shared" si="965"/>
        <v/>
      </c>
      <c r="O1226"/>
      <c r="P1226" s="97">
        <v>-500140</v>
      </c>
      <c r="Q1226" s="97">
        <v>-500140</v>
      </c>
      <c r="R1226" s="97">
        <v>-500140</v>
      </c>
      <c r="S1226" s="97">
        <v>-500140</v>
      </c>
      <c r="T1226" s="97">
        <v>-500140</v>
      </c>
      <c r="U1226" s="97">
        <v>-500140</v>
      </c>
      <c r="V1226" s="97">
        <v>-500140</v>
      </c>
      <c r="W1226" s="97">
        <v>-500140</v>
      </c>
      <c r="X1226" s="97">
        <v>-500140</v>
      </c>
      <c r="Y1226" s="97">
        <v>-500140</v>
      </c>
      <c r="Z1226" s="97">
        <v>-500140</v>
      </c>
      <c r="AA1226" s="97">
        <v>-500140</v>
      </c>
      <c r="AB1226" s="97">
        <v>-500140</v>
      </c>
      <c r="AC1226" s="97"/>
      <c r="AD1226" s="97"/>
      <c r="AE1226" s="97">
        <f t="shared" si="996"/>
        <v>-500140</v>
      </c>
      <c r="AF1226" s="146" t="s">
        <v>125</v>
      </c>
      <c r="AG1226" s="146"/>
      <c r="AH1226" s="102"/>
      <c r="AI1226" s="102"/>
      <c r="AJ1226" s="102"/>
      <c r="AK1226" s="103">
        <f>AE1226</f>
        <v>-500140</v>
      </c>
      <c r="AL1226" s="102">
        <f t="shared" si="991"/>
        <v>-500140</v>
      </c>
      <c r="AM1226" s="101"/>
      <c r="AN1226" s="102"/>
      <c r="AO1226" s="264">
        <f t="shared" si="992"/>
        <v>0</v>
      </c>
      <c r="AP1226" s="240"/>
      <c r="AQ1226" s="87">
        <f t="shared" si="962"/>
        <v>-500140</v>
      </c>
      <c r="AR1226" s="102"/>
      <c r="AS1226" s="102"/>
      <c r="AT1226" s="102"/>
      <c r="AU1226" s="103">
        <f>AQ1226</f>
        <v>-500140</v>
      </c>
      <c r="AV1226" s="102">
        <f t="shared" si="993"/>
        <v>-500140</v>
      </c>
      <c r="AW1226" s="101"/>
      <c r="AX1226" s="102"/>
      <c r="AY1226" s="101">
        <f t="shared" si="994"/>
        <v>0</v>
      </c>
      <c r="AZ1226" s="516" t="s">
        <v>1692</v>
      </c>
      <c r="BA1226"/>
      <c r="BC1226"/>
      <c r="BD1226"/>
      <c r="BE1226"/>
      <c r="BF1226"/>
      <c r="BG1226"/>
      <c r="BH1226"/>
      <c r="BI1226"/>
      <c r="BJ1226"/>
      <c r="BK1226"/>
      <c r="BL1226"/>
      <c r="BM1226"/>
      <c r="BN1226"/>
      <c r="BO1226"/>
      <c r="BP1226"/>
      <c r="BQ1226"/>
      <c r="BR1226"/>
      <c r="BS1226"/>
      <c r="BT1226"/>
      <c r="BU1226"/>
      <c r="BV1226"/>
      <c r="BW1226"/>
      <c r="BX1226"/>
      <c r="BY1226"/>
      <c r="BZ1226"/>
      <c r="CA1226"/>
      <c r="CB1226"/>
      <c r="CC1226"/>
      <c r="CD1226"/>
      <c r="CE1226"/>
      <c r="CF1226"/>
      <c r="CG1226"/>
      <c r="CH1226"/>
      <c r="CI1226"/>
    </row>
    <row r="1227" spans="1:87" s="11" customFormat="1" ht="12" customHeight="1">
      <c r="A1227" s="168">
        <v>25300293</v>
      </c>
      <c r="B1227" s="111" t="str">
        <f t="shared" si="959"/>
        <v>25300293</v>
      </c>
      <c r="C1227" s="96" t="s">
        <v>629</v>
      </c>
      <c r="D1227" s="115" t="str">
        <f t="shared" si="960"/>
        <v>Non-Op</v>
      </c>
      <c r="E1227" s="115"/>
      <c r="F1227" s="96"/>
      <c r="G1227" s="115"/>
      <c r="H1227" s="184" t="str">
        <f t="shared" si="988"/>
        <v/>
      </c>
      <c r="I1227" s="184" t="str">
        <f t="shared" si="989"/>
        <v/>
      </c>
      <c r="J1227" s="184" t="str">
        <f t="shared" si="990"/>
        <v/>
      </c>
      <c r="K1227" s="184" t="str">
        <f t="shared" si="981"/>
        <v>Non-Op</v>
      </c>
      <c r="L1227" s="184" t="str">
        <f t="shared" si="963"/>
        <v>NO</v>
      </c>
      <c r="M1227" s="184" t="str">
        <f t="shared" si="964"/>
        <v>NO</v>
      </c>
      <c r="N1227" s="184" t="str">
        <f t="shared" si="965"/>
        <v/>
      </c>
      <c r="O1227"/>
      <c r="P1227" s="97">
        <v>-23974616.449999999</v>
      </c>
      <c r="Q1227" s="97">
        <v>-24522732.449999999</v>
      </c>
      <c r="R1227" s="97">
        <v>-26043192.449999999</v>
      </c>
      <c r="S1227" s="97">
        <v>-14093005.23</v>
      </c>
      <c r="T1227" s="97">
        <v>-14959700.23</v>
      </c>
      <c r="U1227" s="97">
        <v>-15826395.23</v>
      </c>
      <c r="V1227" s="97">
        <v>-16513889.300000001</v>
      </c>
      <c r="W1227" s="97">
        <v>-17370037.300000001</v>
      </c>
      <c r="X1227" s="97">
        <v>-18226185.300000001</v>
      </c>
      <c r="Y1227" s="97">
        <v>-19089415.629999999</v>
      </c>
      <c r="Z1227" s="97">
        <v>-19945880.629999999</v>
      </c>
      <c r="AA1227" s="97">
        <v>-20802345.629999999</v>
      </c>
      <c r="AB1227" s="97">
        <v>-29662353.789999999</v>
      </c>
      <c r="AC1227" s="97"/>
      <c r="AD1227" s="97"/>
      <c r="AE1227" s="97">
        <f t="shared" si="996"/>
        <v>-19517605.375</v>
      </c>
      <c r="AF1227" s="105"/>
      <c r="AG1227" s="105"/>
      <c r="AH1227" s="102"/>
      <c r="AI1227" s="102"/>
      <c r="AJ1227" s="102"/>
      <c r="AK1227" s="103">
        <f>AE1227</f>
        <v>-19517605.375</v>
      </c>
      <c r="AL1227" s="102">
        <f t="shared" si="991"/>
        <v>-19517605.375</v>
      </c>
      <c r="AM1227" s="101"/>
      <c r="AN1227" s="102"/>
      <c r="AO1227" s="264">
        <f t="shared" si="992"/>
        <v>0</v>
      </c>
      <c r="AP1227" s="240"/>
      <c r="AQ1227" s="87">
        <f t="shared" si="962"/>
        <v>-29662353.789999999</v>
      </c>
      <c r="AR1227" s="102"/>
      <c r="AS1227" s="102"/>
      <c r="AT1227" s="102"/>
      <c r="AU1227" s="103">
        <f>AQ1227</f>
        <v>-29662353.789999999</v>
      </c>
      <c r="AV1227" s="102">
        <f t="shared" si="993"/>
        <v>-29662353.789999999</v>
      </c>
      <c r="AW1227" s="101"/>
      <c r="AX1227" s="102"/>
      <c r="AY1227" s="101">
        <f t="shared" si="994"/>
        <v>0</v>
      </c>
      <c r="AZ1227" s="516" t="s">
        <v>1698</v>
      </c>
      <c r="BA1227"/>
      <c r="BC1227"/>
      <c r="BD1227"/>
      <c r="BE1227"/>
      <c r="BF1227"/>
      <c r="BG1227"/>
      <c r="BH1227"/>
      <c r="BI1227"/>
      <c r="BJ1227"/>
      <c r="BK1227"/>
      <c r="BL1227"/>
      <c r="BM1227"/>
      <c r="BN1227"/>
      <c r="BO1227"/>
      <c r="BP1227"/>
      <c r="BQ1227"/>
      <c r="BR1227"/>
      <c r="BS1227"/>
      <c r="BT1227"/>
      <c r="BU1227"/>
      <c r="BV1227"/>
      <c r="BW1227"/>
      <c r="BX1227"/>
      <c r="BY1227"/>
      <c r="BZ1227"/>
      <c r="CA1227"/>
      <c r="CB1227"/>
      <c r="CC1227"/>
      <c r="CD1227"/>
      <c r="CE1227"/>
      <c r="CF1227"/>
      <c r="CG1227"/>
      <c r="CH1227"/>
      <c r="CI1227"/>
    </row>
    <row r="1228" spans="1:87" s="11" customFormat="1" ht="12" customHeight="1">
      <c r="A1228" s="168">
        <v>25300303</v>
      </c>
      <c r="B1228" s="111" t="str">
        <f t="shared" si="959"/>
        <v>25300303</v>
      </c>
      <c r="C1228" s="96" t="s">
        <v>630</v>
      </c>
      <c r="D1228" s="115" t="str">
        <f t="shared" si="960"/>
        <v>W/C</v>
      </c>
      <c r="E1228" s="115"/>
      <c r="F1228" s="96"/>
      <c r="G1228" s="115"/>
      <c r="H1228" s="184" t="str">
        <f t="shared" si="988"/>
        <v/>
      </c>
      <c r="I1228" s="184" t="str">
        <f t="shared" si="989"/>
        <v/>
      </c>
      <c r="J1228" s="184" t="str">
        <f t="shared" si="990"/>
        <v/>
      </c>
      <c r="K1228" s="184" t="str">
        <f t="shared" si="981"/>
        <v/>
      </c>
      <c r="L1228" s="184" t="str">
        <f t="shared" si="963"/>
        <v>NO</v>
      </c>
      <c r="M1228" s="184" t="str">
        <f t="shared" si="964"/>
        <v>W/C</v>
      </c>
      <c r="N1228" s="184" t="str">
        <f t="shared" si="965"/>
        <v>W/C</v>
      </c>
      <c r="O1228" s="4"/>
      <c r="P1228" s="97">
        <v>0</v>
      </c>
      <c r="Q1228" s="97">
        <v>0</v>
      </c>
      <c r="R1228" s="97">
        <v>0</v>
      </c>
      <c r="S1228" s="97">
        <v>0</v>
      </c>
      <c r="T1228" s="97">
        <v>0</v>
      </c>
      <c r="U1228" s="97">
        <v>0</v>
      </c>
      <c r="V1228" s="97">
        <v>0</v>
      </c>
      <c r="W1228" s="97">
        <v>0</v>
      </c>
      <c r="X1228" s="97">
        <v>0</v>
      </c>
      <c r="Y1228" s="97">
        <v>-59066.1</v>
      </c>
      <c r="Z1228" s="97">
        <v>-10232.34</v>
      </c>
      <c r="AA1228" s="97">
        <v>-10232.34</v>
      </c>
      <c r="AB1228" s="97">
        <v>-10232.34</v>
      </c>
      <c r="AC1228" s="97"/>
      <c r="AD1228" s="97"/>
      <c r="AE1228" s="97">
        <f t="shared" si="996"/>
        <v>-7053.9124999999995</v>
      </c>
      <c r="AF1228" s="105"/>
      <c r="AG1228" s="105"/>
      <c r="AH1228" s="102"/>
      <c r="AI1228" s="102"/>
      <c r="AJ1228" s="102"/>
      <c r="AK1228" s="103"/>
      <c r="AL1228" s="102">
        <f t="shared" si="991"/>
        <v>0</v>
      </c>
      <c r="AM1228" s="101"/>
      <c r="AN1228" s="102">
        <f>AE1228</f>
        <v>-7053.9124999999995</v>
      </c>
      <c r="AO1228" s="264">
        <f t="shared" si="992"/>
        <v>-7053.9124999999995</v>
      </c>
      <c r="AP1228" s="102"/>
      <c r="AQ1228" s="87">
        <f t="shared" si="962"/>
        <v>-10232.34</v>
      </c>
      <c r="AR1228" s="102"/>
      <c r="AS1228" s="102"/>
      <c r="AT1228" s="102"/>
      <c r="AU1228" s="103"/>
      <c r="AV1228" s="102">
        <f t="shared" si="993"/>
        <v>0</v>
      </c>
      <c r="AW1228" s="101"/>
      <c r="AX1228" s="102">
        <f>AQ1228</f>
        <v>-10232.34</v>
      </c>
      <c r="AY1228" s="101">
        <f t="shared" si="994"/>
        <v>-10232.34</v>
      </c>
      <c r="AZ1228" s="516"/>
      <c r="BA1228"/>
      <c r="BC1228"/>
      <c r="BD1228"/>
      <c r="BE1228"/>
      <c r="BF1228"/>
      <c r="BG1228"/>
      <c r="BH1228"/>
      <c r="BI1228"/>
      <c r="BJ1228"/>
      <c r="BK1228"/>
      <c r="BL1228"/>
      <c r="BM1228"/>
      <c r="BN1228"/>
      <c r="BO1228"/>
      <c r="BP1228"/>
      <c r="BQ1228"/>
      <c r="BR1228"/>
      <c r="BS1228"/>
      <c r="BT1228"/>
      <c r="BU1228"/>
      <c r="BV1228"/>
      <c r="BW1228"/>
      <c r="BX1228"/>
      <c r="BY1228"/>
      <c r="BZ1228"/>
      <c r="CA1228"/>
      <c r="CB1228"/>
      <c r="CC1228"/>
      <c r="CD1228"/>
      <c r="CE1228"/>
      <c r="CF1228"/>
      <c r="CG1228"/>
      <c r="CH1228"/>
      <c r="CI1228"/>
    </row>
    <row r="1229" spans="1:87" s="11" customFormat="1" ht="12" customHeight="1">
      <c r="A1229" s="168">
        <v>25300323</v>
      </c>
      <c r="B1229" s="111" t="str">
        <f t="shared" si="959"/>
        <v>25300323</v>
      </c>
      <c r="C1229" s="96" t="s">
        <v>78</v>
      </c>
      <c r="D1229" s="115" t="str">
        <f t="shared" si="960"/>
        <v>W/C</v>
      </c>
      <c r="E1229" s="115"/>
      <c r="F1229" s="96"/>
      <c r="G1229" s="115"/>
      <c r="H1229" s="184" t="str">
        <f t="shared" si="988"/>
        <v/>
      </c>
      <c r="I1229" s="184" t="str">
        <f t="shared" si="989"/>
        <v/>
      </c>
      <c r="J1229" s="184" t="str">
        <f t="shared" si="990"/>
        <v/>
      </c>
      <c r="K1229" s="184" t="str">
        <f t="shared" si="981"/>
        <v/>
      </c>
      <c r="L1229" s="184" t="str">
        <f t="shared" si="963"/>
        <v>NO</v>
      </c>
      <c r="M1229" s="184" t="str">
        <f t="shared" si="964"/>
        <v>W/C</v>
      </c>
      <c r="N1229" s="184" t="str">
        <f t="shared" si="965"/>
        <v>W/C</v>
      </c>
      <c r="O1229"/>
      <c r="P1229" s="97">
        <v>-26872.400000000001</v>
      </c>
      <c r="Q1229" s="97">
        <v>-25726.57</v>
      </c>
      <c r="R1229" s="97">
        <v>-24580.74</v>
      </c>
      <c r="S1229" s="97">
        <v>-23434.91</v>
      </c>
      <c r="T1229" s="97">
        <v>-22289.08</v>
      </c>
      <c r="U1229" s="97">
        <v>-21143.25</v>
      </c>
      <c r="V1229" s="97">
        <v>-19997.419999999998</v>
      </c>
      <c r="W1229" s="97">
        <v>-18851.59</v>
      </c>
      <c r="X1229" s="97">
        <v>-17705.759999999998</v>
      </c>
      <c r="Y1229" s="97">
        <v>-16559.93</v>
      </c>
      <c r="Z1229" s="97">
        <v>-15414.1</v>
      </c>
      <c r="AA1229" s="97">
        <v>-14268.27</v>
      </c>
      <c r="AB1229" s="97">
        <v>-13122.44</v>
      </c>
      <c r="AC1229" s="97"/>
      <c r="AD1229" s="97"/>
      <c r="AE1229" s="97">
        <f t="shared" si="996"/>
        <v>-19997.420000000002</v>
      </c>
      <c r="AF1229" s="105"/>
      <c r="AG1229" s="104"/>
      <c r="AH1229" s="102"/>
      <c r="AI1229" s="102"/>
      <c r="AJ1229" s="102"/>
      <c r="AK1229" s="103"/>
      <c r="AL1229" s="102">
        <f t="shared" si="991"/>
        <v>0</v>
      </c>
      <c r="AM1229" s="101"/>
      <c r="AN1229" s="102">
        <f>AE1229</f>
        <v>-19997.420000000002</v>
      </c>
      <c r="AO1229" s="264">
        <f t="shared" si="992"/>
        <v>-19997.420000000002</v>
      </c>
      <c r="AP1229" s="240"/>
      <c r="AQ1229" s="87">
        <f t="shared" si="962"/>
        <v>-13122.44</v>
      </c>
      <c r="AR1229" s="102"/>
      <c r="AS1229" s="102"/>
      <c r="AT1229" s="102"/>
      <c r="AU1229" s="103"/>
      <c r="AV1229" s="102">
        <f t="shared" si="993"/>
        <v>0</v>
      </c>
      <c r="AW1229" s="101"/>
      <c r="AX1229" s="102">
        <f t="shared" ref="AX1229:AX1230" si="997">AQ1229</f>
        <v>-13122.44</v>
      </c>
      <c r="AY1229" s="101">
        <f t="shared" si="994"/>
        <v>-13122.44</v>
      </c>
      <c r="AZ1229" s="516"/>
      <c r="BA1229"/>
      <c r="BC1229"/>
      <c r="BD1229"/>
      <c r="BE1229"/>
      <c r="BF1229"/>
      <c r="BG1229"/>
      <c r="BH1229"/>
      <c r="BI1229"/>
      <c r="BJ1229"/>
      <c r="BK1229"/>
      <c r="BL1229"/>
      <c r="BM1229"/>
      <c r="BN1229"/>
      <c r="BO1229"/>
      <c r="BP1229"/>
      <c r="BQ1229"/>
      <c r="BR1229"/>
      <c r="BS1229"/>
      <c r="BT1229"/>
      <c r="BU1229"/>
      <c r="BV1229"/>
      <c r="BW1229"/>
      <c r="BX1229"/>
      <c r="BY1229"/>
      <c r="BZ1229"/>
      <c r="CA1229"/>
      <c r="CB1229"/>
      <c r="CC1229"/>
      <c r="CD1229"/>
      <c r="CE1229"/>
      <c r="CF1229"/>
      <c r="CG1229"/>
      <c r="CH1229"/>
      <c r="CI1229"/>
    </row>
    <row r="1230" spans="1:87" s="11" customFormat="1" ht="12" customHeight="1">
      <c r="A1230" s="168">
        <v>25300343</v>
      </c>
      <c r="B1230" s="111" t="str">
        <f t="shared" si="959"/>
        <v>25300343</v>
      </c>
      <c r="C1230" s="96" t="s">
        <v>954</v>
      </c>
      <c r="D1230" s="115" t="str">
        <f t="shared" si="960"/>
        <v>W/C</v>
      </c>
      <c r="E1230" s="115"/>
      <c r="F1230" s="96"/>
      <c r="G1230" s="115"/>
      <c r="H1230" s="184" t="str">
        <f t="shared" si="988"/>
        <v/>
      </c>
      <c r="I1230" s="184" t="str">
        <f t="shared" si="989"/>
        <v/>
      </c>
      <c r="J1230" s="184" t="str">
        <f t="shared" si="990"/>
        <v/>
      </c>
      <c r="K1230" s="184" t="str">
        <f t="shared" si="981"/>
        <v/>
      </c>
      <c r="L1230" s="184" t="str">
        <f t="shared" si="963"/>
        <v>NO</v>
      </c>
      <c r="M1230" s="184" t="str">
        <f t="shared" si="964"/>
        <v>W/C</v>
      </c>
      <c r="N1230" s="184" t="str">
        <f t="shared" si="965"/>
        <v>W/C</v>
      </c>
      <c r="O1230"/>
      <c r="P1230" s="97">
        <v>-2332927.96</v>
      </c>
      <c r="Q1230" s="97">
        <v>-2332927.96</v>
      </c>
      <c r="R1230" s="97">
        <v>-2332927.96</v>
      </c>
      <c r="S1230" s="97">
        <v>-2927616.79</v>
      </c>
      <c r="T1230" s="97">
        <v>-2927616.79</v>
      </c>
      <c r="U1230" s="97">
        <v>-2927616.79</v>
      </c>
      <c r="V1230" s="97">
        <v>-3345685.78</v>
      </c>
      <c r="W1230" s="97">
        <v>-3345685.78</v>
      </c>
      <c r="X1230" s="97">
        <v>-3345685.78</v>
      </c>
      <c r="Y1230" s="97">
        <v>-3318444.56</v>
      </c>
      <c r="Z1230" s="97">
        <v>-3318444.56</v>
      </c>
      <c r="AA1230" s="97">
        <v>-3318444.56</v>
      </c>
      <c r="AB1230" s="97">
        <v>-3295054.79</v>
      </c>
      <c r="AC1230" s="97"/>
      <c r="AD1230" s="97"/>
      <c r="AE1230" s="97">
        <f t="shared" si="996"/>
        <v>-3021257.3904166669</v>
      </c>
      <c r="AF1230" s="105"/>
      <c r="AG1230" s="104"/>
      <c r="AH1230" s="102"/>
      <c r="AI1230" s="102"/>
      <c r="AJ1230" s="102"/>
      <c r="AK1230" s="103"/>
      <c r="AL1230" s="102">
        <f t="shared" si="991"/>
        <v>0</v>
      </c>
      <c r="AM1230" s="101"/>
      <c r="AN1230" s="102">
        <f>AE1230</f>
        <v>-3021257.3904166669</v>
      </c>
      <c r="AO1230" s="264">
        <f t="shared" si="992"/>
        <v>-3021257.3904166669</v>
      </c>
      <c r="AP1230" s="240"/>
      <c r="AQ1230" s="87">
        <f t="shared" si="962"/>
        <v>-3295054.79</v>
      </c>
      <c r="AR1230" s="102"/>
      <c r="AS1230" s="102"/>
      <c r="AT1230" s="102"/>
      <c r="AU1230" s="103"/>
      <c r="AV1230" s="102">
        <f t="shared" si="993"/>
        <v>0</v>
      </c>
      <c r="AW1230" s="101"/>
      <c r="AX1230" s="102">
        <f t="shared" si="997"/>
        <v>-3295054.79</v>
      </c>
      <c r="AY1230" s="101">
        <f t="shared" si="994"/>
        <v>-3295054.79</v>
      </c>
      <c r="AZ1230" s="516"/>
      <c r="BA1230"/>
      <c r="BC1230"/>
      <c r="BD1230"/>
      <c r="BE1230"/>
      <c r="BF1230"/>
      <c r="BG1230"/>
      <c r="BH1230"/>
      <c r="BI1230"/>
      <c r="BJ1230"/>
      <c r="BK1230"/>
      <c r="BL1230"/>
      <c r="BM1230"/>
      <c r="BN1230"/>
      <c r="BO1230"/>
      <c r="BP1230"/>
      <c r="BQ1230"/>
      <c r="BR1230"/>
      <c r="BS1230"/>
      <c r="BT1230"/>
      <c r="BU1230"/>
      <c r="BV1230"/>
      <c r="BW1230"/>
      <c r="BX1230"/>
      <c r="BY1230"/>
      <c r="BZ1230"/>
      <c r="CA1230"/>
      <c r="CB1230"/>
      <c r="CC1230"/>
      <c r="CD1230"/>
      <c r="CE1230"/>
      <c r="CF1230"/>
      <c r="CG1230"/>
      <c r="CH1230"/>
      <c r="CI1230"/>
    </row>
    <row r="1231" spans="1:87" s="11" customFormat="1" ht="12" customHeight="1">
      <c r="A1231" s="168">
        <v>25300353</v>
      </c>
      <c r="B1231" s="111" t="str">
        <f t="shared" si="959"/>
        <v>25300353</v>
      </c>
      <c r="C1231" s="96" t="s">
        <v>632</v>
      </c>
      <c r="D1231" s="115" t="str">
        <f t="shared" si="960"/>
        <v>CRB</v>
      </c>
      <c r="E1231" s="115"/>
      <c r="F1231" s="96"/>
      <c r="G1231" s="115"/>
      <c r="H1231" s="184" t="str">
        <f t="shared" si="988"/>
        <v/>
      </c>
      <c r="I1231" s="184" t="str">
        <f t="shared" si="989"/>
        <v>ERB</v>
      </c>
      <c r="J1231" s="184" t="str">
        <f t="shared" si="990"/>
        <v>GRB</v>
      </c>
      <c r="K1231" s="184" t="str">
        <f t="shared" si="981"/>
        <v/>
      </c>
      <c r="L1231" s="184" t="str">
        <f t="shared" si="963"/>
        <v>NO</v>
      </c>
      <c r="M1231" s="184" t="str">
        <f t="shared" si="964"/>
        <v>NO</v>
      </c>
      <c r="N1231" s="184" t="str">
        <f t="shared" si="965"/>
        <v/>
      </c>
      <c r="O1231"/>
      <c r="P1231" s="97">
        <v>-3564003.8</v>
      </c>
      <c r="Q1231" s="97">
        <v>-3459183.1</v>
      </c>
      <c r="R1231" s="97">
        <v>-3354362.4</v>
      </c>
      <c r="S1231" s="97">
        <v>-3249541.7</v>
      </c>
      <c r="T1231" s="97">
        <v>-3144721</v>
      </c>
      <c r="U1231" s="97">
        <v>-3039900.3</v>
      </c>
      <c r="V1231" s="97">
        <v>-2935079.6</v>
      </c>
      <c r="W1231" s="97">
        <v>-2830258.9</v>
      </c>
      <c r="X1231" s="97">
        <v>-2725438.2</v>
      </c>
      <c r="Y1231" s="97">
        <v>-2620617.5</v>
      </c>
      <c r="Z1231" s="97">
        <v>-2515796.7999999998</v>
      </c>
      <c r="AA1231" s="97">
        <v>-2410976.1</v>
      </c>
      <c r="AB1231" s="97">
        <v>-2306155.4</v>
      </c>
      <c r="AC1231" s="97"/>
      <c r="AD1231" s="97"/>
      <c r="AE1231" s="97">
        <f t="shared" si="996"/>
        <v>-2935079.6</v>
      </c>
      <c r="AF1231" s="105">
        <v>5</v>
      </c>
      <c r="AG1231" s="104" t="s">
        <v>458</v>
      </c>
      <c r="AH1231" s="102"/>
      <c r="AI1231" s="102">
        <f>AE1231*C1408</f>
        <v>-1942729.1872400001</v>
      </c>
      <c r="AJ1231" s="102">
        <f>AE1231*C1409</f>
        <v>-992350.41276000009</v>
      </c>
      <c r="AK1231" s="103"/>
      <c r="AL1231" s="102">
        <f t="shared" si="991"/>
        <v>-2935079.6</v>
      </c>
      <c r="AM1231" s="101"/>
      <c r="AN1231" s="102"/>
      <c r="AO1231" s="264">
        <f t="shared" si="992"/>
        <v>0</v>
      </c>
      <c r="AP1231" s="240"/>
      <c r="AQ1231" s="87">
        <f t="shared" si="962"/>
        <v>-2306155.4</v>
      </c>
      <c r="AR1231" s="102"/>
      <c r="AS1231" s="102">
        <f>AQ1231*C1408</f>
        <v>-1526444.25926</v>
      </c>
      <c r="AT1231" s="102">
        <f>AQ1231*C1409</f>
        <v>-779711.14073999994</v>
      </c>
      <c r="AU1231" s="103"/>
      <c r="AV1231" s="102">
        <f t="shared" si="993"/>
        <v>-2306155.4</v>
      </c>
      <c r="AW1231" s="101"/>
      <c r="AX1231" s="102"/>
      <c r="AY1231" s="101">
        <f t="shared" si="994"/>
        <v>0</v>
      </c>
      <c r="AZ1231" s="516"/>
      <c r="BA1231"/>
      <c r="BC1231"/>
      <c r="BD1231"/>
      <c r="BE1231"/>
      <c r="BF1231"/>
      <c r="BG1231"/>
      <c r="BH1231"/>
      <c r="BI1231"/>
      <c r="BJ1231"/>
      <c r="BK1231"/>
      <c r="BL1231"/>
      <c r="BM1231"/>
      <c r="BN1231"/>
      <c r="BO1231"/>
      <c r="BP1231"/>
      <c r="BQ1231"/>
      <c r="BR1231"/>
      <c r="BS1231"/>
      <c r="BT1231"/>
      <c r="BU1231"/>
      <c r="BV1231"/>
      <c r="BW1231"/>
      <c r="BX1231"/>
      <c r="BY1231"/>
      <c r="BZ1231"/>
      <c r="CA1231"/>
      <c r="CB1231"/>
      <c r="CC1231"/>
      <c r="CD1231"/>
      <c r="CE1231"/>
      <c r="CF1231"/>
      <c r="CG1231"/>
      <c r="CH1231"/>
      <c r="CI1231"/>
    </row>
    <row r="1232" spans="1:87" s="11" customFormat="1" ht="12" customHeight="1">
      <c r="A1232" s="168">
        <v>25300363</v>
      </c>
      <c r="B1232" s="111" t="str">
        <f t="shared" si="959"/>
        <v>25300363</v>
      </c>
      <c r="C1232" s="96" t="s">
        <v>609</v>
      </c>
      <c r="D1232" s="115" t="str">
        <f t="shared" si="960"/>
        <v>CRB</v>
      </c>
      <c r="E1232" s="115"/>
      <c r="F1232" s="96"/>
      <c r="G1232" s="115"/>
      <c r="H1232" s="184" t="str">
        <f t="shared" si="988"/>
        <v/>
      </c>
      <c r="I1232" s="184" t="str">
        <f t="shared" si="989"/>
        <v>ERB</v>
      </c>
      <c r="J1232" s="184" t="str">
        <f t="shared" si="990"/>
        <v>GRB</v>
      </c>
      <c r="K1232" s="184" t="str">
        <f t="shared" si="981"/>
        <v/>
      </c>
      <c r="L1232" s="184" t="str">
        <f t="shared" si="963"/>
        <v>NO</v>
      </c>
      <c r="M1232" s="184" t="str">
        <f t="shared" si="964"/>
        <v>NO</v>
      </c>
      <c r="N1232" s="184" t="str">
        <f t="shared" si="965"/>
        <v/>
      </c>
      <c r="O1232"/>
      <c r="P1232" s="97">
        <v>-379207.83</v>
      </c>
      <c r="Q1232" s="97">
        <v>-325035.24</v>
      </c>
      <c r="R1232" s="97">
        <v>-270862.65000000002</v>
      </c>
      <c r="S1232" s="97">
        <v>-216690.06</v>
      </c>
      <c r="T1232" s="97">
        <v>-162517.47</v>
      </c>
      <c r="U1232" s="97">
        <v>-108344.88</v>
      </c>
      <c r="V1232" s="97">
        <v>-54172.29</v>
      </c>
      <c r="W1232" s="97">
        <v>0</v>
      </c>
      <c r="X1232" s="97">
        <v>0</v>
      </c>
      <c r="Y1232" s="97">
        <v>0</v>
      </c>
      <c r="Z1232" s="97">
        <v>0</v>
      </c>
      <c r="AA1232" s="97">
        <v>0</v>
      </c>
      <c r="AB1232" s="97">
        <v>0</v>
      </c>
      <c r="AC1232" s="97"/>
      <c r="AD1232" s="97"/>
      <c r="AE1232" s="97">
        <f t="shared" si="996"/>
        <v>-110602.20874999999</v>
      </c>
      <c r="AF1232" s="105">
        <v>5</v>
      </c>
      <c r="AG1232" s="104" t="s">
        <v>458</v>
      </c>
      <c r="AH1232" s="102"/>
      <c r="AI1232" s="102">
        <f>AE1232*C1408</f>
        <v>-73207.601971625001</v>
      </c>
      <c r="AJ1232" s="102">
        <f>AE1232*C1409</f>
        <v>-37394.606778374997</v>
      </c>
      <c r="AK1232" s="103"/>
      <c r="AL1232" s="102">
        <f t="shared" si="991"/>
        <v>-110602.20874999999</v>
      </c>
      <c r="AM1232" s="101"/>
      <c r="AN1232" s="102"/>
      <c r="AO1232" s="264">
        <f t="shared" si="992"/>
        <v>0</v>
      </c>
      <c r="AP1232" s="240"/>
      <c r="AQ1232" s="87">
        <f t="shared" si="962"/>
        <v>0</v>
      </c>
      <c r="AR1232" s="102"/>
      <c r="AS1232" s="102">
        <f>AQ1232*C1408</f>
        <v>0</v>
      </c>
      <c r="AT1232" s="102">
        <f>AQ1232*C1409</f>
        <v>0</v>
      </c>
      <c r="AU1232" s="103"/>
      <c r="AV1232" s="102">
        <f t="shared" si="993"/>
        <v>0</v>
      </c>
      <c r="AW1232" s="101"/>
      <c r="AX1232" s="102"/>
      <c r="AY1232" s="101">
        <f t="shared" si="994"/>
        <v>0</v>
      </c>
      <c r="AZ1232" s="516"/>
      <c r="BA1232"/>
      <c r="BC1232"/>
      <c r="BD1232"/>
      <c r="BE1232"/>
      <c r="BF1232"/>
      <c r="BG1232"/>
      <c r="BH1232"/>
      <c r="BI1232"/>
      <c r="BJ1232"/>
      <c r="BK1232"/>
      <c r="BL1232"/>
      <c r="BM1232"/>
      <c r="BN1232"/>
      <c r="BO1232"/>
      <c r="BP1232"/>
      <c r="BQ1232"/>
      <c r="BR1232"/>
      <c r="BS1232"/>
      <c r="BT1232"/>
      <c r="BU1232"/>
      <c r="BV1232"/>
      <c r="BW1232"/>
      <c r="BX1232"/>
      <c r="BY1232"/>
      <c r="BZ1232"/>
      <c r="CA1232"/>
      <c r="CB1232"/>
      <c r="CC1232"/>
      <c r="CD1232"/>
      <c r="CE1232"/>
      <c r="CF1232"/>
      <c r="CG1232"/>
      <c r="CH1232"/>
      <c r="CI1232"/>
    </row>
    <row r="1233" spans="1:87" s="11" customFormat="1" ht="12" customHeight="1">
      <c r="A1233" s="168">
        <v>25300371</v>
      </c>
      <c r="B1233" s="111" t="str">
        <f t="shared" si="959"/>
        <v>25300371</v>
      </c>
      <c r="C1233" s="96" t="s">
        <v>587</v>
      </c>
      <c r="D1233" s="115" t="str">
        <f t="shared" si="960"/>
        <v>W/C</v>
      </c>
      <c r="E1233" s="115"/>
      <c r="F1233" s="96"/>
      <c r="G1233" s="115"/>
      <c r="H1233" s="184" t="str">
        <f t="shared" si="988"/>
        <v/>
      </c>
      <c r="I1233" s="184" t="str">
        <f t="shared" si="989"/>
        <v/>
      </c>
      <c r="J1233" s="184" t="str">
        <f t="shared" si="990"/>
        <v/>
      </c>
      <c r="K1233" s="184" t="str">
        <f t="shared" si="981"/>
        <v/>
      </c>
      <c r="L1233" s="184" t="str">
        <f t="shared" si="963"/>
        <v>NO</v>
      </c>
      <c r="M1233" s="184" t="str">
        <f t="shared" si="964"/>
        <v>W/C</v>
      </c>
      <c r="N1233" s="184" t="str">
        <f t="shared" si="965"/>
        <v>W/C</v>
      </c>
      <c r="O1233"/>
      <c r="P1233" s="97">
        <v>0</v>
      </c>
      <c r="Q1233" s="97">
        <v>-3473351.16</v>
      </c>
      <c r="R1233" s="97">
        <v>-8021626.21</v>
      </c>
      <c r="S1233" s="97">
        <v>-8021626.21</v>
      </c>
      <c r="T1233" s="97">
        <v>-8021626.21</v>
      </c>
      <c r="U1233" s="97">
        <v>-8021626.21</v>
      </c>
      <c r="V1233" s="97">
        <v>-6536825.5499999998</v>
      </c>
      <c r="W1233" s="97">
        <v>0</v>
      </c>
      <c r="X1233" s="97">
        <v>0</v>
      </c>
      <c r="Y1233" s="97">
        <v>0</v>
      </c>
      <c r="Z1233" s="97">
        <v>0</v>
      </c>
      <c r="AA1233" s="97">
        <v>0</v>
      </c>
      <c r="AB1233" s="97">
        <v>0</v>
      </c>
      <c r="AC1233" s="97"/>
      <c r="AD1233" s="97"/>
      <c r="AE1233" s="97">
        <f t="shared" si="996"/>
        <v>-3508056.7958333329</v>
      </c>
      <c r="AF1233" s="105"/>
      <c r="AG1233" s="104"/>
      <c r="AH1233" s="102"/>
      <c r="AI1233" s="102"/>
      <c r="AJ1233" s="102"/>
      <c r="AK1233" s="103"/>
      <c r="AL1233" s="102">
        <f t="shared" si="991"/>
        <v>0</v>
      </c>
      <c r="AM1233" s="101"/>
      <c r="AN1233" s="102">
        <f>AE1233</f>
        <v>-3508056.7958333329</v>
      </c>
      <c r="AO1233" s="264">
        <f t="shared" si="992"/>
        <v>-3508056.7958333329</v>
      </c>
      <c r="AP1233" s="240"/>
      <c r="AQ1233" s="87">
        <f t="shared" si="962"/>
        <v>0</v>
      </c>
      <c r="AR1233" s="102"/>
      <c r="AS1233" s="102"/>
      <c r="AT1233" s="102"/>
      <c r="AU1233" s="103"/>
      <c r="AV1233" s="102">
        <f t="shared" si="993"/>
        <v>0</v>
      </c>
      <c r="AW1233" s="101"/>
      <c r="AX1233" s="102">
        <f>AQ1233</f>
        <v>0</v>
      </c>
      <c r="AY1233" s="101">
        <f t="shared" si="994"/>
        <v>0</v>
      </c>
      <c r="AZ1233" s="516"/>
      <c r="BA1233"/>
      <c r="BC1233"/>
      <c r="BD1233"/>
      <c r="BE1233"/>
      <c r="BF1233"/>
      <c r="BG1233"/>
      <c r="BH1233"/>
      <c r="BI1233"/>
      <c r="BJ1233"/>
      <c r="BK1233"/>
      <c r="BL1233"/>
      <c r="BM1233"/>
      <c r="BN1233"/>
      <c r="BO1233"/>
      <c r="BP1233"/>
      <c r="BQ1233"/>
      <c r="BR1233"/>
      <c r="BS1233"/>
      <c r="BT1233"/>
      <c r="BU1233"/>
      <c r="BV1233"/>
      <c r="BW1233"/>
      <c r="BX1233"/>
      <c r="BY1233"/>
      <c r="BZ1233"/>
      <c r="CA1233"/>
      <c r="CB1233"/>
      <c r="CC1233"/>
      <c r="CD1233"/>
      <c r="CE1233"/>
      <c r="CF1233"/>
      <c r="CG1233"/>
      <c r="CH1233"/>
      <c r="CI1233"/>
    </row>
    <row r="1234" spans="1:87" s="11" customFormat="1" ht="12" customHeight="1">
      <c r="A1234" s="168">
        <v>25300413</v>
      </c>
      <c r="B1234" s="111" t="str">
        <f t="shared" ref="B1234:B1301" si="998">TEXT(A1234,"##")</f>
        <v>25300413</v>
      </c>
      <c r="C1234" s="96" t="s">
        <v>340</v>
      </c>
      <c r="D1234" s="115" t="str">
        <f t="shared" ref="D1234:D1301" si="999">IF(CONCATENATE(H1234,I1234,J1234,K1234,N1234)= "ERBGRB","CRB",CONCATENATE(H1234,I1234,J1234,K1234,N1234))</f>
        <v>CRB</v>
      </c>
      <c r="E1234" s="115"/>
      <c r="F1234" s="96"/>
      <c r="G1234" s="115"/>
      <c r="H1234" s="184" t="str">
        <f t="shared" si="988"/>
        <v/>
      </c>
      <c r="I1234" s="184" t="str">
        <f t="shared" si="989"/>
        <v>ERB</v>
      </c>
      <c r="J1234" s="184" t="str">
        <f t="shared" si="990"/>
        <v>GRB</v>
      </c>
      <c r="K1234" s="184" t="str">
        <f t="shared" si="981"/>
        <v/>
      </c>
      <c r="L1234" s="184" t="str">
        <f t="shared" si="963"/>
        <v>NO</v>
      </c>
      <c r="M1234" s="184" t="str">
        <f t="shared" si="964"/>
        <v>NO</v>
      </c>
      <c r="N1234" s="184" t="str">
        <f t="shared" si="965"/>
        <v/>
      </c>
      <c r="O1234"/>
      <c r="P1234" s="97">
        <v>-141848.6</v>
      </c>
      <c r="Q1234" s="97">
        <v>-121584.5</v>
      </c>
      <c r="R1234" s="97">
        <v>-101320.4</v>
      </c>
      <c r="S1234" s="97">
        <v>-81056.3</v>
      </c>
      <c r="T1234" s="97">
        <v>-60792.2</v>
      </c>
      <c r="U1234" s="97">
        <v>-40528.1</v>
      </c>
      <c r="V1234" s="97">
        <v>-20264</v>
      </c>
      <c r="W1234" s="97">
        <v>0</v>
      </c>
      <c r="X1234" s="97">
        <v>0</v>
      </c>
      <c r="Y1234" s="97">
        <v>0</v>
      </c>
      <c r="Z1234" s="97">
        <v>0</v>
      </c>
      <c r="AA1234" s="97">
        <v>0</v>
      </c>
      <c r="AB1234" s="97">
        <v>0</v>
      </c>
      <c r="AC1234" s="97"/>
      <c r="AD1234" s="97"/>
      <c r="AE1234" s="97">
        <f t="shared" si="996"/>
        <v>-41372.48333333333</v>
      </c>
      <c r="AF1234" s="105">
        <v>5</v>
      </c>
      <c r="AG1234" s="104" t="s">
        <v>458</v>
      </c>
      <c r="AH1234" s="102"/>
      <c r="AI1234" s="102">
        <f>AE1234*C1408</f>
        <v>-27384.446718333333</v>
      </c>
      <c r="AJ1234" s="102">
        <f>AE1234*C1409</f>
        <v>-13988.036614999999</v>
      </c>
      <c r="AK1234" s="103"/>
      <c r="AL1234" s="102">
        <f t="shared" si="991"/>
        <v>-41372.48333333333</v>
      </c>
      <c r="AM1234" s="101"/>
      <c r="AN1234" s="102"/>
      <c r="AO1234" s="264">
        <f t="shared" si="992"/>
        <v>0</v>
      </c>
      <c r="AP1234" s="240"/>
      <c r="AQ1234" s="87">
        <f t="shared" ref="AQ1234:AQ1297" si="1000">AB1234</f>
        <v>0</v>
      </c>
      <c r="AR1234" s="102"/>
      <c r="AS1234" s="102">
        <f>AQ1234*C1408</f>
        <v>0</v>
      </c>
      <c r="AT1234" s="102">
        <f>AQ1234*C1409</f>
        <v>0</v>
      </c>
      <c r="AU1234" s="103"/>
      <c r="AV1234" s="102">
        <f t="shared" si="993"/>
        <v>0</v>
      </c>
      <c r="AW1234" s="101"/>
      <c r="AX1234" s="102"/>
      <c r="AY1234" s="101">
        <f t="shared" si="994"/>
        <v>0</v>
      </c>
      <c r="AZ1234" s="516"/>
      <c r="BA1234"/>
      <c r="BC1234"/>
      <c r="BD1234"/>
      <c r="BE1234"/>
      <c r="BF1234"/>
      <c r="BG1234"/>
      <c r="BH1234"/>
      <c r="BI1234"/>
      <c r="BJ1234"/>
      <c r="BK1234"/>
      <c r="BL1234"/>
      <c r="BM1234"/>
      <c r="BN1234"/>
      <c r="BO1234"/>
      <c r="BP1234"/>
      <c r="BQ1234"/>
      <c r="BR1234"/>
      <c r="BS1234"/>
      <c r="BT1234"/>
      <c r="BU1234"/>
      <c r="BV1234"/>
      <c r="BW1234"/>
      <c r="BX1234"/>
      <c r="BY1234"/>
      <c r="BZ1234"/>
      <c r="CA1234"/>
      <c r="CB1234"/>
      <c r="CC1234"/>
      <c r="CD1234"/>
      <c r="CE1234"/>
      <c r="CF1234"/>
      <c r="CG1234"/>
      <c r="CH1234"/>
      <c r="CI1234"/>
    </row>
    <row r="1235" spans="1:87" s="11" customFormat="1" ht="12" customHeight="1">
      <c r="A1235" s="168">
        <v>25300443</v>
      </c>
      <c r="B1235" s="111" t="str">
        <f t="shared" si="998"/>
        <v>25300443</v>
      </c>
      <c r="C1235" s="96" t="s">
        <v>746</v>
      </c>
      <c r="D1235" s="115" t="str">
        <f t="shared" si="999"/>
        <v>CRB</v>
      </c>
      <c r="E1235" s="115"/>
      <c r="F1235" s="96"/>
      <c r="G1235" s="115"/>
      <c r="H1235" s="184" t="str">
        <f t="shared" si="988"/>
        <v/>
      </c>
      <c r="I1235" s="184" t="str">
        <f t="shared" si="989"/>
        <v>ERB</v>
      </c>
      <c r="J1235" s="184" t="str">
        <f t="shared" si="990"/>
        <v>GRB</v>
      </c>
      <c r="K1235" s="184" t="str">
        <f t="shared" si="981"/>
        <v/>
      </c>
      <c r="L1235" s="184" t="str">
        <f t="shared" ref="L1235" si="1001">IF(VALUE(AM1235),"W/C",IF(ISBLANK(AM1235),"NO","W/C"))</f>
        <v>NO</v>
      </c>
      <c r="M1235" s="184" t="str">
        <f t="shared" ref="M1235" si="1002">IF(VALUE(AN1235),"W/C",IF(ISBLANK(AN1235),"NO","W/C"))</f>
        <v>NO</v>
      </c>
      <c r="N1235" s="184" t="str">
        <f t="shared" ref="N1235" si="1003">IF(OR(CONCATENATE(L1235,M1235)="NOW/C",CONCATENATE(L1235,M1235)="W/CNO"),"W/C","")</f>
        <v/>
      </c>
      <c r="O1235"/>
      <c r="P1235" s="97">
        <v>-482075.7</v>
      </c>
      <c r="Q1235" s="97">
        <v>-470597.72</v>
      </c>
      <c r="R1235" s="97">
        <v>-459119.74</v>
      </c>
      <c r="S1235" s="97">
        <v>-447641.76</v>
      </c>
      <c r="T1235" s="97">
        <v>-436163.78</v>
      </c>
      <c r="U1235" s="97">
        <v>-424685.8</v>
      </c>
      <c r="V1235" s="97">
        <v>-413207.82</v>
      </c>
      <c r="W1235" s="97">
        <v>-401729.84</v>
      </c>
      <c r="X1235" s="97">
        <v>-390251.86</v>
      </c>
      <c r="Y1235" s="97">
        <v>-378773.88</v>
      </c>
      <c r="Z1235" s="97">
        <v>-367295.9</v>
      </c>
      <c r="AA1235" s="97">
        <v>-355817.92</v>
      </c>
      <c r="AB1235" s="97">
        <v>-344339.94</v>
      </c>
      <c r="AC1235" s="97"/>
      <c r="AD1235" s="97"/>
      <c r="AE1235" s="97">
        <f t="shared" si="996"/>
        <v>-413207.82</v>
      </c>
      <c r="AF1235" s="105">
        <v>5</v>
      </c>
      <c r="AG1235" s="104" t="s">
        <v>458</v>
      </c>
      <c r="AH1235" s="102"/>
      <c r="AI1235" s="102">
        <f>AE1235*C1408</f>
        <v>-273502.25605800003</v>
      </c>
      <c r="AJ1235" s="102">
        <f>AE1235*C1409</f>
        <v>-139705.56394200001</v>
      </c>
      <c r="AK1235" s="103"/>
      <c r="AL1235" s="102">
        <f t="shared" si="991"/>
        <v>-413207.82000000007</v>
      </c>
      <c r="AM1235" s="101"/>
      <c r="AN1235" s="102"/>
      <c r="AO1235" s="264">
        <f t="shared" si="992"/>
        <v>0</v>
      </c>
      <c r="AP1235" s="240"/>
      <c r="AQ1235" s="87">
        <f t="shared" si="1000"/>
        <v>-344339.94</v>
      </c>
      <c r="AR1235" s="102"/>
      <c r="AS1235" s="102">
        <f>AQ1235*C1408</f>
        <v>-227918.60628600002</v>
      </c>
      <c r="AT1235" s="102">
        <f>AQ1235*C1409</f>
        <v>-116421.33371400001</v>
      </c>
      <c r="AU1235" s="103"/>
      <c r="AV1235" s="102">
        <f t="shared" si="993"/>
        <v>-344339.94000000006</v>
      </c>
      <c r="AW1235" s="101"/>
      <c r="AX1235" s="102"/>
      <c r="AY1235" s="101">
        <f t="shared" si="994"/>
        <v>0</v>
      </c>
      <c r="AZ1235" s="516"/>
      <c r="BA1235"/>
      <c r="BC1235"/>
      <c r="BD1235"/>
      <c r="BE1235"/>
      <c r="BF1235"/>
      <c r="BG1235"/>
      <c r="BH1235"/>
      <c r="BI1235"/>
      <c r="BJ1235"/>
      <c r="BK1235"/>
      <c r="BL1235"/>
      <c r="BM1235"/>
      <c r="BN1235"/>
      <c r="BO1235"/>
      <c r="BP1235"/>
      <c r="BQ1235"/>
      <c r="BR1235"/>
      <c r="BS1235"/>
      <c r="BT1235"/>
      <c r="BU1235"/>
      <c r="BV1235"/>
      <c r="BW1235"/>
      <c r="BX1235"/>
      <c r="BY1235"/>
      <c r="BZ1235"/>
      <c r="CA1235"/>
      <c r="CB1235"/>
      <c r="CC1235"/>
      <c r="CD1235"/>
      <c r="CE1235"/>
      <c r="CF1235"/>
      <c r="CG1235"/>
      <c r="CH1235"/>
      <c r="CI1235"/>
    </row>
    <row r="1236" spans="1:87" s="11" customFormat="1" ht="12" customHeight="1">
      <c r="A1236" s="364" t="s">
        <v>1570</v>
      </c>
      <c r="B1236" s="365"/>
      <c r="C1236" s="489" t="s">
        <v>1557</v>
      </c>
      <c r="D1236" s="353" t="str">
        <f t="shared" si="999"/>
        <v>CRB</v>
      </c>
      <c r="E1236" s="353"/>
      <c r="F1236" s="383">
        <v>43221</v>
      </c>
      <c r="G1236" s="353"/>
      <c r="H1236" s="354" t="str">
        <f t="shared" si="988"/>
        <v/>
      </c>
      <c r="I1236" s="354" t="str">
        <f t="shared" si="989"/>
        <v>ERB</v>
      </c>
      <c r="J1236" s="354" t="str">
        <f t="shared" si="990"/>
        <v>GRB</v>
      </c>
      <c r="K1236" s="354" t="str">
        <f t="shared" si="981"/>
        <v/>
      </c>
      <c r="L1236" s="354" t="str">
        <f t="shared" ref="L1236" si="1004">IF(VALUE(AM1236),"W/C",IF(ISBLANK(AM1236),"NO","W/C"))</f>
        <v>NO</v>
      </c>
      <c r="M1236" s="354" t="str">
        <f t="shared" ref="M1236" si="1005">IF(VALUE(AN1236),"W/C",IF(ISBLANK(AN1236),"NO","W/C"))</f>
        <v>NO</v>
      </c>
      <c r="N1236" s="354" t="str">
        <f t="shared" ref="N1236" si="1006">IF(OR(CONCATENATE(L1236,M1236)="NOW/C",CONCATENATE(L1236,M1236)="W/CNO"),"W/C","")</f>
        <v/>
      </c>
      <c r="O1236"/>
      <c r="P1236" s="355"/>
      <c r="Q1236" s="355"/>
      <c r="R1236" s="355"/>
      <c r="S1236" s="355"/>
      <c r="T1236" s="355"/>
      <c r="U1236" s="355">
        <v>-96546.48</v>
      </c>
      <c r="V1236" s="355">
        <v>-96546.48</v>
      </c>
      <c r="W1236" s="355">
        <v>-96546.48</v>
      </c>
      <c r="X1236" s="355">
        <v>-96546.48</v>
      </c>
      <c r="Y1236" s="355">
        <v>-96546.48</v>
      </c>
      <c r="Z1236" s="355">
        <v>-96546.48</v>
      </c>
      <c r="AA1236" s="355">
        <v>-96546.48</v>
      </c>
      <c r="AB1236" s="355">
        <v>-96546.48</v>
      </c>
      <c r="AC1236" s="355"/>
      <c r="AD1236" s="355"/>
      <c r="AE1236" s="355">
        <f t="shared" si="996"/>
        <v>-60341.549999999996</v>
      </c>
      <c r="AF1236" s="406">
        <v>5</v>
      </c>
      <c r="AG1236" s="356" t="s">
        <v>458</v>
      </c>
      <c r="AH1236" s="357"/>
      <c r="AI1236" s="357">
        <f>AE1236*C1408</f>
        <v>-39940.071945000003</v>
      </c>
      <c r="AJ1236" s="357">
        <f>AE1236*C1409</f>
        <v>-20401.478055</v>
      </c>
      <c r="AK1236" s="358"/>
      <c r="AL1236" s="357">
        <f t="shared" si="991"/>
        <v>-60341.55</v>
      </c>
      <c r="AM1236" s="359"/>
      <c r="AN1236" s="357"/>
      <c r="AO1236" s="360">
        <f t="shared" ref="AO1236" si="1007">AM1236+AN1236</f>
        <v>0</v>
      </c>
      <c r="AP1236" s="357"/>
      <c r="AQ1236" s="361">
        <f t="shared" si="1000"/>
        <v>-96546.48</v>
      </c>
      <c r="AR1236" s="357"/>
      <c r="AS1236" s="357">
        <f>AQ1236*C1408</f>
        <v>-63904.115111999999</v>
      </c>
      <c r="AT1236" s="357">
        <f>AQ1236*C1409</f>
        <v>-32642.364888</v>
      </c>
      <c r="AU1236" s="358"/>
      <c r="AV1236" s="357">
        <f t="shared" ref="AV1236" si="1008">SUM(AS1236:AU1236)</f>
        <v>-96546.48</v>
      </c>
      <c r="AW1236" s="359"/>
      <c r="AX1236" s="357"/>
      <c r="AY1236" s="359">
        <f t="shared" si="994"/>
        <v>0</v>
      </c>
      <c r="AZ1236" s="516"/>
      <c r="BA1236"/>
      <c r="BC1236"/>
      <c r="BD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row>
    <row r="1237" spans="1:87" s="11" customFormat="1" ht="12" customHeight="1">
      <c r="A1237" s="168">
        <v>25300503</v>
      </c>
      <c r="B1237" s="111" t="str">
        <f t="shared" si="998"/>
        <v>25300503</v>
      </c>
      <c r="C1237" s="96" t="s">
        <v>157</v>
      </c>
      <c r="D1237" s="115" t="str">
        <f t="shared" si="999"/>
        <v>W/C</v>
      </c>
      <c r="E1237" s="115"/>
      <c r="F1237" s="96"/>
      <c r="G1237" s="115"/>
      <c r="H1237" s="184" t="str">
        <f t="shared" si="988"/>
        <v/>
      </c>
      <c r="I1237" s="184" t="str">
        <f t="shared" si="989"/>
        <v/>
      </c>
      <c r="J1237" s="184" t="str">
        <f t="shared" si="990"/>
        <v/>
      </c>
      <c r="K1237" s="184" t="str">
        <f t="shared" si="981"/>
        <v/>
      </c>
      <c r="L1237" s="184" t="str">
        <f t="shared" si="963"/>
        <v>NO</v>
      </c>
      <c r="M1237" s="184" t="str">
        <f t="shared" si="964"/>
        <v>W/C</v>
      </c>
      <c r="N1237" s="184" t="str">
        <f t="shared" si="965"/>
        <v>W/C</v>
      </c>
      <c r="O1237"/>
      <c r="P1237" s="97">
        <v>-1217.96</v>
      </c>
      <c r="Q1237" s="97">
        <v>-1217.96</v>
      </c>
      <c r="R1237" s="97">
        <v>-1217.96</v>
      </c>
      <c r="S1237" s="97">
        <v>-1217.96</v>
      </c>
      <c r="T1237" s="97">
        <v>-1217.96</v>
      </c>
      <c r="U1237" s="97">
        <v>-1217.96</v>
      </c>
      <c r="V1237" s="97">
        <v>-1507.96</v>
      </c>
      <c r="W1237" s="97">
        <v>-1507.96</v>
      </c>
      <c r="X1237" s="97">
        <v>-1507.96</v>
      </c>
      <c r="Y1237" s="97">
        <v>-1507.96</v>
      </c>
      <c r="Z1237" s="97">
        <v>52541.94</v>
      </c>
      <c r="AA1237" s="97">
        <v>56847.29</v>
      </c>
      <c r="AB1237" s="97">
        <v>56250.31</v>
      </c>
      <c r="AC1237" s="97"/>
      <c r="AD1237" s="97"/>
      <c r="AE1237" s="97">
        <f t="shared" si="996"/>
        <v>10398.647083333333</v>
      </c>
      <c r="AF1237" s="105"/>
      <c r="AG1237" s="105"/>
      <c r="AH1237" s="102"/>
      <c r="AI1237" s="102"/>
      <c r="AJ1237" s="102"/>
      <c r="AK1237" s="103"/>
      <c r="AL1237" s="102">
        <f t="shared" si="991"/>
        <v>0</v>
      </c>
      <c r="AM1237" s="101"/>
      <c r="AN1237" s="102">
        <f>AE1237</f>
        <v>10398.647083333333</v>
      </c>
      <c r="AO1237" s="264">
        <f t="shared" si="992"/>
        <v>10398.647083333333</v>
      </c>
      <c r="AP1237" s="240"/>
      <c r="AQ1237" s="87">
        <f t="shared" si="1000"/>
        <v>56250.31</v>
      </c>
      <c r="AR1237" s="102"/>
      <c r="AS1237" s="102"/>
      <c r="AT1237" s="102"/>
      <c r="AU1237" s="103"/>
      <c r="AV1237" s="102">
        <f t="shared" si="993"/>
        <v>0</v>
      </c>
      <c r="AW1237" s="101"/>
      <c r="AX1237" s="102">
        <f>AQ1237</f>
        <v>56250.31</v>
      </c>
      <c r="AY1237" s="101">
        <f t="shared" si="994"/>
        <v>56250.31</v>
      </c>
      <c r="AZ1237" s="516"/>
      <c r="BA1237"/>
      <c r="BC1237"/>
      <c r="BD1237"/>
      <c r="BE1237"/>
      <c r="BF1237"/>
      <c r="BG1237"/>
      <c r="BH1237"/>
      <c r="BI1237"/>
      <c r="BJ1237"/>
      <c r="BK1237"/>
      <c r="BL1237"/>
      <c r="BM1237"/>
      <c r="BN1237"/>
      <c r="BO1237"/>
      <c r="BP1237"/>
      <c r="BQ1237"/>
      <c r="BR1237"/>
      <c r="BS1237"/>
      <c r="BT1237"/>
      <c r="BU1237"/>
      <c r="BV1237"/>
      <c r="BW1237"/>
      <c r="BX1237"/>
      <c r="BY1237"/>
      <c r="BZ1237"/>
      <c r="CA1237"/>
      <c r="CB1237"/>
      <c r="CC1237"/>
      <c r="CD1237"/>
      <c r="CE1237"/>
      <c r="CF1237"/>
      <c r="CG1237"/>
      <c r="CH1237"/>
      <c r="CI1237"/>
    </row>
    <row r="1238" spans="1:87" s="11" customFormat="1" ht="12" customHeight="1">
      <c r="A1238" s="168">
        <v>25300513</v>
      </c>
      <c r="B1238" s="111" t="str">
        <f t="shared" si="998"/>
        <v>25300513</v>
      </c>
      <c r="C1238" s="96" t="s">
        <v>158</v>
      </c>
      <c r="D1238" s="115" t="str">
        <f t="shared" si="999"/>
        <v>W/C</v>
      </c>
      <c r="E1238" s="574" t="s">
        <v>1709</v>
      </c>
      <c r="F1238" s="96"/>
      <c r="G1238" s="115"/>
      <c r="H1238" s="184" t="str">
        <f t="shared" si="988"/>
        <v/>
      </c>
      <c r="I1238" s="184" t="str">
        <f t="shared" si="989"/>
        <v/>
      </c>
      <c r="J1238" s="184" t="str">
        <f t="shared" si="990"/>
        <v/>
      </c>
      <c r="K1238" s="184" t="str">
        <f t="shared" si="981"/>
        <v/>
      </c>
      <c r="L1238" s="184" t="str">
        <f t="shared" si="963"/>
        <v>NO</v>
      </c>
      <c r="M1238" s="184" t="str">
        <f t="shared" si="964"/>
        <v>W/C</v>
      </c>
      <c r="N1238" s="184" t="str">
        <f t="shared" si="965"/>
        <v>W/C</v>
      </c>
      <c r="O1238" s="4"/>
      <c r="P1238" s="97">
        <v>-122.58</v>
      </c>
      <c r="Q1238" s="97">
        <v>-122.58</v>
      </c>
      <c r="R1238" s="97">
        <v>-244.98</v>
      </c>
      <c r="S1238" s="97">
        <v>-244.98</v>
      </c>
      <c r="T1238" s="97">
        <v>-244.98</v>
      </c>
      <c r="U1238" s="97">
        <v>-244.98</v>
      </c>
      <c r="V1238" s="97">
        <v>-244.98</v>
      </c>
      <c r="W1238" s="97">
        <v>-244.98</v>
      </c>
      <c r="X1238" s="97">
        <v>-932.08</v>
      </c>
      <c r="Y1238" s="97">
        <v>-932.08</v>
      </c>
      <c r="Z1238" s="97">
        <v>-656.4</v>
      </c>
      <c r="AA1238" s="97">
        <v>-141.4</v>
      </c>
      <c r="AB1238" s="97">
        <v>-141.4</v>
      </c>
      <c r="AC1238" s="97"/>
      <c r="AD1238" s="97"/>
      <c r="AE1238" s="97">
        <f t="shared" si="996"/>
        <v>-365.53416666666658</v>
      </c>
      <c r="AF1238" s="105"/>
      <c r="AG1238" s="105"/>
      <c r="AH1238" s="102"/>
      <c r="AI1238" s="102"/>
      <c r="AJ1238" s="102"/>
      <c r="AK1238" s="103"/>
      <c r="AL1238" s="102">
        <f t="shared" si="991"/>
        <v>0</v>
      </c>
      <c r="AM1238" s="101"/>
      <c r="AN1238" s="102">
        <f>AE1238</f>
        <v>-365.53416666666658</v>
      </c>
      <c r="AO1238" s="264">
        <f t="shared" si="992"/>
        <v>-365.53416666666658</v>
      </c>
      <c r="AP1238" s="102"/>
      <c r="AQ1238" s="87">
        <f t="shared" si="1000"/>
        <v>-141.4</v>
      </c>
      <c r="AR1238" s="102"/>
      <c r="AS1238" s="102"/>
      <c r="AT1238" s="102"/>
      <c r="AU1238" s="103"/>
      <c r="AV1238" s="102">
        <f t="shared" si="993"/>
        <v>0</v>
      </c>
      <c r="AW1238" s="101"/>
      <c r="AX1238" s="102">
        <f>AQ1238</f>
        <v>-141.4</v>
      </c>
      <c r="AY1238" s="101">
        <f t="shared" si="994"/>
        <v>-141.4</v>
      </c>
      <c r="AZ1238" s="516"/>
      <c r="BA1238"/>
      <c r="BC1238"/>
      <c r="BD1238"/>
      <c r="BE1238"/>
      <c r="BF1238"/>
      <c r="BG1238"/>
      <c r="BH1238"/>
      <c r="BI1238"/>
      <c r="BJ1238"/>
      <c r="BK1238"/>
      <c r="BL1238"/>
      <c r="BM1238"/>
      <c r="BN1238"/>
      <c r="BO1238"/>
      <c r="BP1238"/>
      <c r="BQ1238"/>
      <c r="BR1238"/>
      <c r="BS1238"/>
      <c r="BT1238"/>
      <c r="BU1238"/>
      <c r="BV1238"/>
      <c r="BW1238"/>
      <c r="BX1238"/>
      <c r="BY1238"/>
      <c r="BZ1238"/>
      <c r="CA1238"/>
      <c r="CB1238"/>
      <c r="CC1238"/>
      <c r="CD1238"/>
      <c r="CE1238"/>
      <c r="CF1238"/>
      <c r="CG1238"/>
      <c r="CH1238"/>
      <c r="CI1238"/>
    </row>
    <row r="1239" spans="1:87" s="11" customFormat="1" ht="12" customHeight="1">
      <c r="A1239" s="168">
        <v>25300541</v>
      </c>
      <c r="B1239" s="111" t="str">
        <f t="shared" si="998"/>
        <v>25300541</v>
      </c>
      <c r="C1239" s="96" t="s">
        <v>333</v>
      </c>
      <c r="D1239" s="115" t="str">
        <f t="shared" si="999"/>
        <v>W/C</v>
      </c>
      <c r="E1239" s="115"/>
      <c r="F1239" s="96"/>
      <c r="G1239" s="115"/>
      <c r="H1239" s="184" t="str">
        <f t="shared" si="988"/>
        <v/>
      </c>
      <c r="I1239" s="184" t="str">
        <f t="shared" si="989"/>
        <v/>
      </c>
      <c r="J1239" s="184" t="str">
        <f t="shared" si="990"/>
        <v/>
      </c>
      <c r="K1239" s="184" t="str">
        <f t="shared" si="981"/>
        <v/>
      </c>
      <c r="L1239" s="184" t="str">
        <f t="shared" si="963"/>
        <v>NO</v>
      </c>
      <c r="M1239" s="184" t="str">
        <f t="shared" si="964"/>
        <v>W/C</v>
      </c>
      <c r="N1239" s="184" t="str">
        <f t="shared" si="965"/>
        <v>W/C</v>
      </c>
      <c r="O1239"/>
      <c r="P1239" s="97">
        <v>663656.93000000005</v>
      </c>
      <c r="Q1239" s="97">
        <v>0</v>
      </c>
      <c r="R1239" s="97">
        <v>0</v>
      </c>
      <c r="S1239" s="97">
        <v>0</v>
      </c>
      <c r="T1239" s="97">
        <v>0</v>
      </c>
      <c r="U1239" s="97">
        <v>-281808.19</v>
      </c>
      <c r="V1239" s="97">
        <v>-456830.16</v>
      </c>
      <c r="W1239" s="97">
        <v>-129307.69</v>
      </c>
      <c r="X1239" s="97">
        <v>-151388.35999999999</v>
      </c>
      <c r="Y1239" s="97">
        <v>-405635.55</v>
      </c>
      <c r="Z1239" s="97">
        <v>501833.9</v>
      </c>
      <c r="AA1239" s="97">
        <v>0</v>
      </c>
      <c r="AB1239" s="97">
        <v>0</v>
      </c>
      <c r="AC1239" s="97"/>
      <c r="AD1239" s="97"/>
      <c r="AE1239" s="97">
        <f t="shared" si="996"/>
        <v>-49275.63208333333</v>
      </c>
      <c r="AF1239" s="146"/>
      <c r="AG1239" s="146"/>
      <c r="AH1239" s="102"/>
      <c r="AI1239" s="102"/>
      <c r="AJ1239" s="102"/>
      <c r="AK1239" s="103"/>
      <c r="AL1239" s="102">
        <f t="shared" si="991"/>
        <v>0</v>
      </c>
      <c r="AM1239" s="101"/>
      <c r="AN1239" s="102">
        <f>AE1239</f>
        <v>-49275.63208333333</v>
      </c>
      <c r="AO1239" s="264">
        <f t="shared" si="992"/>
        <v>-49275.63208333333</v>
      </c>
      <c r="AP1239" s="240"/>
      <c r="AQ1239" s="87">
        <f t="shared" si="1000"/>
        <v>0</v>
      </c>
      <c r="AR1239" s="102"/>
      <c r="AS1239" s="102"/>
      <c r="AT1239" s="102"/>
      <c r="AU1239" s="103"/>
      <c r="AV1239" s="102">
        <f t="shared" si="993"/>
        <v>0</v>
      </c>
      <c r="AW1239" s="101"/>
      <c r="AX1239" s="102">
        <f t="shared" ref="AX1239:AX1241" si="1009">AQ1239</f>
        <v>0</v>
      </c>
      <c r="AY1239" s="101">
        <f t="shared" si="994"/>
        <v>0</v>
      </c>
      <c r="AZ1239" s="516"/>
      <c r="BA1239"/>
      <c r="BC1239"/>
      <c r="BD1239"/>
      <c r="BE1239"/>
      <c r="BF1239"/>
      <c r="BG1239"/>
      <c r="BH1239"/>
      <c r="BI1239"/>
      <c r="BJ1239"/>
      <c r="BK1239"/>
      <c r="BL1239"/>
      <c r="BM1239"/>
      <c r="BN1239"/>
      <c r="BO1239"/>
      <c r="BP1239"/>
      <c r="BQ1239"/>
      <c r="BR1239"/>
      <c r="BS1239"/>
      <c r="BT1239"/>
      <c r="BU1239"/>
      <c r="BV1239"/>
      <c r="BW1239"/>
      <c r="BX1239"/>
      <c r="BY1239"/>
      <c r="BZ1239"/>
      <c r="CA1239"/>
      <c r="CB1239"/>
      <c r="CC1239"/>
      <c r="CD1239"/>
      <c r="CE1239"/>
      <c r="CF1239"/>
      <c r="CG1239"/>
      <c r="CH1239"/>
      <c r="CI1239"/>
    </row>
    <row r="1240" spans="1:87" s="11" customFormat="1" ht="12" customHeight="1">
      <c r="A1240" s="174">
        <v>25300543</v>
      </c>
      <c r="B1240" s="204" t="str">
        <f t="shared" si="998"/>
        <v>25300543</v>
      </c>
      <c r="C1240" s="96" t="s">
        <v>147</v>
      </c>
      <c r="D1240" s="115" t="str">
        <f t="shared" si="999"/>
        <v>W/C</v>
      </c>
      <c r="E1240" s="574" t="s">
        <v>1709</v>
      </c>
      <c r="F1240" s="96"/>
      <c r="G1240" s="115"/>
      <c r="H1240" s="184" t="str">
        <f t="shared" si="988"/>
        <v/>
      </c>
      <c r="I1240" s="184" t="str">
        <f t="shared" si="989"/>
        <v/>
      </c>
      <c r="J1240" s="184" t="str">
        <f t="shared" si="990"/>
        <v/>
      </c>
      <c r="K1240" s="184" t="str">
        <f t="shared" si="981"/>
        <v/>
      </c>
      <c r="L1240" s="184" t="str">
        <f t="shared" si="963"/>
        <v>NO</v>
      </c>
      <c r="M1240" s="184" t="str">
        <f t="shared" si="964"/>
        <v>W/C</v>
      </c>
      <c r="N1240" s="184" t="str">
        <f t="shared" si="965"/>
        <v>W/C</v>
      </c>
      <c r="O1240" s="4"/>
      <c r="P1240" s="97">
        <v>0</v>
      </c>
      <c r="Q1240" s="97">
        <v>0</v>
      </c>
      <c r="R1240" s="97">
        <v>0</v>
      </c>
      <c r="S1240" s="97">
        <v>0</v>
      </c>
      <c r="T1240" s="97">
        <v>0</v>
      </c>
      <c r="U1240" s="97">
        <v>0</v>
      </c>
      <c r="V1240" s="97">
        <v>0</v>
      </c>
      <c r="W1240" s="97">
        <v>0</v>
      </c>
      <c r="X1240" s="97">
        <v>0</v>
      </c>
      <c r="Y1240" s="97">
        <v>0</v>
      </c>
      <c r="Z1240" s="97">
        <v>-526.4</v>
      </c>
      <c r="AA1240" s="97">
        <v>-526.4</v>
      </c>
      <c r="AB1240" s="97">
        <v>-526.4</v>
      </c>
      <c r="AC1240" s="97"/>
      <c r="AD1240" s="97"/>
      <c r="AE1240" s="97">
        <f t="shared" si="996"/>
        <v>-109.66666666666667</v>
      </c>
      <c r="AF1240" s="146"/>
      <c r="AG1240" s="108"/>
      <c r="AH1240" s="102"/>
      <c r="AI1240" s="102"/>
      <c r="AJ1240" s="102"/>
      <c r="AK1240" s="103"/>
      <c r="AL1240" s="102">
        <f t="shared" si="991"/>
        <v>0</v>
      </c>
      <c r="AM1240" s="101"/>
      <c r="AN1240" s="102">
        <f>AE1240</f>
        <v>-109.66666666666667</v>
      </c>
      <c r="AO1240" s="264">
        <f t="shared" si="992"/>
        <v>-109.66666666666667</v>
      </c>
      <c r="AP1240" s="102"/>
      <c r="AQ1240" s="87">
        <f t="shared" si="1000"/>
        <v>-526.4</v>
      </c>
      <c r="AR1240" s="102"/>
      <c r="AS1240" s="102"/>
      <c r="AT1240" s="102"/>
      <c r="AU1240" s="103"/>
      <c r="AV1240" s="102">
        <f t="shared" si="993"/>
        <v>0</v>
      </c>
      <c r="AW1240" s="101"/>
      <c r="AX1240" s="102">
        <f t="shared" si="1009"/>
        <v>-526.4</v>
      </c>
      <c r="AY1240" s="101">
        <f t="shared" si="994"/>
        <v>-526.4</v>
      </c>
      <c r="AZ1240" s="516"/>
      <c r="BA1240"/>
      <c r="BC1240"/>
      <c r="BD1240"/>
      <c r="BE1240"/>
      <c r="BF1240"/>
      <c r="BG1240"/>
      <c r="BH1240"/>
      <c r="BI1240"/>
      <c r="BJ1240"/>
      <c r="BK1240"/>
      <c r="BL1240"/>
      <c r="BM1240"/>
      <c r="BN1240"/>
      <c r="BO1240"/>
      <c r="BP1240"/>
      <c r="BQ1240"/>
      <c r="BR1240"/>
      <c r="BS1240"/>
      <c r="BT1240"/>
      <c r="BU1240"/>
      <c r="BV1240"/>
      <c r="BW1240"/>
      <c r="BX1240"/>
      <c r="BY1240"/>
      <c r="BZ1240"/>
      <c r="CA1240"/>
      <c r="CB1240"/>
      <c r="CC1240"/>
      <c r="CD1240"/>
      <c r="CE1240"/>
      <c r="CF1240"/>
      <c r="CG1240"/>
      <c r="CH1240"/>
      <c r="CI1240"/>
    </row>
    <row r="1241" spans="1:87" s="11" customFormat="1" ht="12" customHeight="1">
      <c r="A1241" s="168">
        <v>25300553</v>
      </c>
      <c r="B1241" s="111" t="str">
        <f t="shared" si="998"/>
        <v>25300553</v>
      </c>
      <c r="C1241" s="147" t="s">
        <v>148</v>
      </c>
      <c r="D1241" s="115" t="str">
        <f t="shared" si="999"/>
        <v>W/C</v>
      </c>
      <c r="E1241" s="115"/>
      <c r="F1241" s="147"/>
      <c r="G1241" s="115"/>
      <c r="H1241" s="184" t="str">
        <f t="shared" si="988"/>
        <v/>
      </c>
      <c r="I1241" s="184" t="str">
        <f t="shared" si="989"/>
        <v/>
      </c>
      <c r="J1241" s="184" t="str">
        <f t="shared" si="990"/>
        <v/>
      </c>
      <c r="K1241" s="184" t="str">
        <f t="shared" si="981"/>
        <v/>
      </c>
      <c r="L1241" s="184" t="str">
        <f t="shared" si="963"/>
        <v>NO</v>
      </c>
      <c r="M1241" s="184" t="str">
        <f t="shared" si="964"/>
        <v>W/C</v>
      </c>
      <c r="N1241" s="184" t="str">
        <f t="shared" si="965"/>
        <v>W/C</v>
      </c>
      <c r="O1241"/>
      <c r="P1241" s="97">
        <v>-7941.4</v>
      </c>
      <c r="Q1241" s="97">
        <v>-7440.56</v>
      </c>
      <c r="R1241" s="97">
        <v>-7440.56</v>
      </c>
      <c r="S1241" s="97">
        <v>-7440.56</v>
      </c>
      <c r="T1241" s="97">
        <v>-7440.56</v>
      </c>
      <c r="U1241" s="97">
        <v>-7440.56</v>
      </c>
      <c r="V1241" s="97">
        <v>0</v>
      </c>
      <c r="W1241" s="97">
        <v>0</v>
      </c>
      <c r="X1241" s="97">
        <v>0</v>
      </c>
      <c r="Y1241" s="97">
        <v>0</v>
      </c>
      <c r="Z1241" s="97">
        <v>6773.05</v>
      </c>
      <c r="AA1241" s="97">
        <v>6860.05</v>
      </c>
      <c r="AB1241" s="97">
        <v>6860.05</v>
      </c>
      <c r="AC1241" s="97"/>
      <c r="AD1241" s="97"/>
      <c r="AE1241" s="97">
        <f t="shared" si="996"/>
        <v>-2009.197916666667</v>
      </c>
      <c r="AF1241" s="105"/>
      <c r="AG1241" s="104"/>
      <c r="AH1241" s="102"/>
      <c r="AI1241" s="102"/>
      <c r="AJ1241" s="102"/>
      <c r="AK1241" s="103"/>
      <c r="AL1241" s="102">
        <f t="shared" si="991"/>
        <v>0</v>
      </c>
      <c r="AM1241" s="101"/>
      <c r="AN1241" s="102">
        <f>AE1241</f>
        <v>-2009.197916666667</v>
      </c>
      <c r="AO1241" s="264">
        <f t="shared" si="992"/>
        <v>-2009.197916666667</v>
      </c>
      <c r="AP1241" s="240"/>
      <c r="AQ1241" s="87">
        <f t="shared" si="1000"/>
        <v>6860.05</v>
      </c>
      <c r="AR1241" s="102"/>
      <c r="AS1241" s="102"/>
      <c r="AT1241" s="102"/>
      <c r="AU1241" s="103"/>
      <c r="AV1241" s="102">
        <f t="shared" si="993"/>
        <v>0</v>
      </c>
      <c r="AW1241" s="101"/>
      <c r="AX1241" s="102">
        <f t="shared" si="1009"/>
        <v>6860.05</v>
      </c>
      <c r="AY1241" s="101">
        <f t="shared" si="994"/>
        <v>6860.05</v>
      </c>
      <c r="AZ1241" s="516"/>
      <c r="BA1241"/>
      <c r="BC1241"/>
      <c r="BD1241"/>
      <c r="BE1241"/>
      <c r="BF1241"/>
      <c r="BG1241"/>
      <c r="BH1241"/>
      <c r="BI1241"/>
      <c r="BJ1241"/>
      <c r="BK1241"/>
      <c r="BL1241"/>
      <c r="BM1241"/>
      <c r="BN1241"/>
      <c r="BO1241"/>
      <c r="BP1241"/>
      <c r="BQ1241"/>
      <c r="BR1241"/>
      <c r="BS1241"/>
      <c r="BT1241"/>
      <c r="BU1241"/>
      <c r="BV1241"/>
      <c r="BW1241"/>
      <c r="BX1241"/>
      <c r="BY1241"/>
      <c r="BZ1241"/>
      <c r="CA1241"/>
      <c r="CB1241"/>
      <c r="CC1241"/>
      <c r="CD1241"/>
      <c r="CE1241"/>
      <c r="CF1241"/>
      <c r="CG1241"/>
      <c r="CH1241"/>
      <c r="CI1241"/>
    </row>
    <row r="1242" spans="1:87" s="11" customFormat="1" ht="12" customHeight="1">
      <c r="A1242" s="168">
        <v>25300561</v>
      </c>
      <c r="B1242" s="111" t="str">
        <f t="shared" si="998"/>
        <v>25300561</v>
      </c>
      <c r="C1242" s="96" t="s">
        <v>664</v>
      </c>
      <c r="D1242" s="115" t="str">
        <f t="shared" si="999"/>
        <v>Non-Op</v>
      </c>
      <c r="E1242" s="115"/>
      <c r="F1242" s="96"/>
      <c r="G1242" s="115"/>
      <c r="H1242" s="184" t="str">
        <f t="shared" si="988"/>
        <v/>
      </c>
      <c r="I1242" s="184" t="str">
        <f t="shared" si="989"/>
        <v/>
      </c>
      <c r="J1242" s="184" t="str">
        <f t="shared" si="990"/>
        <v/>
      </c>
      <c r="K1242" s="184" t="str">
        <f t="shared" si="981"/>
        <v>Non-Op</v>
      </c>
      <c r="L1242" s="184" t="str">
        <f t="shared" ref="L1242:L1308" si="1010">IF(VALUE(AM1242),"W/C",IF(ISBLANK(AM1242),"NO","W/C"))</f>
        <v>NO</v>
      </c>
      <c r="M1242" s="184" t="str">
        <f t="shared" ref="M1242:M1308" si="1011">IF(VALUE(AN1242),"W/C",IF(ISBLANK(AN1242),"NO","W/C"))</f>
        <v>NO</v>
      </c>
      <c r="N1242" s="184" t="str">
        <f t="shared" ref="N1242:N1308" si="1012">IF(OR(CONCATENATE(L1242,M1242)="NOW/C",CONCATENATE(L1242,M1242)="W/CNO"),"W/C","")</f>
        <v/>
      </c>
      <c r="O1242"/>
      <c r="P1242" s="97">
        <v>-7341235</v>
      </c>
      <c r="Q1242" s="97">
        <v>-7341235</v>
      </c>
      <c r="R1242" s="97">
        <v>-7341235</v>
      </c>
      <c r="S1242" s="97">
        <v>-7357177</v>
      </c>
      <c r="T1242" s="97">
        <v>-7357177</v>
      </c>
      <c r="U1242" s="97">
        <v>-7357177</v>
      </c>
      <c r="V1242" s="97">
        <v>-7373423</v>
      </c>
      <c r="W1242" s="97">
        <v>-7373423</v>
      </c>
      <c r="X1242" s="97">
        <v>-7373423</v>
      </c>
      <c r="Y1242" s="97">
        <v>-7389981</v>
      </c>
      <c r="Z1242" s="97">
        <v>-7389981</v>
      </c>
      <c r="AA1242" s="97">
        <v>-7389981</v>
      </c>
      <c r="AB1242" s="97">
        <v>-7406855</v>
      </c>
      <c r="AC1242" s="97"/>
      <c r="AD1242" s="97"/>
      <c r="AE1242" s="97">
        <f t="shared" si="996"/>
        <v>-7368188.166666667</v>
      </c>
      <c r="AF1242" s="105"/>
      <c r="AG1242" s="104"/>
      <c r="AH1242" s="102"/>
      <c r="AI1242" s="102"/>
      <c r="AJ1242" s="102"/>
      <c r="AK1242" s="103">
        <f>AE1242</f>
        <v>-7368188.166666667</v>
      </c>
      <c r="AL1242" s="102">
        <f t="shared" si="991"/>
        <v>-7368188.166666667</v>
      </c>
      <c r="AM1242" s="101"/>
      <c r="AN1242" s="102"/>
      <c r="AO1242" s="264">
        <f t="shared" si="992"/>
        <v>0</v>
      </c>
      <c r="AP1242" s="240"/>
      <c r="AQ1242" s="87">
        <f t="shared" si="1000"/>
        <v>-7406855</v>
      </c>
      <c r="AR1242" s="102"/>
      <c r="AS1242" s="102"/>
      <c r="AT1242" s="102"/>
      <c r="AU1242" s="103">
        <f>AQ1242</f>
        <v>-7406855</v>
      </c>
      <c r="AV1242" s="102">
        <f t="shared" si="993"/>
        <v>-7406855</v>
      </c>
      <c r="AW1242" s="101"/>
      <c r="AX1242" s="102"/>
      <c r="AY1242" s="101">
        <f t="shared" si="994"/>
        <v>0</v>
      </c>
      <c r="AZ1242" s="516" t="s">
        <v>1703</v>
      </c>
      <c r="BA1242"/>
      <c r="BC1242"/>
      <c r="BD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row>
    <row r="1243" spans="1:87" s="11" customFormat="1" ht="12" customHeight="1">
      <c r="A1243" s="539" t="s">
        <v>1654</v>
      </c>
      <c r="B1243" s="540"/>
      <c r="C1243" s="524" t="s">
        <v>1650</v>
      </c>
      <c r="D1243" s="525" t="str">
        <f t="shared" si="999"/>
        <v>W/C</v>
      </c>
      <c r="E1243" s="525"/>
      <c r="F1243" s="545">
        <v>43405</v>
      </c>
      <c r="G1243" s="525"/>
      <c r="H1243" s="527" t="str">
        <f t="shared" si="988"/>
        <v/>
      </c>
      <c r="I1243" s="527" t="str">
        <f t="shared" si="989"/>
        <v/>
      </c>
      <c r="J1243" s="527" t="str">
        <f t="shared" si="990"/>
        <v/>
      </c>
      <c r="K1243" s="527" t="str">
        <f t="shared" si="981"/>
        <v/>
      </c>
      <c r="L1243" s="527" t="str">
        <f t="shared" ref="L1243" si="1013">IF(VALUE(AM1243),"W/C",IF(ISBLANK(AM1243),"NO","W/C"))</f>
        <v>NO</v>
      </c>
      <c r="M1243" s="527" t="str">
        <f t="shared" ref="M1243" si="1014">IF(VALUE(AN1243),"W/C",IF(ISBLANK(AN1243),"NO","W/C"))</f>
        <v>W/C</v>
      </c>
      <c r="N1243" s="527" t="str">
        <f t="shared" ref="N1243" si="1015">IF(OR(CONCATENATE(L1243,M1243)="NOW/C",CONCATENATE(L1243,M1243)="W/CNO"),"W/C","")</f>
        <v>W/C</v>
      </c>
      <c r="O1243" s="528"/>
      <c r="P1243" s="529"/>
      <c r="Q1243" s="529"/>
      <c r="R1243" s="529"/>
      <c r="S1243" s="529"/>
      <c r="T1243" s="529"/>
      <c r="U1243" s="529"/>
      <c r="V1243" s="529"/>
      <c r="W1243" s="529"/>
      <c r="X1243" s="529"/>
      <c r="Y1243" s="529"/>
      <c r="Z1243" s="529"/>
      <c r="AA1243" s="529">
        <v>-1779.95</v>
      </c>
      <c r="AB1243" s="529">
        <v>-1779.95</v>
      </c>
      <c r="AC1243" s="529"/>
      <c r="AD1243" s="529"/>
      <c r="AE1243" s="529">
        <f t="shared" si="996"/>
        <v>-222.49375000000001</v>
      </c>
      <c r="AF1243" s="530"/>
      <c r="AG1243" s="542"/>
      <c r="AH1243" s="532"/>
      <c r="AI1243" s="532"/>
      <c r="AJ1243" s="532"/>
      <c r="AK1243" s="533"/>
      <c r="AL1243" s="532">
        <f t="shared" si="991"/>
        <v>0</v>
      </c>
      <c r="AM1243" s="534"/>
      <c r="AN1243" s="532">
        <f>AE1243</f>
        <v>-222.49375000000001</v>
      </c>
      <c r="AO1243" s="535">
        <f t="shared" ref="AO1243" si="1016">AM1243+AN1243</f>
        <v>-222.49375000000001</v>
      </c>
      <c r="AP1243" s="532"/>
      <c r="AQ1243" s="536">
        <f t="shared" si="1000"/>
        <v>-1779.95</v>
      </c>
      <c r="AR1243" s="532"/>
      <c r="AS1243" s="532"/>
      <c r="AT1243" s="532"/>
      <c r="AU1243" s="533"/>
      <c r="AV1243" s="532">
        <f t="shared" si="993"/>
        <v>0</v>
      </c>
      <c r="AW1243" s="534"/>
      <c r="AX1243" s="532">
        <f>AQ1243</f>
        <v>-1779.95</v>
      </c>
      <c r="AY1243" s="534">
        <f t="shared" si="994"/>
        <v>-1779.95</v>
      </c>
      <c r="AZ1243" s="538"/>
      <c r="BA1243"/>
      <c r="BC1243"/>
      <c r="BD1243"/>
      <c r="BE1243"/>
      <c r="BF1243"/>
      <c r="BG1243"/>
      <c r="BH1243"/>
      <c r="BI1243"/>
      <c r="BJ1243"/>
      <c r="BK1243"/>
      <c r="BL1243"/>
      <c r="BM1243"/>
      <c r="BN1243"/>
      <c r="BO1243"/>
      <c r="BP1243"/>
      <c r="BQ1243"/>
      <c r="BR1243"/>
      <c r="BS1243"/>
      <c r="BT1243"/>
      <c r="BU1243"/>
      <c r="BV1243"/>
      <c r="BW1243"/>
      <c r="BX1243"/>
      <c r="BY1243"/>
      <c r="BZ1243"/>
      <c r="CA1243"/>
      <c r="CB1243"/>
      <c r="CC1243"/>
      <c r="CD1243"/>
      <c r="CE1243"/>
      <c r="CF1243"/>
      <c r="CG1243"/>
      <c r="CH1243"/>
      <c r="CI1243"/>
    </row>
    <row r="1244" spans="1:87" s="11" customFormat="1" ht="12" customHeight="1">
      <c r="A1244" s="172">
        <v>25300581</v>
      </c>
      <c r="B1244" s="110" t="str">
        <f t="shared" si="998"/>
        <v>25300581</v>
      </c>
      <c r="C1244" s="110" t="s">
        <v>56</v>
      </c>
      <c r="D1244" s="115" t="str">
        <f t="shared" si="999"/>
        <v>W/C</v>
      </c>
      <c r="E1244" s="115"/>
      <c r="F1244" s="110"/>
      <c r="G1244" s="115"/>
      <c r="H1244" s="184" t="str">
        <f t="shared" si="988"/>
        <v/>
      </c>
      <c r="I1244" s="184" t="str">
        <f t="shared" si="989"/>
        <v/>
      </c>
      <c r="J1244" s="184" t="str">
        <f t="shared" si="990"/>
        <v/>
      </c>
      <c r="K1244" s="184" t="str">
        <f t="shared" ref="K1244:K1275" si="1017">IF(VALUE(AK1244),K$7,IF(ISBLANK(AK1244),"",K$7))</f>
        <v/>
      </c>
      <c r="L1244" s="184" t="str">
        <f t="shared" si="1010"/>
        <v>NO</v>
      </c>
      <c r="M1244" s="184" t="str">
        <f t="shared" si="1011"/>
        <v>W/C</v>
      </c>
      <c r="N1244" s="184" t="str">
        <f t="shared" si="1012"/>
        <v>W/C</v>
      </c>
      <c r="O1244"/>
      <c r="P1244" s="97">
        <v>-6429863.0099999998</v>
      </c>
      <c r="Q1244" s="97">
        <v>-6429863.0099999998</v>
      </c>
      <c r="R1244" s="97">
        <v>-6429863.0099999998</v>
      </c>
      <c r="S1244" s="97">
        <v>-6429863.0099999998</v>
      </c>
      <c r="T1244" s="97">
        <v>-6429863.0099999998</v>
      </c>
      <c r="U1244" s="97">
        <v>-6429863.0099999998</v>
      </c>
      <c r="V1244" s="97">
        <v>-6429863.0099999998</v>
      </c>
      <c r="W1244" s="97">
        <v>-6429863.0099999998</v>
      </c>
      <c r="X1244" s="97">
        <v>-6429863.0099999998</v>
      </c>
      <c r="Y1244" s="97">
        <v>-6429863.0099999998</v>
      </c>
      <c r="Z1244" s="97">
        <v>-7085845.1200000001</v>
      </c>
      <c r="AA1244" s="97">
        <v>-7126330.3799999999</v>
      </c>
      <c r="AB1244" s="97">
        <v>-7126330.3799999999</v>
      </c>
      <c r="AC1244" s="97"/>
      <c r="AD1244" s="97"/>
      <c r="AE1244" s="97">
        <f t="shared" si="996"/>
        <v>-6571586.6070833327</v>
      </c>
      <c r="AF1244" s="105"/>
      <c r="AG1244" s="105"/>
      <c r="AH1244" s="102"/>
      <c r="AI1244" s="102"/>
      <c r="AJ1244" s="102"/>
      <c r="AK1244" s="103"/>
      <c r="AL1244" s="102">
        <f t="shared" si="991"/>
        <v>0</v>
      </c>
      <c r="AM1244" s="101"/>
      <c r="AN1244" s="102">
        <f>AE1244</f>
        <v>-6571586.6070833327</v>
      </c>
      <c r="AO1244" s="264">
        <f t="shared" si="992"/>
        <v>-6571586.6070833327</v>
      </c>
      <c r="AP1244" s="240"/>
      <c r="AQ1244" s="87">
        <f t="shared" si="1000"/>
        <v>-7126330.3799999999</v>
      </c>
      <c r="AR1244" s="102"/>
      <c r="AS1244" s="102"/>
      <c r="AT1244" s="102"/>
      <c r="AU1244" s="103"/>
      <c r="AV1244" s="102">
        <f t="shared" si="993"/>
        <v>0</v>
      </c>
      <c r="AW1244" s="101"/>
      <c r="AX1244" s="102">
        <f>AQ1244</f>
        <v>-7126330.3799999999</v>
      </c>
      <c r="AY1244" s="101">
        <f t="shared" si="994"/>
        <v>-7126330.3799999999</v>
      </c>
      <c r="AZ1244" s="516"/>
      <c r="BA1244"/>
      <c r="BC1244"/>
      <c r="BD1244"/>
      <c r="BE1244"/>
      <c r="BF1244"/>
      <c r="BG1244"/>
      <c r="BH1244"/>
      <c r="BI1244"/>
      <c r="BJ1244"/>
      <c r="BK1244"/>
      <c r="BL1244"/>
      <c r="BM1244"/>
      <c r="BN1244"/>
      <c r="BO1244"/>
      <c r="BP1244"/>
      <c r="BQ1244"/>
      <c r="BR1244"/>
      <c r="BS1244"/>
      <c r="BT1244"/>
      <c r="BU1244"/>
      <c r="BV1244"/>
      <c r="BW1244"/>
      <c r="BX1244"/>
      <c r="BY1244"/>
      <c r="BZ1244"/>
      <c r="CA1244"/>
      <c r="CB1244"/>
      <c r="CC1244"/>
      <c r="CD1244"/>
      <c r="CE1244"/>
      <c r="CF1244"/>
      <c r="CG1244"/>
      <c r="CH1244"/>
      <c r="CI1244"/>
    </row>
    <row r="1245" spans="1:87" s="11" customFormat="1" ht="12" customHeight="1">
      <c r="A1245" s="172">
        <v>25300582</v>
      </c>
      <c r="B1245" s="110" t="str">
        <f t="shared" si="998"/>
        <v>25300582</v>
      </c>
      <c r="C1245" s="110" t="s">
        <v>57</v>
      </c>
      <c r="D1245" s="115" t="str">
        <f t="shared" si="999"/>
        <v>W/C</v>
      </c>
      <c r="E1245" s="115"/>
      <c r="F1245" s="110"/>
      <c r="G1245" s="115"/>
      <c r="H1245" s="184" t="str">
        <f t="shared" ref="H1245:H1276" si="1018">IF(VALUE(AH1245),H$7,IF(ISBLANK(AH1245),"",H$7))</f>
        <v/>
      </c>
      <c r="I1245" s="184" t="str">
        <f t="shared" ref="I1245:I1276" si="1019">IF(VALUE(AI1245),I$7,IF(ISBLANK(AI1245),"",I$7))</f>
        <v/>
      </c>
      <c r="J1245" s="184" t="str">
        <f t="shared" ref="J1245:J1276" si="1020">IF(VALUE(AJ1245),J$7,IF(ISBLANK(AJ1245),"",J$7))</f>
        <v/>
      </c>
      <c r="K1245" s="184" t="str">
        <f t="shared" si="1017"/>
        <v/>
      </c>
      <c r="L1245" s="184" t="str">
        <f t="shared" si="1010"/>
        <v>NO</v>
      </c>
      <c r="M1245" s="184" t="str">
        <f t="shared" si="1011"/>
        <v>W/C</v>
      </c>
      <c r="N1245" s="184" t="str">
        <f t="shared" si="1012"/>
        <v>W/C</v>
      </c>
      <c r="O1245"/>
      <c r="P1245" s="97">
        <v>-2811236.71</v>
      </c>
      <c r="Q1245" s="97">
        <v>-2811236.71</v>
      </c>
      <c r="R1245" s="97">
        <v>-2811236.71</v>
      </c>
      <c r="S1245" s="97">
        <v>-2811236.71</v>
      </c>
      <c r="T1245" s="97">
        <v>-2811236.71</v>
      </c>
      <c r="U1245" s="97">
        <v>-2811236.71</v>
      </c>
      <c r="V1245" s="97">
        <v>-2811236.71</v>
      </c>
      <c r="W1245" s="97">
        <v>-2811236.71</v>
      </c>
      <c r="X1245" s="97">
        <v>-2811236.71</v>
      </c>
      <c r="Y1245" s="97">
        <v>-2811236.71</v>
      </c>
      <c r="Z1245" s="97">
        <v>-3155379.78</v>
      </c>
      <c r="AA1245" s="97">
        <v>-3176619.26</v>
      </c>
      <c r="AB1245" s="97">
        <v>-3176619.26</v>
      </c>
      <c r="AC1245" s="97"/>
      <c r="AD1245" s="97"/>
      <c r="AE1245" s="97">
        <f t="shared" si="996"/>
        <v>-2885588.1179166674</v>
      </c>
      <c r="AF1245" s="105"/>
      <c r="AG1245" s="105"/>
      <c r="AH1245" s="102"/>
      <c r="AI1245" s="102"/>
      <c r="AJ1245" s="102"/>
      <c r="AK1245" s="103"/>
      <c r="AL1245" s="102">
        <f t="shared" si="991"/>
        <v>0</v>
      </c>
      <c r="AM1245" s="101"/>
      <c r="AN1245" s="102">
        <f>AE1245</f>
        <v>-2885588.1179166674</v>
      </c>
      <c r="AO1245" s="264">
        <f t="shared" si="992"/>
        <v>-2885588.1179166674</v>
      </c>
      <c r="AP1245" s="240"/>
      <c r="AQ1245" s="87">
        <f t="shared" si="1000"/>
        <v>-3176619.26</v>
      </c>
      <c r="AR1245" s="102"/>
      <c r="AS1245" s="102"/>
      <c r="AT1245" s="102"/>
      <c r="AU1245" s="103"/>
      <c r="AV1245" s="102">
        <f t="shared" si="993"/>
        <v>0</v>
      </c>
      <c r="AW1245" s="101"/>
      <c r="AX1245" s="102">
        <f t="shared" ref="AX1245:AX1247" si="1021">AQ1245</f>
        <v>-3176619.26</v>
      </c>
      <c r="AY1245" s="101">
        <f t="shared" si="994"/>
        <v>-3176619.26</v>
      </c>
      <c r="AZ1245" s="516"/>
      <c r="BA1245"/>
      <c r="BC1245"/>
      <c r="BD1245"/>
      <c r="BE1245"/>
      <c r="BF1245"/>
      <c r="BG1245"/>
      <c r="BH1245"/>
      <c r="BI1245"/>
      <c r="BJ1245"/>
      <c r="BK1245"/>
      <c r="BL1245"/>
      <c r="BM1245"/>
      <c r="BN1245"/>
      <c r="BO1245"/>
      <c r="BP1245"/>
      <c r="BQ1245"/>
      <c r="BR1245"/>
      <c r="BS1245"/>
      <c r="BT1245"/>
      <c r="BU1245"/>
      <c r="BV1245"/>
      <c r="BW1245"/>
      <c r="BX1245"/>
      <c r="BY1245"/>
      <c r="BZ1245"/>
      <c r="CA1245"/>
      <c r="CB1245"/>
      <c r="CC1245"/>
      <c r="CD1245"/>
      <c r="CE1245"/>
      <c r="CF1245"/>
      <c r="CG1245"/>
      <c r="CH1245"/>
      <c r="CI1245"/>
    </row>
    <row r="1246" spans="1:87" s="11" customFormat="1" ht="12" customHeight="1">
      <c r="A1246" s="172">
        <v>25300591</v>
      </c>
      <c r="B1246" s="110" t="str">
        <f t="shared" si="998"/>
        <v>25300591</v>
      </c>
      <c r="C1246" s="110" t="s">
        <v>58</v>
      </c>
      <c r="D1246" s="115" t="str">
        <f t="shared" si="999"/>
        <v>W/C</v>
      </c>
      <c r="E1246" s="115"/>
      <c r="F1246" s="110"/>
      <c r="G1246" s="115"/>
      <c r="H1246" s="184" t="str">
        <f t="shared" si="1018"/>
        <v/>
      </c>
      <c r="I1246" s="184" t="str">
        <f t="shared" si="1019"/>
        <v/>
      </c>
      <c r="J1246" s="184" t="str">
        <f t="shared" si="1020"/>
        <v/>
      </c>
      <c r="K1246" s="184" t="str">
        <f t="shared" si="1017"/>
        <v/>
      </c>
      <c r="L1246" s="184" t="str">
        <f t="shared" si="1010"/>
        <v>NO</v>
      </c>
      <c r="M1246" s="184" t="str">
        <f t="shared" si="1011"/>
        <v>W/C</v>
      </c>
      <c r="N1246" s="184" t="str">
        <f t="shared" si="1012"/>
        <v>W/C</v>
      </c>
      <c r="O1246"/>
      <c r="P1246" s="97">
        <v>6429863.0099999998</v>
      </c>
      <c r="Q1246" s="97">
        <v>6429863.0099999998</v>
      </c>
      <c r="R1246" s="97">
        <v>6429863.0099999998</v>
      </c>
      <c r="S1246" s="97">
        <v>6429863.0099999998</v>
      </c>
      <c r="T1246" s="97">
        <v>6429863.0099999998</v>
      </c>
      <c r="U1246" s="97">
        <v>6429863.0099999998</v>
      </c>
      <c r="V1246" s="97">
        <v>6429863.0099999998</v>
      </c>
      <c r="W1246" s="97">
        <v>6429863.0099999998</v>
      </c>
      <c r="X1246" s="97">
        <v>6429863.0099999998</v>
      </c>
      <c r="Y1246" s="97">
        <v>6429863.0099999998</v>
      </c>
      <c r="Z1246" s="97">
        <v>7085845.1200000001</v>
      </c>
      <c r="AA1246" s="97">
        <v>7126330.3799999999</v>
      </c>
      <c r="AB1246" s="97">
        <v>7126330.3799999999</v>
      </c>
      <c r="AC1246" s="97"/>
      <c r="AD1246" s="97"/>
      <c r="AE1246" s="97">
        <f t="shared" si="996"/>
        <v>6571586.6070833327</v>
      </c>
      <c r="AF1246" s="105"/>
      <c r="AG1246" s="105"/>
      <c r="AH1246" s="102"/>
      <c r="AI1246" s="102"/>
      <c r="AJ1246" s="102"/>
      <c r="AK1246" s="103"/>
      <c r="AL1246" s="102">
        <f t="shared" si="991"/>
        <v>0</v>
      </c>
      <c r="AM1246" s="101"/>
      <c r="AN1246" s="102">
        <f>AE1246</f>
        <v>6571586.6070833327</v>
      </c>
      <c r="AO1246" s="264">
        <f t="shared" si="992"/>
        <v>6571586.6070833327</v>
      </c>
      <c r="AP1246" s="240"/>
      <c r="AQ1246" s="87">
        <f t="shared" si="1000"/>
        <v>7126330.3799999999</v>
      </c>
      <c r="AR1246" s="102"/>
      <c r="AS1246" s="102"/>
      <c r="AT1246" s="102"/>
      <c r="AU1246" s="103"/>
      <c r="AV1246" s="102">
        <f t="shared" si="993"/>
        <v>0</v>
      </c>
      <c r="AW1246" s="101"/>
      <c r="AX1246" s="102">
        <f t="shared" si="1021"/>
        <v>7126330.3799999999</v>
      </c>
      <c r="AY1246" s="101">
        <f t="shared" si="994"/>
        <v>7126330.3799999999</v>
      </c>
      <c r="AZ1246" s="516"/>
      <c r="BA1246"/>
      <c r="BC1246"/>
      <c r="BD1246"/>
      <c r="BE1246"/>
      <c r="BF1246"/>
      <c r="BG1246"/>
      <c r="BH1246"/>
      <c r="BI1246"/>
      <c r="BJ1246"/>
      <c r="BK1246"/>
      <c r="BL1246"/>
      <c r="BM1246"/>
      <c r="BN1246"/>
      <c r="BO1246"/>
      <c r="BP1246"/>
      <c r="BQ1246"/>
      <c r="BR1246"/>
      <c r="BS1246"/>
      <c r="BT1246"/>
      <c r="BU1246"/>
      <c r="BV1246"/>
      <c r="BW1246"/>
      <c r="BX1246"/>
      <c r="BY1246"/>
      <c r="BZ1246"/>
      <c r="CA1246"/>
      <c r="CB1246"/>
      <c r="CC1246"/>
      <c r="CD1246"/>
      <c r="CE1246"/>
      <c r="CF1246"/>
      <c r="CG1246"/>
      <c r="CH1246"/>
      <c r="CI1246"/>
    </row>
    <row r="1247" spans="1:87" s="11" customFormat="1" ht="12" customHeight="1">
      <c r="A1247" s="172">
        <v>25300592</v>
      </c>
      <c r="B1247" s="110" t="str">
        <f t="shared" si="998"/>
        <v>25300592</v>
      </c>
      <c r="C1247" s="110" t="s">
        <v>59</v>
      </c>
      <c r="D1247" s="115" t="str">
        <f t="shared" si="999"/>
        <v>W/C</v>
      </c>
      <c r="E1247" s="115"/>
      <c r="F1247" s="110"/>
      <c r="G1247" s="115"/>
      <c r="H1247" s="184" t="str">
        <f t="shared" si="1018"/>
        <v/>
      </c>
      <c r="I1247" s="184" t="str">
        <f t="shared" si="1019"/>
        <v/>
      </c>
      <c r="J1247" s="184" t="str">
        <f t="shared" si="1020"/>
        <v/>
      </c>
      <c r="K1247" s="184" t="str">
        <f t="shared" si="1017"/>
        <v/>
      </c>
      <c r="L1247" s="184" t="str">
        <f t="shared" si="1010"/>
        <v>NO</v>
      </c>
      <c r="M1247" s="184" t="str">
        <f t="shared" si="1011"/>
        <v>W/C</v>
      </c>
      <c r="N1247" s="184" t="str">
        <f t="shared" si="1012"/>
        <v>W/C</v>
      </c>
      <c r="O1247"/>
      <c r="P1247" s="97">
        <v>2811236.71</v>
      </c>
      <c r="Q1247" s="97">
        <v>2811236.71</v>
      </c>
      <c r="R1247" s="97">
        <v>2811236.71</v>
      </c>
      <c r="S1247" s="97">
        <v>2811236.71</v>
      </c>
      <c r="T1247" s="97">
        <v>2811236.71</v>
      </c>
      <c r="U1247" s="97">
        <v>2811236.71</v>
      </c>
      <c r="V1247" s="97">
        <v>2811236.71</v>
      </c>
      <c r="W1247" s="97">
        <v>2811236.71</v>
      </c>
      <c r="X1247" s="97">
        <v>2811236.71</v>
      </c>
      <c r="Y1247" s="97">
        <v>2811236.71</v>
      </c>
      <c r="Z1247" s="97">
        <v>3155379.78</v>
      </c>
      <c r="AA1247" s="97">
        <v>3176619.26</v>
      </c>
      <c r="AB1247" s="97">
        <v>3176619.26</v>
      </c>
      <c r="AC1247" s="97"/>
      <c r="AD1247" s="97"/>
      <c r="AE1247" s="97">
        <f t="shared" si="996"/>
        <v>2885588.1179166674</v>
      </c>
      <c r="AF1247" s="105"/>
      <c r="AG1247" s="105"/>
      <c r="AH1247" s="102"/>
      <c r="AI1247" s="102"/>
      <c r="AJ1247" s="102"/>
      <c r="AK1247" s="103"/>
      <c r="AL1247" s="102">
        <f t="shared" si="991"/>
        <v>0</v>
      </c>
      <c r="AM1247" s="101"/>
      <c r="AN1247" s="102">
        <f>AE1247</f>
        <v>2885588.1179166674</v>
      </c>
      <c r="AO1247" s="264">
        <f t="shared" si="992"/>
        <v>2885588.1179166674</v>
      </c>
      <c r="AP1247" s="240"/>
      <c r="AQ1247" s="87">
        <f t="shared" si="1000"/>
        <v>3176619.26</v>
      </c>
      <c r="AR1247" s="102"/>
      <c r="AS1247" s="102"/>
      <c r="AT1247" s="102"/>
      <c r="AU1247" s="103"/>
      <c r="AV1247" s="102">
        <f t="shared" si="993"/>
        <v>0</v>
      </c>
      <c r="AW1247" s="101"/>
      <c r="AX1247" s="102">
        <f t="shared" si="1021"/>
        <v>3176619.26</v>
      </c>
      <c r="AY1247" s="101">
        <f t="shared" si="994"/>
        <v>3176619.26</v>
      </c>
      <c r="AZ1247" s="516"/>
      <c r="BA1247"/>
      <c r="BC1247"/>
      <c r="BD1247"/>
      <c r="BE1247"/>
      <c r="BF1247"/>
      <c r="BG1247"/>
      <c r="BH1247"/>
      <c r="BI1247"/>
      <c r="BJ1247"/>
      <c r="BK1247"/>
      <c r="BL1247"/>
      <c r="BM1247"/>
      <c r="BN1247"/>
      <c r="BO1247"/>
      <c r="BP1247"/>
      <c r="BQ1247"/>
      <c r="BR1247"/>
      <c r="BS1247"/>
      <c r="BT1247"/>
      <c r="BU1247"/>
      <c r="BV1247"/>
      <c r="BW1247"/>
      <c r="BX1247"/>
      <c r="BY1247"/>
      <c r="BZ1247"/>
      <c r="CA1247"/>
      <c r="CB1247"/>
      <c r="CC1247"/>
      <c r="CD1247"/>
      <c r="CE1247"/>
      <c r="CF1247"/>
      <c r="CG1247"/>
      <c r="CH1247"/>
      <c r="CI1247"/>
    </row>
    <row r="1248" spans="1:87" s="11" customFormat="1" ht="12" customHeight="1">
      <c r="A1248" s="174">
        <v>25300602</v>
      </c>
      <c r="B1248" s="204" t="str">
        <f t="shared" si="998"/>
        <v>25300602</v>
      </c>
      <c r="C1248" s="110" t="s">
        <v>892</v>
      </c>
      <c r="D1248" s="115" t="str">
        <f t="shared" si="999"/>
        <v>Non-Op</v>
      </c>
      <c r="E1248" s="574" t="s">
        <v>1709</v>
      </c>
      <c r="F1248" s="110"/>
      <c r="G1248" s="115"/>
      <c r="H1248" s="184" t="str">
        <f t="shared" si="1018"/>
        <v/>
      </c>
      <c r="I1248" s="184" t="str">
        <f t="shared" si="1019"/>
        <v/>
      </c>
      <c r="J1248" s="184" t="str">
        <f t="shared" si="1020"/>
        <v/>
      </c>
      <c r="K1248" s="184" t="str">
        <f t="shared" si="1017"/>
        <v>Non-Op</v>
      </c>
      <c r="L1248" s="184" t="str">
        <f t="shared" si="1010"/>
        <v>NO</v>
      </c>
      <c r="M1248" s="184" t="str">
        <f t="shared" si="1011"/>
        <v>NO</v>
      </c>
      <c r="N1248" s="184" t="str">
        <f t="shared" si="1012"/>
        <v/>
      </c>
      <c r="O1248" s="4"/>
      <c r="P1248" s="97">
        <v>0</v>
      </c>
      <c r="Q1248" s="97">
        <v>0</v>
      </c>
      <c r="R1248" s="97">
        <v>0</v>
      </c>
      <c r="S1248" s="97">
        <v>0</v>
      </c>
      <c r="T1248" s="97">
        <v>0</v>
      </c>
      <c r="U1248" s="97">
        <v>0</v>
      </c>
      <c r="V1248" s="97">
        <v>0</v>
      </c>
      <c r="W1248" s="97">
        <v>0</v>
      </c>
      <c r="X1248" s="97">
        <v>0</v>
      </c>
      <c r="Y1248" s="97">
        <v>0</v>
      </c>
      <c r="Z1248" s="97">
        <v>-13026561.17</v>
      </c>
      <c r="AA1248" s="97">
        <v>-21781750.600000001</v>
      </c>
      <c r="AB1248" s="97">
        <v>0</v>
      </c>
      <c r="AC1248" s="97"/>
      <c r="AD1248" s="97"/>
      <c r="AE1248" s="97">
        <f t="shared" si="996"/>
        <v>-2900692.6475000004</v>
      </c>
      <c r="AF1248" s="105"/>
      <c r="AG1248" s="104"/>
      <c r="AH1248" s="102"/>
      <c r="AI1248" s="102"/>
      <c r="AJ1248" s="102"/>
      <c r="AK1248" s="103">
        <f t="shared" ref="AK1248:AK1253" si="1022">AE1248</f>
        <v>-2900692.6475000004</v>
      </c>
      <c r="AL1248" s="102">
        <f t="shared" si="991"/>
        <v>-2900692.6475000004</v>
      </c>
      <c r="AM1248" s="101"/>
      <c r="AN1248" s="102"/>
      <c r="AO1248" s="264">
        <f t="shared" si="992"/>
        <v>0</v>
      </c>
      <c r="AP1248" s="102"/>
      <c r="AQ1248" s="87">
        <f t="shared" si="1000"/>
        <v>0</v>
      </c>
      <c r="AR1248" s="102"/>
      <c r="AS1248" s="102"/>
      <c r="AT1248" s="102"/>
      <c r="AU1248" s="103">
        <f t="shared" ref="AU1248:AU1253" si="1023">AQ1248</f>
        <v>0</v>
      </c>
      <c r="AV1248" s="102">
        <f t="shared" si="993"/>
        <v>0</v>
      </c>
      <c r="AW1248" s="101"/>
      <c r="AX1248" s="102"/>
      <c r="AY1248" s="101">
        <f t="shared" si="994"/>
        <v>0</v>
      </c>
      <c r="AZ1248" s="516" t="s">
        <v>1694</v>
      </c>
      <c r="BA1248"/>
      <c r="BC1248"/>
      <c r="BD1248"/>
      <c r="BE1248"/>
      <c r="BF1248"/>
      <c r="BG1248"/>
      <c r="BH1248"/>
      <c r="BI1248"/>
      <c r="BJ1248"/>
      <c r="BK1248"/>
      <c r="BL1248"/>
      <c r="BM1248"/>
      <c r="BN1248"/>
      <c r="BO1248"/>
      <c r="BP1248"/>
      <c r="BQ1248"/>
      <c r="BR1248"/>
      <c r="BS1248"/>
      <c r="BT1248"/>
      <c r="BU1248"/>
      <c r="BV1248"/>
      <c r="BW1248"/>
      <c r="BX1248"/>
      <c r="BY1248"/>
      <c r="BZ1248"/>
      <c r="CA1248"/>
      <c r="CB1248"/>
      <c r="CC1248"/>
      <c r="CD1248"/>
      <c r="CE1248"/>
      <c r="CF1248"/>
      <c r="CG1248"/>
      <c r="CH1248"/>
      <c r="CI1248"/>
    </row>
    <row r="1249" spans="1:87" s="11" customFormat="1" ht="12" customHeight="1">
      <c r="A1249" s="551">
        <v>25300603</v>
      </c>
      <c r="B1249" s="553" t="str">
        <f t="shared" si="998"/>
        <v>25300603</v>
      </c>
      <c r="C1249" s="524" t="s">
        <v>1620</v>
      </c>
      <c r="D1249" s="525" t="str">
        <f t="shared" si="999"/>
        <v>Non-Op</v>
      </c>
      <c r="E1249" s="525"/>
      <c r="F1249" s="526">
        <v>43329</v>
      </c>
      <c r="G1249" s="525"/>
      <c r="H1249" s="527" t="str">
        <f t="shared" si="1018"/>
        <v/>
      </c>
      <c r="I1249" s="527" t="str">
        <f t="shared" si="1019"/>
        <v/>
      </c>
      <c r="J1249" s="527" t="str">
        <f t="shared" si="1020"/>
        <v/>
      </c>
      <c r="K1249" s="527" t="str">
        <f t="shared" si="1017"/>
        <v>Non-Op</v>
      </c>
      <c r="L1249" s="527" t="str">
        <f t="shared" ref="L1249" si="1024">IF(VALUE(AM1249),"W/C",IF(ISBLANK(AM1249),"NO","W/C"))</f>
        <v>NO</v>
      </c>
      <c r="M1249" s="527" t="str">
        <f t="shared" ref="M1249" si="1025">IF(VALUE(AN1249),"W/C",IF(ISBLANK(AN1249),"NO","W/C"))</f>
        <v>NO</v>
      </c>
      <c r="N1249" s="527" t="str">
        <f t="shared" ref="N1249" si="1026">IF(OR(CONCATENATE(L1249,M1249)="NOW/C",CONCATENATE(L1249,M1249)="W/CNO"),"W/C","")</f>
        <v/>
      </c>
      <c r="O1249" s="528"/>
      <c r="P1249" s="529"/>
      <c r="Q1249" s="529"/>
      <c r="R1249" s="529"/>
      <c r="S1249" s="529"/>
      <c r="T1249" s="529"/>
      <c r="U1249" s="529"/>
      <c r="V1249" s="529"/>
      <c r="W1249" s="529"/>
      <c r="X1249" s="529">
        <v>-150000</v>
      </c>
      <c r="Y1249" s="529">
        <v>-150000</v>
      </c>
      <c r="Z1249" s="529">
        <v>-150000</v>
      </c>
      <c r="AA1249" s="529">
        <v>-150000</v>
      </c>
      <c r="AB1249" s="529">
        <v>-150000</v>
      </c>
      <c r="AC1249" s="529"/>
      <c r="AD1249" s="529"/>
      <c r="AE1249" s="529">
        <f t="shared" si="996"/>
        <v>-56250</v>
      </c>
      <c r="AF1249" s="530"/>
      <c r="AG1249" s="531"/>
      <c r="AH1249" s="532"/>
      <c r="AI1249" s="532"/>
      <c r="AJ1249" s="532"/>
      <c r="AK1249" s="533">
        <f t="shared" si="1022"/>
        <v>-56250</v>
      </c>
      <c r="AL1249" s="532">
        <f t="shared" ref="AL1249" si="1027">SUM(AI1249:AK1249)</f>
        <v>-56250</v>
      </c>
      <c r="AM1249" s="534"/>
      <c r="AN1249" s="532"/>
      <c r="AO1249" s="535">
        <f t="shared" ref="AO1249" si="1028">AM1249+AN1249</f>
        <v>0</v>
      </c>
      <c r="AP1249" s="532"/>
      <c r="AQ1249" s="536">
        <f t="shared" si="1000"/>
        <v>-150000</v>
      </c>
      <c r="AR1249" s="532"/>
      <c r="AS1249" s="532"/>
      <c r="AT1249" s="532"/>
      <c r="AU1249" s="533">
        <f t="shared" si="1023"/>
        <v>-150000</v>
      </c>
      <c r="AV1249" s="532">
        <f t="shared" ref="AV1249" si="1029">SUM(AS1249:AU1249)</f>
        <v>-150000</v>
      </c>
      <c r="AW1249" s="534"/>
      <c r="AX1249" s="532"/>
      <c r="AY1249" s="534">
        <f t="shared" si="994"/>
        <v>0</v>
      </c>
      <c r="AZ1249" s="538" t="s">
        <v>1684</v>
      </c>
      <c r="BA1249"/>
      <c r="BC1249"/>
      <c r="BD1249"/>
      <c r="BE1249"/>
      <c r="BF1249"/>
      <c r="BG1249"/>
      <c r="BH1249"/>
      <c r="BI1249"/>
      <c r="BJ1249"/>
      <c r="BK1249"/>
      <c r="BL1249"/>
      <c r="BM1249"/>
      <c r="BN1249"/>
      <c r="BO1249"/>
      <c r="BP1249"/>
      <c r="BQ1249"/>
      <c r="BR1249"/>
      <c r="BS1249"/>
      <c r="BT1249"/>
      <c r="BU1249"/>
      <c r="BV1249"/>
      <c r="BW1249"/>
      <c r="BX1249"/>
      <c r="BY1249"/>
      <c r="BZ1249"/>
      <c r="CA1249"/>
      <c r="CB1249"/>
      <c r="CC1249"/>
      <c r="CD1249"/>
      <c r="CE1249"/>
      <c r="CF1249"/>
      <c r="CG1249"/>
      <c r="CH1249"/>
      <c r="CI1249"/>
    </row>
    <row r="1250" spans="1:87" s="11" customFormat="1" ht="12" customHeight="1">
      <c r="A1250" s="168">
        <v>25300611</v>
      </c>
      <c r="B1250" s="111" t="str">
        <f t="shared" si="998"/>
        <v>25300611</v>
      </c>
      <c r="C1250" s="96" t="s">
        <v>499</v>
      </c>
      <c r="D1250" s="115" t="str">
        <f t="shared" si="999"/>
        <v>Non-Op</v>
      </c>
      <c r="E1250" s="115"/>
      <c r="F1250" s="96"/>
      <c r="G1250" s="115"/>
      <c r="H1250" s="184" t="str">
        <f t="shared" si="1018"/>
        <v/>
      </c>
      <c r="I1250" s="184" t="str">
        <f t="shared" si="1019"/>
        <v/>
      </c>
      <c r="J1250" s="184" t="str">
        <f t="shared" si="1020"/>
        <v/>
      </c>
      <c r="K1250" s="184" t="str">
        <f t="shared" si="1017"/>
        <v>Non-Op</v>
      </c>
      <c r="L1250" s="184" t="str">
        <f t="shared" si="1010"/>
        <v>NO</v>
      </c>
      <c r="M1250" s="184" t="str">
        <f t="shared" si="1011"/>
        <v>NO</v>
      </c>
      <c r="N1250" s="184" t="str">
        <f t="shared" si="1012"/>
        <v/>
      </c>
      <c r="O1250"/>
      <c r="P1250" s="97">
        <v>-54817487.359999999</v>
      </c>
      <c r="Q1250" s="97">
        <v>-54817487.359999999</v>
      </c>
      <c r="R1250" s="97">
        <v>-54817487.359999999</v>
      </c>
      <c r="S1250" s="97">
        <v>-54698160.299999997</v>
      </c>
      <c r="T1250" s="97">
        <v>-54698160.299999997</v>
      </c>
      <c r="U1250" s="97">
        <v>-54698160.299999997</v>
      </c>
      <c r="V1250" s="97">
        <v>-54637330.149999999</v>
      </c>
      <c r="W1250" s="97">
        <v>-54637330.149999999</v>
      </c>
      <c r="X1250" s="97">
        <v>-54637330.149999999</v>
      </c>
      <c r="Y1250" s="97">
        <v>-55332396.170000002</v>
      </c>
      <c r="Z1250" s="97">
        <v>-55332396.170000002</v>
      </c>
      <c r="AA1250" s="97">
        <v>-55332396.170000002</v>
      </c>
      <c r="AB1250" s="97">
        <v>-55607319.509999998</v>
      </c>
      <c r="AC1250" s="97"/>
      <c r="AD1250" s="97"/>
      <c r="AE1250" s="97">
        <f t="shared" si="996"/>
        <v>-54904253.167916656</v>
      </c>
      <c r="AF1250" s="105"/>
      <c r="AG1250" s="104"/>
      <c r="AH1250" s="102"/>
      <c r="AI1250" s="102"/>
      <c r="AJ1250" s="102"/>
      <c r="AK1250" s="103">
        <f t="shared" si="1022"/>
        <v>-54904253.167916656</v>
      </c>
      <c r="AL1250" s="102">
        <f t="shared" si="991"/>
        <v>-54904253.167916656</v>
      </c>
      <c r="AM1250" s="101"/>
      <c r="AN1250" s="102"/>
      <c r="AO1250" s="264">
        <f t="shared" si="992"/>
        <v>0</v>
      </c>
      <c r="AP1250" s="240"/>
      <c r="AQ1250" s="87">
        <f t="shared" si="1000"/>
        <v>-55607319.509999998</v>
      </c>
      <c r="AR1250" s="102"/>
      <c r="AS1250" s="102"/>
      <c r="AT1250" s="102"/>
      <c r="AU1250" s="103">
        <f t="shared" si="1023"/>
        <v>-55607319.509999998</v>
      </c>
      <c r="AV1250" s="102">
        <f t="shared" si="993"/>
        <v>-55607319.509999998</v>
      </c>
      <c r="AW1250" s="101"/>
      <c r="AX1250" s="102"/>
      <c r="AY1250" s="101">
        <f t="shared" si="994"/>
        <v>0</v>
      </c>
      <c r="AZ1250" s="516" t="s">
        <v>1703</v>
      </c>
      <c r="BA1250"/>
      <c r="BC1250"/>
      <c r="BD1250"/>
      <c r="BE1250"/>
      <c r="BF1250"/>
      <c r="BG1250"/>
      <c r="BH1250"/>
      <c r="BI1250"/>
      <c r="BJ1250"/>
      <c r="BK1250"/>
      <c r="BL1250"/>
      <c r="BM1250"/>
      <c r="BN1250"/>
      <c r="BO1250"/>
      <c r="BP1250"/>
      <c r="BQ1250"/>
      <c r="BR1250"/>
      <c r="BS1250"/>
      <c r="BT1250"/>
      <c r="BU1250"/>
      <c r="BV1250"/>
      <c r="BW1250"/>
      <c r="BX1250"/>
      <c r="BY1250"/>
      <c r="BZ1250"/>
      <c r="CA1250"/>
      <c r="CB1250"/>
      <c r="CC1250"/>
      <c r="CD1250"/>
      <c r="CE1250"/>
      <c r="CF1250"/>
      <c r="CG1250"/>
      <c r="CH1250"/>
      <c r="CI1250"/>
    </row>
    <row r="1251" spans="1:87" s="11" customFormat="1" ht="12" customHeight="1">
      <c r="A1251" s="168">
        <v>25300621</v>
      </c>
      <c r="B1251" s="111" t="str">
        <f t="shared" si="998"/>
        <v>25300621</v>
      </c>
      <c r="C1251" s="96" t="s">
        <v>503</v>
      </c>
      <c r="D1251" s="115" t="str">
        <f t="shared" si="999"/>
        <v>Non-Op</v>
      </c>
      <c r="E1251" s="115"/>
      <c r="F1251" s="96"/>
      <c r="G1251" s="115"/>
      <c r="H1251" s="184" t="str">
        <f t="shared" si="1018"/>
        <v/>
      </c>
      <c r="I1251" s="184" t="str">
        <f t="shared" si="1019"/>
        <v/>
      </c>
      <c r="J1251" s="184" t="str">
        <f t="shared" si="1020"/>
        <v/>
      </c>
      <c r="K1251" s="184" t="str">
        <f t="shared" si="1017"/>
        <v>Non-Op</v>
      </c>
      <c r="L1251" s="184" t="str">
        <f t="shared" si="1010"/>
        <v>NO</v>
      </c>
      <c r="M1251" s="184" t="str">
        <f t="shared" si="1011"/>
        <v>NO</v>
      </c>
      <c r="N1251" s="184" t="str">
        <f t="shared" si="1012"/>
        <v/>
      </c>
      <c r="O1251"/>
      <c r="P1251" s="97">
        <v>-6431436.4800000004</v>
      </c>
      <c r="Q1251" s="97">
        <v>-6357709.5199999996</v>
      </c>
      <c r="R1251" s="97">
        <v>-6283982.5599999996</v>
      </c>
      <c r="S1251" s="97">
        <v>-6210255.5999999996</v>
      </c>
      <c r="T1251" s="97">
        <v>-6136528.6399999997</v>
      </c>
      <c r="U1251" s="97">
        <v>-6062801.6799999997</v>
      </c>
      <c r="V1251" s="97">
        <v>-5989074.7199999997</v>
      </c>
      <c r="W1251" s="97">
        <v>-5915347.7599999998</v>
      </c>
      <c r="X1251" s="97">
        <v>-5841620.7999999998</v>
      </c>
      <c r="Y1251" s="97">
        <v>-5767893.8399999999</v>
      </c>
      <c r="Z1251" s="97">
        <v>-5694166.8799999999</v>
      </c>
      <c r="AA1251" s="97">
        <v>-5620439.9199999999</v>
      </c>
      <c r="AB1251" s="97">
        <v>-5546712.96</v>
      </c>
      <c r="AC1251" s="97"/>
      <c r="AD1251" s="97"/>
      <c r="AE1251" s="97">
        <f t="shared" si="996"/>
        <v>-5989074.7199999997</v>
      </c>
      <c r="AF1251" s="105"/>
      <c r="AG1251" s="105"/>
      <c r="AH1251" s="102"/>
      <c r="AI1251" s="102"/>
      <c r="AJ1251" s="102"/>
      <c r="AK1251" s="103">
        <f t="shared" si="1022"/>
        <v>-5989074.7199999997</v>
      </c>
      <c r="AL1251" s="102">
        <f t="shared" si="991"/>
        <v>-5989074.7199999997</v>
      </c>
      <c r="AM1251" s="101"/>
      <c r="AN1251" s="102"/>
      <c r="AO1251" s="264">
        <f t="shared" si="992"/>
        <v>0</v>
      </c>
      <c r="AP1251" s="240"/>
      <c r="AQ1251" s="87">
        <f t="shared" si="1000"/>
        <v>-5546712.96</v>
      </c>
      <c r="AR1251" s="102"/>
      <c r="AS1251" s="102"/>
      <c r="AT1251" s="102"/>
      <c r="AU1251" s="103">
        <f t="shared" si="1023"/>
        <v>-5546712.96</v>
      </c>
      <c r="AV1251" s="102">
        <f t="shared" si="993"/>
        <v>-5546712.96</v>
      </c>
      <c r="AW1251" s="101"/>
      <c r="AX1251" s="102"/>
      <c r="AY1251" s="101">
        <f t="shared" si="994"/>
        <v>0</v>
      </c>
      <c r="AZ1251" s="516" t="s">
        <v>1699</v>
      </c>
      <c r="BA1251"/>
      <c r="BC1251"/>
      <c r="BD1251"/>
      <c r="BE1251"/>
      <c r="BF1251"/>
      <c r="BG1251"/>
      <c r="BH1251"/>
      <c r="BI1251"/>
      <c r="BJ1251"/>
      <c r="BK1251"/>
      <c r="BL1251"/>
      <c r="BM1251"/>
      <c r="BN1251"/>
      <c r="BO1251"/>
      <c r="BP1251"/>
      <c r="BQ1251"/>
      <c r="BR1251"/>
      <c r="BS1251"/>
      <c r="BT1251"/>
      <c r="BU1251"/>
      <c r="BV1251"/>
      <c r="BW1251"/>
      <c r="BX1251"/>
      <c r="BY1251"/>
      <c r="BZ1251"/>
      <c r="CA1251"/>
      <c r="CB1251"/>
      <c r="CC1251"/>
      <c r="CD1251"/>
      <c r="CE1251"/>
      <c r="CF1251"/>
      <c r="CG1251"/>
      <c r="CH1251"/>
      <c r="CI1251"/>
    </row>
    <row r="1252" spans="1:87" s="11" customFormat="1" ht="12" customHeight="1">
      <c r="A1252" s="168">
        <v>25300641</v>
      </c>
      <c r="B1252" s="111" t="str">
        <f t="shared" si="998"/>
        <v>25300641</v>
      </c>
      <c r="C1252" s="96" t="s">
        <v>766</v>
      </c>
      <c r="D1252" s="115" t="str">
        <f t="shared" si="999"/>
        <v>Non-Op</v>
      </c>
      <c r="E1252" s="115"/>
      <c r="F1252" s="96"/>
      <c r="G1252" s="115"/>
      <c r="H1252" s="184" t="str">
        <f t="shared" si="1018"/>
        <v/>
      </c>
      <c r="I1252" s="184" t="str">
        <f t="shared" si="1019"/>
        <v/>
      </c>
      <c r="J1252" s="184" t="str">
        <f t="shared" si="1020"/>
        <v/>
      </c>
      <c r="K1252" s="184" t="str">
        <f t="shared" si="1017"/>
        <v>Non-Op</v>
      </c>
      <c r="L1252" s="184" t="str">
        <f t="shared" si="1010"/>
        <v>NO</v>
      </c>
      <c r="M1252" s="184" t="str">
        <f t="shared" si="1011"/>
        <v>NO</v>
      </c>
      <c r="N1252" s="184" t="str">
        <f t="shared" si="1012"/>
        <v/>
      </c>
      <c r="O1252"/>
      <c r="P1252" s="97">
        <v>0</v>
      </c>
      <c r="Q1252" s="97">
        <v>0</v>
      </c>
      <c r="R1252" s="97">
        <v>0</v>
      </c>
      <c r="S1252" s="97">
        <v>0</v>
      </c>
      <c r="T1252" s="97">
        <v>0</v>
      </c>
      <c r="U1252" s="97">
        <v>0</v>
      </c>
      <c r="V1252" s="97">
        <v>0</v>
      </c>
      <c r="W1252" s="97">
        <v>0</v>
      </c>
      <c r="X1252" s="97">
        <v>0</v>
      </c>
      <c r="Y1252" s="97">
        <v>0</v>
      </c>
      <c r="Z1252" s="97">
        <v>0</v>
      </c>
      <c r="AA1252" s="97">
        <v>0</v>
      </c>
      <c r="AB1252" s="97">
        <v>0</v>
      </c>
      <c r="AC1252" s="97"/>
      <c r="AD1252" s="97"/>
      <c r="AE1252" s="97">
        <f t="shared" si="996"/>
        <v>0</v>
      </c>
      <c r="AF1252" s="105"/>
      <c r="AG1252" s="105"/>
      <c r="AH1252" s="102"/>
      <c r="AI1252" s="102"/>
      <c r="AJ1252" s="102"/>
      <c r="AK1252" s="103">
        <f t="shared" si="1022"/>
        <v>0</v>
      </c>
      <c r="AL1252" s="102">
        <f t="shared" si="991"/>
        <v>0</v>
      </c>
      <c r="AM1252" s="101"/>
      <c r="AN1252" s="102"/>
      <c r="AO1252" s="264">
        <f t="shared" si="992"/>
        <v>0</v>
      </c>
      <c r="AP1252" s="240"/>
      <c r="AQ1252" s="87">
        <f t="shared" si="1000"/>
        <v>0</v>
      </c>
      <c r="AR1252" s="102"/>
      <c r="AS1252" s="102"/>
      <c r="AT1252" s="102"/>
      <c r="AU1252" s="103">
        <f t="shared" si="1023"/>
        <v>0</v>
      </c>
      <c r="AV1252" s="102">
        <f t="shared" si="993"/>
        <v>0</v>
      </c>
      <c r="AW1252" s="101"/>
      <c r="AX1252" s="102"/>
      <c r="AY1252" s="101">
        <f t="shared" si="994"/>
        <v>0</v>
      </c>
      <c r="AZ1252" s="516" t="s">
        <v>1684</v>
      </c>
      <c r="BA1252"/>
      <c r="BC1252"/>
      <c r="BD1252"/>
      <c r="BE1252"/>
      <c r="BF1252"/>
      <c r="BG1252"/>
      <c r="BH1252"/>
      <c r="BI1252"/>
      <c r="BJ1252"/>
      <c r="BK1252"/>
      <c r="BL1252"/>
      <c r="BM1252"/>
      <c r="BN1252"/>
      <c r="BO1252"/>
      <c r="BP1252"/>
      <c r="BQ1252"/>
      <c r="BR1252"/>
      <c r="BS1252"/>
      <c r="BT1252"/>
      <c r="BU1252"/>
      <c r="BV1252"/>
      <c r="BW1252"/>
      <c r="BX1252"/>
      <c r="BY1252"/>
      <c r="BZ1252"/>
      <c r="CA1252"/>
      <c r="CB1252"/>
      <c r="CC1252"/>
      <c r="CD1252"/>
      <c r="CE1252"/>
      <c r="CF1252"/>
      <c r="CG1252"/>
      <c r="CH1252"/>
      <c r="CI1252"/>
    </row>
    <row r="1253" spans="1:87" s="11" customFormat="1" ht="12" customHeight="1">
      <c r="A1253" s="168">
        <v>25300642</v>
      </c>
      <c r="B1253" s="111" t="str">
        <f t="shared" si="998"/>
        <v>25300642</v>
      </c>
      <c r="C1253" s="96" t="s">
        <v>767</v>
      </c>
      <c r="D1253" s="115" t="str">
        <f t="shared" si="999"/>
        <v>Non-Op</v>
      </c>
      <c r="E1253" s="115"/>
      <c r="F1253" s="96"/>
      <c r="G1253" s="115"/>
      <c r="H1253" s="184" t="str">
        <f t="shared" si="1018"/>
        <v/>
      </c>
      <c r="I1253" s="184" t="str">
        <f t="shared" si="1019"/>
        <v/>
      </c>
      <c r="J1253" s="184" t="str">
        <f t="shared" si="1020"/>
        <v/>
      </c>
      <c r="K1253" s="184" t="str">
        <f t="shared" si="1017"/>
        <v>Non-Op</v>
      </c>
      <c r="L1253" s="184" t="str">
        <f t="shared" si="1010"/>
        <v>NO</v>
      </c>
      <c r="M1253" s="184" t="str">
        <f t="shared" si="1011"/>
        <v>NO</v>
      </c>
      <c r="N1253" s="184" t="str">
        <f t="shared" si="1012"/>
        <v/>
      </c>
      <c r="O1253"/>
      <c r="P1253" s="97">
        <v>0</v>
      </c>
      <c r="Q1253" s="97">
        <v>0</v>
      </c>
      <c r="R1253" s="97">
        <v>0</v>
      </c>
      <c r="S1253" s="97">
        <v>0</v>
      </c>
      <c r="T1253" s="97">
        <v>0</v>
      </c>
      <c r="U1253" s="97">
        <v>0</v>
      </c>
      <c r="V1253" s="97">
        <v>0</v>
      </c>
      <c r="W1253" s="97">
        <v>0</v>
      </c>
      <c r="X1253" s="97">
        <v>0</v>
      </c>
      <c r="Y1253" s="97">
        <v>0</v>
      </c>
      <c r="Z1253" s="97">
        <v>0</v>
      </c>
      <c r="AA1253" s="97">
        <v>0</v>
      </c>
      <c r="AB1253" s="97">
        <v>0</v>
      </c>
      <c r="AC1253" s="97"/>
      <c r="AD1253" s="97"/>
      <c r="AE1253" s="97">
        <f t="shared" si="996"/>
        <v>0</v>
      </c>
      <c r="AF1253" s="105"/>
      <c r="AG1253" s="105"/>
      <c r="AH1253" s="102"/>
      <c r="AI1253" s="102"/>
      <c r="AJ1253" s="102"/>
      <c r="AK1253" s="103">
        <f t="shared" si="1022"/>
        <v>0</v>
      </c>
      <c r="AL1253" s="102">
        <f t="shared" si="991"/>
        <v>0</v>
      </c>
      <c r="AM1253" s="101"/>
      <c r="AN1253" s="102"/>
      <c r="AO1253" s="264">
        <f t="shared" si="992"/>
        <v>0</v>
      </c>
      <c r="AP1253" s="240"/>
      <c r="AQ1253" s="87">
        <f t="shared" si="1000"/>
        <v>0</v>
      </c>
      <c r="AR1253" s="102"/>
      <c r="AS1253" s="102"/>
      <c r="AT1253" s="102"/>
      <c r="AU1253" s="103">
        <f t="shared" si="1023"/>
        <v>0</v>
      </c>
      <c r="AV1253" s="102">
        <f t="shared" si="993"/>
        <v>0</v>
      </c>
      <c r="AW1253" s="101"/>
      <c r="AX1253" s="102"/>
      <c r="AY1253" s="101">
        <f t="shared" si="994"/>
        <v>0</v>
      </c>
      <c r="AZ1253" s="516" t="s">
        <v>1684</v>
      </c>
      <c r="BA1253"/>
      <c r="BC1253"/>
      <c r="BD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row>
    <row r="1254" spans="1:87" s="11" customFormat="1" ht="12" customHeight="1">
      <c r="A1254" s="168">
        <v>25300663</v>
      </c>
      <c r="B1254" s="111" t="str">
        <f t="shared" si="998"/>
        <v>25300663</v>
      </c>
      <c r="C1254" s="96" t="s">
        <v>881</v>
      </c>
      <c r="D1254" s="115" t="str">
        <f t="shared" si="999"/>
        <v>CRB</v>
      </c>
      <c r="E1254" s="115"/>
      <c r="F1254" s="96"/>
      <c r="G1254" s="115"/>
      <c r="H1254" s="184" t="str">
        <f t="shared" si="1018"/>
        <v/>
      </c>
      <c r="I1254" s="184" t="str">
        <f t="shared" si="1019"/>
        <v>ERB</v>
      </c>
      <c r="J1254" s="184" t="str">
        <f t="shared" si="1020"/>
        <v>GRB</v>
      </c>
      <c r="K1254" s="184" t="str">
        <f t="shared" si="1017"/>
        <v/>
      </c>
      <c r="L1254" s="184" t="str">
        <f t="shared" si="1010"/>
        <v>NO</v>
      </c>
      <c r="M1254" s="184" t="str">
        <f t="shared" si="1011"/>
        <v>NO</v>
      </c>
      <c r="N1254" s="184" t="str">
        <f t="shared" si="1012"/>
        <v/>
      </c>
      <c r="O1254"/>
      <c r="P1254" s="97">
        <v>0</v>
      </c>
      <c r="Q1254" s="97">
        <v>0</v>
      </c>
      <c r="R1254" s="97">
        <v>0</v>
      </c>
      <c r="S1254" s="97">
        <v>0</v>
      </c>
      <c r="T1254" s="97">
        <v>0</v>
      </c>
      <c r="U1254" s="97">
        <v>0</v>
      </c>
      <c r="V1254" s="97">
        <v>0</v>
      </c>
      <c r="W1254" s="97">
        <v>0</v>
      </c>
      <c r="X1254" s="97">
        <v>0</v>
      </c>
      <c r="Y1254" s="97">
        <v>0</v>
      </c>
      <c r="Z1254" s="97">
        <v>0</v>
      </c>
      <c r="AA1254" s="97">
        <v>0</v>
      </c>
      <c r="AB1254" s="97">
        <v>0</v>
      </c>
      <c r="AC1254" s="97"/>
      <c r="AD1254" s="97"/>
      <c r="AE1254" s="97">
        <f t="shared" si="996"/>
        <v>0</v>
      </c>
      <c r="AF1254" s="105" t="s">
        <v>671</v>
      </c>
      <c r="AG1254" s="105" t="s">
        <v>458</v>
      </c>
      <c r="AH1254" s="102"/>
      <c r="AI1254" s="102">
        <f>AE1254*C1408</f>
        <v>0</v>
      </c>
      <c r="AJ1254" s="102">
        <f>AE1254*C1409</f>
        <v>0</v>
      </c>
      <c r="AK1254" s="103"/>
      <c r="AL1254" s="102">
        <f t="shared" si="991"/>
        <v>0</v>
      </c>
      <c r="AM1254" s="101"/>
      <c r="AN1254" s="102"/>
      <c r="AO1254" s="264">
        <f t="shared" si="992"/>
        <v>0</v>
      </c>
      <c r="AP1254" s="240"/>
      <c r="AQ1254" s="87">
        <f t="shared" si="1000"/>
        <v>0</v>
      </c>
      <c r="AR1254" s="102"/>
      <c r="AS1254" s="102">
        <f>AQ1254*C1408</f>
        <v>0</v>
      </c>
      <c r="AT1254" s="102">
        <f>AQ1254*C1409</f>
        <v>0</v>
      </c>
      <c r="AU1254" s="103"/>
      <c r="AV1254" s="102">
        <f t="shared" si="993"/>
        <v>0</v>
      </c>
      <c r="AW1254" s="101"/>
      <c r="AX1254" s="102"/>
      <c r="AY1254" s="101">
        <f t="shared" si="994"/>
        <v>0</v>
      </c>
      <c r="AZ1254" s="516"/>
      <c r="BA1254"/>
      <c r="BC1254"/>
      <c r="BD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row>
    <row r="1255" spans="1:87" s="11" customFormat="1" ht="12" customHeight="1">
      <c r="A1255" s="168">
        <v>25300731</v>
      </c>
      <c r="B1255" s="111" t="str">
        <f t="shared" si="998"/>
        <v>25300731</v>
      </c>
      <c r="C1255" s="96" t="s">
        <v>1131</v>
      </c>
      <c r="D1255" s="115" t="str">
        <f t="shared" si="999"/>
        <v>W/C</v>
      </c>
      <c r="E1255" s="115"/>
      <c r="F1255" s="96"/>
      <c r="G1255" s="115"/>
      <c r="H1255" s="184" t="str">
        <f t="shared" si="1018"/>
        <v/>
      </c>
      <c r="I1255" s="184" t="str">
        <f t="shared" si="1019"/>
        <v/>
      </c>
      <c r="J1255" s="184" t="str">
        <f t="shared" si="1020"/>
        <v/>
      </c>
      <c r="K1255" s="184" t="str">
        <f t="shared" si="1017"/>
        <v/>
      </c>
      <c r="L1255" s="184" t="str">
        <f t="shared" si="1010"/>
        <v>NO</v>
      </c>
      <c r="M1255" s="184" t="str">
        <f t="shared" si="1011"/>
        <v>W/C</v>
      </c>
      <c r="N1255" s="184" t="str">
        <f t="shared" si="1012"/>
        <v>W/C</v>
      </c>
      <c r="O1255"/>
      <c r="P1255" s="97">
        <v>-15154.75</v>
      </c>
      <c r="Q1255" s="97">
        <v>-15154.75</v>
      </c>
      <c r="R1255" s="97">
        <v>-15154.75</v>
      </c>
      <c r="S1255" s="97">
        <v>-15154.75</v>
      </c>
      <c r="T1255" s="97">
        <v>-15154.75</v>
      </c>
      <c r="U1255" s="97">
        <v>-15154.75</v>
      </c>
      <c r="V1255" s="97">
        <v>-15154.75</v>
      </c>
      <c r="W1255" s="97">
        <v>-15154.75</v>
      </c>
      <c r="X1255" s="97">
        <v>-15154.75</v>
      </c>
      <c r="Y1255" s="97">
        <v>-15154.75</v>
      </c>
      <c r="Z1255" s="97">
        <v>-15154.75</v>
      </c>
      <c r="AA1255" s="97">
        <v>-15154.75</v>
      </c>
      <c r="AB1255" s="97">
        <v>-15154.75</v>
      </c>
      <c r="AC1255" s="97"/>
      <c r="AD1255" s="97"/>
      <c r="AE1255" s="97">
        <f t="shared" si="996"/>
        <v>-15154.75</v>
      </c>
      <c r="AF1255" s="105"/>
      <c r="AG1255" s="105"/>
      <c r="AH1255" s="102"/>
      <c r="AI1255" s="102"/>
      <c r="AJ1255" s="102"/>
      <c r="AK1255" s="103"/>
      <c r="AL1255" s="102">
        <f t="shared" si="991"/>
        <v>0</v>
      </c>
      <c r="AM1255" s="101"/>
      <c r="AN1255" s="102">
        <f>AE1255</f>
        <v>-15154.75</v>
      </c>
      <c r="AO1255" s="264">
        <f t="shared" si="992"/>
        <v>-15154.75</v>
      </c>
      <c r="AP1255" s="240"/>
      <c r="AQ1255" s="87">
        <f t="shared" si="1000"/>
        <v>-15154.75</v>
      </c>
      <c r="AR1255" s="102"/>
      <c r="AS1255" s="102"/>
      <c r="AT1255" s="102"/>
      <c r="AU1255" s="103"/>
      <c r="AV1255" s="102">
        <f t="shared" si="993"/>
        <v>0</v>
      </c>
      <c r="AW1255" s="101"/>
      <c r="AX1255" s="102">
        <f>AQ1255</f>
        <v>-15154.75</v>
      </c>
      <c r="AY1255" s="101">
        <f t="shared" si="994"/>
        <v>-15154.75</v>
      </c>
      <c r="AZ1255" s="516"/>
      <c r="BA1255"/>
      <c r="BC1255"/>
      <c r="BD1255"/>
      <c r="BE1255"/>
      <c r="BF1255"/>
      <c r="BG1255"/>
      <c r="BH1255"/>
      <c r="BI1255"/>
      <c r="BJ1255"/>
      <c r="BK1255"/>
      <c r="BL1255"/>
      <c r="BM1255"/>
      <c r="BN1255"/>
      <c r="BO1255"/>
      <c r="BP1255"/>
      <c r="BQ1255"/>
      <c r="BR1255"/>
      <c r="BS1255"/>
      <c r="BT1255"/>
      <c r="BU1255"/>
      <c r="BV1255"/>
      <c r="BW1255"/>
      <c r="BX1255"/>
      <c r="BY1255"/>
      <c r="BZ1255"/>
      <c r="CA1255"/>
      <c r="CB1255"/>
      <c r="CC1255"/>
      <c r="CD1255"/>
      <c r="CE1255"/>
      <c r="CF1255"/>
      <c r="CG1255"/>
      <c r="CH1255"/>
      <c r="CI1255"/>
    </row>
    <row r="1256" spans="1:87" s="11" customFormat="1" ht="12" customHeight="1">
      <c r="A1256" s="168">
        <v>25300733</v>
      </c>
      <c r="B1256" s="111" t="str">
        <f t="shared" si="998"/>
        <v>25300733</v>
      </c>
      <c r="C1256" s="96" t="s">
        <v>1132</v>
      </c>
      <c r="D1256" s="115" t="str">
        <f t="shared" si="999"/>
        <v>W/C</v>
      </c>
      <c r="E1256" s="115"/>
      <c r="F1256" s="96"/>
      <c r="G1256" s="115"/>
      <c r="H1256" s="184" t="str">
        <f t="shared" si="1018"/>
        <v/>
      </c>
      <c r="I1256" s="184" t="str">
        <f t="shared" si="1019"/>
        <v/>
      </c>
      <c r="J1256" s="184" t="str">
        <f t="shared" si="1020"/>
        <v/>
      </c>
      <c r="K1256" s="184" t="str">
        <f t="shared" si="1017"/>
        <v/>
      </c>
      <c r="L1256" s="184" t="str">
        <f t="shared" si="1010"/>
        <v>NO</v>
      </c>
      <c r="M1256" s="184" t="str">
        <f t="shared" si="1011"/>
        <v>W/C</v>
      </c>
      <c r="N1256" s="184" t="str">
        <f t="shared" si="1012"/>
        <v>W/C</v>
      </c>
      <c r="O1256"/>
      <c r="P1256" s="97">
        <v>-50468.17</v>
      </c>
      <c r="Q1256" s="97">
        <v>-50468.17</v>
      </c>
      <c r="R1256" s="97">
        <v>-50468.17</v>
      </c>
      <c r="S1256" s="97">
        <v>-50468.17</v>
      </c>
      <c r="T1256" s="97">
        <v>-50468.17</v>
      </c>
      <c r="U1256" s="97">
        <v>-50468.17</v>
      </c>
      <c r="V1256" s="97">
        <v>-50468.17</v>
      </c>
      <c r="W1256" s="97">
        <v>-50468.17</v>
      </c>
      <c r="X1256" s="97">
        <v>-50468.17</v>
      </c>
      <c r="Y1256" s="97">
        <v>-50468.17</v>
      </c>
      <c r="Z1256" s="97">
        <v>0</v>
      </c>
      <c r="AA1256" s="97">
        <v>0</v>
      </c>
      <c r="AB1256" s="97">
        <v>0</v>
      </c>
      <c r="AC1256" s="97"/>
      <c r="AD1256" s="97"/>
      <c r="AE1256" s="97">
        <f t="shared" si="996"/>
        <v>-39953.967916666661</v>
      </c>
      <c r="AF1256" s="105"/>
      <c r="AG1256" s="105"/>
      <c r="AH1256" s="102"/>
      <c r="AI1256" s="102"/>
      <c r="AJ1256" s="102"/>
      <c r="AK1256" s="103"/>
      <c r="AL1256" s="102">
        <f t="shared" si="991"/>
        <v>0</v>
      </c>
      <c r="AM1256" s="101"/>
      <c r="AN1256" s="102">
        <f>AE1256</f>
        <v>-39953.967916666661</v>
      </c>
      <c r="AO1256" s="264">
        <f t="shared" si="992"/>
        <v>-39953.967916666661</v>
      </c>
      <c r="AP1256" s="240"/>
      <c r="AQ1256" s="87">
        <f t="shared" si="1000"/>
        <v>0</v>
      </c>
      <c r="AR1256" s="102"/>
      <c r="AS1256" s="102"/>
      <c r="AT1256" s="102"/>
      <c r="AU1256" s="103"/>
      <c r="AV1256" s="102">
        <f t="shared" si="993"/>
        <v>0</v>
      </c>
      <c r="AW1256" s="101"/>
      <c r="AX1256" s="102">
        <f>AQ1256</f>
        <v>0</v>
      </c>
      <c r="AY1256" s="101">
        <f t="shared" si="994"/>
        <v>0</v>
      </c>
      <c r="AZ1256" s="516"/>
      <c r="BA1256"/>
      <c r="BC1256"/>
      <c r="BD1256"/>
      <c r="BE1256"/>
      <c r="BF1256"/>
      <c r="BG1256"/>
      <c r="BH1256"/>
      <c r="BI1256"/>
      <c r="BJ1256"/>
      <c r="BK1256"/>
      <c r="BL1256"/>
      <c r="BM1256"/>
      <c r="BN1256"/>
      <c r="BO1256"/>
      <c r="BP1256"/>
      <c r="BQ1256"/>
      <c r="BR1256"/>
      <c r="BS1256"/>
      <c r="BT1256"/>
      <c r="BU1256"/>
      <c r="BV1256"/>
      <c r="BW1256"/>
      <c r="BX1256"/>
      <c r="BY1256"/>
      <c r="BZ1256"/>
      <c r="CA1256"/>
      <c r="CB1256"/>
      <c r="CC1256"/>
      <c r="CD1256"/>
      <c r="CE1256"/>
      <c r="CF1256"/>
      <c r="CG1256"/>
      <c r="CH1256"/>
      <c r="CI1256"/>
    </row>
    <row r="1257" spans="1:87" s="11" customFormat="1" ht="12" customHeight="1">
      <c r="A1257" s="175">
        <v>25300741</v>
      </c>
      <c r="B1257" s="115" t="str">
        <f t="shared" si="998"/>
        <v>25300741</v>
      </c>
      <c r="C1257" s="96" t="s">
        <v>1156</v>
      </c>
      <c r="D1257" s="115" t="str">
        <f t="shared" si="999"/>
        <v>Non-Op</v>
      </c>
      <c r="E1257" s="115"/>
      <c r="F1257" s="96"/>
      <c r="G1257" s="115"/>
      <c r="H1257" s="184" t="str">
        <f t="shared" si="1018"/>
        <v/>
      </c>
      <c r="I1257" s="184" t="str">
        <f t="shared" si="1019"/>
        <v/>
      </c>
      <c r="J1257" s="184" t="str">
        <f t="shared" si="1020"/>
        <v/>
      </c>
      <c r="K1257" s="184" t="str">
        <f t="shared" si="1017"/>
        <v>Non-Op</v>
      </c>
      <c r="L1257" s="184" t="str">
        <f t="shared" si="1010"/>
        <v>NO</v>
      </c>
      <c r="M1257" s="184" t="str">
        <f t="shared" si="1011"/>
        <v>NO</v>
      </c>
      <c r="N1257" s="184" t="str">
        <f t="shared" si="1012"/>
        <v/>
      </c>
      <c r="O1257"/>
      <c r="P1257" s="97">
        <v>0</v>
      </c>
      <c r="Q1257" s="97">
        <v>0</v>
      </c>
      <c r="R1257" s="97">
        <v>0</v>
      </c>
      <c r="S1257" s="97">
        <v>0</v>
      </c>
      <c r="T1257" s="97">
        <v>0</v>
      </c>
      <c r="U1257" s="97">
        <v>0</v>
      </c>
      <c r="V1257" s="97">
        <v>0</v>
      </c>
      <c r="W1257" s="97">
        <v>0</v>
      </c>
      <c r="X1257" s="97">
        <v>-244350.07999999999</v>
      </c>
      <c r="Y1257" s="97">
        <v>-289469.43</v>
      </c>
      <c r="Z1257" s="97">
        <v>-483130</v>
      </c>
      <c r="AA1257" s="97">
        <v>-648381.81999999995</v>
      </c>
      <c r="AB1257" s="97">
        <v>-835357.9</v>
      </c>
      <c r="AC1257" s="97"/>
      <c r="AD1257" s="97"/>
      <c r="AE1257" s="97">
        <f t="shared" si="996"/>
        <v>-173584.19</v>
      </c>
      <c r="AF1257" s="105"/>
      <c r="AG1257" s="105"/>
      <c r="AH1257" s="102"/>
      <c r="AI1257" s="102"/>
      <c r="AJ1257" s="102"/>
      <c r="AK1257" s="103">
        <f>AE1257</f>
        <v>-173584.19</v>
      </c>
      <c r="AL1257" s="102">
        <f t="shared" si="991"/>
        <v>-173584.19</v>
      </c>
      <c r="AM1257" s="101"/>
      <c r="AN1257" s="102"/>
      <c r="AO1257" s="264">
        <f t="shared" si="992"/>
        <v>0</v>
      </c>
      <c r="AP1257" s="240"/>
      <c r="AQ1257" s="87">
        <f t="shared" si="1000"/>
        <v>-835357.9</v>
      </c>
      <c r="AR1257" s="102"/>
      <c r="AS1257" s="102"/>
      <c r="AT1257" s="102"/>
      <c r="AU1257" s="103">
        <f>AQ1257</f>
        <v>-835357.9</v>
      </c>
      <c r="AV1257" s="102">
        <f t="shared" si="993"/>
        <v>-835357.9</v>
      </c>
      <c r="AW1257" s="101"/>
      <c r="AX1257" s="102"/>
      <c r="AY1257" s="101">
        <f t="shared" si="994"/>
        <v>0</v>
      </c>
      <c r="AZ1257" s="516" t="s">
        <v>1700</v>
      </c>
      <c r="BA1257"/>
      <c r="BC1257"/>
      <c r="BD1257"/>
      <c r="BE1257"/>
      <c r="BF1257"/>
      <c r="BG1257"/>
      <c r="BH1257"/>
      <c r="BI1257"/>
      <c r="BJ1257"/>
      <c r="BK1257"/>
      <c r="BL1257"/>
      <c r="BM1257"/>
      <c r="BN1257"/>
      <c r="BO1257"/>
      <c r="BP1257"/>
      <c r="BQ1257"/>
      <c r="BR1257"/>
      <c r="BS1257"/>
      <c r="BT1257"/>
      <c r="BU1257"/>
      <c r="BV1257"/>
      <c r="BW1257"/>
      <c r="BX1257"/>
      <c r="BY1257"/>
      <c r="BZ1257"/>
      <c r="CA1257"/>
      <c r="CB1257"/>
      <c r="CC1257"/>
      <c r="CD1257"/>
      <c r="CE1257"/>
      <c r="CF1257"/>
      <c r="CG1257"/>
      <c r="CH1257"/>
      <c r="CI1257"/>
    </row>
    <row r="1258" spans="1:87" s="11" customFormat="1" ht="12" customHeight="1">
      <c r="A1258" s="175">
        <v>25300742</v>
      </c>
      <c r="B1258" s="115" t="str">
        <f t="shared" si="998"/>
        <v>25300742</v>
      </c>
      <c r="C1258" s="96" t="s">
        <v>1153</v>
      </c>
      <c r="D1258" s="115" t="str">
        <f t="shared" si="999"/>
        <v>Non-Op</v>
      </c>
      <c r="E1258" s="115"/>
      <c r="F1258" s="96"/>
      <c r="G1258" s="115"/>
      <c r="H1258" s="184" t="str">
        <f t="shared" si="1018"/>
        <v/>
      </c>
      <c r="I1258" s="184" t="str">
        <f t="shared" si="1019"/>
        <v/>
      </c>
      <c r="J1258" s="184" t="str">
        <f t="shared" si="1020"/>
        <v/>
      </c>
      <c r="K1258" s="184" t="str">
        <f t="shared" si="1017"/>
        <v>Non-Op</v>
      </c>
      <c r="L1258" s="184" t="str">
        <f t="shared" si="1010"/>
        <v>NO</v>
      </c>
      <c r="M1258" s="184" t="str">
        <f t="shared" si="1011"/>
        <v>NO</v>
      </c>
      <c r="N1258" s="184" t="str">
        <f t="shared" si="1012"/>
        <v/>
      </c>
      <c r="O1258"/>
      <c r="P1258" s="97">
        <v>0</v>
      </c>
      <c r="Q1258" s="97">
        <v>0</v>
      </c>
      <c r="R1258" s="97">
        <v>0</v>
      </c>
      <c r="S1258" s="97">
        <v>0</v>
      </c>
      <c r="T1258" s="97">
        <v>0</v>
      </c>
      <c r="U1258" s="97">
        <v>0</v>
      </c>
      <c r="V1258" s="97">
        <v>0</v>
      </c>
      <c r="W1258" s="97">
        <v>0</v>
      </c>
      <c r="X1258" s="97">
        <v>0</v>
      </c>
      <c r="Y1258" s="97">
        <v>0</v>
      </c>
      <c r="Z1258" s="97">
        <v>0</v>
      </c>
      <c r="AA1258" s="97">
        <v>0</v>
      </c>
      <c r="AB1258" s="97">
        <v>0</v>
      </c>
      <c r="AC1258" s="97"/>
      <c r="AD1258" s="97"/>
      <c r="AE1258" s="97">
        <f t="shared" si="996"/>
        <v>0</v>
      </c>
      <c r="AF1258" s="105"/>
      <c r="AG1258" s="105"/>
      <c r="AH1258" s="102"/>
      <c r="AI1258" s="102"/>
      <c r="AJ1258" s="102"/>
      <c r="AK1258" s="103">
        <f>AE1258</f>
        <v>0</v>
      </c>
      <c r="AL1258" s="102">
        <f t="shared" si="991"/>
        <v>0</v>
      </c>
      <c r="AM1258" s="101"/>
      <c r="AN1258" s="102"/>
      <c r="AO1258" s="264">
        <f t="shared" si="992"/>
        <v>0</v>
      </c>
      <c r="AP1258" s="240"/>
      <c r="AQ1258" s="87">
        <f t="shared" si="1000"/>
        <v>0</v>
      </c>
      <c r="AR1258" s="102"/>
      <c r="AS1258" s="102"/>
      <c r="AT1258" s="102"/>
      <c r="AU1258" s="103">
        <f>AQ1258</f>
        <v>0</v>
      </c>
      <c r="AV1258" s="102">
        <f t="shared" si="993"/>
        <v>0</v>
      </c>
      <c r="AW1258" s="101"/>
      <c r="AX1258" s="102"/>
      <c r="AY1258" s="101">
        <f t="shared" si="994"/>
        <v>0</v>
      </c>
      <c r="AZ1258" s="516" t="s">
        <v>1700</v>
      </c>
      <c r="BA1258"/>
      <c r="BC1258"/>
      <c r="BD1258"/>
      <c r="BE1258"/>
      <c r="BF1258"/>
      <c r="BG1258"/>
      <c r="BH1258"/>
      <c r="BI1258"/>
      <c r="BJ1258"/>
      <c r="BK1258"/>
      <c r="BL1258"/>
      <c r="BM1258"/>
      <c r="BN1258"/>
      <c r="BO1258"/>
      <c r="BP1258"/>
      <c r="BQ1258"/>
      <c r="BR1258"/>
      <c r="BS1258"/>
      <c r="BT1258"/>
      <c r="BU1258"/>
      <c r="BV1258"/>
      <c r="BW1258"/>
      <c r="BX1258"/>
      <c r="BY1258"/>
      <c r="BZ1258"/>
      <c r="CA1258"/>
      <c r="CB1258"/>
      <c r="CC1258"/>
      <c r="CD1258"/>
      <c r="CE1258"/>
      <c r="CF1258"/>
      <c r="CG1258"/>
      <c r="CH1258"/>
      <c r="CI1258"/>
    </row>
    <row r="1259" spans="1:87" s="11" customFormat="1" ht="12" customHeight="1">
      <c r="A1259" s="168">
        <v>25300761</v>
      </c>
      <c r="B1259" s="111" t="str">
        <f t="shared" si="998"/>
        <v>25300761</v>
      </c>
      <c r="C1259" s="96" t="s">
        <v>132</v>
      </c>
      <c r="D1259" s="115" t="str">
        <f t="shared" si="999"/>
        <v>W/C</v>
      </c>
      <c r="E1259" s="115"/>
      <c r="F1259" s="96"/>
      <c r="G1259" s="115"/>
      <c r="H1259" s="184" t="str">
        <f t="shared" si="1018"/>
        <v/>
      </c>
      <c r="I1259" s="184" t="str">
        <f t="shared" si="1019"/>
        <v/>
      </c>
      <c r="J1259" s="184" t="str">
        <f t="shared" si="1020"/>
        <v/>
      </c>
      <c r="K1259" s="184" t="str">
        <f t="shared" si="1017"/>
        <v/>
      </c>
      <c r="L1259" s="184" t="str">
        <f t="shared" si="1010"/>
        <v>NO</v>
      </c>
      <c r="M1259" s="184" t="str">
        <f t="shared" si="1011"/>
        <v>W/C</v>
      </c>
      <c r="N1259" s="184" t="str">
        <f t="shared" si="1012"/>
        <v>W/C</v>
      </c>
      <c r="O1259"/>
      <c r="P1259" s="97">
        <v>-129135.17</v>
      </c>
      <c r="Q1259" s="97">
        <v>-126888.73</v>
      </c>
      <c r="R1259" s="97">
        <v>-124642.29</v>
      </c>
      <c r="S1259" s="97">
        <v>-122395.85</v>
      </c>
      <c r="T1259" s="97">
        <v>-120149.41</v>
      </c>
      <c r="U1259" s="97">
        <v>-117902.97</v>
      </c>
      <c r="V1259" s="97">
        <v>-115656.53</v>
      </c>
      <c r="W1259" s="97">
        <v>-113410.09</v>
      </c>
      <c r="X1259" s="97">
        <v>-111163.65</v>
      </c>
      <c r="Y1259" s="97">
        <v>-108917.21</v>
      </c>
      <c r="Z1259" s="97">
        <v>-106670.77</v>
      </c>
      <c r="AA1259" s="97">
        <v>-104424.33</v>
      </c>
      <c r="AB1259" s="97">
        <v>-102177.89</v>
      </c>
      <c r="AC1259" s="97"/>
      <c r="AD1259" s="97"/>
      <c r="AE1259" s="97">
        <f t="shared" si="996"/>
        <v>-115656.53000000001</v>
      </c>
      <c r="AF1259" s="105"/>
      <c r="AG1259" s="105"/>
      <c r="AH1259" s="102"/>
      <c r="AI1259" s="102"/>
      <c r="AJ1259" s="102"/>
      <c r="AK1259" s="103"/>
      <c r="AL1259" s="102">
        <f t="shared" si="991"/>
        <v>0</v>
      </c>
      <c r="AM1259" s="101"/>
      <c r="AN1259" s="102">
        <f>AE1259</f>
        <v>-115656.53000000001</v>
      </c>
      <c r="AO1259" s="264">
        <f t="shared" si="992"/>
        <v>-115656.53000000001</v>
      </c>
      <c r="AP1259" s="240"/>
      <c r="AQ1259" s="87">
        <f t="shared" si="1000"/>
        <v>-102177.89</v>
      </c>
      <c r="AR1259" s="102"/>
      <c r="AS1259" s="102"/>
      <c r="AT1259" s="102"/>
      <c r="AU1259" s="103"/>
      <c r="AV1259" s="102">
        <f t="shared" si="993"/>
        <v>0</v>
      </c>
      <c r="AW1259" s="101"/>
      <c r="AX1259" s="102">
        <f>AQ1259</f>
        <v>-102177.89</v>
      </c>
      <c r="AY1259" s="101">
        <f t="shared" si="994"/>
        <v>-102177.89</v>
      </c>
      <c r="AZ1259" s="516"/>
      <c r="BA1259"/>
      <c r="BC1259"/>
      <c r="BD1259"/>
      <c r="BE1259"/>
      <c r="BF1259"/>
      <c r="BG1259"/>
      <c r="BH1259"/>
      <c r="BI1259"/>
      <c r="BJ1259"/>
      <c r="BK1259"/>
      <c r="BL1259"/>
      <c r="BM1259"/>
      <c r="BN1259"/>
      <c r="BO1259"/>
      <c r="BP1259"/>
      <c r="BQ1259"/>
      <c r="BR1259"/>
      <c r="BS1259"/>
      <c r="BT1259"/>
      <c r="BU1259"/>
      <c r="BV1259"/>
      <c r="BW1259"/>
      <c r="BX1259"/>
      <c r="BY1259"/>
      <c r="BZ1259"/>
      <c r="CA1259"/>
      <c r="CB1259"/>
      <c r="CC1259"/>
      <c r="CD1259"/>
      <c r="CE1259"/>
      <c r="CF1259"/>
      <c r="CG1259"/>
      <c r="CH1259"/>
      <c r="CI1259"/>
    </row>
    <row r="1260" spans="1:87" s="11" customFormat="1" ht="12" customHeight="1">
      <c r="A1260" s="168">
        <v>25300771</v>
      </c>
      <c r="B1260" s="111" t="str">
        <f t="shared" si="998"/>
        <v>25300771</v>
      </c>
      <c r="C1260" s="96" t="s">
        <v>95</v>
      </c>
      <c r="D1260" s="115" t="str">
        <f t="shared" si="999"/>
        <v>W/C</v>
      </c>
      <c r="E1260" s="115"/>
      <c r="F1260" s="96"/>
      <c r="G1260" s="115"/>
      <c r="H1260" s="184" t="str">
        <f t="shared" si="1018"/>
        <v/>
      </c>
      <c r="I1260" s="184" t="str">
        <f t="shared" si="1019"/>
        <v/>
      </c>
      <c r="J1260" s="184" t="str">
        <f t="shared" si="1020"/>
        <v/>
      </c>
      <c r="K1260" s="184" t="str">
        <f t="shared" si="1017"/>
        <v/>
      </c>
      <c r="L1260" s="184" t="str">
        <f t="shared" si="1010"/>
        <v>NO</v>
      </c>
      <c r="M1260" s="184" t="str">
        <f t="shared" si="1011"/>
        <v>W/C</v>
      </c>
      <c r="N1260" s="184" t="str">
        <f t="shared" si="1012"/>
        <v>W/C</v>
      </c>
      <c r="O1260"/>
      <c r="P1260" s="97">
        <v>-5812374.1699999999</v>
      </c>
      <c r="Q1260" s="97">
        <v>-5527764.7000000002</v>
      </c>
      <c r="R1260" s="97">
        <v>-6330180.0099999998</v>
      </c>
      <c r="S1260" s="97">
        <v>-5816428.1200000001</v>
      </c>
      <c r="T1260" s="97">
        <v>-6338471.0099999998</v>
      </c>
      <c r="U1260" s="97">
        <v>-6404886.3700000001</v>
      </c>
      <c r="V1260" s="97">
        <v>-6657835.5</v>
      </c>
      <c r="W1260" s="97">
        <v>-5533228.4299999997</v>
      </c>
      <c r="X1260" s="97">
        <v>-5686422.1900000004</v>
      </c>
      <c r="Y1260" s="97">
        <v>-5786228.6600000001</v>
      </c>
      <c r="Z1260" s="97">
        <v>-5789836.5</v>
      </c>
      <c r="AA1260" s="97">
        <v>-6101807.1399999997</v>
      </c>
      <c r="AB1260" s="97">
        <v>-6059945.9000000004</v>
      </c>
      <c r="AC1260" s="97"/>
      <c r="AD1260" s="97"/>
      <c r="AE1260" s="97">
        <f t="shared" si="996"/>
        <v>-5992437.3887500009</v>
      </c>
      <c r="AF1260" s="105"/>
      <c r="AG1260" s="105"/>
      <c r="AH1260" s="102"/>
      <c r="AI1260" s="102"/>
      <c r="AJ1260" s="102"/>
      <c r="AK1260" s="103"/>
      <c r="AL1260" s="102">
        <f t="shared" si="991"/>
        <v>0</v>
      </c>
      <c r="AM1260" s="101"/>
      <c r="AN1260" s="102">
        <f>AE1260</f>
        <v>-5992437.3887500009</v>
      </c>
      <c r="AO1260" s="264">
        <f t="shared" si="992"/>
        <v>-5992437.3887500009</v>
      </c>
      <c r="AP1260" s="240"/>
      <c r="AQ1260" s="87">
        <f t="shared" si="1000"/>
        <v>-6059945.9000000004</v>
      </c>
      <c r="AR1260" s="102"/>
      <c r="AS1260" s="102"/>
      <c r="AT1260" s="102"/>
      <c r="AU1260" s="103"/>
      <c r="AV1260" s="102">
        <f t="shared" si="993"/>
        <v>0</v>
      </c>
      <c r="AW1260" s="101"/>
      <c r="AX1260" s="102">
        <f t="shared" ref="AX1260:AX1263" si="1030">AQ1260</f>
        <v>-6059945.9000000004</v>
      </c>
      <c r="AY1260" s="101">
        <f t="shared" si="994"/>
        <v>-6059945.9000000004</v>
      </c>
      <c r="AZ1260" s="516"/>
      <c r="BA1260"/>
      <c r="BC1260"/>
      <c r="BD1260"/>
      <c r="BE1260"/>
      <c r="BF1260"/>
      <c r="BG1260"/>
      <c r="BH1260"/>
      <c r="BI1260"/>
      <c r="BJ1260"/>
      <c r="BK1260"/>
      <c r="BL1260"/>
      <c r="BM1260"/>
      <c r="BN1260"/>
      <c r="BO1260"/>
      <c r="BP1260"/>
      <c r="BQ1260"/>
      <c r="BR1260"/>
      <c r="BS1260"/>
      <c r="BT1260"/>
      <c r="BU1260"/>
      <c r="BV1260"/>
      <c r="BW1260"/>
      <c r="BX1260"/>
      <c r="BY1260"/>
      <c r="BZ1260"/>
      <c r="CA1260"/>
      <c r="CB1260"/>
      <c r="CC1260"/>
      <c r="CD1260"/>
      <c r="CE1260"/>
      <c r="CF1260"/>
      <c r="CG1260"/>
      <c r="CH1260"/>
      <c r="CI1260"/>
    </row>
    <row r="1261" spans="1:87" s="11" customFormat="1" ht="12" customHeight="1">
      <c r="A1261" s="168">
        <v>25300772</v>
      </c>
      <c r="B1261" s="111" t="str">
        <f t="shared" si="998"/>
        <v>25300772</v>
      </c>
      <c r="C1261" s="96" t="s">
        <v>753</v>
      </c>
      <c r="D1261" s="115" t="str">
        <f t="shared" si="999"/>
        <v>W/C</v>
      </c>
      <c r="E1261" s="115"/>
      <c r="F1261" s="96"/>
      <c r="G1261" s="115"/>
      <c r="H1261" s="184" t="str">
        <f t="shared" si="1018"/>
        <v/>
      </c>
      <c r="I1261" s="184" t="str">
        <f t="shared" si="1019"/>
        <v/>
      </c>
      <c r="J1261" s="184" t="str">
        <f t="shared" si="1020"/>
        <v/>
      </c>
      <c r="K1261" s="184" t="str">
        <f t="shared" si="1017"/>
        <v/>
      </c>
      <c r="L1261" s="184" t="str">
        <f t="shared" si="1010"/>
        <v>NO</v>
      </c>
      <c r="M1261" s="184" t="str">
        <f t="shared" si="1011"/>
        <v>W/C</v>
      </c>
      <c r="N1261" s="184" t="str">
        <f t="shared" si="1012"/>
        <v>W/C</v>
      </c>
      <c r="O1261"/>
      <c r="P1261" s="97">
        <v>0</v>
      </c>
      <c r="Q1261" s="97">
        <v>33850.5</v>
      </c>
      <c r="R1261" s="97">
        <v>24799.98</v>
      </c>
      <c r="S1261" s="97">
        <v>0</v>
      </c>
      <c r="T1261" s="97">
        <v>1697.68</v>
      </c>
      <c r="U1261" s="97">
        <v>-11638.81</v>
      </c>
      <c r="V1261" s="97">
        <v>0</v>
      </c>
      <c r="W1261" s="97">
        <v>16135.7</v>
      </c>
      <c r="X1261" s="97">
        <v>4844.57</v>
      </c>
      <c r="Y1261" s="97">
        <v>0</v>
      </c>
      <c r="Z1261" s="97">
        <v>-11045.95</v>
      </c>
      <c r="AA1261" s="97">
        <v>-22294.29</v>
      </c>
      <c r="AB1261" s="97">
        <v>0</v>
      </c>
      <c r="AC1261" s="97"/>
      <c r="AD1261" s="97"/>
      <c r="AE1261" s="97">
        <f t="shared" si="996"/>
        <v>3029.1149999999998</v>
      </c>
      <c r="AF1261" s="105"/>
      <c r="AG1261" s="105"/>
      <c r="AH1261" s="102"/>
      <c r="AI1261" s="102"/>
      <c r="AJ1261" s="102"/>
      <c r="AK1261" s="103"/>
      <c r="AL1261" s="102">
        <f t="shared" si="991"/>
        <v>0</v>
      </c>
      <c r="AM1261" s="101"/>
      <c r="AN1261" s="102">
        <f>AE1261</f>
        <v>3029.1149999999998</v>
      </c>
      <c r="AO1261" s="264">
        <f t="shared" si="992"/>
        <v>3029.1149999999998</v>
      </c>
      <c r="AP1261" s="240"/>
      <c r="AQ1261" s="87">
        <f t="shared" si="1000"/>
        <v>0</v>
      </c>
      <c r="AR1261" s="102"/>
      <c r="AS1261" s="102"/>
      <c r="AT1261" s="102"/>
      <c r="AU1261" s="103"/>
      <c r="AV1261" s="102">
        <f t="shared" si="993"/>
        <v>0</v>
      </c>
      <c r="AW1261" s="101"/>
      <c r="AX1261" s="102">
        <f t="shared" si="1030"/>
        <v>0</v>
      </c>
      <c r="AY1261" s="101">
        <f t="shared" si="994"/>
        <v>0</v>
      </c>
      <c r="AZ1261" s="516"/>
      <c r="BA1261"/>
      <c r="BC1261"/>
      <c r="BD1261"/>
      <c r="BE1261"/>
      <c r="BF1261"/>
      <c r="BG1261"/>
      <c r="BH1261"/>
      <c r="BI1261"/>
      <c r="BJ1261"/>
      <c r="BK1261"/>
      <c r="BL1261"/>
      <c r="BM1261"/>
      <c r="BN1261"/>
      <c r="BO1261"/>
      <c r="BP1261"/>
      <c r="BQ1261"/>
      <c r="BR1261"/>
      <c r="BS1261"/>
      <c r="BT1261"/>
      <c r="BU1261"/>
      <c r="BV1261"/>
      <c r="BW1261"/>
      <c r="BX1261"/>
      <c r="BY1261"/>
      <c r="BZ1261"/>
      <c r="CA1261"/>
      <c r="CB1261"/>
      <c r="CC1261"/>
      <c r="CD1261"/>
      <c r="CE1261"/>
      <c r="CF1261"/>
      <c r="CG1261"/>
      <c r="CH1261"/>
      <c r="CI1261"/>
    </row>
    <row r="1262" spans="1:87" s="11" customFormat="1" ht="12" customHeight="1">
      <c r="A1262" s="373">
        <v>25300871</v>
      </c>
      <c r="B1262" s="387" t="str">
        <f t="shared" si="998"/>
        <v>25300871</v>
      </c>
      <c r="C1262" s="352" t="s">
        <v>1325</v>
      </c>
      <c r="D1262" s="353" t="str">
        <f t="shared" si="999"/>
        <v>W/C</v>
      </c>
      <c r="E1262" s="353"/>
      <c r="F1262" s="438">
        <v>42933</v>
      </c>
      <c r="G1262" s="353"/>
      <c r="H1262" s="354" t="str">
        <f t="shared" si="1018"/>
        <v/>
      </c>
      <c r="I1262" s="354" t="str">
        <f t="shared" si="1019"/>
        <v/>
      </c>
      <c r="J1262" s="354" t="str">
        <f t="shared" si="1020"/>
        <v/>
      </c>
      <c r="K1262" s="354" t="str">
        <f t="shared" si="1017"/>
        <v/>
      </c>
      <c r="L1262" s="354" t="str">
        <f t="shared" si="1010"/>
        <v>NO</v>
      </c>
      <c r="M1262" s="354" t="str">
        <f t="shared" si="1011"/>
        <v>W/C</v>
      </c>
      <c r="N1262" s="354" t="str">
        <f t="shared" si="1012"/>
        <v>W/C</v>
      </c>
      <c r="O1262"/>
      <c r="P1262" s="355">
        <v>0</v>
      </c>
      <c r="Q1262" s="355">
        <v>0</v>
      </c>
      <c r="R1262" s="355">
        <v>0</v>
      </c>
      <c r="S1262" s="355">
        <v>0</v>
      </c>
      <c r="T1262" s="355">
        <v>0</v>
      </c>
      <c r="U1262" s="355">
        <v>0</v>
      </c>
      <c r="V1262" s="355">
        <v>0</v>
      </c>
      <c r="W1262" s="355">
        <v>0</v>
      </c>
      <c r="X1262" s="355">
        <v>0</v>
      </c>
      <c r="Y1262" s="355">
        <v>0</v>
      </c>
      <c r="Z1262" s="355">
        <v>0</v>
      </c>
      <c r="AA1262" s="355">
        <v>0</v>
      </c>
      <c r="AB1262" s="355">
        <v>0</v>
      </c>
      <c r="AC1262" s="355"/>
      <c r="AD1262" s="355"/>
      <c r="AE1262" s="355">
        <f t="shared" si="996"/>
        <v>0</v>
      </c>
      <c r="AF1262" s="406"/>
      <c r="AG1262" s="356"/>
      <c r="AH1262" s="357"/>
      <c r="AI1262" s="357"/>
      <c r="AJ1262" s="357"/>
      <c r="AK1262" s="358"/>
      <c r="AL1262" s="357">
        <f t="shared" si="991"/>
        <v>0</v>
      </c>
      <c r="AM1262" s="359"/>
      <c r="AN1262" s="357">
        <f>AE1262</f>
        <v>0</v>
      </c>
      <c r="AO1262" s="360">
        <f t="shared" si="992"/>
        <v>0</v>
      </c>
      <c r="AP1262" s="357"/>
      <c r="AQ1262" s="361">
        <f t="shared" si="1000"/>
        <v>0</v>
      </c>
      <c r="AR1262" s="357"/>
      <c r="AS1262" s="357"/>
      <c r="AT1262" s="357"/>
      <c r="AU1262" s="358"/>
      <c r="AV1262" s="357">
        <f t="shared" si="993"/>
        <v>0</v>
      </c>
      <c r="AW1262" s="359"/>
      <c r="AX1262" s="357">
        <f t="shared" si="1030"/>
        <v>0</v>
      </c>
      <c r="AY1262" s="359">
        <f t="shared" si="994"/>
        <v>0</v>
      </c>
      <c r="AZ1262" s="516"/>
      <c r="BA1262"/>
      <c r="BC1262"/>
      <c r="BD1262"/>
      <c r="BE1262"/>
      <c r="BF1262"/>
      <c r="BG1262"/>
      <c r="BH1262"/>
      <c r="BI1262"/>
      <c r="BJ1262"/>
      <c r="BK1262"/>
      <c r="BL1262"/>
      <c r="BM1262"/>
      <c r="BN1262"/>
      <c r="BO1262"/>
      <c r="BP1262"/>
      <c r="BQ1262"/>
      <c r="BR1262"/>
      <c r="BS1262"/>
      <c r="BT1262"/>
      <c r="BU1262"/>
      <c r="BV1262"/>
      <c r="BW1262"/>
      <c r="BX1262"/>
      <c r="BY1262"/>
      <c r="BZ1262"/>
      <c r="CA1262"/>
      <c r="CB1262"/>
      <c r="CC1262"/>
      <c r="CD1262"/>
      <c r="CE1262"/>
      <c r="CF1262"/>
      <c r="CG1262"/>
      <c r="CH1262"/>
      <c r="CI1262"/>
    </row>
    <row r="1263" spans="1:87" s="11" customFormat="1" ht="12" customHeight="1">
      <c r="A1263" s="168">
        <v>25301073</v>
      </c>
      <c r="B1263" s="111" t="str">
        <f t="shared" si="998"/>
        <v>25301073</v>
      </c>
      <c r="C1263" s="96" t="s">
        <v>63</v>
      </c>
      <c r="D1263" s="115" t="str">
        <f t="shared" si="999"/>
        <v>W/C</v>
      </c>
      <c r="E1263" s="115"/>
      <c r="F1263" s="96"/>
      <c r="G1263" s="115"/>
      <c r="H1263" s="184" t="str">
        <f t="shared" si="1018"/>
        <v/>
      </c>
      <c r="I1263" s="184" t="str">
        <f t="shared" si="1019"/>
        <v/>
      </c>
      <c r="J1263" s="184" t="str">
        <f t="shared" si="1020"/>
        <v/>
      </c>
      <c r="K1263" s="184" t="str">
        <f t="shared" si="1017"/>
        <v/>
      </c>
      <c r="L1263" s="184" t="str">
        <f t="shared" si="1010"/>
        <v>NO</v>
      </c>
      <c r="M1263" s="184" t="str">
        <f t="shared" si="1011"/>
        <v>W/C</v>
      </c>
      <c r="N1263" s="184" t="str">
        <f t="shared" si="1012"/>
        <v>W/C</v>
      </c>
      <c r="O1263"/>
      <c r="P1263" s="97">
        <v>0</v>
      </c>
      <c r="Q1263" s="97">
        <v>-40</v>
      </c>
      <c r="R1263" s="97">
        <v>-45</v>
      </c>
      <c r="S1263" s="97">
        <v>-45</v>
      </c>
      <c r="T1263" s="97">
        <v>-135</v>
      </c>
      <c r="U1263" s="97">
        <v>-235</v>
      </c>
      <c r="V1263" s="97">
        <v>0</v>
      </c>
      <c r="W1263" s="97">
        <v>0</v>
      </c>
      <c r="X1263" s="97">
        <v>-103.58</v>
      </c>
      <c r="Y1263" s="97">
        <v>-150</v>
      </c>
      <c r="Z1263" s="97">
        <v>-150</v>
      </c>
      <c r="AA1263" s="97">
        <v>-278.5</v>
      </c>
      <c r="AB1263" s="97">
        <v>0</v>
      </c>
      <c r="AC1263" s="97"/>
      <c r="AD1263" s="97"/>
      <c r="AE1263" s="97">
        <f t="shared" si="996"/>
        <v>-98.506666666666661</v>
      </c>
      <c r="AF1263" s="105"/>
      <c r="AG1263" s="104"/>
      <c r="AH1263" s="102"/>
      <c r="AI1263" s="102"/>
      <c r="AJ1263" s="102"/>
      <c r="AK1263" s="103"/>
      <c r="AL1263" s="102">
        <f t="shared" si="991"/>
        <v>0</v>
      </c>
      <c r="AM1263" s="101"/>
      <c r="AN1263" s="102">
        <f>AE1263</f>
        <v>-98.506666666666661</v>
      </c>
      <c r="AO1263" s="264">
        <f t="shared" si="992"/>
        <v>-98.506666666666661</v>
      </c>
      <c r="AP1263" s="240"/>
      <c r="AQ1263" s="87">
        <f t="shared" si="1000"/>
        <v>0</v>
      </c>
      <c r="AR1263" s="102"/>
      <c r="AS1263" s="102"/>
      <c r="AT1263" s="102"/>
      <c r="AU1263" s="103"/>
      <c r="AV1263" s="102">
        <f t="shared" si="993"/>
        <v>0</v>
      </c>
      <c r="AW1263" s="101"/>
      <c r="AX1263" s="102">
        <f t="shared" si="1030"/>
        <v>0</v>
      </c>
      <c r="AY1263" s="101">
        <f t="shared" si="994"/>
        <v>0</v>
      </c>
      <c r="AZ1263" s="516"/>
      <c r="BA1263"/>
      <c r="BC1263"/>
      <c r="BD1263"/>
      <c r="BE1263"/>
      <c r="BF1263"/>
      <c r="BG1263"/>
      <c r="BH1263"/>
      <c r="BI1263"/>
      <c r="BJ1263"/>
      <c r="BK1263"/>
      <c r="BL1263"/>
      <c r="BM1263"/>
      <c r="BN1263"/>
      <c r="BO1263"/>
      <c r="BP1263"/>
      <c r="BQ1263"/>
      <c r="BR1263"/>
      <c r="BS1263"/>
      <c r="BT1263"/>
      <c r="BU1263"/>
      <c r="BV1263"/>
      <c r="BW1263"/>
      <c r="BX1263"/>
      <c r="BY1263"/>
      <c r="BZ1263"/>
      <c r="CA1263"/>
      <c r="CB1263"/>
      <c r="CC1263"/>
      <c r="CD1263"/>
      <c r="CE1263"/>
      <c r="CF1263"/>
      <c r="CG1263"/>
      <c r="CH1263"/>
      <c r="CI1263"/>
    </row>
    <row r="1264" spans="1:87" s="11" customFormat="1" ht="12" customHeight="1">
      <c r="A1264" s="168">
        <v>25301151</v>
      </c>
      <c r="B1264" s="111" t="str">
        <f t="shared" si="998"/>
        <v>25301151</v>
      </c>
      <c r="C1264" s="96" t="s">
        <v>907</v>
      </c>
      <c r="D1264" s="115" t="str">
        <f t="shared" si="999"/>
        <v>Non-Op</v>
      </c>
      <c r="E1264" s="115"/>
      <c r="F1264" s="96"/>
      <c r="G1264" s="115"/>
      <c r="H1264" s="184" t="str">
        <f t="shared" si="1018"/>
        <v/>
      </c>
      <c r="I1264" s="184" t="str">
        <f t="shared" si="1019"/>
        <v/>
      </c>
      <c r="J1264" s="184" t="str">
        <f t="shared" si="1020"/>
        <v/>
      </c>
      <c r="K1264" s="184" t="str">
        <f t="shared" si="1017"/>
        <v>Non-Op</v>
      </c>
      <c r="L1264" s="184" t="str">
        <f t="shared" si="1010"/>
        <v>NO</v>
      </c>
      <c r="M1264" s="184" t="str">
        <f t="shared" si="1011"/>
        <v>NO</v>
      </c>
      <c r="N1264" s="184" t="str">
        <f t="shared" si="1012"/>
        <v/>
      </c>
      <c r="O1264"/>
      <c r="P1264" s="97">
        <v>-992389.51</v>
      </c>
      <c r="Q1264" s="97">
        <v>-947280.88</v>
      </c>
      <c r="R1264" s="97">
        <v>-902172.25</v>
      </c>
      <c r="S1264" s="97">
        <v>-857063.62</v>
      </c>
      <c r="T1264" s="97">
        <v>-811954.99</v>
      </c>
      <c r="U1264" s="97">
        <v>-766846.36</v>
      </c>
      <c r="V1264" s="97">
        <v>-721737.73</v>
      </c>
      <c r="W1264" s="97">
        <v>-676629.1</v>
      </c>
      <c r="X1264" s="97">
        <v>-631520.47</v>
      </c>
      <c r="Y1264" s="97">
        <v>-586411.84</v>
      </c>
      <c r="Z1264" s="97">
        <v>-541303.21</v>
      </c>
      <c r="AA1264" s="97">
        <v>-496194.58</v>
      </c>
      <c r="AB1264" s="97">
        <v>-451085.95</v>
      </c>
      <c r="AC1264" s="97"/>
      <c r="AD1264" s="97"/>
      <c r="AE1264" s="97">
        <f t="shared" si="996"/>
        <v>-721737.73</v>
      </c>
      <c r="AF1264" s="105" t="s">
        <v>125</v>
      </c>
      <c r="AG1264" s="104"/>
      <c r="AH1264" s="102"/>
      <c r="AI1264" s="102"/>
      <c r="AJ1264" s="102"/>
      <c r="AK1264" s="103">
        <f>AE1264</f>
        <v>-721737.73</v>
      </c>
      <c r="AL1264" s="102">
        <f t="shared" si="991"/>
        <v>-721737.73</v>
      </c>
      <c r="AM1264" s="101"/>
      <c r="AN1264" s="102"/>
      <c r="AO1264" s="264">
        <f t="shared" si="992"/>
        <v>0</v>
      </c>
      <c r="AP1264" s="240"/>
      <c r="AQ1264" s="87">
        <f t="shared" si="1000"/>
        <v>-451085.95</v>
      </c>
      <c r="AR1264" s="102"/>
      <c r="AS1264" s="102"/>
      <c r="AT1264" s="102"/>
      <c r="AU1264" s="103">
        <f>AQ1264</f>
        <v>-451085.95</v>
      </c>
      <c r="AV1264" s="102">
        <f t="shared" si="993"/>
        <v>-451085.95</v>
      </c>
      <c r="AW1264" s="101"/>
      <c r="AX1264" s="102"/>
      <c r="AY1264" s="101">
        <f t="shared" si="994"/>
        <v>0</v>
      </c>
      <c r="AZ1264" s="516" t="s">
        <v>1699</v>
      </c>
      <c r="BA1264"/>
      <c r="BC1264"/>
      <c r="BD1264"/>
      <c r="BE1264"/>
      <c r="BF1264"/>
      <c r="BG1264"/>
      <c r="BH1264"/>
      <c r="BI1264"/>
      <c r="BJ1264"/>
      <c r="BK1264"/>
      <c r="BL1264"/>
      <c r="BM1264"/>
      <c r="BN1264"/>
      <c r="BO1264"/>
      <c r="BP1264"/>
      <c r="BQ1264"/>
      <c r="BR1264"/>
      <c r="BS1264"/>
      <c r="BT1264"/>
      <c r="BU1264"/>
      <c r="BV1264"/>
      <c r="BW1264"/>
      <c r="BX1264"/>
      <c r="BY1264"/>
      <c r="BZ1264"/>
      <c r="CA1264"/>
      <c r="CB1264"/>
      <c r="CC1264"/>
      <c r="CD1264"/>
      <c r="CE1264"/>
      <c r="CF1264"/>
      <c r="CG1264"/>
      <c r="CH1264"/>
      <c r="CI1264"/>
    </row>
    <row r="1265" spans="1:87" s="11" customFormat="1" ht="12" customHeight="1">
      <c r="A1265" s="168">
        <v>25301203</v>
      </c>
      <c r="B1265" s="111" t="str">
        <f t="shared" si="998"/>
        <v>25301203</v>
      </c>
      <c r="C1265" s="96" t="s">
        <v>388</v>
      </c>
      <c r="D1265" s="115" t="str">
        <f t="shared" si="999"/>
        <v>CRB</v>
      </c>
      <c r="E1265" s="115"/>
      <c r="F1265" s="96"/>
      <c r="G1265" s="115"/>
      <c r="H1265" s="184" t="str">
        <f t="shared" si="1018"/>
        <v/>
      </c>
      <c r="I1265" s="184" t="str">
        <f t="shared" si="1019"/>
        <v>ERB</v>
      </c>
      <c r="J1265" s="184" t="str">
        <f t="shared" si="1020"/>
        <v>GRB</v>
      </c>
      <c r="K1265" s="184" t="str">
        <f t="shared" si="1017"/>
        <v/>
      </c>
      <c r="L1265" s="184" t="str">
        <f t="shared" si="1010"/>
        <v>NO</v>
      </c>
      <c r="M1265" s="184" t="str">
        <f t="shared" si="1011"/>
        <v>NO</v>
      </c>
      <c r="N1265" s="184" t="str">
        <f t="shared" si="1012"/>
        <v/>
      </c>
      <c r="O1265"/>
      <c r="P1265" s="97">
        <v>0</v>
      </c>
      <c r="Q1265" s="97">
        <v>0</v>
      </c>
      <c r="R1265" s="97">
        <v>0</v>
      </c>
      <c r="S1265" s="97">
        <v>0</v>
      </c>
      <c r="T1265" s="97">
        <v>0</v>
      </c>
      <c r="U1265" s="97">
        <v>0</v>
      </c>
      <c r="V1265" s="97">
        <v>0</v>
      </c>
      <c r="W1265" s="97">
        <v>0</v>
      </c>
      <c r="X1265" s="97">
        <v>0</v>
      </c>
      <c r="Y1265" s="97">
        <v>0</v>
      </c>
      <c r="Z1265" s="97">
        <v>0</v>
      </c>
      <c r="AA1265" s="97">
        <v>0</v>
      </c>
      <c r="AB1265" s="97">
        <v>0</v>
      </c>
      <c r="AC1265" s="97"/>
      <c r="AD1265" s="97"/>
      <c r="AE1265" s="97">
        <f t="shared" si="996"/>
        <v>0</v>
      </c>
      <c r="AF1265" s="105">
        <v>5</v>
      </c>
      <c r="AG1265" s="104" t="s">
        <v>458</v>
      </c>
      <c r="AH1265" s="102"/>
      <c r="AI1265" s="102">
        <f>AE1265*C1408</f>
        <v>0</v>
      </c>
      <c r="AJ1265" s="102">
        <f>AE1265*C1409</f>
        <v>0</v>
      </c>
      <c r="AK1265" s="103"/>
      <c r="AL1265" s="102">
        <f t="shared" si="991"/>
        <v>0</v>
      </c>
      <c r="AM1265" s="101"/>
      <c r="AN1265" s="102"/>
      <c r="AO1265" s="264">
        <f t="shared" si="992"/>
        <v>0</v>
      </c>
      <c r="AP1265" s="240"/>
      <c r="AQ1265" s="87">
        <f t="shared" si="1000"/>
        <v>0</v>
      </c>
      <c r="AR1265" s="102"/>
      <c r="AS1265" s="102">
        <f>AQ1265*C1408</f>
        <v>0</v>
      </c>
      <c r="AT1265" s="102">
        <f>AQ1265*C1409</f>
        <v>0</v>
      </c>
      <c r="AU1265" s="103"/>
      <c r="AV1265" s="102">
        <f t="shared" si="993"/>
        <v>0</v>
      </c>
      <c r="AW1265" s="101"/>
      <c r="AX1265" s="102"/>
      <c r="AY1265" s="101">
        <f t="shared" si="994"/>
        <v>0</v>
      </c>
      <c r="AZ1265" s="516"/>
      <c r="BA1265"/>
      <c r="BC1265"/>
      <c r="BD1265"/>
      <c r="BE1265"/>
      <c r="BF1265"/>
      <c r="BG1265"/>
      <c r="BH1265"/>
      <c r="BI1265"/>
      <c r="BJ1265"/>
      <c r="BK1265"/>
      <c r="BL1265"/>
      <c r="BM1265"/>
      <c r="BN1265"/>
      <c r="BO1265"/>
      <c r="BP1265"/>
      <c r="BQ1265"/>
      <c r="BR1265"/>
      <c r="BS1265"/>
      <c r="BT1265"/>
      <c r="BU1265"/>
      <c r="BV1265"/>
      <c r="BW1265"/>
      <c r="BX1265"/>
      <c r="BY1265"/>
      <c r="BZ1265"/>
      <c r="CA1265"/>
      <c r="CB1265"/>
      <c r="CC1265"/>
      <c r="CD1265"/>
      <c r="CE1265"/>
      <c r="CF1265"/>
      <c r="CG1265"/>
      <c r="CH1265"/>
      <c r="CI1265"/>
    </row>
    <row r="1266" spans="1:87" s="11" customFormat="1" ht="12" customHeight="1">
      <c r="A1266" s="168">
        <v>25301213</v>
      </c>
      <c r="B1266" s="111" t="str">
        <f t="shared" si="998"/>
        <v>25301213</v>
      </c>
      <c r="C1266" s="96" t="s">
        <v>1135</v>
      </c>
      <c r="D1266" s="115" t="str">
        <f t="shared" si="999"/>
        <v>CRB</v>
      </c>
      <c r="E1266" s="115"/>
      <c r="F1266" s="96"/>
      <c r="G1266" s="115"/>
      <c r="H1266" s="184" t="str">
        <f t="shared" si="1018"/>
        <v/>
      </c>
      <c r="I1266" s="184" t="str">
        <f t="shared" si="1019"/>
        <v>ERB</v>
      </c>
      <c r="J1266" s="184" t="str">
        <f t="shared" si="1020"/>
        <v>GRB</v>
      </c>
      <c r="K1266" s="184" t="str">
        <f t="shared" si="1017"/>
        <v/>
      </c>
      <c r="L1266" s="184" t="str">
        <f t="shared" si="1010"/>
        <v>NO</v>
      </c>
      <c r="M1266" s="184" t="str">
        <f t="shared" si="1011"/>
        <v>NO</v>
      </c>
      <c r="N1266" s="184" t="str">
        <f t="shared" si="1012"/>
        <v/>
      </c>
      <c r="O1266"/>
      <c r="P1266" s="97">
        <v>-675825</v>
      </c>
      <c r="Q1266" s="97">
        <v>-675825</v>
      </c>
      <c r="R1266" s="97">
        <v>-675825</v>
      </c>
      <c r="S1266" s="97">
        <v>-675825</v>
      </c>
      <c r="T1266" s="97">
        <v>-675825</v>
      </c>
      <c r="U1266" s="97">
        <v>-531005.28</v>
      </c>
      <c r="V1266" s="97">
        <v>-522959.74</v>
      </c>
      <c r="W1266" s="97">
        <v>-514914.2</v>
      </c>
      <c r="X1266" s="97">
        <v>-506868.66</v>
      </c>
      <c r="Y1266" s="97">
        <v>-498823.12</v>
      </c>
      <c r="Z1266" s="97">
        <v>-490777.58</v>
      </c>
      <c r="AA1266" s="97">
        <v>-482732.04</v>
      </c>
      <c r="AB1266" s="97">
        <v>-474686.5</v>
      </c>
      <c r="AC1266" s="97"/>
      <c r="AD1266" s="97"/>
      <c r="AE1266" s="97">
        <f t="shared" si="996"/>
        <v>-568886.36416666675</v>
      </c>
      <c r="AF1266" s="105" t="s">
        <v>671</v>
      </c>
      <c r="AG1266" s="104" t="s">
        <v>458</v>
      </c>
      <c r="AH1266" s="102"/>
      <c r="AI1266" s="102">
        <f>AE1266*$C$1408</f>
        <v>-376545.88444191677</v>
      </c>
      <c r="AJ1266" s="102">
        <f>AE1266*$C$1409</f>
        <v>-192340.47972475004</v>
      </c>
      <c r="AK1266" s="103"/>
      <c r="AL1266" s="102">
        <f t="shared" si="991"/>
        <v>-568886.36416666675</v>
      </c>
      <c r="AM1266" s="101"/>
      <c r="AN1266" s="102"/>
      <c r="AO1266" s="264">
        <f t="shared" si="992"/>
        <v>0</v>
      </c>
      <c r="AP1266" s="102"/>
      <c r="AQ1266" s="87">
        <f t="shared" si="1000"/>
        <v>-474686.5</v>
      </c>
      <c r="AR1266" s="102"/>
      <c r="AS1266" s="102">
        <f>AQ1266*$C$1408</f>
        <v>-314194.99434999999</v>
      </c>
      <c r="AT1266" s="102">
        <f>AQ1266*$C$1409</f>
        <v>-160491.50565000001</v>
      </c>
      <c r="AU1266" s="103"/>
      <c r="AV1266" s="102">
        <f t="shared" si="993"/>
        <v>-474686.5</v>
      </c>
      <c r="AW1266" s="101"/>
      <c r="AX1266" s="102"/>
      <c r="AY1266" s="101">
        <f t="shared" si="994"/>
        <v>0</v>
      </c>
      <c r="AZ1266" s="516"/>
      <c r="BA1266"/>
      <c r="BC1266"/>
      <c r="BD1266"/>
      <c r="BE1266"/>
      <c r="BF1266"/>
      <c r="BG1266"/>
      <c r="BH1266"/>
      <c r="BI1266"/>
      <c r="BJ1266"/>
      <c r="BK1266"/>
      <c r="BL1266"/>
      <c r="BM1266"/>
      <c r="BN1266"/>
      <c r="BO1266"/>
      <c r="BP1266"/>
      <c r="BQ1266"/>
      <c r="BR1266"/>
      <c r="BS1266"/>
      <c r="BT1266"/>
      <c r="BU1266"/>
      <c r="BV1266"/>
      <c r="BW1266"/>
      <c r="BX1266"/>
      <c r="BY1266"/>
      <c r="BZ1266"/>
      <c r="CA1266"/>
      <c r="CB1266"/>
      <c r="CC1266"/>
      <c r="CD1266"/>
      <c r="CE1266"/>
      <c r="CF1266"/>
      <c r="CG1266"/>
      <c r="CH1266"/>
      <c r="CI1266"/>
    </row>
    <row r="1267" spans="1:87" s="11" customFormat="1" ht="12" customHeight="1">
      <c r="A1267" s="168">
        <v>25302221</v>
      </c>
      <c r="B1267" s="111" t="str">
        <f t="shared" si="998"/>
        <v>25302221</v>
      </c>
      <c r="C1267" s="96" t="s">
        <v>622</v>
      </c>
      <c r="D1267" s="115" t="str">
        <f t="shared" si="999"/>
        <v>W/C</v>
      </c>
      <c r="E1267" s="115"/>
      <c r="F1267" s="96"/>
      <c r="G1267" s="115"/>
      <c r="H1267" s="184" t="str">
        <f t="shared" si="1018"/>
        <v/>
      </c>
      <c r="I1267" s="184" t="str">
        <f t="shared" si="1019"/>
        <v/>
      </c>
      <c r="J1267" s="184" t="str">
        <f t="shared" si="1020"/>
        <v/>
      </c>
      <c r="K1267" s="184" t="str">
        <f t="shared" si="1017"/>
        <v/>
      </c>
      <c r="L1267" s="184" t="str">
        <f t="shared" si="1010"/>
        <v>NO</v>
      </c>
      <c r="M1267" s="184" t="str">
        <f t="shared" si="1011"/>
        <v>W/C</v>
      </c>
      <c r="N1267" s="184" t="str">
        <f t="shared" si="1012"/>
        <v>W/C</v>
      </c>
      <c r="O1267"/>
      <c r="P1267" s="97">
        <v>-2943825.53</v>
      </c>
      <c r="Q1267" s="97">
        <v>-3004683.33</v>
      </c>
      <c r="R1267" s="97">
        <v>-3487303.53</v>
      </c>
      <c r="S1267" s="97">
        <v>-4009661.28</v>
      </c>
      <c r="T1267" s="97">
        <v>-4098657.08</v>
      </c>
      <c r="U1267" s="97">
        <v>-3713956.36</v>
      </c>
      <c r="V1267" s="97">
        <v>-3881723.89</v>
      </c>
      <c r="W1267" s="97">
        <v>-4179193.06</v>
      </c>
      <c r="X1267" s="97">
        <v>-4582286.33</v>
      </c>
      <c r="Y1267" s="97">
        <v>-4953034.57</v>
      </c>
      <c r="Z1267" s="97">
        <v>-5397544.9900000002</v>
      </c>
      <c r="AA1267" s="97">
        <v>-4655115.5999999996</v>
      </c>
      <c r="AB1267" s="97">
        <v>-5052801.92</v>
      </c>
      <c r="AC1267" s="97"/>
      <c r="AD1267" s="97"/>
      <c r="AE1267" s="97">
        <f t="shared" si="996"/>
        <v>-4163456.1454166672</v>
      </c>
      <c r="AF1267" s="146"/>
      <c r="AG1267" s="146"/>
      <c r="AH1267" s="102"/>
      <c r="AI1267" s="102"/>
      <c r="AJ1267" s="102"/>
      <c r="AK1267" s="103"/>
      <c r="AL1267" s="102">
        <f t="shared" si="991"/>
        <v>0</v>
      </c>
      <c r="AM1267" s="101"/>
      <c r="AN1267" s="102">
        <f>AE1267</f>
        <v>-4163456.1454166672</v>
      </c>
      <c r="AO1267" s="264">
        <f t="shared" si="992"/>
        <v>-4163456.1454166672</v>
      </c>
      <c r="AP1267" s="240"/>
      <c r="AQ1267" s="87">
        <f t="shared" si="1000"/>
        <v>-5052801.92</v>
      </c>
      <c r="AR1267" s="102"/>
      <c r="AS1267" s="102"/>
      <c r="AT1267" s="102"/>
      <c r="AU1267" s="103"/>
      <c r="AV1267" s="102">
        <f t="shared" si="993"/>
        <v>0</v>
      </c>
      <c r="AW1267" s="101"/>
      <c r="AX1267" s="102">
        <f>AQ1267</f>
        <v>-5052801.92</v>
      </c>
      <c r="AY1267" s="101">
        <f t="shared" si="994"/>
        <v>-5052801.92</v>
      </c>
      <c r="AZ1267" s="516"/>
      <c r="BA1267"/>
      <c r="BC1267"/>
      <c r="BD1267"/>
      <c r="BE1267"/>
      <c r="BF1267"/>
      <c r="BG1267"/>
      <c r="BH1267"/>
      <c r="BI1267"/>
      <c r="BJ1267"/>
      <c r="BK1267"/>
      <c r="BL1267"/>
      <c r="BM1267"/>
      <c r="BN1267"/>
      <c r="BO1267"/>
      <c r="BP1267"/>
      <c r="BQ1267"/>
      <c r="BR1267"/>
      <c r="BS1267"/>
      <c r="BT1267"/>
      <c r="BU1267"/>
      <c r="BV1267"/>
      <c r="BW1267"/>
      <c r="BX1267"/>
      <c r="BY1267"/>
      <c r="BZ1267"/>
      <c r="CA1267"/>
      <c r="CB1267"/>
      <c r="CC1267"/>
      <c r="CD1267"/>
      <c r="CE1267"/>
      <c r="CF1267"/>
      <c r="CG1267"/>
      <c r="CH1267"/>
      <c r="CI1267"/>
    </row>
    <row r="1268" spans="1:87" s="11" customFormat="1" ht="12" customHeight="1">
      <c r="A1268" s="168">
        <v>25302222</v>
      </c>
      <c r="B1268" s="111" t="str">
        <f t="shared" si="998"/>
        <v>25302222</v>
      </c>
      <c r="C1268" s="96" t="s">
        <v>451</v>
      </c>
      <c r="D1268" s="115" t="str">
        <f t="shared" si="999"/>
        <v>W/C</v>
      </c>
      <c r="E1268" s="115"/>
      <c r="F1268" s="96"/>
      <c r="G1268" s="115"/>
      <c r="H1268" s="184" t="str">
        <f t="shared" si="1018"/>
        <v/>
      </c>
      <c r="I1268" s="184" t="str">
        <f t="shared" si="1019"/>
        <v/>
      </c>
      <c r="J1268" s="184" t="str">
        <f t="shared" si="1020"/>
        <v/>
      </c>
      <c r="K1268" s="184" t="str">
        <f t="shared" si="1017"/>
        <v/>
      </c>
      <c r="L1268" s="184" t="str">
        <f t="shared" si="1010"/>
        <v>NO</v>
      </c>
      <c r="M1268" s="184" t="str">
        <f t="shared" si="1011"/>
        <v>W/C</v>
      </c>
      <c r="N1268" s="184" t="str">
        <f t="shared" si="1012"/>
        <v>W/C</v>
      </c>
      <c r="O1268"/>
      <c r="P1268" s="97">
        <v>-10581647.6</v>
      </c>
      <c r="Q1268" s="97">
        <v>-11045282.050000001</v>
      </c>
      <c r="R1268" s="97">
        <v>-11554627.189999999</v>
      </c>
      <c r="S1268" s="97">
        <v>-12021105.550000001</v>
      </c>
      <c r="T1268" s="97">
        <v>-12266132.189999999</v>
      </c>
      <c r="U1268" s="97">
        <v>-12225337</v>
      </c>
      <c r="V1268" s="97">
        <v>-12275183.26</v>
      </c>
      <c r="W1268" s="97">
        <v>-12271539.27</v>
      </c>
      <c r="X1268" s="97">
        <v>-12290018.539999999</v>
      </c>
      <c r="Y1268" s="97">
        <v>-12323333.970000001</v>
      </c>
      <c r="Z1268" s="97">
        <v>-12553944.310000001</v>
      </c>
      <c r="AA1268" s="97">
        <v>-12607819.25</v>
      </c>
      <c r="AB1268" s="97">
        <v>-12961950.18</v>
      </c>
      <c r="AC1268" s="97"/>
      <c r="AD1268" s="97"/>
      <c r="AE1268" s="97">
        <f t="shared" si="996"/>
        <v>-12100510.122500002</v>
      </c>
      <c r="AF1268" s="146"/>
      <c r="AG1268" s="146"/>
      <c r="AH1268" s="102"/>
      <c r="AI1268" s="102"/>
      <c r="AJ1268" s="102"/>
      <c r="AK1268" s="103"/>
      <c r="AL1268" s="102">
        <f t="shared" si="991"/>
        <v>0</v>
      </c>
      <c r="AM1268" s="101"/>
      <c r="AN1268" s="102">
        <f>AE1268</f>
        <v>-12100510.122500002</v>
      </c>
      <c r="AO1268" s="264">
        <f t="shared" si="992"/>
        <v>-12100510.122500002</v>
      </c>
      <c r="AP1268" s="240"/>
      <c r="AQ1268" s="87">
        <f t="shared" si="1000"/>
        <v>-12961950.18</v>
      </c>
      <c r="AR1268" s="102"/>
      <c r="AS1268" s="102"/>
      <c r="AT1268" s="102"/>
      <c r="AU1268" s="103"/>
      <c r="AV1268" s="102">
        <f t="shared" si="993"/>
        <v>0</v>
      </c>
      <c r="AW1268" s="101"/>
      <c r="AX1268" s="102">
        <f>AQ1268</f>
        <v>-12961950.18</v>
      </c>
      <c r="AY1268" s="101">
        <f t="shared" si="994"/>
        <v>-12961950.18</v>
      </c>
      <c r="AZ1268" s="516"/>
      <c r="BA1268"/>
      <c r="BC1268"/>
      <c r="BD1268"/>
      <c r="BE1268"/>
      <c r="BF1268"/>
      <c r="BG1268"/>
      <c r="BH1268"/>
      <c r="BI1268"/>
      <c r="BJ1268"/>
      <c r="BK1268"/>
      <c r="BL1268"/>
      <c r="BM1268"/>
      <c r="BN1268"/>
      <c r="BO1268"/>
      <c r="BP1268"/>
      <c r="BQ1268"/>
      <c r="BR1268"/>
      <c r="BS1268"/>
      <c r="BT1268"/>
      <c r="BU1268"/>
      <c r="BV1268"/>
      <c r="BW1268"/>
      <c r="BX1268"/>
      <c r="BY1268"/>
      <c r="BZ1268"/>
      <c r="CA1268"/>
      <c r="CB1268"/>
      <c r="CC1268"/>
      <c r="CD1268"/>
      <c r="CE1268"/>
      <c r="CF1268"/>
      <c r="CG1268"/>
      <c r="CH1268"/>
      <c r="CI1268"/>
    </row>
    <row r="1269" spans="1:87" s="11" customFormat="1" ht="12" customHeight="1">
      <c r="A1269" s="168">
        <v>25302223</v>
      </c>
      <c r="B1269" s="111" t="str">
        <f t="shared" si="998"/>
        <v>25302223</v>
      </c>
      <c r="C1269" s="96" t="s">
        <v>1126</v>
      </c>
      <c r="D1269" s="115" t="str">
        <f t="shared" si="999"/>
        <v>Non-Op</v>
      </c>
      <c r="E1269" s="115"/>
      <c r="F1269" s="96"/>
      <c r="G1269" s="115"/>
      <c r="H1269" s="184" t="str">
        <f t="shared" si="1018"/>
        <v/>
      </c>
      <c r="I1269" s="184" t="str">
        <f t="shared" si="1019"/>
        <v/>
      </c>
      <c r="J1269" s="184" t="str">
        <f t="shared" si="1020"/>
        <v/>
      </c>
      <c r="K1269" s="184" t="str">
        <f t="shared" si="1017"/>
        <v>Non-Op</v>
      </c>
      <c r="L1269" s="184" t="str">
        <f t="shared" si="1010"/>
        <v>NO</v>
      </c>
      <c r="M1269" s="184" t="str">
        <f t="shared" si="1011"/>
        <v>NO</v>
      </c>
      <c r="N1269" s="184" t="str">
        <f t="shared" si="1012"/>
        <v/>
      </c>
      <c r="O1269"/>
      <c r="P1269" s="97">
        <v>-7378561</v>
      </c>
      <c r="Q1269" s="97">
        <v>-7378561</v>
      </c>
      <c r="R1269" s="97">
        <v>-7378561</v>
      </c>
      <c r="S1269" s="97">
        <v>-7252160</v>
      </c>
      <c r="T1269" s="97">
        <v>-7252160</v>
      </c>
      <c r="U1269" s="97">
        <v>-7252160</v>
      </c>
      <c r="V1269" s="97">
        <v>-7939946</v>
      </c>
      <c r="W1269" s="97">
        <v>-7939946</v>
      </c>
      <c r="X1269" s="97">
        <v>-7939946</v>
      </c>
      <c r="Y1269" s="97">
        <v>-9024592</v>
      </c>
      <c r="Z1269" s="97">
        <v>-9024592</v>
      </c>
      <c r="AA1269" s="97">
        <v>-9024592</v>
      </c>
      <c r="AB1269" s="97">
        <v>-9679079</v>
      </c>
      <c r="AC1269" s="97"/>
      <c r="AD1269" s="97"/>
      <c r="AE1269" s="97">
        <f t="shared" si="996"/>
        <v>-7994669.666666667</v>
      </c>
      <c r="AF1269" s="105"/>
      <c r="AG1269" s="105"/>
      <c r="AH1269" s="102"/>
      <c r="AI1269" s="102"/>
      <c r="AJ1269" s="102"/>
      <c r="AK1269" s="103">
        <f t="shared" ref="AK1269:AK1275" si="1031">AE1269</f>
        <v>-7994669.666666667</v>
      </c>
      <c r="AL1269" s="102">
        <f t="shared" si="991"/>
        <v>-7994669.666666667</v>
      </c>
      <c r="AM1269" s="101"/>
      <c r="AN1269" s="102"/>
      <c r="AO1269" s="264">
        <f t="shared" si="992"/>
        <v>0</v>
      </c>
      <c r="AP1269" s="240"/>
      <c r="AQ1269" s="87">
        <f t="shared" si="1000"/>
        <v>-9679079</v>
      </c>
      <c r="AR1269" s="102"/>
      <c r="AS1269" s="102"/>
      <c r="AT1269" s="102"/>
      <c r="AU1269" s="103">
        <f>AQ1269</f>
        <v>-9679079</v>
      </c>
      <c r="AV1269" s="102">
        <f t="shared" si="993"/>
        <v>-9679079</v>
      </c>
      <c r="AW1269" s="101"/>
      <c r="AX1269" s="102"/>
      <c r="AY1269" s="101">
        <f t="shared" si="994"/>
        <v>0</v>
      </c>
      <c r="AZ1269" s="516" t="s">
        <v>1703</v>
      </c>
      <c r="BA1269"/>
      <c r="BC1269"/>
      <c r="BD1269"/>
      <c r="BE1269"/>
      <c r="BF1269"/>
      <c r="BG1269"/>
      <c r="BH1269"/>
      <c r="BI1269"/>
      <c r="BJ1269"/>
      <c r="BK1269"/>
      <c r="BL1269"/>
      <c r="BM1269"/>
      <c r="BN1269"/>
      <c r="BO1269"/>
      <c r="BP1269"/>
      <c r="BQ1269"/>
      <c r="BR1269"/>
      <c r="BS1269"/>
      <c r="BT1269"/>
      <c r="BU1269"/>
      <c r="BV1269"/>
      <c r="BW1269"/>
      <c r="BX1269"/>
      <c r="BY1269"/>
      <c r="BZ1269"/>
      <c r="CA1269"/>
      <c r="CB1269"/>
      <c r="CC1269"/>
      <c r="CD1269"/>
      <c r="CE1269"/>
      <c r="CF1269"/>
      <c r="CG1269"/>
      <c r="CH1269"/>
      <c r="CI1269"/>
    </row>
    <row r="1270" spans="1:87" s="11" customFormat="1" ht="12" customHeight="1">
      <c r="A1270" s="364">
        <v>25303001</v>
      </c>
      <c r="B1270" s="365" t="str">
        <f t="shared" si="998"/>
        <v>25303001</v>
      </c>
      <c r="C1270" s="352" t="s">
        <v>1411</v>
      </c>
      <c r="D1270" s="353" t="str">
        <f t="shared" si="999"/>
        <v>Non-Op</v>
      </c>
      <c r="E1270" s="353"/>
      <c r="F1270" s="367">
        <v>43070</v>
      </c>
      <c r="G1270" s="353"/>
      <c r="H1270" s="354" t="str">
        <f t="shared" si="1018"/>
        <v/>
      </c>
      <c r="I1270" s="354" t="str">
        <f t="shared" si="1019"/>
        <v/>
      </c>
      <c r="J1270" s="354" t="str">
        <f t="shared" si="1020"/>
        <v/>
      </c>
      <c r="K1270" s="354" t="str">
        <f t="shared" si="1017"/>
        <v>Non-Op</v>
      </c>
      <c r="L1270" s="354" t="str">
        <f t="shared" si="1010"/>
        <v>NO</v>
      </c>
      <c r="M1270" s="354" t="str">
        <f t="shared" si="1011"/>
        <v>NO</v>
      </c>
      <c r="N1270" s="354" t="str">
        <f t="shared" si="1012"/>
        <v/>
      </c>
      <c r="O1270"/>
      <c r="P1270" s="355">
        <v>2122852.9900000002</v>
      </c>
      <c r="Q1270" s="355">
        <v>19661151.989999998</v>
      </c>
      <c r="R1270" s="355">
        <v>30513318.989999998</v>
      </c>
      <c r="S1270" s="355">
        <v>45708727.990000002</v>
      </c>
      <c r="T1270" s="355">
        <v>54687246.990000002</v>
      </c>
      <c r="U1270" s="355">
        <v>53697568.990000002</v>
      </c>
      <c r="V1270" s="355">
        <v>53303401.990000002</v>
      </c>
      <c r="W1270" s="355">
        <v>57451663.990000002</v>
      </c>
      <c r="X1270" s="355">
        <v>56382749.990000002</v>
      </c>
      <c r="Y1270" s="355">
        <v>54012420.990000002</v>
      </c>
      <c r="Z1270" s="355">
        <v>57320187.990000002</v>
      </c>
      <c r="AA1270" s="355">
        <v>70574760.989999995</v>
      </c>
      <c r="AB1270" s="355">
        <v>81811274.989999995</v>
      </c>
      <c r="AC1270" s="355"/>
      <c r="AD1270" s="355"/>
      <c r="AE1270" s="355">
        <f t="shared" si="996"/>
        <v>49606688.740000002</v>
      </c>
      <c r="AF1270" s="406"/>
      <c r="AG1270" s="356"/>
      <c r="AH1270" s="357"/>
      <c r="AI1270" s="357"/>
      <c r="AJ1270" s="357"/>
      <c r="AK1270" s="358">
        <f t="shared" si="1031"/>
        <v>49606688.740000002</v>
      </c>
      <c r="AL1270" s="357">
        <f t="shared" si="991"/>
        <v>49606688.740000002</v>
      </c>
      <c r="AM1270" s="359"/>
      <c r="AN1270" s="357"/>
      <c r="AO1270" s="360">
        <f t="shared" si="992"/>
        <v>0</v>
      </c>
      <c r="AP1270" s="357"/>
      <c r="AQ1270" s="361">
        <f t="shared" si="1000"/>
        <v>81811274.989999995</v>
      </c>
      <c r="AR1270" s="357"/>
      <c r="AS1270" s="357"/>
      <c r="AT1270" s="357"/>
      <c r="AU1270" s="358">
        <f>AQ1270</f>
        <v>81811274.989999995</v>
      </c>
      <c r="AV1270" s="357">
        <f t="shared" si="993"/>
        <v>81811274.989999995</v>
      </c>
      <c r="AW1270" s="359"/>
      <c r="AX1270" s="357"/>
      <c r="AY1270" s="359">
        <f t="shared" si="994"/>
        <v>0</v>
      </c>
      <c r="AZ1270" s="516" t="s">
        <v>1689</v>
      </c>
      <c r="BA1270"/>
      <c r="BC1270"/>
      <c r="BD1270"/>
      <c r="BE1270"/>
      <c r="BF1270"/>
      <c r="BG1270"/>
      <c r="BH1270"/>
      <c r="BI1270"/>
      <c r="BJ1270"/>
      <c r="BK1270"/>
      <c r="BL1270"/>
      <c r="BM1270"/>
      <c r="BN1270"/>
      <c r="BO1270"/>
      <c r="BP1270"/>
      <c r="BQ1270"/>
      <c r="BR1270"/>
      <c r="BS1270"/>
      <c r="BT1270"/>
      <c r="BU1270"/>
      <c r="BV1270"/>
      <c r="BW1270"/>
      <c r="BX1270"/>
      <c r="BY1270"/>
      <c r="BZ1270"/>
      <c r="CA1270"/>
      <c r="CB1270"/>
      <c r="CC1270"/>
      <c r="CD1270"/>
      <c r="CE1270"/>
      <c r="CF1270"/>
      <c r="CG1270"/>
      <c r="CH1270"/>
      <c r="CI1270"/>
    </row>
    <row r="1271" spans="1:87" s="11" customFormat="1" ht="12" customHeight="1">
      <c r="A1271" s="370">
        <v>25303031</v>
      </c>
      <c r="B1271" s="370" t="str">
        <f t="shared" si="998"/>
        <v>25303031</v>
      </c>
      <c r="C1271" s="382" t="s">
        <v>1487</v>
      </c>
      <c r="D1271" s="353" t="str">
        <f t="shared" si="999"/>
        <v>Non-Op</v>
      </c>
      <c r="E1271" s="353"/>
      <c r="F1271" s="383">
        <v>43101</v>
      </c>
      <c r="G1271" s="353"/>
      <c r="H1271" s="354" t="str">
        <f t="shared" si="1018"/>
        <v/>
      </c>
      <c r="I1271" s="354" t="str">
        <f t="shared" si="1019"/>
        <v/>
      </c>
      <c r="J1271" s="354" t="str">
        <f t="shared" si="1020"/>
        <v/>
      </c>
      <c r="K1271" s="354" t="str">
        <f t="shared" si="1017"/>
        <v>Non-Op</v>
      </c>
      <c r="L1271" s="354" t="str">
        <f t="shared" si="1010"/>
        <v>NO</v>
      </c>
      <c r="M1271" s="354" t="str">
        <f t="shared" si="1011"/>
        <v>NO</v>
      </c>
      <c r="N1271" s="354" t="str">
        <f t="shared" si="1012"/>
        <v/>
      </c>
      <c r="O1271"/>
      <c r="P1271" s="355">
        <v>0</v>
      </c>
      <c r="Q1271" s="355">
        <v>-14398589.380000001</v>
      </c>
      <c r="R1271" s="355">
        <v>-25513318.989999998</v>
      </c>
      <c r="S1271" s="355">
        <v>-40708727.990000002</v>
      </c>
      <c r="T1271" s="355">
        <v>-49687246.990000002</v>
      </c>
      <c r="U1271" s="355">
        <v>-48697568.990000002</v>
      </c>
      <c r="V1271" s="355">
        <v>-48303401.990000002</v>
      </c>
      <c r="W1271" s="355">
        <v>-52451663.990000002</v>
      </c>
      <c r="X1271" s="355">
        <v>-51382749.990000002</v>
      </c>
      <c r="Y1271" s="355">
        <v>-53299683.990000002</v>
      </c>
      <c r="Z1271" s="355">
        <v>-56607450.990000002</v>
      </c>
      <c r="AA1271" s="355">
        <v>-69862023.989999995</v>
      </c>
      <c r="AB1271" s="355">
        <v>-81098537.989999995</v>
      </c>
      <c r="AC1271" s="355"/>
      <c r="AD1271" s="355"/>
      <c r="AE1271" s="355">
        <f t="shared" si="996"/>
        <v>-45955141.356249996</v>
      </c>
      <c r="AF1271" s="406"/>
      <c r="AG1271" s="356"/>
      <c r="AH1271" s="357"/>
      <c r="AI1271" s="357"/>
      <c r="AJ1271" s="357"/>
      <c r="AK1271" s="358">
        <f t="shared" si="1031"/>
        <v>-45955141.356249996</v>
      </c>
      <c r="AL1271" s="357">
        <f t="shared" si="991"/>
        <v>-45955141.356249996</v>
      </c>
      <c r="AM1271" s="359"/>
      <c r="AN1271" s="357"/>
      <c r="AO1271" s="360">
        <f t="shared" si="992"/>
        <v>0</v>
      </c>
      <c r="AP1271" s="357"/>
      <c r="AQ1271" s="361">
        <f t="shared" si="1000"/>
        <v>-81098537.989999995</v>
      </c>
      <c r="AR1271" s="357"/>
      <c r="AS1271" s="357"/>
      <c r="AT1271" s="357"/>
      <c r="AU1271" s="358">
        <f>AQ1271</f>
        <v>-81098537.989999995</v>
      </c>
      <c r="AV1271" s="357">
        <f t="shared" si="993"/>
        <v>-81098537.989999995</v>
      </c>
      <c r="AW1271" s="359"/>
      <c r="AX1271" s="357"/>
      <c r="AY1271" s="359">
        <f t="shared" si="994"/>
        <v>0</v>
      </c>
      <c r="AZ1271" s="516" t="s">
        <v>1689</v>
      </c>
      <c r="BA1271"/>
      <c r="BC1271"/>
      <c r="BD1271"/>
      <c r="BE1271"/>
      <c r="BF1271"/>
      <c r="BG1271"/>
      <c r="BH1271"/>
      <c r="BI1271"/>
      <c r="BJ1271"/>
      <c r="BK1271"/>
      <c r="BL1271"/>
      <c r="BM1271"/>
      <c r="BN1271"/>
      <c r="BO1271"/>
      <c r="BP1271"/>
      <c r="BQ1271"/>
      <c r="BR1271"/>
      <c r="BS1271"/>
      <c r="BT1271"/>
      <c r="BU1271"/>
      <c r="BV1271"/>
      <c r="BW1271"/>
      <c r="BX1271"/>
      <c r="BY1271"/>
      <c r="BZ1271"/>
      <c r="CA1271"/>
      <c r="CB1271"/>
      <c r="CC1271"/>
      <c r="CD1271"/>
      <c r="CE1271"/>
      <c r="CF1271"/>
      <c r="CG1271"/>
      <c r="CH1271"/>
      <c r="CI1271"/>
    </row>
    <row r="1272" spans="1:87" s="11" customFormat="1" ht="12" customHeight="1">
      <c r="A1272" s="364">
        <v>25303041</v>
      </c>
      <c r="B1272" s="365" t="str">
        <f t="shared" si="998"/>
        <v>25303041</v>
      </c>
      <c r="C1272" s="352" t="s">
        <v>1412</v>
      </c>
      <c r="D1272" s="353" t="str">
        <f t="shared" si="999"/>
        <v>Non-Op</v>
      </c>
      <c r="E1272" s="353"/>
      <c r="F1272" s="367">
        <v>43070</v>
      </c>
      <c r="G1272" s="353"/>
      <c r="H1272" s="354" t="str">
        <f t="shared" si="1018"/>
        <v/>
      </c>
      <c r="I1272" s="354" t="str">
        <f t="shared" si="1019"/>
        <v/>
      </c>
      <c r="J1272" s="354" t="str">
        <f t="shared" si="1020"/>
        <v/>
      </c>
      <c r="K1272" s="354" t="str">
        <f t="shared" si="1017"/>
        <v>Non-Op</v>
      </c>
      <c r="L1272" s="354" t="str">
        <f t="shared" si="1010"/>
        <v>NO</v>
      </c>
      <c r="M1272" s="354" t="str">
        <f t="shared" si="1011"/>
        <v>NO</v>
      </c>
      <c r="N1272" s="354" t="str">
        <f t="shared" si="1012"/>
        <v/>
      </c>
      <c r="O1272"/>
      <c r="P1272" s="355">
        <v>-2122852.9900000002</v>
      </c>
      <c r="Q1272" s="355">
        <v>-5262562.6100000003</v>
      </c>
      <c r="R1272" s="355">
        <v>-5000000</v>
      </c>
      <c r="S1272" s="355">
        <v>-5000000</v>
      </c>
      <c r="T1272" s="355">
        <v>-5000000</v>
      </c>
      <c r="U1272" s="355">
        <v>-5000000</v>
      </c>
      <c r="V1272" s="355">
        <v>-5000000</v>
      </c>
      <c r="W1272" s="355">
        <v>-5000000</v>
      </c>
      <c r="X1272" s="355">
        <v>-5000000</v>
      </c>
      <c r="Y1272" s="355">
        <v>-712737</v>
      </c>
      <c r="Z1272" s="355">
        <v>-712737</v>
      </c>
      <c r="AA1272" s="355">
        <v>-712737</v>
      </c>
      <c r="AB1272" s="355">
        <v>-712737</v>
      </c>
      <c r="AC1272" s="355"/>
      <c r="AD1272" s="355"/>
      <c r="AE1272" s="355">
        <f t="shared" si="996"/>
        <v>-3651547.3837499996</v>
      </c>
      <c r="AF1272" s="406"/>
      <c r="AG1272" s="356"/>
      <c r="AH1272" s="357"/>
      <c r="AI1272" s="357"/>
      <c r="AJ1272" s="357"/>
      <c r="AK1272" s="358">
        <f t="shared" si="1031"/>
        <v>-3651547.3837499996</v>
      </c>
      <c r="AL1272" s="357">
        <f t="shared" si="991"/>
        <v>-3651547.3837499996</v>
      </c>
      <c r="AM1272" s="359"/>
      <c r="AN1272" s="357"/>
      <c r="AO1272" s="360">
        <f t="shared" si="992"/>
        <v>0</v>
      </c>
      <c r="AP1272" s="357"/>
      <c r="AQ1272" s="361">
        <f t="shared" si="1000"/>
        <v>-712737</v>
      </c>
      <c r="AR1272" s="357"/>
      <c r="AS1272" s="357"/>
      <c r="AT1272" s="357"/>
      <c r="AU1272" s="358">
        <f>AQ1272</f>
        <v>-712737</v>
      </c>
      <c r="AV1272" s="357">
        <f t="shared" si="993"/>
        <v>-712737</v>
      </c>
      <c r="AW1272" s="359"/>
      <c r="AX1272" s="357"/>
      <c r="AY1272" s="359">
        <f t="shared" si="994"/>
        <v>0</v>
      </c>
      <c r="AZ1272" s="516" t="s">
        <v>1689</v>
      </c>
      <c r="BA1272"/>
      <c r="BC1272"/>
      <c r="BD1272"/>
      <c r="BE1272"/>
      <c r="BF1272"/>
      <c r="BG1272"/>
      <c r="BH1272"/>
      <c r="BI1272"/>
      <c r="BJ1272"/>
      <c r="BK1272"/>
      <c r="BL1272"/>
      <c r="BM1272"/>
      <c r="BN1272"/>
      <c r="BO1272"/>
      <c r="BP1272"/>
      <c r="BQ1272"/>
      <c r="BR1272"/>
      <c r="BS1272"/>
      <c r="BT1272"/>
      <c r="BU1272"/>
      <c r="BV1272"/>
      <c r="BW1272"/>
      <c r="BX1272"/>
      <c r="BY1272"/>
      <c r="BZ1272"/>
      <c r="CA1272"/>
      <c r="CB1272"/>
      <c r="CC1272"/>
      <c r="CD1272"/>
      <c r="CE1272"/>
      <c r="CF1272"/>
      <c r="CG1272"/>
      <c r="CH1272"/>
      <c r="CI1272"/>
    </row>
    <row r="1273" spans="1:87" s="11" customFormat="1" ht="12" customHeight="1">
      <c r="A1273" s="364">
        <v>25303061</v>
      </c>
      <c r="B1273" s="365" t="str">
        <f t="shared" si="998"/>
        <v>25303061</v>
      </c>
      <c r="C1273" s="352" t="s">
        <v>1413</v>
      </c>
      <c r="D1273" s="353" t="str">
        <f t="shared" si="999"/>
        <v>Non-Op</v>
      </c>
      <c r="E1273" s="353"/>
      <c r="F1273" s="367">
        <v>43070</v>
      </c>
      <c r="G1273" s="353"/>
      <c r="H1273" s="354" t="str">
        <f t="shared" si="1018"/>
        <v/>
      </c>
      <c r="I1273" s="354" t="str">
        <f t="shared" si="1019"/>
        <v/>
      </c>
      <c r="J1273" s="354" t="str">
        <f t="shared" si="1020"/>
        <v/>
      </c>
      <c r="K1273" s="354" t="str">
        <f t="shared" si="1017"/>
        <v>Non-Op</v>
      </c>
      <c r="L1273" s="354" t="str">
        <f t="shared" si="1010"/>
        <v>NO</v>
      </c>
      <c r="M1273" s="354" t="str">
        <f t="shared" si="1011"/>
        <v>NO</v>
      </c>
      <c r="N1273" s="354" t="str">
        <f t="shared" si="1012"/>
        <v/>
      </c>
      <c r="O1273"/>
      <c r="P1273" s="355">
        <v>-2122852.9900000002</v>
      </c>
      <c r="Q1273" s="355">
        <v>-19661151.989999998</v>
      </c>
      <c r="R1273" s="355">
        <v>-30513318.989999998</v>
      </c>
      <c r="S1273" s="355">
        <v>-45708727.990000002</v>
      </c>
      <c r="T1273" s="355">
        <v>-54687246.990000002</v>
      </c>
      <c r="U1273" s="355">
        <v>-53697568.990000002</v>
      </c>
      <c r="V1273" s="355">
        <v>-53303401.990000002</v>
      </c>
      <c r="W1273" s="355">
        <v>-57451663.990000002</v>
      </c>
      <c r="X1273" s="355">
        <v>-56382749.990000002</v>
      </c>
      <c r="Y1273" s="355">
        <v>-54012420.990000002</v>
      </c>
      <c r="Z1273" s="355">
        <v>-57320187.990000002</v>
      </c>
      <c r="AA1273" s="355">
        <v>-70574760.989999995</v>
      </c>
      <c r="AB1273" s="355">
        <v>-81811274.989999995</v>
      </c>
      <c r="AC1273" s="355"/>
      <c r="AD1273" s="355"/>
      <c r="AE1273" s="355">
        <f t="shared" si="996"/>
        <v>-49606688.740000002</v>
      </c>
      <c r="AF1273" s="406"/>
      <c r="AG1273" s="356"/>
      <c r="AH1273" s="357"/>
      <c r="AI1273" s="357"/>
      <c r="AJ1273" s="357"/>
      <c r="AK1273" s="358">
        <f t="shared" si="1031"/>
        <v>-49606688.740000002</v>
      </c>
      <c r="AL1273" s="357">
        <f t="shared" si="991"/>
        <v>-49606688.740000002</v>
      </c>
      <c r="AM1273" s="359"/>
      <c r="AN1273" s="357"/>
      <c r="AO1273" s="360">
        <f t="shared" si="992"/>
        <v>0</v>
      </c>
      <c r="AP1273" s="357"/>
      <c r="AQ1273" s="361">
        <f t="shared" si="1000"/>
        <v>-81811274.989999995</v>
      </c>
      <c r="AR1273" s="357"/>
      <c r="AS1273" s="357"/>
      <c r="AT1273" s="357"/>
      <c r="AU1273" s="358">
        <f>AQ1273</f>
        <v>-81811274.989999995</v>
      </c>
      <c r="AV1273" s="357">
        <f t="shared" si="993"/>
        <v>-81811274.989999995</v>
      </c>
      <c r="AW1273" s="359"/>
      <c r="AX1273" s="357"/>
      <c r="AY1273" s="359">
        <f t="shared" si="994"/>
        <v>0</v>
      </c>
      <c r="AZ1273" s="516" t="s">
        <v>1689</v>
      </c>
      <c r="BA1273"/>
      <c r="BC1273"/>
      <c r="BD1273"/>
      <c r="BE1273"/>
      <c r="BF1273"/>
      <c r="BG1273"/>
      <c r="BH1273"/>
      <c r="BI1273"/>
      <c r="BJ1273"/>
      <c r="BK1273"/>
      <c r="BL1273"/>
      <c r="BM1273"/>
      <c r="BN1273"/>
      <c r="BO1273"/>
      <c r="BP1273"/>
      <c r="BQ1273"/>
      <c r="BR1273"/>
      <c r="BS1273"/>
      <c r="BT1273"/>
      <c r="BU1273"/>
      <c r="BV1273"/>
      <c r="BW1273"/>
      <c r="BX1273"/>
      <c r="BY1273"/>
      <c r="BZ1273"/>
      <c r="CA1273"/>
      <c r="CB1273"/>
      <c r="CC1273"/>
      <c r="CD1273"/>
      <c r="CE1273"/>
      <c r="CF1273"/>
      <c r="CG1273"/>
      <c r="CH1273"/>
      <c r="CI1273"/>
    </row>
    <row r="1274" spans="1:87" s="11" customFormat="1" ht="12" customHeight="1">
      <c r="A1274" s="364">
        <v>25400002</v>
      </c>
      <c r="B1274" s="365" t="str">
        <f t="shared" si="998"/>
        <v>25400002</v>
      </c>
      <c r="C1274" s="352" t="s">
        <v>1455</v>
      </c>
      <c r="D1274" s="353" t="str">
        <f t="shared" si="999"/>
        <v>Non-Op</v>
      </c>
      <c r="E1274" s="353"/>
      <c r="F1274" s="367">
        <v>43070</v>
      </c>
      <c r="G1274" s="353"/>
      <c r="H1274" s="354" t="str">
        <f t="shared" si="1018"/>
        <v/>
      </c>
      <c r="I1274" s="354" t="str">
        <f t="shared" si="1019"/>
        <v/>
      </c>
      <c r="J1274" s="354" t="str">
        <f t="shared" si="1020"/>
        <v/>
      </c>
      <c r="K1274" s="354" t="str">
        <f t="shared" si="1017"/>
        <v>Non-Op</v>
      </c>
      <c r="L1274" s="354" t="str">
        <f t="shared" si="1010"/>
        <v>NO</v>
      </c>
      <c r="M1274" s="354" t="str">
        <f t="shared" si="1011"/>
        <v>NO</v>
      </c>
      <c r="N1274" s="354" t="str">
        <f t="shared" si="1012"/>
        <v/>
      </c>
      <c r="O1274"/>
      <c r="P1274" s="355">
        <v>-302863232.91000003</v>
      </c>
      <c r="Q1274" s="355">
        <v>-302863232.91000003</v>
      </c>
      <c r="R1274" s="355">
        <v>-302863232.91000003</v>
      </c>
      <c r="S1274" s="355">
        <v>0</v>
      </c>
      <c r="T1274" s="355">
        <v>0</v>
      </c>
      <c r="U1274" s="355">
        <v>0</v>
      </c>
      <c r="V1274" s="355">
        <v>0</v>
      </c>
      <c r="W1274" s="355">
        <v>0</v>
      </c>
      <c r="X1274" s="355">
        <v>0</v>
      </c>
      <c r="Y1274" s="355">
        <v>0</v>
      </c>
      <c r="Z1274" s="355">
        <v>0</v>
      </c>
      <c r="AA1274" s="355">
        <v>0</v>
      </c>
      <c r="AB1274" s="355">
        <v>0</v>
      </c>
      <c r="AC1274" s="355"/>
      <c r="AD1274" s="355"/>
      <c r="AE1274" s="355">
        <f t="shared" si="996"/>
        <v>-63096506.85625001</v>
      </c>
      <c r="AF1274" s="406"/>
      <c r="AG1274" s="356"/>
      <c r="AH1274" s="357"/>
      <c r="AI1274" s="357"/>
      <c r="AJ1274" s="357"/>
      <c r="AK1274" s="358">
        <f t="shared" si="1031"/>
        <v>-63096506.85625001</v>
      </c>
      <c r="AL1274" s="357">
        <f t="shared" si="991"/>
        <v>-63096506.85625001</v>
      </c>
      <c r="AM1274" s="359"/>
      <c r="AN1274" s="357"/>
      <c r="AO1274" s="360">
        <f t="shared" si="992"/>
        <v>0</v>
      </c>
      <c r="AP1274" s="357"/>
      <c r="AQ1274" s="361">
        <f t="shared" si="1000"/>
        <v>0</v>
      </c>
      <c r="AR1274" s="357"/>
      <c r="AS1274" s="357"/>
      <c r="AT1274" s="357"/>
      <c r="AU1274" s="358">
        <f t="shared" ref="AU1274:AU1275" si="1032">AQ1274</f>
        <v>0</v>
      </c>
      <c r="AV1274" s="357">
        <f t="shared" si="993"/>
        <v>0</v>
      </c>
      <c r="AW1274" s="359"/>
      <c r="AX1274" s="357"/>
      <c r="AY1274" s="359">
        <f t="shared" si="994"/>
        <v>0</v>
      </c>
      <c r="AZ1274" s="516" t="s">
        <v>1696</v>
      </c>
      <c r="BA1274"/>
      <c r="BC1274"/>
      <c r="BD1274"/>
      <c r="BE1274"/>
      <c r="BF1274"/>
      <c r="BG1274"/>
      <c r="BH1274"/>
      <c r="BI1274"/>
      <c r="BJ1274"/>
      <c r="BK1274"/>
      <c r="BL1274"/>
      <c r="BM1274"/>
      <c r="BN1274"/>
      <c r="BO1274"/>
      <c r="BP1274"/>
      <c r="BQ1274"/>
      <c r="BR1274"/>
      <c r="BS1274"/>
      <c r="BT1274"/>
      <c r="BU1274"/>
      <c r="BV1274"/>
      <c r="BW1274"/>
      <c r="BX1274"/>
      <c r="BY1274"/>
      <c r="BZ1274"/>
      <c r="CA1274"/>
      <c r="CB1274"/>
      <c r="CC1274"/>
      <c r="CD1274"/>
      <c r="CE1274"/>
      <c r="CF1274"/>
      <c r="CG1274"/>
      <c r="CH1274"/>
      <c r="CI1274"/>
    </row>
    <row r="1275" spans="1:87" s="11" customFormat="1" ht="12" customHeight="1">
      <c r="A1275" s="364">
        <v>25400012</v>
      </c>
      <c r="B1275" s="365" t="str">
        <f t="shared" si="998"/>
        <v>25400012</v>
      </c>
      <c r="C1275" s="352" t="s">
        <v>1456</v>
      </c>
      <c r="D1275" s="353" t="str">
        <f t="shared" si="999"/>
        <v>Non-Op</v>
      </c>
      <c r="E1275" s="353"/>
      <c r="F1275" s="367">
        <v>43070</v>
      </c>
      <c r="G1275" s="353"/>
      <c r="H1275" s="354" t="str">
        <f t="shared" si="1018"/>
        <v/>
      </c>
      <c r="I1275" s="354" t="str">
        <f t="shared" si="1019"/>
        <v/>
      </c>
      <c r="J1275" s="354" t="str">
        <f t="shared" si="1020"/>
        <v/>
      </c>
      <c r="K1275" s="354" t="str">
        <f t="shared" si="1017"/>
        <v>Non-Op</v>
      </c>
      <c r="L1275" s="354" t="str">
        <f t="shared" si="1010"/>
        <v>NO</v>
      </c>
      <c r="M1275" s="354" t="str">
        <f t="shared" si="1011"/>
        <v>NO</v>
      </c>
      <c r="N1275" s="354" t="str">
        <f t="shared" si="1012"/>
        <v/>
      </c>
      <c r="O1275"/>
      <c r="P1275" s="355">
        <v>-48056413.020000003</v>
      </c>
      <c r="Q1275" s="355">
        <v>-48056413.020000003</v>
      </c>
      <c r="R1275" s="355">
        <v>-48056413.020000003</v>
      </c>
      <c r="S1275" s="355">
        <v>-348655919.51999998</v>
      </c>
      <c r="T1275" s="355">
        <v>-347888377.29000002</v>
      </c>
      <c r="U1275" s="355">
        <v>-347096269.11000001</v>
      </c>
      <c r="V1275" s="355">
        <v>-346306130.41000003</v>
      </c>
      <c r="W1275" s="355">
        <v>-345539040.33999997</v>
      </c>
      <c r="X1275" s="355">
        <v>-344759182.94</v>
      </c>
      <c r="Y1275" s="355">
        <v>-297229771.67000002</v>
      </c>
      <c r="Z1275" s="355">
        <v>-296428790.88</v>
      </c>
      <c r="AA1275" s="355">
        <v>-295688521.75999999</v>
      </c>
      <c r="AB1275" s="355">
        <v>-341225134.06</v>
      </c>
      <c r="AC1275" s="355"/>
      <c r="AD1275" s="355"/>
      <c r="AE1275" s="355">
        <f t="shared" si="996"/>
        <v>-271695466.95833331</v>
      </c>
      <c r="AF1275" s="406"/>
      <c r="AG1275" s="356"/>
      <c r="AH1275" s="357"/>
      <c r="AI1275" s="357"/>
      <c r="AJ1275" s="357"/>
      <c r="AK1275" s="358">
        <f t="shared" si="1031"/>
        <v>-271695466.95833331</v>
      </c>
      <c r="AL1275" s="357">
        <f t="shared" si="991"/>
        <v>-271695466.95833331</v>
      </c>
      <c r="AM1275" s="359"/>
      <c r="AN1275" s="357"/>
      <c r="AO1275" s="360">
        <f t="shared" si="992"/>
        <v>0</v>
      </c>
      <c r="AP1275" s="357"/>
      <c r="AQ1275" s="361">
        <f t="shared" si="1000"/>
        <v>-341225134.06</v>
      </c>
      <c r="AR1275" s="357"/>
      <c r="AS1275" s="357"/>
      <c r="AT1275" s="357"/>
      <c r="AU1275" s="358">
        <f t="shared" si="1032"/>
        <v>-341225134.06</v>
      </c>
      <c r="AV1275" s="357">
        <f t="shared" si="993"/>
        <v>-341225134.06</v>
      </c>
      <c r="AW1275" s="359"/>
      <c r="AX1275" s="357"/>
      <c r="AY1275" s="359">
        <f t="shared" si="994"/>
        <v>0</v>
      </c>
      <c r="AZ1275" s="516" t="s">
        <v>1696</v>
      </c>
      <c r="BA1275"/>
      <c r="BC1275"/>
      <c r="BD1275"/>
      <c r="BE1275"/>
      <c r="BF1275"/>
      <c r="BG1275"/>
      <c r="BH1275"/>
      <c r="BI1275"/>
      <c r="BJ1275"/>
      <c r="BK1275"/>
      <c r="BL1275"/>
      <c r="BM1275"/>
      <c r="BN1275"/>
      <c r="BO1275"/>
      <c r="BP1275"/>
      <c r="BQ1275"/>
      <c r="BR1275"/>
      <c r="BS1275"/>
      <c r="BT1275"/>
      <c r="BU1275"/>
      <c r="BV1275"/>
      <c r="BW1275"/>
      <c r="BX1275"/>
      <c r="BY1275"/>
      <c r="BZ1275"/>
      <c r="CA1275"/>
      <c r="CB1275"/>
      <c r="CC1275"/>
      <c r="CD1275"/>
      <c r="CE1275"/>
      <c r="CF1275"/>
      <c r="CG1275"/>
      <c r="CH1275"/>
      <c r="CI1275"/>
    </row>
    <row r="1276" spans="1:87" s="11" customFormat="1" ht="12" customHeight="1">
      <c r="A1276" s="168">
        <v>25400101</v>
      </c>
      <c r="B1276" s="111" t="str">
        <f t="shared" si="998"/>
        <v>25400101</v>
      </c>
      <c r="C1276" s="96" t="s">
        <v>401</v>
      </c>
      <c r="D1276" s="115" t="str">
        <f t="shared" si="999"/>
        <v>W/C</v>
      </c>
      <c r="E1276" s="115"/>
      <c r="F1276" s="96"/>
      <c r="G1276" s="115"/>
      <c r="H1276" s="184" t="str">
        <f t="shared" si="1018"/>
        <v/>
      </c>
      <c r="I1276" s="184" t="str">
        <f t="shared" si="1019"/>
        <v/>
      </c>
      <c r="J1276" s="184" t="str">
        <f t="shared" si="1020"/>
        <v/>
      </c>
      <c r="K1276" s="184" t="str">
        <f t="shared" ref="K1276:K1307" si="1033">IF(VALUE(AK1276),K$7,IF(ISBLANK(AK1276),"",K$7))</f>
        <v/>
      </c>
      <c r="L1276" s="184" t="str">
        <f t="shared" si="1010"/>
        <v>NO</v>
      </c>
      <c r="M1276" s="184" t="str">
        <f t="shared" si="1011"/>
        <v>W/C</v>
      </c>
      <c r="N1276" s="184" t="str">
        <f t="shared" si="1012"/>
        <v>W/C</v>
      </c>
      <c r="O1276"/>
      <c r="P1276" s="97">
        <v>-4577.9399999999996</v>
      </c>
      <c r="Q1276" s="97">
        <v>-4005.67</v>
      </c>
      <c r="R1276" s="97">
        <v>-3433.4</v>
      </c>
      <c r="S1276" s="97">
        <v>-2861.13</v>
      </c>
      <c r="T1276" s="97">
        <v>-2288.86</v>
      </c>
      <c r="U1276" s="97">
        <v>-1713.74</v>
      </c>
      <c r="V1276" s="97">
        <v>-1608.1</v>
      </c>
      <c r="W1276" s="97">
        <v>-1502.46</v>
      </c>
      <c r="X1276" s="97">
        <v>-1396.82</v>
      </c>
      <c r="Y1276" s="97">
        <v>-1291.18</v>
      </c>
      <c r="Z1276" s="97">
        <v>-1185.54</v>
      </c>
      <c r="AA1276" s="97">
        <v>-1079.9000000000001</v>
      </c>
      <c r="AB1276" s="97">
        <v>-974.26</v>
      </c>
      <c r="AC1276" s="97"/>
      <c r="AD1276" s="97"/>
      <c r="AE1276" s="97">
        <f t="shared" si="996"/>
        <v>-2095.2416666666668</v>
      </c>
      <c r="AF1276" s="105"/>
      <c r="AG1276" s="104"/>
      <c r="AH1276" s="102"/>
      <c r="AI1276" s="102"/>
      <c r="AJ1276" s="102"/>
      <c r="AK1276" s="103"/>
      <c r="AL1276" s="102">
        <f t="shared" si="991"/>
        <v>0</v>
      </c>
      <c r="AM1276" s="101"/>
      <c r="AN1276" s="102">
        <f>AE1276</f>
        <v>-2095.2416666666668</v>
      </c>
      <c r="AO1276" s="264">
        <f t="shared" si="992"/>
        <v>-2095.2416666666668</v>
      </c>
      <c r="AP1276" s="240"/>
      <c r="AQ1276" s="87">
        <f t="shared" si="1000"/>
        <v>-974.26</v>
      </c>
      <c r="AR1276" s="102"/>
      <c r="AS1276" s="102"/>
      <c r="AT1276" s="102"/>
      <c r="AU1276" s="103"/>
      <c r="AV1276" s="102">
        <f t="shared" si="993"/>
        <v>0</v>
      </c>
      <c r="AW1276" s="101"/>
      <c r="AX1276" s="102">
        <f>AQ1276</f>
        <v>-974.26</v>
      </c>
      <c r="AY1276" s="101">
        <f t="shared" si="994"/>
        <v>-974.26</v>
      </c>
      <c r="AZ1276" s="516"/>
      <c r="BA1276"/>
      <c r="BC1276"/>
      <c r="BD1276"/>
      <c r="BE1276"/>
      <c r="BF1276"/>
      <c r="BG1276"/>
      <c r="BH1276"/>
      <c r="BI1276"/>
      <c r="BJ1276"/>
      <c r="BK1276"/>
      <c r="BL1276"/>
      <c r="BM1276"/>
      <c r="BN1276"/>
      <c r="BO1276"/>
      <c r="BP1276"/>
      <c r="BQ1276"/>
      <c r="BR1276"/>
      <c r="BS1276"/>
      <c r="BT1276"/>
      <c r="BU1276"/>
      <c r="BV1276"/>
      <c r="BW1276"/>
      <c r="BX1276"/>
      <c r="BY1276"/>
      <c r="BZ1276"/>
      <c r="CA1276"/>
      <c r="CB1276"/>
      <c r="CC1276"/>
      <c r="CD1276"/>
      <c r="CE1276"/>
      <c r="CF1276"/>
      <c r="CG1276"/>
      <c r="CH1276"/>
      <c r="CI1276"/>
    </row>
    <row r="1277" spans="1:87" s="11" customFormat="1" ht="12" customHeight="1">
      <c r="A1277" s="168">
        <v>25400111</v>
      </c>
      <c r="B1277" s="111" t="str">
        <f t="shared" si="998"/>
        <v>25400111</v>
      </c>
      <c r="C1277" s="96" t="s">
        <v>401</v>
      </c>
      <c r="D1277" s="115" t="str">
        <f t="shared" si="999"/>
        <v>W/C</v>
      </c>
      <c r="E1277" s="115"/>
      <c r="F1277" s="96"/>
      <c r="G1277" s="115"/>
      <c r="H1277" s="184" t="str">
        <f t="shared" ref="H1277:H1308" si="1034">IF(VALUE(AH1277),H$7,IF(ISBLANK(AH1277),"",H$7))</f>
        <v/>
      </c>
      <c r="I1277" s="184" t="str">
        <f t="shared" ref="I1277:I1308" si="1035">IF(VALUE(AI1277),I$7,IF(ISBLANK(AI1277),"",I$7))</f>
        <v/>
      </c>
      <c r="J1277" s="184" t="str">
        <f t="shared" ref="J1277:J1308" si="1036">IF(VALUE(AJ1277),J$7,IF(ISBLANK(AJ1277),"",J$7))</f>
        <v/>
      </c>
      <c r="K1277" s="184" t="str">
        <f t="shared" si="1033"/>
        <v/>
      </c>
      <c r="L1277" s="184" t="str">
        <f t="shared" si="1010"/>
        <v>NO</v>
      </c>
      <c r="M1277" s="184" t="str">
        <f t="shared" si="1011"/>
        <v>W/C</v>
      </c>
      <c r="N1277" s="184" t="str">
        <f t="shared" si="1012"/>
        <v>W/C</v>
      </c>
      <c r="O1277"/>
      <c r="P1277" s="97">
        <v>-1026.4100000000001</v>
      </c>
      <c r="Q1277" s="97">
        <v>-898.23</v>
      </c>
      <c r="R1277" s="97">
        <v>-770.05</v>
      </c>
      <c r="S1277" s="97">
        <v>-641.87</v>
      </c>
      <c r="T1277" s="97">
        <v>-513.69000000000005</v>
      </c>
      <c r="U1277" s="97">
        <v>-386.98</v>
      </c>
      <c r="V1277" s="97">
        <v>-363.33</v>
      </c>
      <c r="W1277" s="97">
        <v>-339.68</v>
      </c>
      <c r="X1277" s="97">
        <v>-316.02999999999997</v>
      </c>
      <c r="Y1277" s="97">
        <v>-292.38</v>
      </c>
      <c r="Z1277" s="97">
        <v>-268.73</v>
      </c>
      <c r="AA1277" s="97">
        <v>-245.08</v>
      </c>
      <c r="AB1277" s="97">
        <v>-221.43</v>
      </c>
      <c r="AC1277" s="97"/>
      <c r="AD1277" s="97"/>
      <c r="AE1277" s="97">
        <f t="shared" si="996"/>
        <v>-471.66416666666663</v>
      </c>
      <c r="AF1277" s="105"/>
      <c r="AG1277" s="104"/>
      <c r="AH1277" s="102"/>
      <c r="AI1277" s="102"/>
      <c r="AJ1277" s="102"/>
      <c r="AK1277" s="103"/>
      <c r="AL1277" s="102">
        <f t="shared" si="991"/>
        <v>0</v>
      </c>
      <c r="AM1277" s="101"/>
      <c r="AN1277" s="102">
        <f>AE1277</f>
        <v>-471.66416666666663</v>
      </c>
      <c r="AO1277" s="264">
        <f t="shared" si="992"/>
        <v>-471.66416666666663</v>
      </c>
      <c r="AP1277" s="240"/>
      <c r="AQ1277" s="87">
        <f t="shared" si="1000"/>
        <v>-221.43</v>
      </c>
      <c r="AR1277" s="102"/>
      <c r="AS1277" s="102"/>
      <c r="AT1277" s="102"/>
      <c r="AU1277" s="103"/>
      <c r="AV1277" s="102">
        <f t="shared" si="993"/>
        <v>0</v>
      </c>
      <c r="AW1277" s="101"/>
      <c r="AX1277" s="102">
        <f t="shared" ref="AX1277:AX1279" si="1037">AQ1277</f>
        <v>-221.43</v>
      </c>
      <c r="AY1277" s="101">
        <f t="shared" si="994"/>
        <v>-221.43</v>
      </c>
      <c r="AZ1277" s="516"/>
      <c r="BA1277"/>
      <c r="BC1277"/>
      <c r="BD1277"/>
      <c r="BE1277"/>
      <c r="BF1277"/>
      <c r="BG1277"/>
      <c r="BH1277"/>
      <c r="BI1277"/>
      <c r="BJ1277"/>
      <c r="BK1277"/>
      <c r="BL1277"/>
      <c r="BM1277"/>
      <c r="BN1277"/>
      <c r="BO1277"/>
      <c r="BP1277"/>
      <c r="BQ1277"/>
      <c r="BR1277"/>
      <c r="BS1277"/>
      <c r="BT1277"/>
      <c r="BU1277"/>
      <c r="BV1277"/>
      <c r="BW1277"/>
      <c r="BX1277"/>
      <c r="BY1277"/>
      <c r="BZ1277"/>
      <c r="CA1277"/>
      <c r="CB1277"/>
      <c r="CC1277"/>
      <c r="CD1277"/>
      <c r="CE1277"/>
      <c r="CF1277"/>
      <c r="CG1277"/>
      <c r="CH1277"/>
      <c r="CI1277"/>
    </row>
    <row r="1278" spans="1:87" s="11" customFormat="1" ht="12" customHeight="1">
      <c r="A1278" s="168">
        <v>25400181</v>
      </c>
      <c r="B1278" s="111" t="str">
        <f t="shared" si="998"/>
        <v>25400181</v>
      </c>
      <c r="C1278" s="148" t="s">
        <v>617</v>
      </c>
      <c r="D1278" s="115" t="str">
        <f t="shared" si="999"/>
        <v>W/C</v>
      </c>
      <c r="E1278" s="115"/>
      <c r="F1278" s="186"/>
      <c r="G1278" s="115"/>
      <c r="H1278" s="184" t="str">
        <f t="shared" si="1034"/>
        <v/>
      </c>
      <c r="I1278" s="184" t="str">
        <f t="shared" si="1035"/>
        <v/>
      </c>
      <c r="J1278" s="184" t="str">
        <f t="shared" si="1036"/>
        <v/>
      </c>
      <c r="K1278" s="184" t="str">
        <f t="shared" si="1033"/>
        <v/>
      </c>
      <c r="L1278" s="184" t="str">
        <f t="shared" si="1010"/>
        <v>NO</v>
      </c>
      <c r="M1278" s="184" t="str">
        <f t="shared" si="1011"/>
        <v>W/C</v>
      </c>
      <c r="N1278" s="184" t="str">
        <f t="shared" si="1012"/>
        <v>W/C</v>
      </c>
      <c r="O1278"/>
      <c r="P1278" s="97">
        <v>-2907360</v>
      </c>
      <c r="Q1278" s="97">
        <v>-2821851</v>
      </c>
      <c r="R1278" s="97">
        <v>-2736342</v>
      </c>
      <c r="S1278" s="97">
        <v>-2650833</v>
      </c>
      <c r="T1278" s="97">
        <v>-2565324</v>
      </c>
      <c r="U1278" s="97">
        <v>-2479815</v>
      </c>
      <c r="V1278" s="97">
        <v>-2394306</v>
      </c>
      <c r="W1278" s="97">
        <v>-2308797</v>
      </c>
      <c r="X1278" s="97">
        <v>-2223288</v>
      </c>
      <c r="Y1278" s="97">
        <v>-2137779</v>
      </c>
      <c r="Z1278" s="97">
        <v>-2052270</v>
      </c>
      <c r="AA1278" s="97">
        <v>-1966761</v>
      </c>
      <c r="AB1278" s="97">
        <v>-1881252</v>
      </c>
      <c r="AC1278" s="97"/>
      <c r="AD1278" s="97"/>
      <c r="AE1278" s="97">
        <f t="shared" si="996"/>
        <v>-2394306</v>
      </c>
      <c r="AF1278" s="105"/>
      <c r="AG1278" s="104"/>
      <c r="AH1278" s="102"/>
      <c r="AI1278" s="102"/>
      <c r="AJ1278" s="102"/>
      <c r="AK1278" s="103"/>
      <c r="AL1278" s="102">
        <f t="shared" si="991"/>
        <v>0</v>
      </c>
      <c r="AM1278" s="101"/>
      <c r="AN1278" s="102">
        <f>AE1278</f>
        <v>-2394306</v>
      </c>
      <c r="AO1278" s="264">
        <f t="shared" si="992"/>
        <v>-2394306</v>
      </c>
      <c r="AP1278" s="240"/>
      <c r="AQ1278" s="87">
        <f t="shared" si="1000"/>
        <v>-1881252</v>
      </c>
      <c r="AR1278" s="102"/>
      <c r="AS1278" s="102"/>
      <c r="AT1278" s="102"/>
      <c r="AU1278" s="103"/>
      <c r="AV1278" s="102">
        <f t="shared" si="993"/>
        <v>0</v>
      </c>
      <c r="AW1278" s="101"/>
      <c r="AX1278" s="102">
        <f t="shared" si="1037"/>
        <v>-1881252</v>
      </c>
      <c r="AY1278" s="101">
        <f t="shared" si="994"/>
        <v>-1881252</v>
      </c>
      <c r="AZ1278" s="516"/>
      <c r="BA1278"/>
      <c r="BC1278"/>
      <c r="BD1278"/>
      <c r="BE1278"/>
      <c r="BF1278"/>
      <c r="BG1278"/>
      <c r="BH1278"/>
      <c r="BI1278"/>
      <c r="BJ1278"/>
      <c r="BK1278"/>
      <c r="BL1278"/>
      <c r="BM1278"/>
      <c r="BN1278"/>
      <c r="BO1278"/>
      <c r="BP1278"/>
      <c r="BQ1278"/>
      <c r="BR1278"/>
      <c r="BS1278"/>
      <c r="BT1278"/>
      <c r="BU1278"/>
      <c r="BV1278"/>
      <c r="BW1278"/>
      <c r="BX1278"/>
      <c r="BY1278"/>
      <c r="BZ1278"/>
      <c r="CA1278"/>
      <c r="CB1278"/>
      <c r="CC1278"/>
      <c r="CD1278"/>
      <c r="CE1278"/>
      <c r="CF1278"/>
      <c r="CG1278"/>
      <c r="CH1278"/>
      <c r="CI1278"/>
    </row>
    <row r="1279" spans="1:87" s="11" customFormat="1" ht="12" customHeight="1">
      <c r="A1279" s="168">
        <v>25400182</v>
      </c>
      <c r="B1279" s="111" t="str">
        <f t="shared" si="998"/>
        <v>25400182</v>
      </c>
      <c r="C1279" s="148" t="s">
        <v>618</v>
      </c>
      <c r="D1279" s="115" t="str">
        <f t="shared" si="999"/>
        <v>W/C</v>
      </c>
      <c r="E1279" s="115"/>
      <c r="F1279" s="186"/>
      <c r="G1279" s="115"/>
      <c r="H1279" s="184" t="str">
        <f t="shared" si="1034"/>
        <v/>
      </c>
      <c r="I1279" s="184" t="str">
        <f t="shared" si="1035"/>
        <v/>
      </c>
      <c r="J1279" s="184" t="str">
        <f t="shared" si="1036"/>
        <v/>
      </c>
      <c r="K1279" s="184" t="str">
        <f t="shared" si="1033"/>
        <v/>
      </c>
      <c r="L1279" s="184" t="str">
        <f t="shared" si="1010"/>
        <v>NO</v>
      </c>
      <c r="M1279" s="184" t="str">
        <f t="shared" si="1011"/>
        <v>W/C</v>
      </c>
      <c r="N1279" s="184" t="str">
        <f t="shared" si="1012"/>
        <v>W/C</v>
      </c>
      <c r="O1279"/>
      <c r="P1279" s="97">
        <v>-1555140</v>
      </c>
      <c r="Q1279" s="97">
        <v>-1509399</v>
      </c>
      <c r="R1279" s="97">
        <v>-1463658</v>
      </c>
      <c r="S1279" s="97">
        <v>-1417917</v>
      </c>
      <c r="T1279" s="97">
        <v>-1372176</v>
      </c>
      <c r="U1279" s="97">
        <v>-1326435</v>
      </c>
      <c r="V1279" s="97">
        <v>-1280694</v>
      </c>
      <c r="W1279" s="97">
        <v>-1234953</v>
      </c>
      <c r="X1279" s="97">
        <v>-1189212</v>
      </c>
      <c r="Y1279" s="97">
        <v>-1143471</v>
      </c>
      <c r="Z1279" s="97">
        <v>-1097730</v>
      </c>
      <c r="AA1279" s="97">
        <v>-1051989</v>
      </c>
      <c r="AB1279" s="97">
        <v>-1006248</v>
      </c>
      <c r="AC1279" s="97"/>
      <c r="AD1279" s="97"/>
      <c r="AE1279" s="97">
        <f t="shared" si="996"/>
        <v>-1280694</v>
      </c>
      <c r="AF1279" s="105"/>
      <c r="AG1279" s="104"/>
      <c r="AH1279" s="102"/>
      <c r="AI1279" s="102"/>
      <c r="AJ1279" s="102"/>
      <c r="AK1279" s="103"/>
      <c r="AL1279" s="102">
        <f t="shared" si="991"/>
        <v>0</v>
      </c>
      <c r="AM1279" s="101"/>
      <c r="AN1279" s="102">
        <f>AE1279</f>
        <v>-1280694</v>
      </c>
      <c r="AO1279" s="264">
        <f t="shared" si="992"/>
        <v>-1280694</v>
      </c>
      <c r="AP1279" s="240"/>
      <c r="AQ1279" s="87">
        <f t="shared" si="1000"/>
        <v>-1006248</v>
      </c>
      <c r="AR1279" s="102"/>
      <c r="AS1279" s="102"/>
      <c r="AT1279" s="102"/>
      <c r="AU1279" s="103"/>
      <c r="AV1279" s="102">
        <f t="shared" si="993"/>
        <v>0</v>
      </c>
      <c r="AW1279" s="101"/>
      <c r="AX1279" s="102">
        <f t="shared" si="1037"/>
        <v>-1006248</v>
      </c>
      <c r="AY1279" s="101">
        <f t="shared" si="994"/>
        <v>-1006248</v>
      </c>
      <c r="AZ1279" s="516"/>
      <c r="BA1279"/>
      <c r="BC1279"/>
      <c r="BD1279"/>
      <c r="BE1279"/>
      <c r="BF1279"/>
      <c r="BG1279"/>
      <c r="BH1279"/>
      <c r="BI1279"/>
      <c r="BJ1279"/>
      <c r="BK1279"/>
      <c r="BL1279"/>
      <c r="BM1279"/>
      <c r="BN1279"/>
      <c r="BO1279"/>
      <c r="BP1279"/>
      <c r="BQ1279"/>
      <c r="BR1279"/>
      <c r="BS1279"/>
      <c r="BT1279"/>
      <c r="BU1279"/>
      <c r="BV1279"/>
      <c r="BW1279"/>
      <c r="BX1279"/>
      <c r="BY1279"/>
      <c r="BZ1279"/>
      <c r="CA1279"/>
      <c r="CB1279"/>
      <c r="CC1279"/>
      <c r="CD1279"/>
      <c r="CE1279"/>
      <c r="CF1279"/>
      <c r="CG1279"/>
      <c r="CH1279"/>
      <c r="CI1279"/>
    </row>
    <row r="1280" spans="1:87" s="11" customFormat="1" ht="12" customHeight="1">
      <c r="A1280" s="168">
        <v>25400191</v>
      </c>
      <c r="B1280" s="111" t="str">
        <f t="shared" si="998"/>
        <v>25400191</v>
      </c>
      <c r="C1280" s="96" t="s">
        <v>704</v>
      </c>
      <c r="D1280" s="115" t="str">
        <f t="shared" si="999"/>
        <v>ERB</v>
      </c>
      <c r="E1280" s="115"/>
      <c r="F1280" s="96"/>
      <c r="G1280" s="115"/>
      <c r="H1280" s="184" t="str">
        <f t="shared" si="1034"/>
        <v/>
      </c>
      <c r="I1280" s="184" t="str">
        <f t="shared" si="1035"/>
        <v>ERB</v>
      </c>
      <c r="J1280" s="184" t="str">
        <f t="shared" si="1036"/>
        <v/>
      </c>
      <c r="K1280" s="184" t="str">
        <f t="shared" si="1033"/>
        <v/>
      </c>
      <c r="L1280" s="184" t="str">
        <f t="shared" si="1010"/>
        <v>NO</v>
      </c>
      <c r="M1280" s="184" t="str">
        <f t="shared" si="1011"/>
        <v>NO</v>
      </c>
      <c r="N1280" s="184" t="str">
        <f t="shared" si="1012"/>
        <v/>
      </c>
      <c r="O1280"/>
      <c r="P1280" s="97">
        <v>-448022.26</v>
      </c>
      <c r="Q1280" s="97">
        <v>-403220.08</v>
      </c>
      <c r="R1280" s="97">
        <v>-358417.9</v>
      </c>
      <c r="S1280" s="97">
        <v>-313615.71999999997</v>
      </c>
      <c r="T1280" s="97">
        <v>-268813.53999999998</v>
      </c>
      <c r="U1280" s="97">
        <v>-224011.36</v>
      </c>
      <c r="V1280" s="97">
        <v>-179209.18</v>
      </c>
      <c r="W1280" s="97">
        <v>-134407</v>
      </c>
      <c r="X1280" s="97">
        <v>-89604.82</v>
      </c>
      <c r="Y1280" s="97">
        <v>-44802.64</v>
      </c>
      <c r="Z1280" s="97">
        <v>0</v>
      </c>
      <c r="AA1280" s="97">
        <v>0</v>
      </c>
      <c r="AB1280" s="97">
        <v>0</v>
      </c>
      <c r="AC1280" s="97"/>
      <c r="AD1280" s="97"/>
      <c r="AE1280" s="97">
        <f t="shared" si="996"/>
        <v>-186676.11416666667</v>
      </c>
      <c r="AF1280" s="151" t="s">
        <v>82</v>
      </c>
      <c r="AG1280" s="149"/>
      <c r="AH1280" s="102"/>
      <c r="AI1280" s="102">
        <f>AE1280</f>
        <v>-186676.11416666667</v>
      </c>
      <c r="AJ1280" s="102"/>
      <c r="AK1280" s="103"/>
      <c r="AL1280" s="102">
        <f t="shared" si="991"/>
        <v>-186676.11416666667</v>
      </c>
      <c r="AM1280" s="101"/>
      <c r="AN1280" s="102"/>
      <c r="AO1280" s="264">
        <f t="shared" si="992"/>
        <v>0</v>
      </c>
      <c r="AP1280" s="240"/>
      <c r="AQ1280" s="87">
        <f t="shared" si="1000"/>
        <v>0</v>
      </c>
      <c r="AR1280" s="102"/>
      <c r="AS1280" s="102">
        <f>AQ1280</f>
        <v>0</v>
      </c>
      <c r="AT1280" s="102"/>
      <c r="AU1280" s="103"/>
      <c r="AV1280" s="102">
        <f t="shared" si="993"/>
        <v>0</v>
      </c>
      <c r="AW1280" s="101"/>
      <c r="AX1280" s="102"/>
      <c r="AY1280" s="101">
        <f t="shared" si="994"/>
        <v>0</v>
      </c>
      <c r="AZ1280" s="516"/>
      <c r="BA1280"/>
      <c r="BC1280"/>
      <c r="BD1280"/>
      <c r="BE1280"/>
      <c r="BF1280"/>
      <c r="BG1280"/>
      <c r="BH1280"/>
      <c r="BI1280"/>
      <c r="BJ1280"/>
      <c r="BK1280"/>
      <c r="BL1280"/>
      <c r="BM1280"/>
      <c r="BN1280"/>
      <c r="BO1280"/>
      <c r="BP1280"/>
      <c r="BQ1280"/>
      <c r="BR1280"/>
      <c r="BS1280"/>
      <c r="BT1280"/>
      <c r="BU1280"/>
      <c r="BV1280"/>
      <c r="BW1280"/>
      <c r="BX1280"/>
      <c r="BY1280"/>
      <c r="BZ1280"/>
      <c r="CA1280"/>
      <c r="CB1280"/>
      <c r="CC1280"/>
      <c r="CD1280"/>
      <c r="CE1280"/>
      <c r="CF1280"/>
      <c r="CG1280"/>
      <c r="CH1280"/>
      <c r="CI1280"/>
    </row>
    <row r="1281" spans="1:87" s="11" customFormat="1" ht="12" customHeight="1">
      <c r="A1281" s="168">
        <v>25400201</v>
      </c>
      <c r="B1281" s="111" t="str">
        <f t="shared" si="998"/>
        <v>25400201</v>
      </c>
      <c r="C1281" s="96" t="s">
        <v>705</v>
      </c>
      <c r="D1281" s="115" t="str">
        <f t="shared" si="999"/>
        <v>ERB</v>
      </c>
      <c r="E1281" s="115"/>
      <c r="F1281" s="96"/>
      <c r="G1281" s="115"/>
      <c r="H1281" s="184" t="str">
        <f t="shared" si="1034"/>
        <v/>
      </c>
      <c r="I1281" s="184" t="str">
        <f t="shared" si="1035"/>
        <v>ERB</v>
      </c>
      <c r="J1281" s="184" t="str">
        <f t="shared" si="1036"/>
        <v/>
      </c>
      <c r="K1281" s="184" t="str">
        <f t="shared" si="1033"/>
        <v/>
      </c>
      <c r="L1281" s="184" t="str">
        <f t="shared" si="1010"/>
        <v>NO</v>
      </c>
      <c r="M1281" s="184" t="str">
        <f t="shared" si="1011"/>
        <v>NO</v>
      </c>
      <c r="N1281" s="184" t="str">
        <f t="shared" si="1012"/>
        <v/>
      </c>
      <c r="O1281"/>
      <c r="P1281" s="97">
        <v>-326808.3</v>
      </c>
      <c r="Q1281" s="97">
        <v>-294127.49</v>
      </c>
      <c r="R1281" s="97">
        <v>-261446.68</v>
      </c>
      <c r="S1281" s="97">
        <v>-228765.87</v>
      </c>
      <c r="T1281" s="97">
        <v>-196085.06</v>
      </c>
      <c r="U1281" s="97">
        <v>-163404.25</v>
      </c>
      <c r="V1281" s="97">
        <v>-130723.44</v>
      </c>
      <c r="W1281" s="97">
        <v>-98042.63</v>
      </c>
      <c r="X1281" s="97">
        <v>-65361.82</v>
      </c>
      <c r="Y1281" s="97">
        <v>-32681.01</v>
      </c>
      <c r="Z1281" s="97">
        <v>0</v>
      </c>
      <c r="AA1281" s="97">
        <v>0</v>
      </c>
      <c r="AB1281" s="97">
        <v>0</v>
      </c>
      <c r="AC1281" s="97"/>
      <c r="AD1281" s="97"/>
      <c r="AE1281" s="97">
        <f t="shared" si="996"/>
        <v>-136170.19999999998</v>
      </c>
      <c r="AF1281" s="151" t="s">
        <v>82</v>
      </c>
      <c r="AG1281" s="149"/>
      <c r="AH1281" s="102"/>
      <c r="AI1281" s="102">
        <f>AE1281</f>
        <v>-136170.19999999998</v>
      </c>
      <c r="AJ1281" s="102"/>
      <c r="AK1281" s="103"/>
      <c r="AL1281" s="102">
        <f t="shared" si="991"/>
        <v>-136170.19999999998</v>
      </c>
      <c r="AM1281" s="101"/>
      <c r="AN1281" s="102"/>
      <c r="AO1281" s="264">
        <f t="shared" si="992"/>
        <v>0</v>
      </c>
      <c r="AP1281" s="240"/>
      <c r="AQ1281" s="87">
        <f t="shared" si="1000"/>
        <v>0</v>
      </c>
      <c r="AR1281" s="102"/>
      <c r="AS1281" s="102">
        <f>AQ1281</f>
        <v>0</v>
      </c>
      <c r="AT1281" s="102"/>
      <c r="AU1281" s="103"/>
      <c r="AV1281" s="102">
        <f t="shared" si="993"/>
        <v>0</v>
      </c>
      <c r="AW1281" s="101"/>
      <c r="AX1281" s="102"/>
      <c r="AY1281" s="101">
        <f t="shared" si="994"/>
        <v>0</v>
      </c>
      <c r="AZ1281" s="516"/>
      <c r="BA1281"/>
      <c r="BC1281"/>
      <c r="BD1281"/>
      <c r="BE1281"/>
      <c r="BF1281"/>
      <c r="BG1281"/>
      <c r="BH1281"/>
      <c r="BI1281"/>
      <c r="BJ1281"/>
      <c r="BK1281"/>
      <c r="BL1281"/>
      <c r="BM1281"/>
      <c r="BN1281"/>
      <c r="BO1281"/>
      <c r="BP1281"/>
      <c r="BQ1281"/>
      <c r="BR1281"/>
      <c r="BS1281"/>
      <c r="BT1281"/>
      <c r="BU1281"/>
      <c r="BV1281"/>
      <c r="BW1281"/>
      <c r="BX1281"/>
      <c r="BY1281"/>
      <c r="BZ1281"/>
      <c r="CA1281"/>
      <c r="CB1281"/>
      <c r="CC1281"/>
      <c r="CD1281"/>
      <c r="CE1281"/>
      <c r="CF1281"/>
      <c r="CG1281"/>
      <c r="CH1281"/>
      <c r="CI1281"/>
    </row>
    <row r="1282" spans="1:87" s="11" customFormat="1" ht="12" customHeight="1">
      <c r="A1282" s="168">
        <v>25400221</v>
      </c>
      <c r="B1282" s="111" t="str">
        <f t="shared" si="998"/>
        <v>25400221</v>
      </c>
      <c r="C1282" s="96" t="s">
        <v>726</v>
      </c>
      <c r="D1282" s="115" t="str">
        <f t="shared" si="999"/>
        <v>Non-Op</v>
      </c>
      <c r="E1282" s="115"/>
      <c r="F1282" s="96"/>
      <c r="G1282" s="115"/>
      <c r="H1282" s="184" t="str">
        <f t="shared" si="1034"/>
        <v/>
      </c>
      <c r="I1282" s="184" t="str">
        <f t="shared" si="1035"/>
        <v/>
      </c>
      <c r="J1282" s="184" t="str">
        <f t="shared" si="1036"/>
        <v/>
      </c>
      <c r="K1282" s="184" t="str">
        <f t="shared" si="1033"/>
        <v>Non-Op</v>
      </c>
      <c r="L1282" s="184" t="str">
        <f t="shared" si="1010"/>
        <v>NO</v>
      </c>
      <c r="M1282" s="184" t="str">
        <f t="shared" si="1011"/>
        <v>NO</v>
      </c>
      <c r="N1282" s="184" t="str">
        <f t="shared" si="1012"/>
        <v/>
      </c>
      <c r="O1282"/>
      <c r="P1282" s="97">
        <v>-1196228.01</v>
      </c>
      <c r="Q1282" s="97">
        <v>-621824.78</v>
      </c>
      <c r="R1282" s="97">
        <v>-755790.8</v>
      </c>
      <c r="S1282" s="97">
        <v>-826562.75</v>
      </c>
      <c r="T1282" s="97">
        <v>-914187.82</v>
      </c>
      <c r="U1282" s="97">
        <v>-912958.23</v>
      </c>
      <c r="V1282" s="97">
        <v>-899755.14</v>
      </c>
      <c r="W1282" s="97">
        <v>-1036672.43</v>
      </c>
      <c r="X1282" s="97">
        <v>-1026831.34</v>
      </c>
      <c r="Y1282" s="97">
        <v>-1017537.15</v>
      </c>
      <c r="Z1282" s="97">
        <v>-1162059.05</v>
      </c>
      <c r="AA1282" s="97">
        <v>-1160854.48</v>
      </c>
      <c r="AB1282" s="97">
        <v>-1324255.0900000001</v>
      </c>
      <c r="AC1282" s="97"/>
      <c r="AD1282" s="97"/>
      <c r="AE1282" s="97">
        <f t="shared" si="996"/>
        <v>-966272.96000000008</v>
      </c>
      <c r="AF1282" s="151"/>
      <c r="AG1282" s="149"/>
      <c r="AH1282" s="102"/>
      <c r="AI1282" s="102"/>
      <c r="AJ1282" s="102"/>
      <c r="AK1282" s="103">
        <f t="shared" ref="AK1282:AK1302" si="1038">AE1282</f>
        <v>-966272.96000000008</v>
      </c>
      <c r="AL1282" s="102">
        <f t="shared" si="991"/>
        <v>-966272.96000000008</v>
      </c>
      <c r="AM1282" s="101"/>
      <c r="AN1282" s="102"/>
      <c r="AO1282" s="264">
        <f t="shared" si="992"/>
        <v>0</v>
      </c>
      <c r="AP1282" s="240"/>
      <c r="AQ1282" s="87">
        <f t="shared" si="1000"/>
        <v>-1324255.0900000001</v>
      </c>
      <c r="AR1282" s="102"/>
      <c r="AS1282" s="102"/>
      <c r="AT1282" s="102"/>
      <c r="AU1282" s="103">
        <f t="shared" ref="AU1282:AU1302" si="1039">AQ1282</f>
        <v>-1324255.0900000001</v>
      </c>
      <c r="AV1282" s="102">
        <f t="shared" si="993"/>
        <v>-1324255.0900000001</v>
      </c>
      <c r="AW1282" s="101"/>
      <c r="AX1282" s="102"/>
      <c r="AY1282" s="101">
        <f t="shared" si="994"/>
        <v>0</v>
      </c>
      <c r="AZ1282" s="516" t="s">
        <v>1692</v>
      </c>
      <c r="BA1282"/>
      <c r="BC1282"/>
      <c r="BD1282"/>
      <c r="BE1282"/>
      <c r="BF1282"/>
      <c r="BG1282"/>
      <c r="BH1282"/>
      <c r="BI1282"/>
      <c r="BJ1282"/>
      <c r="BK1282"/>
      <c r="BL1282"/>
      <c r="BM1282"/>
      <c r="BN1282"/>
      <c r="BO1282"/>
      <c r="BP1282"/>
      <c r="BQ1282"/>
      <c r="BR1282"/>
      <c r="BS1282"/>
      <c r="BT1282"/>
      <c r="BU1282"/>
      <c r="BV1282"/>
      <c r="BW1282"/>
      <c r="BX1282"/>
      <c r="BY1282"/>
      <c r="BZ1282"/>
      <c r="CA1282"/>
      <c r="CB1282"/>
      <c r="CC1282"/>
      <c r="CD1282"/>
      <c r="CE1282"/>
      <c r="CF1282"/>
      <c r="CG1282"/>
      <c r="CH1282"/>
      <c r="CI1282"/>
    </row>
    <row r="1283" spans="1:87" s="11" customFormat="1" ht="12" customHeight="1">
      <c r="A1283" s="168">
        <v>25400261</v>
      </c>
      <c r="B1283" s="111" t="str">
        <f t="shared" si="998"/>
        <v>25400261</v>
      </c>
      <c r="C1283" s="96" t="s">
        <v>730</v>
      </c>
      <c r="D1283" s="115" t="str">
        <f t="shared" si="999"/>
        <v>Non-Op</v>
      </c>
      <c r="E1283" s="115"/>
      <c r="F1283" s="96"/>
      <c r="G1283" s="115"/>
      <c r="H1283" s="184" t="str">
        <f t="shared" si="1034"/>
        <v/>
      </c>
      <c r="I1283" s="184" t="str">
        <f t="shared" si="1035"/>
        <v/>
      </c>
      <c r="J1283" s="184" t="str">
        <f t="shared" si="1036"/>
        <v/>
      </c>
      <c r="K1283" s="184" t="str">
        <f t="shared" si="1033"/>
        <v>Non-Op</v>
      </c>
      <c r="L1283" s="184" t="str">
        <f t="shared" si="1010"/>
        <v>NO</v>
      </c>
      <c r="M1283" s="184" t="str">
        <f t="shared" si="1011"/>
        <v>NO</v>
      </c>
      <c r="N1283" s="184" t="str">
        <f t="shared" si="1012"/>
        <v/>
      </c>
      <c r="O1283"/>
      <c r="P1283" s="97">
        <v>-93615823</v>
      </c>
      <c r="Q1283" s="97">
        <v>-93615823</v>
      </c>
      <c r="R1283" s="97">
        <v>-93615823</v>
      </c>
      <c r="S1283" s="97">
        <v>-93615823</v>
      </c>
      <c r="T1283" s="97">
        <v>-93615823</v>
      </c>
      <c r="U1283" s="97">
        <v>-93615823</v>
      </c>
      <c r="V1283" s="97">
        <v>-93615823</v>
      </c>
      <c r="W1283" s="97">
        <v>-93615823</v>
      </c>
      <c r="X1283" s="97">
        <v>-93615823</v>
      </c>
      <c r="Y1283" s="97">
        <v>-93615823</v>
      </c>
      <c r="Z1283" s="97">
        <v>-93615823</v>
      </c>
      <c r="AA1283" s="97">
        <v>-93615823</v>
      </c>
      <c r="AB1283" s="97">
        <v>-93615823</v>
      </c>
      <c r="AC1283" s="97"/>
      <c r="AD1283" s="97"/>
      <c r="AE1283" s="97">
        <f t="shared" si="996"/>
        <v>-93615823</v>
      </c>
      <c r="AF1283" s="151"/>
      <c r="AG1283" s="149"/>
      <c r="AH1283" s="102"/>
      <c r="AI1283" s="102"/>
      <c r="AJ1283" s="102"/>
      <c r="AK1283" s="103">
        <f t="shared" si="1038"/>
        <v>-93615823</v>
      </c>
      <c r="AL1283" s="102">
        <f t="shared" si="991"/>
        <v>-93615823</v>
      </c>
      <c r="AM1283" s="101"/>
      <c r="AN1283" s="102"/>
      <c r="AO1283" s="264">
        <f t="shared" si="992"/>
        <v>0</v>
      </c>
      <c r="AP1283" s="240"/>
      <c r="AQ1283" s="87">
        <f t="shared" si="1000"/>
        <v>-93615823</v>
      </c>
      <c r="AR1283" s="102"/>
      <c r="AS1283" s="102"/>
      <c r="AT1283" s="102"/>
      <c r="AU1283" s="103">
        <f t="shared" si="1039"/>
        <v>-93615823</v>
      </c>
      <c r="AV1283" s="102">
        <f t="shared" si="993"/>
        <v>-93615823</v>
      </c>
      <c r="AW1283" s="101"/>
      <c r="AX1283" s="102"/>
      <c r="AY1283" s="101">
        <f t="shared" si="994"/>
        <v>0</v>
      </c>
      <c r="AZ1283" s="516" t="s">
        <v>1687</v>
      </c>
      <c r="BA1283"/>
      <c r="BC1283"/>
      <c r="BD1283"/>
      <c r="BE1283"/>
      <c r="BF1283"/>
      <c r="BG1283"/>
      <c r="BH1283"/>
      <c r="BI1283"/>
      <c r="BJ1283"/>
      <c r="BK1283"/>
      <c r="BL1283"/>
      <c r="BM1283"/>
      <c r="BN1283"/>
      <c r="BO1283"/>
      <c r="BP1283"/>
      <c r="BQ1283"/>
      <c r="BR1283"/>
      <c r="BS1283"/>
      <c r="BT1283"/>
      <c r="BU1283"/>
      <c r="BV1283"/>
      <c r="BW1283"/>
      <c r="BX1283"/>
      <c r="BY1283"/>
      <c r="BZ1283"/>
      <c r="CA1283"/>
      <c r="CB1283"/>
      <c r="CC1283"/>
      <c r="CD1283"/>
      <c r="CE1283"/>
      <c r="CF1283"/>
      <c r="CG1283"/>
      <c r="CH1283"/>
      <c r="CI1283"/>
    </row>
    <row r="1284" spans="1:87" s="11" customFormat="1" ht="12" customHeight="1">
      <c r="A1284" s="168">
        <v>25400291</v>
      </c>
      <c r="B1284" s="111" t="str">
        <f t="shared" si="998"/>
        <v>25400291</v>
      </c>
      <c r="C1284" s="96" t="s">
        <v>856</v>
      </c>
      <c r="D1284" s="115" t="str">
        <f t="shared" si="999"/>
        <v>Non-Op</v>
      </c>
      <c r="E1284" s="115"/>
      <c r="F1284" s="96"/>
      <c r="G1284" s="115"/>
      <c r="H1284" s="184" t="str">
        <f t="shared" si="1034"/>
        <v/>
      </c>
      <c r="I1284" s="184" t="str">
        <f t="shared" si="1035"/>
        <v/>
      </c>
      <c r="J1284" s="184" t="str">
        <f t="shared" si="1036"/>
        <v/>
      </c>
      <c r="K1284" s="184" t="str">
        <f t="shared" si="1033"/>
        <v>Non-Op</v>
      </c>
      <c r="L1284" s="184" t="str">
        <f t="shared" si="1010"/>
        <v>NO</v>
      </c>
      <c r="M1284" s="184" t="str">
        <f t="shared" si="1011"/>
        <v>NO</v>
      </c>
      <c r="N1284" s="184" t="str">
        <f t="shared" si="1012"/>
        <v/>
      </c>
      <c r="O1284"/>
      <c r="P1284" s="97">
        <v>15030.31</v>
      </c>
      <c r="Q1284" s="97">
        <v>-500411.62</v>
      </c>
      <c r="R1284" s="97">
        <v>-449510.32</v>
      </c>
      <c r="S1284" s="97">
        <v>-400070.83</v>
      </c>
      <c r="T1284" s="97">
        <v>-356589.69</v>
      </c>
      <c r="U1284" s="97">
        <v>-317639.38</v>
      </c>
      <c r="V1284" s="97">
        <v>-279397.88</v>
      </c>
      <c r="W1284" s="97">
        <v>-236929.26</v>
      </c>
      <c r="X1284" s="97">
        <v>-196427.84</v>
      </c>
      <c r="Y1284" s="97">
        <v>-159249.65</v>
      </c>
      <c r="Z1284" s="97">
        <v>-115877.17</v>
      </c>
      <c r="AA1284" s="97">
        <v>-68160.25</v>
      </c>
      <c r="AB1284" s="97">
        <v>-12577.56</v>
      </c>
      <c r="AC1284" s="97"/>
      <c r="AD1284" s="97"/>
      <c r="AE1284" s="97">
        <f t="shared" si="996"/>
        <v>-256586.45958333326</v>
      </c>
      <c r="AF1284" s="151"/>
      <c r="AG1284" s="149"/>
      <c r="AH1284" s="102"/>
      <c r="AI1284" s="102"/>
      <c r="AJ1284" s="102"/>
      <c r="AK1284" s="103">
        <f t="shared" si="1038"/>
        <v>-256586.45958333326</v>
      </c>
      <c r="AL1284" s="102">
        <f t="shared" si="991"/>
        <v>-256586.45958333326</v>
      </c>
      <c r="AM1284" s="101"/>
      <c r="AN1284" s="102"/>
      <c r="AO1284" s="264">
        <f t="shared" si="992"/>
        <v>0</v>
      </c>
      <c r="AP1284" s="240"/>
      <c r="AQ1284" s="87">
        <f t="shared" si="1000"/>
        <v>-12577.56</v>
      </c>
      <c r="AR1284" s="102"/>
      <c r="AS1284" s="102"/>
      <c r="AT1284" s="102"/>
      <c r="AU1284" s="103">
        <f t="shared" si="1039"/>
        <v>-12577.56</v>
      </c>
      <c r="AV1284" s="102">
        <f t="shared" si="993"/>
        <v>-12577.56</v>
      </c>
      <c r="AW1284" s="101"/>
      <c r="AX1284" s="102"/>
      <c r="AY1284" s="101">
        <f t="shared" si="994"/>
        <v>0</v>
      </c>
      <c r="AZ1284" s="516" t="s">
        <v>1692</v>
      </c>
      <c r="BA1284"/>
      <c r="BC1284"/>
      <c r="BD1284"/>
      <c r="BE1284"/>
      <c r="BF1284"/>
      <c r="BG1284"/>
      <c r="BH1284"/>
      <c r="BI1284"/>
      <c r="BJ1284"/>
      <c r="BK1284"/>
      <c r="BL1284"/>
      <c r="BM1284"/>
      <c r="BN1284"/>
      <c r="BO1284"/>
      <c r="BP1284"/>
      <c r="BQ1284"/>
      <c r="BR1284"/>
      <c r="BS1284"/>
      <c r="BT1284"/>
      <c r="BU1284"/>
      <c r="BV1284"/>
      <c r="BW1284"/>
      <c r="BX1284"/>
      <c r="BY1284"/>
      <c r="BZ1284"/>
      <c r="CA1284"/>
      <c r="CB1284"/>
      <c r="CC1284"/>
      <c r="CD1284"/>
      <c r="CE1284"/>
      <c r="CF1284"/>
      <c r="CG1284"/>
      <c r="CH1284"/>
      <c r="CI1284"/>
    </row>
    <row r="1285" spans="1:87" s="11" customFormat="1" ht="12" customHeight="1">
      <c r="A1285" s="168">
        <v>25400301</v>
      </c>
      <c r="B1285" s="111" t="str">
        <f t="shared" si="998"/>
        <v>25400301</v>
      </c>
      <c r="C1285" s="96" t="s">
        <v>868</v>
      </c>
      <c r="D1285" s="115" t="str">
        <f t="shared" si="999"/>
        <v>Non-Op</v>
      </c>
      <c r="E1285" s="115"/>
      <c r="F1285" s="96"/>
      <c r="G1285" s="115"/>
      <c r="H1285" s="184" t="str">
        <f t="shared" si="1034"/>
        <v/>
      </c>
      <c r="I1285" s="184" t="str">
        <f t="shared" si="1035"/>
        <v/>
      </c>
      <c r="J1285" s="184" t="str">
        <f t="shared" si="1036"/>
        <v/>
      </c>
      <c r="K1285" s="184" t="str">
        <f t="shared" si="1033"/>
        <v>Non-Op</v>
      </c>
      <c r="L1285" s="184" t="str">
        <f t="shared" si="1010"/>
        <v>NO</v>
      </c>
      <c r="M1285" s="184" t="str">
        <f t="shared" si="1011"/>
        <v>NO</v>
      </c>
      <c r="N1285" s="184" t="str">
        <f t="shared" si="1012"/>
        <v/>
      </c>
      <c r="O1285"/>
      <c r="P1285" s="97">
        <v>-28669.360000000001</v>
      </c>
      <c r="Q1285" s="97">
        <v>-58588.45</v>
      </c>
      <c r="R1285" s="97">
        <v>-53155.02</v>
      </c>
      <c r="S1285" s="97">
        <v>-47665.72</v>
      </c>
      <c r="T1285" s="97">
        <v>-42829.64</v>
      </c>
      <c r="U1285" s="97">
        <v>-38457.49</v>
      </c>
      <c r="V1285" s="97">
        <v>-34193.870000000003</v>
      </c>
      <c r="W1285" s="97">
        <v>-28842.89</v>
      </c>
      <c r="X1285" s="97">
        <v>-23561.82</v>
      </c>
      <c r="Y1285" s="97">
        <v>-18573.02</v>
      </c>
      <c r="Z1285" s="97">
        <v>-12411.31</v>
      </c>
      <c r="AA1285" s="97">
        <v>-5330.54</v>
      </c>
      <c r="AB1285" s="97">
        <v>3242.48</v>
      </c>
      <c r="AC1285" s="97"/>
      <c r="AD1285" s="97"/>
      <c r="AE1285" s="97">
        <f t="shared" ref="AE1285:AE1348" si="1040">(P1285+AB1285+SUM(Q1285:AA1285)*2)/24</f>
        <v>-31360.267500000002</v>
      </c>
      <c r="AF1285" s="151"/>
      <c r="AG1285" s="149"/>
      <c r="AH1285" s="102"/>
      <c r="AI1285" s="102"/>
      <c r="AJ1285" s="102"/>
      <c r="AK1285" s="103">
        <f t="shared" si="1038"/>
        <v>-31360.267500000002</v>
      </c>
      <c r="AL1285" s="102">
        <f t="shared" ref="AL1285:AL1369" si="1041">SUM(AI1285:AK1285)</f>
        <v>-31360.267500000002</v>
      </c>
      <c r="AM1285" s="101"/>
      <c r="AN1285" s="102"/>
      <c r="AO1285" s="264">
        <f t="shared" ref="AO1285:AO1369" si="1042">AM1285+AN1285</f>
        <v>0</v>
      </c>
      <c r="AP1285" s="240"/>
      <c r="AQ1285" s="87">
        <f t="shared" si="1000"/>
        <v>3242.48</v>
      </c>
      <c r="AR1285" s="102"/>
      <c r="AS1285" s="102"/>
      <c r="AT1285" s="102"/>
      <c r="AU1285" s="103">
        <f t="shared" si="1039"/>
        <v>3242.48</v>
      </c>
      <c r="AV1285" s="102">
        <f t="shared" ref="AV1285:AV1369" si="1043">SUM(AS1285:AU1285)</f>
        <v>3242.48</v>
      </c>
      <c r="AW1285" s="101"/>
      <c r="AX1285" s="102"/>
      <c r="AY1285" s="101">
        <f t="shared" ref="AY1285:AY1369" si="1044">AW1285+AX1285</f>
        <v>0</v>
      </c>
      <c r="AZ1285" s="516" t="s">
        <v>1692</v>
      </c>
      <c r="BA1285"/>
      <c r="BC1285"/>
      <c r="BD1285"/>
      <c r="BE1285"/>
      <c r="BF1285"/>
      <c r="BG1285"/>
      <c r="BH1285"/>
      <c r="BI1285"/>
      <c r="BJ1285"/>
      <c r="BK1285"/>
      <c r="BL1285"/>
      <c r="BM1285"/>
      <c r="BN1285"/>
      <c r="BO1285"/>
      <c r="BP1285"/>
      <c r="BQ1285"/>
      <c r="BR1285"/>
      <c r="BS1285"/>
      <c r="BT1285"/>
      <c r="BU1285"/>
      <c r="BV1285"/>
      <c r="BW1285"/>
      <c r="BX1285"/>
      <c r="BY1285"/>
      <c r="BZ1285"/>
      <c r="CA1285"/>
      <c r="CB1285"/>
      <c r="CC1285"/>
      <c r="CD1285"/>
      <c r="CE1285"/>
      <c r="CF1285"/>
      <c r="CG1285"/>
      <c r="CH1285"/>
      <c r="CI1285"/>
    </row>
    <row r="1286" spans="1:87" s="11" customFormat="1" ht="12" customHeight="1">
      <c r="A1286" s="168">
        <v>25400311</v>
      </c>
      <c r="B1286" s="111" t="str">
        <f t="shared" si="998"/>
        <v>25400311</v>
      </c>
      <c r="C1286" s="96" t="s">
        <v>857</v>
      </c>
      <c r="D1286" s="115" t="str">
        <f t="shared" si="999"/>
        <v>Non-Op</v>
      </c>
      <c r="E1286" s="115"/>
      <c r="F1286" s="96"/>
      <c r="G1286" s="115"/>
      <c r="H1286" s="184" t="str">
        <f t="shared" si="1034"/>
        <v/>
      </c>
      <c r="I1286" s="184" t="str">
        <f t="shared" si="1035"/>
        <v/>
      </c>
      <c r="J1286" s="184" t="str">
        <f t="shared" si="1036"/>
        <v/>
      </c>
      <c r="K1286" s="184" t="str">
        <f t="shared" si="1033"/>
        <v>Non-Op</v>
      </c>
      <c r="L1286" s="184" t="str">
        <f t="shared" si="1010"/>
        <v>NO</v>
      </c>
      <c r="M1286" s="184" t="str">
        <f t="shared" si="1011"/>
        <v>NO</v>
      </c>
      <c r="N1286" s="184" t="str">
        <f t="shared" si="1012"/>
        <v/>
      </c>
      <c r="O1286"/>
      <c r="P1286" s="97">
        <v>-41961.24</v>
      </c>
      <c r="Q1286" s="97">
        <v>-15966.94</v>
      </c>
      <c r="R1286" s="97">
        <v>-19807.04</v>
      </c>
      <c r="S1286" s="97">
        <v>-24217.85</v>
      </c>
      <c r="T1286" s="97">
        <v>-29070.19</v>
      </c>
      <c r="U1286" s="97">
        <v>-34163.360000000001</v>
      </c>
      <c r="V1286" s="97">
        <v>-39256.53</v>
      </c>
      <c r="W1286" s="97">
        <v>-44654.32</v>
      </c>
      <c r="X1286" s="97">
        <v>-50406.34</v>
      </c>
      <c r="Y1286" s="97">
        <v>-56105.02</v>
      </c>
      <c r="Z1286" s="97">
        <v>-62180.639999999999</v>
      </c>
      <c r="AA1286" s="97">
        <v>-68655.759999999995</v>
      </c>
      <c r="AB1286" s="97">
        <v>-75583</v>
      </c>
      <c r="AC1286" s="97"/>
      <c r="AD1286" s="97"/>
      <c r="AE1286" s="97">
        <f t="shared" si="1040"/>
        <v>-41938.00916666667</v>
      </c>
      <c r="AF1286" s="151"/>
      <c r="AG1286" s="149"/>
      <c r="AH1286" s="102"/>
      <c r="AI1286" s="102"/>
      <c r="AJ1286" s="102"/>
      <c r="AK1286" s="103">
        <f t="shared" si="1038"/>
        <v>-41938.00916666667</v>
      </c>
      <c r="AL1286" s="102">
        <f t="shared" si="1041"/>
        <v>-41938.00916666667</v>
      </c>
      <c r="AM1286" s="101"/>
      <c r="AN1286" s="102"/>
      <c r="AO1286" s="264">
        <f t="shared" si="1042"/>
        <v>0</v>
      </c>
      <c r="AP1286" s="240"/>
      <c r="AQ1286" s="87">
        <f t="shared" si="1000"/>
        <v>-75583</v>
      </c>
      <c r="AR1286" s="102"/>
      <c r="AS1286" s="102"/>
      <c r="AT1286" s="102"/>
      <c r="AU1286" s="103">
        <f t="shared" si="1039"/>
        <v>-75583</v>
      </c>
      <c r="AV1286" s="102">
        <f t="shared" si="1043"/>
        <v>-75583</v>
      </c>
      <c r="AW1286" s="101"/>
      <c r="AX1286" s="102"/>
      <c r="AY1286" s="101">
        <f t="shared" si="1044"/>
        <v>0</v>
      </c>
      <c r="AZ1286" s="516" t="s">
        <v>1692</v>
      </c>
      <c r="BA1286"/>
      <c r="BC1286"/>
      <c r="BD1286"/>
      <c r="BE1286"/>
      <c r="BF1286"/>
      <c r="BG1286"/>
      <c r="BH1286"/>
      <c r="BI1286"/>
      <c r="BJ1286"/>
      <c r="BK1286"/>
      <c r="BL1286"/>
      <c r="BM1286"/>
      <c r="BN1286"/>
      <c r="BO1286"/>
      <c r="BP1286"/>
      <c r="BQ1286"/>
      <c r="BR1286"/>
      <c r="BS1286"/>
      <c r="BT1286"/>
      <c r="BU1286"/>
      <c r="BV1286"/>
      <c r="BW1286"/>
      <c r="BX1286"/>
      <c r="BY1286"/>
      <c r="BZ1286"/>
      <c r="CA1286"/>
      <c r="CB1286"/>
      <c r="CC1286"/>
      <c r="CD1286"/>
      <c r="CE1286"/>
      <c r="CF1286"/>
      <c r="CG1286"/>
      <c r="CH1286"/>
      <c r="CI1286"/>
    </row>
    <row r="1287" spans="1:87" s="11" customFormat="1" ht="12" customHeight="1">
      <c r="A1287" s="168">
        <v>25400321</v>
      </c>
      <c r="B1287" s="111" t="str">
        <f t="shared" si="998"/>
        <v>25400321</v>
      </c>
      <c r="C1287" s="96" t="s">
        <v>875</v>
      </c>
      <c r="D1287" s="115" t="str">
        <f t="shared" si="999"/>
        <v>Non-Op</v>
      </c>
      <c r="E1287" s="115"/>
      <c r="F1287" s="96"/>
      <c r="G1287" s="115"/>
      <c r="H1287" s="184" t="str">
        <f t="shared" si="1034"/>
        <v/>
      </c>
      <c r="I1287" s="184" t="str">
        <f t="shared" si="1035"/>
        <v/>
      </c>
      <c r="J1287" s="184" t="str">
        <f t="shared" si="1036"/>
        <v/>
      </c>
      <c r="K1287" s="184" t="str">
        <f t="shared" si="1033"/>
        <v>Non-Op</v>
      </c>
      <c r="L1287" s="184" t="str">
        <f t="shared" si="1010"/>
        <v>NO</v>
      </c>
      <c r="M1287" s="184" t="str">
        <f t="shared" si="1011"/>
        <v>NO</v>
      </c>
      <c r="N1287" s="184" t="str">
        <f t="shared" si="1012"/>
        <v/>
      </c>
      <c r="O1287"/>
      <c r="P1287" s="97">
        <v>-33158.11</v>
      </c>
      <c r="Q1287" s="97">
        <v>-51968.81</v>
      </c>
      <c r="R1287" s="97">
        <v>-52447.94</v>
      </c>
      <c r="S1287" s="97">
        <v>-53511.85</v>
      </c>
      <c r="T1287" s="97">
        <v>-57883.42</v>
      </c>
      <c r="U1287" s="97">
        <v>-36852.870000000003</v>
      </c>
      <c r="V1287" s="97">
        <v>-41069.99</v>
      </c>
      <c r="W1287" s="97">
        <v>-40550.769999999997</v>
      </c>
      <c r="X1287" s="97">
        <v>-40002.11</v>
      </c>
      <c r="Y1287" s="97">
        <v>-40571.82</v>
      </c>
      <c r="Z1287" s="97">
        <v>-34856.300000000003</v>
      </c>
      <c r="AA1287" s="97">
        <v>-24038.1</v>
      </c>
      <c r="AB1287" s="97">
        <v>-5203.54</v>
      </c>
      <c r="AC1287" s="97"/>
      <c r="AD1287" s="97"/>
      <c r="AE1287" s="97">
        <f t="shared" si="1040"/>
        <v>-41077.900416666664</v>
      </c>
      <c r="AF1287" s="100"/>
      <c r="AG1287" s="99"/>
      <c r="AH1287" s="102"/>
      <c r="AI1287" s="102"/>
      <c r="AJ1287" s="102"/>
      <c r="AK1287" s="103">
        <f t="shared" si="1038"/>
        <v>-41077.900416666664</v>
      </c>
      <c r="AL1287" s="102">
        <f t="shared" si="1041"/>
        <v>-41077.900416666664</v>
      </c>
      <c r="AM1287" s="101"/>
      <c r="AN1287" s="102"/>
      <c r="AO1287" s="264">
        <f t="shared" si="1042"/>
        <v>0</v>
      </c>
      <c r="AP1287" s="240"/>
      <c r="AQ1287" s="87">
        <f t="shared" si="1000"/>
        <v>-5203.54</v>
      </c>
      <c r="AR1287" s="102"/>
      <c r="AS1287" s="102"/>
      <c r="AT1287" s="102"/>
      <c r="AU1287" s="103">
        <f t="shared" si="1039"/>
        <v>-5203.54</v>
      </c>
      <c r="AV1287" s="102">
        <f t="shared" si="1043"/>
        <v>-5203.54</v>
      </c>
      <c r="AW1287" s="101"/>
      <c r="AX1287" s="102"/>
      <c r="AY1287" s="101">
        <f t="shared" si="1044"/>
        <v>0</v>
      </c>
      <c r="AZ1287" s="516" t="s">
        <v>1693</v>
      </c>
      <c r="BA1287"/>
      <c r="BC1287"/>
      <c r="BD1287"/>
      <c r="BE1287"/>
      <c r="BF1287"/>
      <c r="BG1287"/>
      <c r="BH1287"/>
      <c r="BI1287"/>
      <c r="BJ1287"/>
      <c r="BK1287"/>
      <c r="BL1287"/>
      <c r="BM1287"/>
      <c r="BN1287"/>
      <c r="BO1287"/>
      <c r="BP1287"/>
      <c r="BQ1287"/>
      <c r="BR1287"/>
      <c r="BS1287"/>
      <c r="BT1287"/>
      <c r="BU1287"/>
      <c r="BV1287"/>
      <c r="BW1287"/>
      <c r="BX1287"/>
      <c r="BY1287"/>
      <c r="BZ1287"/>
      <c r="CA1287"/>
      <c r="CB1287"/>
      <c r="CC1287"/>
      <c r="CD1287"/>
      <c r="CE1287"/>
      <c r="CF1287"/>
      <c r="CG1287"/>
      <c r="CH1287"/>
      <c r="CI1287"/>
    </row>
    <row r="1288" spans="1:87" s="11" customFormat="1" ht="12" customHeight="1">
      <c r="A1288" s="168">
        <v>25400331</v>
      </c>
      <c r="B1288" s="111" t="str">
        <f t="shared" si="998"/>
        <v>25400331</v>
      </c>
      <c r="C1288" s="96" t="s">
        <v>911</v>
      </c>
      <c r="D1288" s="115" t="str">
        <f t="shared" si="999"/>
        <v>Non-Op</v>
      </c>
      <c r="E1288" s="115"/>
      <c r="F1288" s="96"/>
      <c r="G1288" s="115"/>
      <c r="H1288" s="184" t="str">
        <f t="shared" si="1034"/>
        <v/>
      </c>
      <c r="I1288" s="184" t="str">
        <f t="shared" si="1035"/>
        <v/>
      </c>
      <c r="J1288" s="184" t="str">
        <f t="shared" si="1036"/>
        <v/>
      </c>
      <c r="K1288" s="184" t="str">
        <f t="shared" si="1033"/>
        <v>Non-Op</v>
      </c>
      <c r="L1288" s="184" t="str">
        <f t="shared" si="1010"/>
        <v>NO</v>
      </c>
      <c r="M1288" s="184" t="str">
        <f t="shared" si="1011"/>
        <v>NO</v>
      </c>
      <c r="N1288" s="184" t="str">
        <f t="shared" si="1012"/>
        <v/>
      </c>
      <c r="O1288"/>
      <c r="P1288" s="97">
        <v>-345978.61</v>
      </c>
      <c r="Q1288" s="97">
        <v>-454605.47</v>
      </c>
      <c r="R1288" s="97">
        <v>-436529.24</v>
      </c>
      <c r="S1288" s="97">
        <v>-455696.78</v>
      </c>
      <c r="T1288" s="97">
        <v>-560965.54</v>
      </c>
      <c r="U1288" s="97">
        <v>-221808.83</v>
      </c>
      <c r="V1288" s="97">
        <v>-363920.74</v>
      </c>
      <c r="W1288" s="97">
        <v>-435409.61</v>
      </c>
      <c r="X1288" s="97">
        <v>-524374.41</v>
      </c>
      <c r="Y1288" s="97">
        <v>-651030.39</v>
      </c>
      <c r="Z1288" s="97">
        <v>-678125.29</v>
      </c>
      <c r="AA1288" s="97">
        <v>-629961.48</v>
      </c>
      <c r="AB1288" s="97">
        <v>-454936.26</v>
      </c>
      <c r="AC1288" s="97"/>
      <c r="AD1288" s="97"/>
      <c r="AE1288" s="97">
        <f t="shared" si="1040"/>
        <v>-484407.10124999989</v>
      </c>
      <c r="AF1288" s="100"/>
      <c r="AG1288" s="99"/>
      <c r="AH1288" s="102"/>
      <c r="AI1288" s="102"/>
      <c r="AJ1288" s="102"/>
      <c r="AK1288" s="103">
        <f t="shared" si="1038"/>
        <v>-484407.10124999989</v>
      </c>
      <c r="AL1288" s="102">
        <f t="shared" si="1041"/>
        <v>-484407.10124999989</v>
      </c>
      <c r="AM1288" s="101"/>
      <c r="AN1288" s="102"/>
      <c r="AO1288" s="264">
        <f t="shared" si="1042"/>
        <v>0</v>
      </c>
      <c r="AP1288" s="240"/>
      <c r="AQ1288" s="87">
        <f t="shared" si="1000"/>
        <v>-454936.26</v>
      </c>
      <c r="AR1288" s="102"/>
      <c r="AS1288" s="102"/>
      <c r="AT1288" s="102"/>
      <c r="AU1288" s="103">
        <f t="shared" si="1039"/>
        <v>-454936.26</v>
      </c>
      <c r="AV1288" s="102">
        <f t="shared" si="1043"/>
        <v>-454936.26</v>
      </c>
      <c r="AW1288" s="101"/>
      <c r="AX1288" s="102"/>
      <c r="AY1288" s="101">
        <f t="shared" si="1044"/>
        <v>0</v>
      </c>
      <c r="AZ1288" s="516" t="s">
        <v>1693</v>
      </c>
      <c r="BA1288"/>
      <c r="BC1288"/>
      <c r="BD1288"/>
      <c r="BE1288"/>
      <c r="BF1288"/>
      <c r="BG1288"/>
      <c r="BH1288"/>
      <c r="BI1288"/>
      <c r="BJ1288"/>
      <c r="BK1288"/>
      <c r="BL1288"/>
      <c r="BM1288"/>
      <c r="BN1288"/>
      <c r="BO1288"/>
      <c r="BP1288"/>
      <c r="BQ1288"/>
      <c r="BR1288"/>
      <c r="BS1288"/>
      <c r="BT1288"/>
      <c r="BU1288"/>
      <c r="BV1288"/>
      <c r="BW1288"/>
      <c r="BX1288"/>
      <c r="BY1288"/>
      <c r="BZ1288"/>
      <c r="CA1288"/>
      <c r="CB1288"/>
      <c r="CC1288"/>
      <c r="CD1288"/>
      <c r="CE1288"/>
      <c r="CF1288"/>
      <c r="CG1288"/>
      <c r="CH1288"/>
      <c r="CI1288"/>
    </row>
    <row r="1289" spans="1:87" s="11" customFormat="1" ht="12" customHeight="1">
      <c r="A1289" s="168">
        <v>25400341</v>
      </c>
      <c r="B1289" s="111" t="str">
        <f t="shared" si="998"/>
        <v>25400341</v>
      </c>
      <c r="C1289" s="96" t="s">
        <v>994</v>
      </c>
      <c r="D1289" s="115" t="str">
        <f t="shared" si="999"/>
        <v>Non-Op</v>
      </c>
      <c r="E1289" s="115"/>
      <c r="F1289" s="96"/>
      <c r="G1289" s="115"/>
      <c r="H1289" s="184" t="str">
        <f t="shared" si="1034"/>
        <v/>
      </c>
      <c r="I1289" s="184" t="str">
        <f t="shared" si="1035"/>
        <v/>
      </c>
      <c r="J1289" s="184" t="str">
        <f t="shared" si="1036"/>
        <v/>
      </c>
      <c r="K1289" s="184" t="str">
        <f t="shared" si="1033"/>
        <v>Non-Op</v>
      </c>
      <c r="L1289" s="184" t="str">
        <f t="shared" si="1010"/>
        <v>NO</v>
      </c>
      <c r="M1289" s="184" t="str">
        <f t="shared" si="1011"/>
        <v>NO</v>
      </c>
      <c r="N1289" s="184" t="str">
        <f t="shared" si="1012"/>
        <v/>
      </c>
      <c r="O1289"/>
      <c r="P1289" s="97">
        <v>-5571892.9400000004</v>
      </c>
      <c r="Q1289" s="97">
        <v>-2236315.69</v>
      </c>
      <c r="R1289" s="97">
        <v>-2402159.96</v>
      </c>
      <c r="S1289" s="97">
        <v>-2722276.13</v>
      </c>
      <c r="T1289" s="97">
        <v>-3407471.78</v>
      </c>
      <c r="U1289" s="97">
        <v>0</v>
      </c>
      <c r="V1289" s="97">
        <v>0</v>
      </c>
      <c r="W1289" s="97">
        <v>0</v>
      </c>
      <c r="X1289" s="97">
        <v>0</v>
      </c>
      <c r="Y1289" s="97">
        <v>0</v>
      </c>
      <c r="Z1289" s="97">
        <v>0</v>
      </c>
      <c r="AA1289" s="97">
        <v>0</v>
      </c>
      <c r="AB1289" s="97">
        <v>0</v>
      </c>
      <c r="AC1289" s="97"/>
      <c r="AD1289" s="97"/>
      <c r="AE1289" s="97">
        <f t="shared" si="1040"/>
        <v>-1129514.1691666667</v>
      </c>
      <c r="AF1289" s="146"/>
      <c r="AG1289" s="108"/>
      <c r="AH1289" s="102"/>
      <c r="AI1289" s="102"/>
      <c r="AJ1289" s="102"/>
      <c r="AK1289" s="103">
        <f t="shared" si="1038"/>
        <v>-1129514.1691666667</v>
      </c>
      <c r="AL1289" s="102">
        <f t="shared" si="1041"/>
        <v>-1129514.1691666667</v>
      </c>
      <c r="AM1289" s="101"/>
      <c r="AN1289" s="102"/>
      <c r="AO1289" s="264">
        <f t="shared" si="1042"/>
        <v>0</v>
      </c>
      <c r="AP1289" s="240"/>
      <c r="AQ1289" s="87">
        <f t="shared" si="1000"/>
        <v>0</v>
      </c>
      <c r="AR1289" s="102"/>
      <c r="AS1289" s="102"/>
      <c r="AT1289" s="102"/>
      <c r="AU1289" s="103">
        <f t="shared" si="1039"/>
        <v>0</v>
      </c>
      <c r="AV1289" s="102">
        <f t="shared" si="1043"/>
        <v>0</v>
      </c>
      <c r="AW1289" s="101"/>
      <c r="AX1289" s="102"/>
      <c r="AY1289" s="101">
        <f t="shared" si="1044"/>
        <v>0</v>
      </c>
      <c r="AZ1289" s="516" t="s">
        <v>1686</v>
      </c>
      <c r="BA1289"/>
      <c r="BC1289"/>
      <c r="BD1289"/>
      <c r="BE1289"/>
      <c r="BF1289"/>
      <c r="BG1289"/>
      <c r="BH1289"/>
      <c r="BI1289"/>
      <c r="BJ1289"/>
      <c r="BK1289"/>
      <c r="BL1289"/>
      <c r="BM1289"/>
      <c r="BN1289"/>
      <c r="BO1289"/>
      <c r="BP1289"/>
      <c r="BQ1289"/>
      <c r="BR1289"/>
      <c r="BS1289"/>
      <c r="BT1289"/>
      <c r="BU1289"/>
      <c r="BV1289"/>
      <c r="BW1289"/>
      <c r="BX1289"/>
      <c r="BY1289"/>
      <c r="BZ1289"/>
      <c r="CA1289"/>
      <c r="CB1289"/>
      <c r="CC1289"/>
      <c r="CD1289"/>
      <c r="CE1289"/>
      <c r="CF1289"/>
      <c r="CG1289"/>
      <c r="CH1289"/>
      <c r="CI1289"/>
    </row>
    <row r="1290" spans="1:87" s="11" customFormat="1" ht="12" customHeight="1">
      <c r="A1290" s="174">
        <v>25400342</v>
      </c>
      <c r="B1290" s="204" t="str">
        <f t="shared" si="998"/>
        <v>25400342</v>
      </c>
      <c r="C1290" s="96" t="s">
        <v>995</v>
      </c>
      <c r="D1290" s="115" t="str">
        <f t="shared" si="999"/>
        <v>Non-Op</v>
      </c>
      <c r="E1290" s="574" t="s">
        <v>1709</v>
      </c>
      <c r="F1290" s="96"/>
      <c r="G1290" s="115"/>
      <c r="H1290" s="184" t="str">
        <f t="shared" si="1034"/>
        <v/>
      </c>
      <c r="I1290" s="184" t="str">
        <f t="shared" si="1035"/>
        <v/>
      </c>
      <c r="J1290" s="184" t="str">
        <f t="shared" si="1036"/>
        <v/>
      </c>
      <c r="K1290" s="184" t="str">
        <f t="shared" si="1033"/>
        <v>Non-Op</v>
      </c>
      <c r="L1290" s="184" t="str">
        <f t="shared" si="1010"/>
        <v>NO</v>
      </c>
      <c r="M1290" s="184" t="str">
        <f t="shared" si="1011"/>
        <v>NO</v>
      </c>
      <c r="N1290" s="184" t="str">
        <f t="shared" si="1012"/>
        <v/>
      </c>
      <c r="O1290" s="4"/>
      <c r="P1290" s="97">
        <v>0</v>
      </c>
      <c r="Q1290" s="97">
        <v>0</v>
      </c>
      <c r="R1290" s="97">
        <v>0</v>
      </c>
      <c r="S1290" s="97">
        <v>0</v>
      </c>
      <c r="T1290" s="97">
        <v>0</v>
      </c>
      <c r="U1290" s="97">
        <v>0</v>
      </c>
      <c r="V1290" s="97">
        <v>0</v>
      </c>
      <c r="W1290" s="97">
        <v>0</v>
      </c>
      <c r="X1290" s="97">
        <v>0</v>
      </c>
      <c r="Y1290" s="97">
        <v>0</v>
      </c>
      <c r="Z1290" s="97">
        <v>0</v>
      </c>
      <c r="AA1290" s="97">
        <v>0</v>
      </c>
      <c r="AB1290" s="97">
        <v>0</v>
      </c>
      <c r="AC1290" s="97"/>
      <c r="AD1290" s="97"/>
      <c r="AE1290" s="97">
        <f t="shared" si="1040"/>
        <v>0</v>
      </c>
      <c r="AF1290" s="146"/>
      <c r="AG1290" s="108"/>
      <c r="AH1290" s="102"/>
      <c r="AI1290" s="102"/>
      <c r="AJ1290" s="102"/>
      <c r="AK1290" s="103">
        <f t="shared" si="1038"/>
        <v>0</v>
      </c>
      <c r="AL1290" s="102">
        <f t="shared" si="1041"/>
        <v>0</v>
      </c>
      <c r="AM1290" s="101"/>
      <c r="AN1290" s="102"/>
      <c r="AO1290" s="264">
        <f t="shared" si="1042"/>
        <v>0</v>
      </c>
      <c r="AP1290" s="102"/>
      <c r="AQ1290" s="87">
        <f t="shared" si="1000"/>
        <v>0</v>
      </c>
      <c r="AR1290" s="102"/>
      <c r="AS1290" s="102"/>
      <c r="AT1290" s="102"/>
      <c r="AU1290" s="103">
        <f t="shared" si="1039"/>
        <v>0</v>
      </c>
      <c r="AV1290" s="102">
        <f t="shared" si="1043"/>
        <v>0</v>
      </c>
      <c r="AW1290" s="101"/>
      <c r="AX1290" s="102"/>
      <c r="AY1290" s="101">
        <f t="shared" si="1044"/>
        <v>0</v>
      </c>
      <c r="AZ1290" s="516" t="s">
        <v>1686</v>
      </c>
      <c r="BA1290"/>
      <c r="BC1290"/>
      <c r="BD1290"/>
      <c r="BE1290"/>
      <c r="BF1290"/>
      <c r="BG1290"/>
      <c r="BH1290"/>
      <c r="BI1290"/>
      <c r="BJ1290"/>
      <c r="BK1290"/>
      <c r="BL1290"/>
      <c r="BM1290"/>
      <c r="BN1290"/>
      <c r="BO1290"/>
      <c r="BP1290"/>
      <c r="BQ1290"/>
      <c r="BR1290"/>
      <c r="BS1290"/>
      <c r="BT1290"/>
      <c r="BU1290"/>
      <c r="BV1290"/>
      <c r="BW1290"/>
      <c r="BX1290"/>
      <c r="BY1290"/>
      <c r="BZ1290"/>
      <c r="CA1290"/>
      <c r="CB1290"/>
      <c r="CC1290"/>
      <c r="CD1290"/>
      <c r="CE1290"/>
      <c r="CF1290"/>
      <c r="CG1290"/>
      <c r="CH1290"/>
      <c r="CI1290"/>
    </row>
    <row r="1291" spans="1:87" s="11" customFormat="1" ht="12" customHeight="1">
      <c r="A1291" s="168">
        <v>25400352</v>
      </c>
      <c r="B1291" s="111" t="str">
        <f t="shared" si="998"/>
        <v>25400352</v>
      </c>
      <c r="C1291" s="96" t="s">
        <v>996</v>
      </c>
      <c r="D1291" s="115" t="str">
        <f t="shared" si="999"/>
        <v>Non-Op</v>
      </c>
      <c r="E1291" s="115"/>
      <c r="F1291" s="96"/>
      <c r="G1291" s="115"/>
      <c r="H1291" s="184" t="str">
        <f t="shared" si="1034"/>
        <v/>
      </c>
      <c r="I1291" s="184" t="str">
        <f t="shared" si="1035"/>
        <v/>
      </c>
      <c r="J1291" s="184" t="str">
        <f t="shared" si="1036"/>
        <v/>
      </c>
      <c r="K1291" s="184" t="str">
        <f t="shared" si="1033"/>
        <v>Non-Op</v>
      </c>
      <c r="L1291" s="184" t="str">
        <f t="shared" si="1010"/>
        <v>NO</v>
      </c>
      <c r="M1291" s="184" t="str">
        <f t="shared" si="1011"/>
        <v>NO</v>
      </c>
      <c r="N1291" s="184" t="str">
        <f t="shared" si="1012"/>
        <v/>
      </c>
      <c r="O1291"/>
      <c r="P1291" s="97">
        <v>0</v>
      </c>
      <c r="Q1291" s="97">
        <v>0</v>
      </c>
      <c r="R1291" s="97">
        <v>0</v>
      </c>
      <c r="S1291" s="97">
        <v>0</v>
      </c>
      <c r="T1291" s="97">
        <v>0</v>
      </c>
      <c r="U1291" s="97">
        <v>0</v>
      </c>
      <c r="V1291" s="97">
        <v>0</v>
      </c>
      <c r="W1291" s="97">
        <v>0</v>
      </c>
      <c r="X1291" s="97">
        <v>0</v>
      </c>
      <c r="Y1291" s="97">
        <v>0</v>
      </c>
      <c r="Z1291" s="97">
        <v>0</v>
      </c>
      <c r="AA1291" s="97">
        <v>0</v>
      </c>
      <c r="AB1291" s="97">
        <v>0</v>
      </c>
      <c r="AC1291" s="97"/>
      <c r="AD1291" s="97"/>
      <c r="AE1291" s="97">
        <f t="shared" si="1040"/>
        <v>0</v>
      </c>
      <c r="AF1291" s="146"/>
      <c r="AG1291" s="108"/>
      <c r="AH1291" s="102"/>
      <c r="AI1291" s="102"/>
      <c r="AJ1291" s="102"/>
      <c r="AK1291" s="103">
        <f t="shared" si="1038"/>
        <v>0</v>
      </c>
      <c r="AL1291" s="102">
        <f t="shared" si="1041"/>
        <v>0</v>
      </c>
      <c r="AM1291" s="101"/>
      <c r="AN1291" s="102"/>
      <c r="AO1291" s="264">
        <f t="shared" si="1042"/>
        <v>0</v>
      </c>
      <c r="AP1291" s="102"/>
      <c r="AQ1291" s="87">
        <f t="shared" si="1000"/>
        <v>0</v>
      </c>
      <c r="AR1291" s="102"/>
      <c r="AS1291" s="102"/>
      <c r="AT1291" s="102"/>
      <c r="AU1291" s="103">
        <f t="shared" si="1039"/>
        <v>0</v>
      </c>
      <c r="AV1291" s="102">
        <f t="shared" si="1043"/>
        <v>0</v>
      </c>
      <c r="AW1291" s="101"/>
      <c r="AX1291" s="102"/>
      <c r="AY1291" s="101">
        <f t="shared" si="1044"/>
        <v>0</v>
      </c>
      <c r="AZ1291" s="516" t="s">
        <v>1686</v>
      </c>
      <c r="BA1291"/>
      <c r="BC1291"/>
      <c r="BD1291"/>
      <c r="BE1291"/>
      <c r="BF1291"/>
      <c r="BG1291"/>
      <c r="BH1291"/>
      <c r="BI1291"/>
      <c r="BJ1291"/>
      <c r="BK1291"/>
      <c r="BL1291"/>
      <c r="BM1291"/>
      <c r="BN1291"/>
      <c r="BO1291"/>
      <c r="BP1291"/>
      <c r="BQ1291"/>
      <c r="BR1291"/>
      <c r="BS1291"/>
      <c r="BT1291"/>
      <c r="BU1291"/>
      <c r="BV1291"/>
      <c r="BW1291"/>
      <c r="BX1291"/>
      <c r="BY1291"/>
      <c r="BZ1291"/>
      <c r="CA1291"/>
      <c r="CB1291"/>
      <c r="CC1291"/>
      <c r="CD1291"/>
      <c r="CE1291"/>
      <c r="CF1291"/>
      <c r="CG1291"/>
      <c r="CH1291"/>
      <c r="CI1291"/>
    </row>
    <row r="1292" spans="1:87" s="11" customFormat="1" ht="12" customHeight="1">
      <c r="A1292" s="364" t="s">
        <v>1571</v>
      </c>
      <c r="B1292" s="365"/>
      <c r="C1292" s="392" t="s">
        <v>997</v>
      </c>
      <c r="D1292" s="353" t="str">
        <f t="shared" si="999"/>
        <v>Non-Op</v>
      </c>
      <c r="E1292" s="353"/>
      <c r="F1292" s="383">
        <v>43221</v>
      </c>
      <c r="G1292" s="353"/>
      <c r="H1292" s="354" t="str">
        <f t="shared" si="1034"/>
        <v/>
      </c>
      <c r="I1292" s="354" t="str">
        <f t="shared" si="1035"/>
        <v/>
      </c>
      <c r="J1292" s="354" t="str">
        <f t="shared" si="1036"/>
        <v/>
      </c>
      <c r="K1292" s="354" t="str">
        <f t="shared" si="1033"/>
        <v>Non-Op</v>
      </c>
      <c r="L1292" s="354" t="str">
        <f t="shared" ref="L1292" si="1045">IF(VALUE(AM1292),"W/C",IF(ISBLANK(AM1292),"NO","W/C"))</f>
        <v>NO</v>
      </c>
      <c r="M1292" s="354" t="str">
        <f t="shared" ref="M1292" si="1046">IF(VALUE(AN1292),"W/C",IF(ISBLANK(AN1292),"NO","W/C"))</f>
        <v>NO</v>
      </c>
      <c r="N1292" s="354" t="str">
        <f t="shared" ref="N1292" si="1047">IF(OR(CONCATENATE(L1292,M1292)="NOW/C",CONCATENATE(L1292,M1292)="W/CNO"),"W/C","")</f>
        <v/>
      </c>
      <c r="O1292" s="490"/>
      <c r="P1292" s="355"/>
      <c r="Q1292" s="355"/>
      <c r="R1292" s="355"/>
      <c r="S1292" s="355"/>
      <c r="T1292" s="355"/>
      <c r="U1292" s="355">
        <v>-39049.15</v>
      </c>
      <c r="V1292" s="355">
        <v>-63775.32</v>
      </c>
      <c r="W1292" s="355">
        <v>-89578.27</v>
      </c>
      <c r="X1292" s="355">
        <v>-113471.32</v>
      </c>
      <c r="Y1292" s="355">
        <v>-134859.07</v>
      </c>
      <c r="Z1292" s="355">
        <v>-154593.82999999999</v>
      </c>
      <c r="AA1292" s="355">
        <v>-164841.13</v>
      </c>
      <c r="AB1292" s="355">
        <v>-159082.66</v>
      </c>
      <c r="AC1292" s="355"/>
      <c r="AD1292" s="355"/>
      <c r="AE1292" s="355">
        <f t="shared" si="1040"/>
        <v>-69975.784999999989</v>
      </c>
      <c r="AF1292" s="469"/>
      <c r="AG1292" s="413"/>
      <c r="AH1292" s="357"/>
      <c r="AI1292" s="357"/>
      <c r="AJ1292" s="357"/>
      <c r="AK1292" s="358">
        <f t="shared" si="1038"/>
        <v>-69975.784999999989</v>
      </c>
      <c r="AL1292" s="357">
        <f t="shared" ref="AL1292" si="1048">SUM(AI1292:AK1292)</f>
        <v>-69975.784999999989</v>
      </c>
      <c r="AM1292" s="359"/>
      <c r="AN1292" s="357"/>
      <c r="AO1292" s="360">
        <f t="shared" ref="AO1292" si="1049">AM1292+AN1292</f>
        <v>0</v>
      </c>
      <c r="AP1292" s="357"/>
      <c r="AQ1292" s="361">
        <f t="shared" si="1000"/>
        <v>-159082.66</v>
      </c>
      <c r="AR1292" s="357"/>
      <c r="AS1292" s="357"/>
      <c r="AT1292" s="357"/>
      <c r="AU1292" s="358">
        <f t="shared" ref="AU1292" si="1050">AQ1292</f>
        <v>-159082.66</v>
      </c>
      <c r="AV1292" s="357">
        <f t="shared" ref="AV1292" si="1051">SUM(AS1292:AU1292)</f>
        <v>-159082.66</v>
      </c>
      <c r="AW1292" s="359"/>
      <c r="AX1292" s="357"/>
      <c r="AY1292" s="359">
        <f t="shared" si="1044"/>
        <v>0</v>
      </c>
      <c r="AZ1292" s="564" t="s">
        <v>1686</v>
      </c>
      <c r="BA1292"/>
      <c r="BC1292"/>
      <c r="BD1292"/>
      <c r="BE1292"/>
      <c r="BF1292"/>
      <c r="BG1292"/>
      <c r="BH1292"/>
      <c r="BI1292"/>
      <c r="BJ1292"/>
      <c r="BK1292"/>
      <c r="BL1292"/>
      <c r="BM1292"/>
      <c r="BN1292"/>
      <c r="BO1292"/>
      <c r="BP1292"/>
      <c r="BQ1292"/>
      <c r="BR1292"/>
      <c r="BS1292"/>
      <c r="BT1292"/>
      <c r="BU1292"/>
      <c r="BV1292"/>
      <c r="BW1292"/>
      <c r="BX1292"/>
      <c r="BY1292"/>
      <c r="BZ1292"/>
      <c r="CA1292"/>
      <c r="CB1292"/>
      <c r="CC1292"/>
      <c r="CD1292"/>
      <c r="CE1292"/>
      <c r="CF1292"/>
      <c r="CG1292"/>
      <c r="CH1292"/>
      <c r="CI1292"/>
    </row>
    <row r="1293" spans="1:87" s="11" customFormat="1" ht="12" customHeight="1">
      <c r="A1293" s="168">
        <v>25400381</v>
      </c>
      <c r="B1293" s="111" t="str">
        <f t="shared" si="998"/>
        <v>25400381</v>
      </c>
      <c r="C1293" s="96" t="s">
        <v>1052</v>
      </c>
      <c r="D1293" s="115" t="str">
        <f t="shared" si="999"/>
        <v>Non-Op</v>
      </c>
      <c r="E1293" s="115"/>
      <c r="F1293" s="96"/>
      <c r="G1293" s="115"/>
      <c r="H1293" s="184" t="str">
        <f t="shared" si="1034"/>
        <v/>
      </c>
      <c r="I1293" s="184" t="str">
        <f t="shared" si="1035"/>
        <v/>
      </c>
      <c r="J1293" s="184" t="str">
        <f t="shared" si="1036"/>
        <v/>
      </c>
      <c r="K1293" s="184" t="str">
        <f t="shared" si="1033"/>
        <v>Non-Op</v>
      </c>
      <c r="L1293" s="184" t="str">
        <f t="shared" si="1010"/>
        <v>NO</v>
      </c>
      <c r="M1293" s="184" t="str">
        <f t="shared" si="1011"/>
        <v>NO</v>
      </c>
      <c r="N1293" s="184" t="str">
        <f t="shared" si="1012"/>
        <v/>
      </c>
      <c r="O1293" s="4"/>
      <c r="P1293" s="97">
        <v>0</v>
      </c>
      <c r="Q1293" s="97">
        <v>0</v>
      </c>
      <c r="R1293" s="97">
        <v>0</v>
      </c>
      <c r="S1293" s="97">
        <v>0</v>
      </c>
      <c r="T1293" s="97">
        <v>0</v>
      </c>
      <c r="U1293" s="97">
        <v>0</v>
      </c>
      <c r="V1293" s="97">
        <v>0</v>
      </c>
      <c r="W1293" s="97">
        <v>0</v>
      </c>
      <c r="X1293" s="97">
        <v>0</v>
      </c>
      <c r="Y1293" s="97">
        <v>0</v>
      </c>
      <c r="Z1293" s="97">
        <v>0</v>
      </c>
      <c r="AA1293" s="97">
        <v>0</v>
      </c>
      <c r="AB1293" s="97">
        <v>0</v>
      </c>
      <c r="AC1293" s="97"/>
      <c r="AD1293" s="97"/>
      <c r="AE1293" s="97">
        <f t="shared" si="1040"/>
        <v>0</v>
      </c>
      <c r="AF1293" s="151"/>
      <c r="AG1293" s="149"/>
      <c r="AH1293" s="102"/>
      <c r="AI1293" s="102"/>
      <c r="AJ1293" s="102"/>
      <c r="AK1293" s="103">
        <f t="shared" si="1038"/>
        <v>0</v>
      </c>
      <c r="AL1293" s="102">
        <f t="shared" si="1041"/>
        <v>0</v>
      </c>
      <c r="AM1293" s="101"/>
      <c r="AN1293" s="102"/>
      <c r="AO1293" s="264">
        <f t="shared" si="1042"/>
        <v>0</v>
      </c>
      <c r="AP1293" s="102"/>
      <c r="AQ1293" s="87">
        <f t="shared" si="1000"/>
        <v>0</v>
      </c>
      <c r="AR1293" s="102"/>
      <c r="AS1293" s="102"/>
      <c r="AT1293" s="102"/>
      <c r="AU1293" s="103">
        <f t="shared" si="1039"/>
        <v>0</v>
      </c>
      <c r="AV1293" s="102">
        <f t="shared" si="1043"/>
        <v>0</v>
      </c>
      <c r="AW1293" s="101"/>
      <c r="AX1293" s="102"/>
      <c r="AY1293" s="101">
        <f t="shared" si="1044"/>
        <v>0</v>
      </c>
      <c r="AZ1293" s="516" t="s">
        <v>1686</v>
      </c>
      <c r="BA1293"/>
      <c r="BC1293"/>
      <c r="BD1293"/>
      <c r="BE1293"/>
      <c r="BF1293"/>
      <c r="BG1293"/>
      <c r="BH1293"/>
      <c r="BI1293"/>
      <c r="BJ1293"/>
      <c r="BK1293"/>
      <c r="BL1293"/>
      <c r="BM1293"/>
      <c r="BN1293"/>
      <c r="BO1293"/>
      <c r="BP1293"/>
      <c r="BQ1293"/>
      <c r="BR1293"/>
      <c r="BS1293"/>
      <c r="BT1293"/>
      <c r="BU1293"/>
      <c r="BV1293"/>
      <c r="BW1293"/>
      <c r="BX1293"/>
      <c r="BY1293"/>
      <c r="BZ1293"/>
      <c r="CA1293"/>
      <c r="CB1293"/>
      <c r="CC1293"/>
      <c r="CD1293"/>
      <c r="CE1293"/>
      <c r="CF1293"/>
      <c r="CG1293"/>
      <c r="CH1293"/>
      <c r="CI1293"/>
    </row>
    <row r="1294" spans="1:87" s="11" customFormat="1" ht="12" customHeight="1">
      <c r="A1294" s="168">
        <v>25400391</v>
      </c>
      <c r="B1294" s="111" t="str">
        <f t="shared" si="998"/>
        <v>25400391</v>
      </c>
      <c r="C1294" s="96" t="s">
        <v>1050</v>
      </c>
      <c r="D1294" s="115" t="str">
        <f t="shared" si="999"/>
        <v>Non-Op</v>
      </c>
      <c r="E1294" s="115"/>
      <c r="F1294" s="96"/>
      <c r="G1294" s="115"/>
      <c r="H1294" s="184" t="str">
        <f t="shared" si="1034"/>
        <v/>
      </c>
      <c r="I1294" s="184" t="str">
        <f t="shared" si="1035"/>
        <v/>
      </c>
      <c r="J1294" s="184" t="str">
        <f t="shared" si="1036"/>
        <v/>
      </c>
      <c r="K1294" s="184" t="str">
        <f t="shared" si="1033"/>
        <v>Non-Op</v>
      </c>
      <c r="L1294" s="184" t="str">
        <f t="shared" si="1010"/>
        <v>NO</v>
      </c>
      <c r="M1294" s="184" t="str">
        <f t="shared" si="1011"/>
        <v>NO</v>
      </c>
      <c r="N1294" s="184" t="str">
        <f t="shared" si="1012"/>
        <v/>
      </c>
      <c r="O1294" s="4"/>
      <c r="P1294" s="97">
        <v>0</v>
      </c>
      <c r="Q1294" s="97">
        <v>-122024.24</v>
      </c>
      <c r="R1294" s="97">
        <v>-3545.52</v>
      </c>
      <c r="S1294" s="97">
        <v>0</v>
      </c>
      <c r="T1294" s="97">
        <v>0</v>
      </c>
      <c r="U1294" s="97">
        <v>0</v>
      </c>
      <c r="V1294" s="97">
        <v>0</v>
      </c>
      <c r="W1294" s="97">
        <v>0</v>
      </c>
      <c r="X1294" s="97">
        <v>0</v>
      </c>
      <c r="Y1294" s="97">
        <v>0</v>
      </c>
      <c r="Z1294" s="97">
        <v>0</v>
      </c>
      <c r="AA1294" s="97">
        <v>0</v>
      </c>
      <c r="AB1294" s="97">
        <v>0</v>
      </c>
      <c r="AC1294" s="97"/>
      <c r="AD1294" s="97"/>
      <c r="AE1294" s="97">
        <f t="shared" si="1040"/>
        <v>-10464.146666666667</v>
      </c>
      <c r="AF1294" s="151"/>
      <c r="AG1294" s="149"/>
      <c r="AH1294" s="102"/>
      <c r="AI1294" s="102"/>
      <c r="AJ1294" s="102"/>
      <c r="AK1294" s="103">
        <f t="shared" si="1038"/>
        <v>-10464.146666666667</v>
      </c>
      <c r="AL1294" s="102">
        <f t="shared" si="1041"/>
        <v>-10464.146666666667</v>
      </c>
      <c r="AM1294" s="101"/>
      <c r="AN1294" s="102"/>
      <c r="AO1294" s="264">
        <f t="shared" si="1042"/>
        <v>0</v>
      </c>
      <c r="AP1294" s="102"/>
      <c r="AQ1294" s="87">
        <f t="shared" si="1000"/>
        <v>0</v>
      </c>
      <c r="AR1294" s="102"/>
      <c r="AS1294" s="102"/>
      <c r="AT1294" s="102"/>
      <c r="AU1294" s="103">
        <f t="shared" si="1039"/>
        <v>0</v>
      </c>
      <c r="AV1294" s="102">
        <f t="shared" si="1043"/>
        <v>0</v>
      </c>
      <c r="AW1294" s="101"/>
      <c r="AX1294" s="102"/>
      <c r="AY1294" s="101">
        <f t="shared" si="1044"/>
        <v>0</v>
      </c>
      <c r="AZ1294" s="516" t="s">
        <v>1686</v>
      </c>
      <c r="BA1294"/>
      <c r="BC1294"/>
      <c r="BD1294"/>
      <c r="BE1294"/>
      <c r="BF1294"/>
      <c r="BG1294"/>
      <c r="BH1294"/>
      <c r="BI1294"/>
      <c r="BJ1294"/>
      <c r="BK1294"/>
      <c r="BL1294"/>
      <c r="BM1294"/>
      <c r="BN1294"/>
      <c r="BO1294"/>
      <c r="BP1294"/>
      <c r="BQ1294"/>
      <c r="BR1294"/>
      <c r="BS1294"/>
      <c r="BT1294"/>
      <c r="BU1294"/>
      <c r="BV1294"/>
      <c r="BW1294"/>
      <c r="BX1294"/>
      <c r="BY1294"/>
      <c r="BZ1294"/>
      <c r="CA1294"/>
      <c r="CB1294"/>
      <c r="CC1294"/>
      <c r="CD1294"/>
      <c r="CE1294"/>
      <c r="CF1294"/>
      <c r="CG1294"/>
      <c r="CH1294"/>
      <c r="CI1294"/>
    </row>
    <row r="1295" spans="1:87" s="11" customFormat="1" ht="12" customHeight="1">
      <c r="A1295" s="168">
        <v>25400392</v>
      </c>
      <c r="B1295" s="111" t="str">
        <f t="shared" si="998"/>
        <v>25400392</v>
      </c>
      <c r="C1295" s="96" t="s">
        <v>1063</v>
      </c>
      <c r="D1295" s="115" t="str">
        <f t="shared" si="999"/>
        <v>Non-Op</v>
      </c>
      <c r="E1295" s="115"/>
      <c r="F1295" s="96"/>
      <c r="G1295" s="115"/>
      <c r="H1295" s="184" t="str">
        <f t="shared" si="1034"/>
        <v/>
      </c>
      <c r="I1295" s="184" t="str">
        <f t="shared" si="1035"/>
        <v/>
      </c>
      <c r="J1295" s="184" t="str">
        <f t="shared" si="1036"/>
        <v/>
      </c>
      <c r="K1295" s="184" t="str">
        <f t="shared" si="1033"/>
        <v>Non-Op</v>
      </c>
      <c r="L1295" s="184" t="str">
        <f t="shared" si="1010"/>
        <v>NO</v>
      </c>
      <c r="M1295" s="184" t="str">
        <f t="shared" si="1011"/>
        <v>NO</v>
      </c>
      <c r="N1295" s="184" t="str">
        <f t="shared" si="1012"/>
        <v/>
      </c>
      <c r="O1295" s="4"/>
      <c r="P1295" s="97">
        <v>-8100000</v>
      </c>
      <c r="Q1295" s="97">
        <v>-8100000</v>
      </c>
      <c r="R1295" s="97">
        <v>-8100000</v>
      </c>
      <c r="S1295" s="97">
        <v>-4700000</v>
      </c>
      <c r="T1295" s="97">
        <v>-4700000</v>
      </c>
      <c r="U1295" s="97">
        <v>0</v>
      </c>
      <c r="V1295" s="97">
        <v>0</v>
      </c>
      <c r="W1295" s="97">
        <v>0</v>
      </c>
      <c r="X1295" s="97">
        <v>0</v>
      </c>
      <c r="Y1295" s="97">
        <v>0</v>
      </c>
      <c r="Z1295" s="97">
        <v>0</v>
      </c>
      <c r="AA1295" s="97">
        <v>0</v>
      </c>
      <c r="AB1295" s="97">
        <v>0</v>
      </c>
      <c r="AC1295" s="97"/>
      <c r="AD1295" s="97"/>
      <c r="AE1295" s="97">
        <f t="shared" si="1040"/>
        <v>-2470833.3333333335</v>
      </c>
      <c r="AF1295" s="151"/>
      <c r="AG1295" s="149"/>
      <c r="AH1295" s="102"/>
      <c r="AI1295" s="102"/>
      <c r="AJ1295" s="102"/>
      <c r="AK1295" s="103">
        <f t="shared" si="1038"/>
        <v>-2470833.3333333335</v>
      </c>
      <c r="AL1295" s="102">
        <f t="shared" si="1041"/>
        <v>-2470833.3333333335</v>
      </c>
      <c r="AM1295" s="101"/>
      <c r="AN1295" s="102"/>
      <c r="AO1295" s="264">
        <f t="shared" si="1042"/>
        <v>0</v>
      </c>
      <c r="AP1295" s="102"/>
      <c r="AQ1295" s="87">
        <f t="shared" si="1000"/>
        <v>0</v>
      </c>
      <c r="AR1295" s="102"/>
      <c r="AS1295" s="102"/>
      <c r="AT1295" s="102"/>
      <c r="AU1295" s="103">
        <f t="shared" si="1039"/>
        <v>0</v>
      </c>
      <c r="AV1295" s="102">
        <f t="shared" si="1043"/>
        <v>0</v>
      </c>
      <c r="AW1295" s="101"/>
      <c r="AX1295" s="102"/>
      <c r="AY1295" s="101">
        <f t="shared" si="1044"/>
        <v>0</v>
      </c>
      <c r="AZ1295" s="516" t="s">
        <v>1686</v>
      </c>
      <c r="BA1295"/>
      <c r="BC1295"/>
      <c r="BD1295"/>
      <c r="BE1295"/>
      <c r="BF1295"/>
      <c r="BG1295"/>
      <c r="BH1295"/>
      <c r="BI1295"/>
      <c r="BJ1295"/>
      <c r="BK1295"/>
      <c r="BL1295"/>
      <c r="BM1295"/>
      <c r="BN1295"/>
      <c r="BO1295"/>
      <c r="BP1295"/>
      <c r="BQ1295"/>
      <c r="BR1295"/>
      <c r="BS1295"/>
      <c r="BT1295"/>
      <c r="BU1295"/>
      <c r="BV1295"/>
      <c r="BW1295"/>
      <c r="BX1295"/>
      <c r="BY1295"/>
      <c r="BZ1295"/>
      <c r="CA1295"/>
      <c r="CB1295"/>
      <c r="CC1295"/>
      <c r="CD1295"/>
      <c r="CE1295"/>
      <c r="CF1295"/>
      <c r="CG1295"/>
      <c r="CH1295"/>
      <c r="CI1295"/>
    </row>
    <row r="1296" spans="1:87" s="11" customFormat="1" ht="12" customHeight="1">
      <c r="A1296" s="168">
        <v>25400411</v>
      </c>
      <c r="B1296" s="111" t="str">
        <f t="shared" si="998"/>
        <v>25400411</v>
      </c>
      <c r="C1296" s="96" t="s">
        <v>1080</v>
      </c>
      <c r="D1296" s="115" t="str">
        <f t="shared" si="999"/>
        <v>Non-Op</v>
      </c>
      <c r="E1296" s="115"/>
      <c r="F1296" s="96"/>
      <c r="G1296" s="115"/>
      <c r="H1296" s="184" t="str">
        <f t="shared" si="1034"/>
        <v/>
      </c>
      <c r="I1296" s="184" t="str">
        <f t="shared" si="1035"/>
        <v/>
      </c>
      <c r="J1296" s="184" t="str">
        <f t="shared" si="1036"/>
        <v/>
      </c>
      <c r="K1296" s="184" t="str">
        <f t="shared" si="1033"/>
        <v>Non-Op</v>
      </c>
      <c r="L1296" s="184" t="str">
        <f t="shared" si="1010"/>
        <v>NO</v>
      </c>
      <c r="M1296" s="184" t="str">
        <f t="shared" si="1011"/>
        <v>NO</v>
      </c>
      <c r="N1296" s="184" t="str">
        <f t="shared" si="1012"/>
        <v/>
      </c>
      <c r="O1296" s="4"/>
      <c r="P1296" s="97">
        <v>0</v>
      </c>
      <c r="Q1296" s="97">
        <v>0</v>
      </c>
      <c r="R1296" s="97">
        <v>0</v>
      </c>
      <c r="S1296" s="97">
        <v>0</v>
      </c>
      <c r="T1296" s="97">
        <v>-440961.42</v>
      </c>
      <c r="U1296" s="97">
        <v>-10499460.289999999</v>
      </c>
      <c r="V1296" s="97">
        <v>-9824975.25</v>
      </c>
      <c r="W1296" s="97">
        <v>-9045812.8599999994</v>
      </c>
      <c r="X1296" s="97">
        <v>-8309213.5300000003</v>
      </c>
      <c r="Y1296" s="97">
        <v>-7627941.96</v>
      </c>
      <c r="Z1296" s="97">
        <v>-6760011.4500000002</v>
      </c>
      <c r="AA1296" s="97">
        <v>-5725618.3099999996</v>
      </c>
      <c r="AB1296" s="97">
        <v>-4447550.04</v>
      </c>
      <c r="AC1296" s="97"/>
      <c r="AD1296" s="97"/>
      <c r="AE1296" s="97">
        <f t="shared" si="1040"/>
        <v>-5038147.5075000012</v>
      </c>
      <c r="AF1296" s="151"/>
      <c r="AG1296" s="149"/>
      <c r="AH1296" s="102"/>
      <c r="AI1296" s="102"/>
      <c r="AJ1296" s="102"/>
      <c r="AK1296" s="103">
        <f t="shared" si="1038"/>
        <v>-5038147.5075000012</v>
      </c>
      <c r="AL1296" s="102">
        <f t="shared" si="1041"/>
        <v>-5038147.5075000012</v>
      </c>
      <c r="AM1296" s="101"/>
      <c r="AN1296" s="102"/>
      <c r="AO1296" s="264">
        <f t="shared" si="1042"/>
        <v>0</v>
      </c>
      <c r="AP1296" s="102"/>
      <c r="AQ1296" s="87">
        <f t="shared" si="1000"/>
        <v>-4447550.04</v>
      </c>
      <c r="AR1296" s="102"/>
      <c r="AS1296" s="102"/>
      <c r="AT1296" s="102"/>
      <c r="AU1296" s="103">
        <f t="shared" si="1039"/>
        <v>-4447550.04</v>
      </c>
      <c r="AV1296" s="102">
        <f t="shared" si="1043"/>
        <v>-4447550.04</v>
      </c>
      <c r="AW1296" s="101"/>
      <c r="AX1296" s="102"/>
      <c r="AY1296" s="101">
        <f t="shared" si="1044"/>
        <v>0</v>
      </c>
      <c r="AZ1296" s="516" t="s">
        <v>1686</v>
      </c>
      <c r="BA1296"/>
      <c r="BC1296"/>
      <c r="BD1296"/>
      <c r="BE1296"/>
      <c r="BF1296"/>
      <c r="BG1296"/>
      <c r="BH1296"/>
      <c r="BI1296"/>
      <c r="BJ1296"/>
      <c r="BK1296"/>
      <c r="BL1296"/>
      <c r="BM1296"/>
      <c r="BN1296"/>
      <c r="BO1296"/>
      <c r="BP1296"/>
      <c r="BQ1296"/>
      <c r="BR1296"/>
      <c r="BS1296"/>
      <c r="BT1296"/>
      <c r="BU1296"/>
      <c r="BV1296"/>
      <c r="BW1296"/>
      <c r="BX1296"/>
      <c r="BY1296"/>
      <c r="BZ1296"/>
      <c r="CA1296"/>
      <c r="CB1296"/>
      <c r="CC1296"/>
      <c r="CD1296"/>
      <c r="CE1296"/>
      <c r="CF1296"/>
      <c r="CG1296"/>
      <c r="CH1296"/>
      <c r="CI1296"/>
    </row>
    <row r="1297" spans="1:87" s="11" customFormat="1" ht="12" customHeight="1">
      <c r="A1297" s="168">
        <v>25400431</v>
      </c>
      <c r="B1297" s="111" t="str">
        <f t="shared" si="998"/>
        <v>25400431</v>
      </c>
      <c r="C1297" s="96" t="s">
        <v>1032</v>
      </c>
      <c r="D1297" s="115" t="str">
        <f t="shared" si="999"/>
        <v>Non-Op</v>
      </c>
      <c r="E1297" s="115"/>
      <c r="F1297" s="96"/>
      <c r="G1297" s="115"/>
      <c r="H1297" s="184" t="str">
        <f t="shared" si="1034"/>
        <v/>
      </c>
      <c r="I1297" s="184" t="str">
        <f t="shared" si="1035"/>
        <v/>
      </c>
      <c r="J1297" s="184" t="str">
        <f t="shared" si="1036"/>
        <v/>
      </c>
      <c r="K1297" s="184" t="str">
        <f t="shared" si="1033"/>
        <v>Non-Op</v>
      </c>
      <c r="L1297" s="184" t="str">
        <f t="shared" si="1010"/>
        <v>NO</v>
      </c>
      <c r="M1297" s="184" t="str">
        <f t="shared" si="1011"/>
        <v>NO</v>
      </c>
      <c r="N1297" s="184" t="str">
        <f t="shared" si="1012"/>
        <v/>
      </c>
      <c r="O1297" s="4"/>
      <c r="P1297" s="97">
        <v>0</v>
      </c>
      <c r="Q1297" s="97">
        <v>0</v>
      </c>
      <c r="R1297" s="97">
        <v>0</v>
      </c>
      <c r="S1297" s="97">
        <v>0</v>
      </c>
      <c r="T1297" s="97">
        <v>0</v>
      </c>
      <c r="U1297" s="97">
        <v>0</v>
      </c>
      <c r="V1297" s="97">
        <v>0</v>
      </c>
      <c r="W1297" s="97">
        <v>0</v>
      </c>
      <c r="X1297" s="97">
        <v>0</v>
      </c>
      <c r="Y1297" s="97">
        <v>0</v>
      </c>
      <c r="Z1297" s="97">
        <v>0</v>
      </c>
      <c r="AA1297" s="97">
        <v>0</v>
      </c>
      <c r="AB1297" s="97">
        <v>0</v>
      </c>
      <c r="AC1297" s="97"/>
      <c r="AD1297" s="97"/>
      <c r="AE1297" s="97">
        <f t="shared" si="1040"/>
        <v>0</v>
      </c>
      <c r="AF1297" s="100"/>
      <c r="AG1297" s="99"/>
      <c r="AH1297" s="102"/>
      <c r="AI1297" s="102"/>
      <c r="AJ1297" s="102"/>
      <c r="AK1297" s="103">
        <f t="shared" si="1038"/>
        <v>0</v>
      </c>
      <c r="AL1297" s="102">
        <f t="shared" si="1041"/>
        <v>0</v>
      </c>
      <c r="AM1297" s="101"/>
      <c r="AN1297" s="102"/>
      <c r="AO1297" s="264">
        <f t="shared" si="1042"/>
        <v>0</v>
      </c>
      <c r="AP1297" s="102"/>
      <c r="AQ1297" s="87">
        <f t="shared" si="1000"/>
        <v>0</v>
      </c>
      <c r="AR1297" s="102"/>
      <c r="AS1297" s="102"/>
      <c r="AT1297" s="102"/>
      <c r="AU1297" s="103">
        <f t="shared" si="1039"/>
        <v>0</v>
      </c>
      <c r="AV1297" s="102">
        <f t="shared" si="1043"/>
        <v>0</v>
      </c>
      <c r="AW1297" s="101"/>
      <c r="AX1297" s="102"/>
      <c r="AY1297" s="101">
        <f t="shared" si="1044"/>
        <v>0</v>
      </c>
      <c r="AZ1297" s="516" t="s">
        <v>1684</v>
      </c>
      <c r="BA1297"/>
      <c r="BC1297"/>
      <c r="BD1297"/>
      <c r="BE1297"/>
      <c r="BF1297"/>
      <c r="BG1297"/>
      <c r="BH1297"/>
      <c r="BI1297"/>
      <c r="BJ1297"/>
      <c r="BK1297"/>
      <c r="BL1297"/>
      <c r="BM1297"/>
      <c r="BN1297"/>
      <c r="BO1297"/>
      <c r="BP1297"/>
      <c r="BQ1297"/>
      <c r="BR1297"/>
      <c r="BS1297"/>
      <c r="BT1297"/>
      <c r="BU1297"/>
      <c r="BV1297"/>
      <c r="BW1297"/>
      <c r="BX1297"/>
      <c r="BY1297"/>
      <c r="BZ1297"/>
      <c r="CA1297"/>
      <c r="CB1297"/>
      <c r="CC1297"/>
      <c r="CD1297"/>
      <c r="CE1297"/>
      <c r="CF1297"/>
      <c r="CG1297"/>
      <c r="CH1297"/>
      <c r="CI1297"/>
    </row>
    <row r="1298" spans="1:87" s="11" customFormat="1" ht="12" customHeight="1">
      <c r="A1298" s="174">
        <v>25400441</v>
      </c>
      <c r="B1298" s="204" t="str">
        <f t="shared" si="998"/>
        <v>25400441</v>
      </c>
      <c r="C1298" s="96" t="s">
        <v>1035</v>
      </c>
      <c r="D1298" s="115" t="str">
        <f t="shared" si="999"/>
        <v>Non-Op</v>
      </c>
      <c r="E1298" s="115"/>
      <c r="F1298" s="96"/>
      <c r="G1298" s="115"/>
      <c r="H1298" s="184" t="str">
        <f t="shared" si="1034"/>
        <v/>
      </c>
      <c r="I1298" s="184" t="str">
        <f t="shared" si="1035"/>
        <v/>
      </c>
      <c r="J1298" s="184" t="str">
        <f t="shared" si="1036"/>
        <v/>
      </c>
      <c r="K1298" s="184" t="str">
        <f t="shared" si="1033"/>
        <v>Non-Op</v>
      </c>
      <c r="L1298" s="184" t="str">
        <f t="shared" si="1010"/>
        <v>NO</v>
      </c>
      <c r="M1298" s="184" t="str">
        <f t="shared" si="1011"/>
        <v>NO</v>
      </c>
      <c r="N1298" s="184" t="str">
        <f t="shared" si="1012"/>
        <v/>
      </c>
      <c r="O1298" s="4"/>
      <c r="P1298" s="97">
        <v>0</v>
      </c>
      <c r="Q1298" s="97">
        <v>0</v>
      </c>
      <c r="R1298" s="97">
        <v>0</v>
      </c>
      <c r="S1298" s="97">
        <v>0</v>
      </c>
      <c r="T1298" s="97">
        <v>0</v>
      </c>
      <c r="U1298" s="97">
        <v>0</v>
      </c>
      <c r="V1298" s="97">
        <v>0</v>
      </c>
      <c r="W1298" s="97">
        <v>0</v>
      </c>
      <c r="X1298" s="97">
        <v>0</v>
      </c>
      <c r="Y1298" s="97">
        <v>0</v>
      </c>
      <c r="Z1298" s="97">
        <v>0</v>
      </c>
      <c r="AA1298" s="97">
        <v>0</v>
      </c>
      <c r="AB1298" s="97">
        <v>0</v>
      </c>
      <c r="AC1298" s="97"/>
      <c r="AD1298" s="97"/>
      <c r="AE1298" s="97">
        <f t="shared" si="1040"/>
        <v>0</v>
      </c>
      <c r="AF1298" s="100"/>
      <c r="AG1298" s="99"/>
      <c r="AH1298" s="102"/>
      <c r="AI1298" s="102"/>
      <c r="AJ1298" s="102"/>
      <c r="AK1298" s="103">
        <f t="shared" si="1038"/>
        <v>0</v>
      </c>
      <c r="AL1298" s="102">
        <f t="shared" si="1041"/>
        <v>0</v>
      </c>
      <c r="AM1298" s="101"/>
      <c r="AN1298" s="102"/>
      <c r="AO1298" s="264">
        <f t="shared" si="1042"/>
        <v>0</v>
      </c>
      <c r="AP1298" s="102"/>
      <c r="AQ1298" s="87">
        <f t="shared" ref="AQ1298:AQ1364" si="1052">AB1298</f>
        <v>0</v>
      </c>
      <c r="AR1298" s="102"/>
      <c r="AS1298" s="102"/>
      <c r="AT1298" s="102"/>
      <c r="AU1298" s="103">
        <f t="shared" si="1039"/>
        <v>0</v>
      </c>
      <c r="AV1298" s="102">
        <f t="shared" si="1043"/>
        <v>0</v>
      </c>
      <c r="AW1298" s="101"/>
      <c r="AX1298" s="102"/>
      <c r="AY1298" s="101">
        <f t="shared" si="1044"/>
        <v>0</v>
      </c>
      <c r="AZ1298" s="516" t="s">
        <v>1684</v>
      </c>
      <c r="BA1298"/>
      <c r="BC1298"/>
      <c r="BD1298"/>
      <c r="BE1298"/>
      <c r="BF1298"/>
      <c r="BG1298"/>
      <c r="BH1298"/>
      <c r="BI1298"/>
      <c r="BJ1298"/>
      <c r="BK1298"/>
      <c r="BL1298"/>
      <c r="BM1298"/>
      <c r="BN1298"/>
      <c r="BO1298"/>
      <c r="BP1298"/>
      <c r="BQ1298"/>
      <c r="BR1298"/>
      <c r="BS1298"/>
      <c r="BT1298"/>
      <c r="BU1298"/>
      <c r="BV1298"/>
      <c r="BW1298"/>
      <c r="BX1298"/>
      <c r="BY1298"/>
      <c r="BZ1298"/>
      <c r="CA1298"/>
      <c r="CB1298"/>
      <c r="CC1298"/>
      <c r="CD1298"/>
      <c r="CE1298"/>
      <c r="CF1298"/>
      <c r="CG1298"/>
      <c r="CH1298"/>
      <c r="CI1298"/>
    </row>
    <row r="1299" spans="1:87" s="11" customFormat="1" ht="12" customHeight="1">
      <c r="A1299" s="174">
        <v>25400451</v>
      </c>
      <c r="B1299" s="204" t="str">
        <f t="shared" si="998"/>
        <v>25400451</v>
      </c>
      <c r="C1299" s="96" t="s">
        <v>1051</v>
      </c>
      <c r="D1299" s="115" t="str">
        <f t="shared" si="999"/>
        <v>Non-Op</v>
      </c>
      <c r="E1299" s="574" t="s">
        <v>1709</v>
      </c>
      <c r="F1299" s="96"/>
      <c r="G1299" s="115"/>
      <c r="H1299" s="184" t="str">
        <f t="shared" si="1034"/>
        <v/>
      </c>
      <c r="I1299" s="184" t="str">
        <f t="shared" si="1035"/>
        <v/>
      </c>
      <c r="J1299" s="184" t="str">
        <f t="shared" si="1036"/>
        <v/>
      </c>
      <c r="K1299" s="184" t="str">
        <f t="shared" si="1033"/>
        <v>Non-Op</v>
      </c>
      <c r="L1299" s="184" t="str">
        <f t="shared" si="1010"/>
        <v>NO</v>
      </c>
      <c r="M1299" s="184" t="str">
        <f t="shared" si="1011"/>
        <v>NO</v>
      </c>
      <c r="N1299" s="184" t="str">
        <f t="shared" si="1012"/>
        <v/>
      </c>
      <c r="O1299" s="4"/>
      <c r="P1299" s="97">
        <v>-31636.34</v>
      </c>
      <c r="Q1299" s="97">
        <v>-31366.48</v>
      </c>
      <c r="R1299" s="97">
        <v>-30716.49</v>
      </c>
      <c r="S1299" s="97">
        <v>-29602.06</v>
      </c>
      <c r="T1299" s="97">
        <v>-26581.33</v>
      </c>
      <c r="U1299" s="97">
        <v>0</v>
      </c>
      <c r="V1299" s="97">
        <v>0</v>
      </c>
      <c r="W1299" s="97">
        <v>0</v>
      </c>
      <c r="X1299" s="97">
        <v>0</v>
      </c>
      <c r="Y1299" s="97">
        <v>0</v>
      </c>
      <c r="Z1299" s="97">
        <v>0</v>
      </c>
      <c r="AA1299" s="97">
        <v>0</v>
      </c>
      <c r="AB1299" s="97">
        <v>0</v>
      </c>
      <c r="AC1299" s="97"/>
      <c r="AD1299" s="97"/>
      <c r="AE1299" s="97">
        <f t="shared" si="1040"/>
        <v>-11173.710833333333</v>
      </c>
      <c r="AF1299" s="100"/>
      <c r="AG1299" s="99"/>
      <c r="AH1299" s="102"/>
      <c r="AI1299" s="102"/>
      <c r="AJ1299" s="102"/>
      <c r="AK1299" s="103">
        <f t="shared" si="1038"/>
        <v>-11173.710833333333</v>
      </c>
      <c r="AL1299" s="102">
        <f t="shared" si="1041"/>
        <v>-11173.710833333333</v>
      </c>
      <c r="AM1299" s="101"/>
      <c r="AN1299" s="102"/>
      <c r="AO1299" s="264">
        <f t="shared" si="1042"/>
        <v>0</v>
      </c>
      <c r="AP1299" s="102"/>
      <c r="AQ1299" s="87">
        <f t="shared" si="1052"/>
        <v>0</v>
      </c>
      <c r="AR1299" s="102"/>
      <c r="AS1299" s="102"/>
      <c r="AT1299" s="102"/>
      <c r="AU1299" s="103">
        <f t="shared" si="1039"/>
        <v>0</v>
      </c>
      <c r="AV1299" s="102">
        <f t="shared" si="1043"/>
        <v>0</v>
      </c>
      <c r="AW1299" s="101"/>
      <c r="AX1299" s="102"/>
      <c r="AY1299" s="101">
        <f t="shared" si="1044"/>
        <v>0</v>
      </c>
      <c r="AZ1299" s="516" t="s">
        <v>1686</v>
      </c>
      <c r="BA1299"/>
      <c r="BC1299"/>
      <c r="BD1299"/>
      <c r="BE1299"/>
      <c r="BF1299"/>
      <c r="BG1299"/>
      <c r="BH1299"/>
      <c r="BI1299"/>
      <c r="BJ1299"/>
      <c r="BK1299"/>
      <c r="BL1299"/>
      <c r="BM1299"/>
      <c r="BN1299"/>
      <c r="BO1299"/>
      <c r="BP1299"/>
      <c r="BQ1299"/>
      <c r="BR1299"/>
      <c r="BS1299"/>
      <c r="BT1299"/>
      <c r="BU1299"/>
      <c r="BV1299"/>
      <c r="BW1299"/>
      <c r="BX1299"/>
      <c r="BY1299"/>
      <c r="BZ1299"/>
      <c r="CA1299"/>
      <c r="CB1299"/>
      <c r="CC1299"/>
      <c r="CD1299"/>
      <c r="CE1299"/>
      <c r="CF1299"/>
      <c r="CG1299"/>
      <c r="CH1299"/>
      <c r="CI1299"/>
    </row>
    <row r="1300" spans="1:87" s="11" customFormat="1" ht="12" customHeight="1">
      <c r="A1300" s="174">
        <v>25400461</v>
      </c>
      <c r="B1300" s="204" t="str">
        <f t="shared" si="998"/>
        <v>25400461</v>
      </c>
      <c r="C1300" s="96" t="s">
        <v>1053</v>
      </c>
      <c r="D1300" s="115" t="str">
        <f t="shared" si="999"/>
        <v>Non-Op</v>
      </c>
      <c r="E1300" s="574" t="s">
        <v>1709</v>
      </c>
      <c r="F1300" s="96"/>
      <c r="G1300" s="115"/>
      <c r="H1300" s="184" t="str">
        <f t="shared" si="1034"/>
        <v/>
      </c>
      <c r="I1300" s="184" t="str">
        <f t="shared" si="1035"/>
        <v/>
      </c>
      <c r="J1300" s="184" t="str">
        <f t="shared" si="1036"/>
        <v/>
      </c>
      <c r="K1300" s="184" t="str">
        <f t="shared" si="1033"/>
        <v>Non-Op</v>
      </c>
      <c r="L1300" s="184" t="str">
        <f t="shared" si="1010"/>
        <v>NO</v>
      </c>
      <c r="M1300" s="184" t="str">
        <f t="shared" si="1011"/>
        <v>NO</v>
      </c>
      <c r="N1300" s="184" t="str">
        <f t="shared" si="1012"/>
        <v/>
      </c>
      <c r="O1300" s="4"/>
      <c r="P1300" s="97">
        <v>-13439.47</v>
      </c>
      <c r="Q1300" s="97">
        <v>-13890.38</v>
      </c>
      <c r="R1300" s="97">
        <v>-14730.69</v>
      </c>
      <c r="S1300" s="97">
        <v>-15206.56</v>
      </c>
      <c r="T1300" s="97">
        <v>-14857.8</v>
      </c>
      <c r="U1300" s="97">
        <v>-1196.1099999999999</v>
      </c>
      <c r="V1300" s="97">
        <v>-1423.49</v>
      </c>
      <c r="W1300" s="97">
        <v>-1376.64</v>
      </c>
      <c r="X1300" s="97">
        <v>-398.13</v>
      </c>
      <c r="Y1300" s="97">
        <v>0</v>
      </c>
      <c r="Z1300" s="97">
        <v>0</v>
      </c>
      <c r="AA1300" s="97">
        <v>0</v>
      </c>
      <c r="AB1300" s="97">
        <v>0</v>
      </c>
      <c r="AC1300" s="97"/>
      <c r="AD1300" s="97"/>
      <c r="AE1300" s="97">
        <f t="shared" si="1040"/>
        <v>-5816.6279166666654</v>
      </c>
      <c r="AF1300" s="100"/>
      <c r="AG1300" s="99"/>
      <c r="AH1300" s="102"/>
      <c r="AI1300" s="102"/>
      <c r="AJ1300" s="102"/>
      <c r="AK1300" s="103">
        <f t="shared" si="1038"/>
        <v>-5816.6279166666654</v>
      </c>
      <c r="AL1300" s="102">
        <f t="shared" si="1041"/>
        <v>-5816.6279166666654</v>
      </c>
      <c r="AM1300" s="101"/>
      <c r="AN1300" s="102"/>
      <c r="AO1300" s="264">
        <f t="shared" si="1042"/>
        <v>0</v>
      </c>
      <c r="AP1300" s="102"/>
      <c r="AQ1300" s="87">
        <f t="shared" si="1052"/>
        <v>0</v>
      </c>
      <c r="AR1300" s="102"/>
      <c r="AS1300" s="102"/>
      <c r="AT1300" s="102"/>
      <c r="AU1300" s="103">
        <f t="shared" si="1039"/>
        <v>0</v>
      </c>
      <c r="AV1300" s="102">
        <f t="shared" si="1043"/>
        <v>0</v>
      </c>
      <c r="AW1300" s="101"/>
      <c r="AX1300" s="102"/>
      <c r="AY1300" s="101">
        <f t="shared" si="1044"/>
        <v>0</v>
      </c>
      <c r="AZ1300" s="516" t="s">
        <v>1686</v>
      </c>
      <c r="BA1300"/>
      <c r="BC1300"/>
      <c r="BD1300"/>
      <c r="BE1300"/>
      <c r="BF1300"/>
      <c r="BG1300"/>
      <c r="BH1300"/>
      <c r="BI1300"/>
      <c r="BJ1300"/>
      <c r="BK1300"/>
      <c r="BL1300"/>
      <c r="BM1300"/>
      <c r="BN1300"/>
      <c r="BO1300"/>
      <c r="BP1300"/>
      <c r="BQ1300"/>
      <c r="BR1300"/>
      <c r="BS1300"/>
      <c r="BT1300"/>
      <c r="BU1300"/>
      <c r="BV1300"/>
      <c r="BW1300"/>
      <c r="BX1300"/>
      <c r="BY1300"/>
      <c r="BZ1300"/>
      <c r="CA1300"/>
      <c r="CB1300"/>
      <c r="CC1300"/>
      <c r="CD1300"/>
      <c r="CE1300"/>
      <c r="CF1300"/>
      <c r="CG1300"/>
      <c r="CH1300"/>
      <c r="CI1300"/>
    </row>
    <row r="1301" spans="1:87" s="11" customFormat="1" ht="12" customHeight="1">
      <c r="A1301" s="168">
        <v>25400471</v>
      </c>
      <c r="B1301" s="111" t="str">
        <f t="shared" si="998"/>
        <v>25400471</v>
      </c>
      <c r="C1301" s="96" t="s">
        <v>1081</v>
      </c>
      <c r="D1301" s="115" t="str">
        <f t="shared" si="999"/>
        <v>Non-Op</v>
      </c>
      <c r="E1301" s="115"/>
      <c r="F1301" s="96"/>
      <c r="G1301" s="115"/>
      <c r="H1301" s="184" t="str">
        <f t="shared" si="1034"/>
        <v/>
      </c>
      <c r="I1301" s="184" t="str">
        <f t="shared" si="1035"/>
        <v/>
      </c>
      <c r="J1301" s="184" t="str">
        <f t="shared" si="1036"/>
        <v/>
      </c>
      <c r="K1301" s="184" t="str">
        <f t="shared" si="1033"/>
        <v>Non-Op</v>
      </c>
      <c r="L1301" s="184" t="str">
        <f t="shared" si="1010"/>
        <v>NO</v>
      </c>
      <c r="M1301" s="184" t="str">
        <f t="shared" si="1011"/>
        <v>NO</v>
      </c>
      <c r="N1301" s="184" t="str">
        <f t="shared" si="1012"/>
        <v/>
      </c>
      <c r="O1301" s="4"/>
      <c r="P1301" s="97">
        <v>-255908.15</v>
      </c>
      <c r="Q1301" s="97">
        <v>-195081.92</v>
      </c>
      <c r="R1301" s="97">
        <v>-131774.9</v>
      </c>
      <c r="S1301" s="97">
        <v>-72586.7</v>
      </c>
      <c r="T1301" s="97">
        <v>-13570.69</v>
      </c>
      <c r="U1301" s="97">
        <v>-219661.46</v>
      </c>
      <c r="V1301" s="97">
        <v>-196486.59</v>
      </c>
      <c r="W1301" s="97">
        <v>-173001.99</v>
      </c>
      <c r="X1301" s="97">
        <v>-147695.15</v>
      </c>
      <c r="Y1301" s="97">
        <v>-124396.51</v>
      </c>
      <c r="Z1301" s="97">
        <v>-101759.89</v>
      </c>
      <c r="AA1301" s="97">
        <v>-80713.72</v>
      </c>
      <c r="AB1301" s="97">
        <v>-58251.59</v>
      </c>
      <c r="AC1301" s="97"/>
      <c r="AD1301" s="97"/>
      <c r="AE1301" s="97">
        <f t="shared" si="1040"/>
        <v>-134484.11583333332</v>
      </c>
      <c r="AF1301" s="151"/>
      <c r="AG1301" s="149"/>
      <c r="AH1301" s="102"/>
      <c r="AI1301" s="102"/>
      <c r="AJ1301" s="102"/>
      <c r="AK1301" s="103">
        <f t="shared" si="1038"/>
        <v>-134484.11583333332</v>
      </c>
      <c r="AL1301" s="102">
        <f t="shared" si="1041"/>
        <v>-134484.11583333332</v>
      </c>
      <c r="AM1301" s="101"/>
      <c r="AN1301" s="102"/>
      <c r="AO1301" s="264">
        <f t="shared" si="1042"/>
        <v>0</v>
      </c>
      <c r="AP1301" s="102"/>
      <c r="AQ1301" s="87">
        <f t="shared" si="1052"/>
        <v>-58251.59</v>
      </c>
      <c r="AR1301" s="102"/>
      <c r="AS1301" s="102"/>
      <c r="AT1301" s="102"/>
      <c r="AU1301" s="103">
        <f t="shared" si="1039"/>
        <v>-58251.59</v>
      </c>
      <c r="AV1301" s="102">
        <f t="shared" si="1043"/>
        <v>-58251.59</v>
      </c>
      <c r="AW1301" s="101"/>
      <c r="AX1301" s="102"/>
      <c r="AY1301" s="101">
        <f t="shared" si="1044"/>
        <v>0</v>
      </c>
      <c r="AZ1301" s="516" t="s">
        <v>1686</v>
      </c>
      <c r="BA1301"/>
      <c r="BC1301"/>
      <c r="BD1301"/>
      <c r="BE1301"/>
      <c r="BF1301"/>
      <c r="BG1301"/>
      <c r="BH1301"/>
      <c r="BI1301"/>
      <c r="BJ1301"/>
      <c r="BK1301"/>
      <c r="BL1301"/>
      <c r="BM1301"/>
      <c r="BN1301"/>
      <c r="BO1301"/>
      <c r="BP1301"/>
      <c r="BQ1301"/>
      <c r="BR1301"/>
      <c r="BS1301"/>
      <c r="BT1301"/>
      <c r="BU1301"/>
      <c r="BV1301"/>
      <c r="BW1301"/>
      <c r="BX1301"/>
      <c r="BY1301"/>
      <c r="BZ1301"/>
      <c r="CA1301"/>
      <c r="CB1301"/>
      <c r="CC1301"/>
      <c r="CD1301"/>
      <c r="CE1301"/>
      <c r="CF1301"/>
      <c r="CG1301"/>
      <c r="CH1301"/>
      <c r="CI1301"/>
    </row>
    <row r="1302" spans="1:87" s="11" customFormat="1" ht="12" customHeight="1">
      <c r="A1302" s="168">
        <v>25400481</v>
      </c>
      <c r="B1302" s="111" t="str">
        <f t="shared" ref="B1302:B1381" si="1053">TEXT(A1302,"##")</f>
        <v>25400481</v>
      </c>
      <c r="C1302" s="96" t="s">
        <v>1082</v>
      </c>
      <c r="D1302" s="115" t="str">
        <f t="shared" ref="D1302:D1381" si="1054">IF(CONCATENATE(H1302,I1302,J1302,K1302,N1302)= "ERBGRB","CRB",CONCATENATE(H1302,I1302,J1302,K1302,N1302))</f>
        <v>Non-Op</v>
      </c>
      <c r="E1302" s="115"/>
      <c r="F1302" s="96"/>
      <c r="G1302" s="115"/>
      <c r="H1302" s="184" t="str">
        <f t="shared" si="1034"/>
        <v/>
      </c>
      <c r="I1302" s="184" t="str">
        <f t="shared" si="1035"/>
        <v/>
      </c>
      <c r="J1302" s="184" t="str">
        <f t="shared" si="1036"/>
        <v/>
      </c>
      <c r="K1302" s="184" t="str">
        <f t="shared" si="1033"/>
        <v>Non-Op</v>
      </c>
      <c r="L1302" s="184" t="str">
        <f t="shared" si="1010"/>
        <v>NO</v>
      </c>
      <c r="M1302" s="184" t="str">
        <f t="shared" si="1011"/>
        <v>NO</v>
      </c>
      <c r="N1302" s="184" t="str">
        <f t="shared" si="1012"/>
        <v/>
      </c>
      <c r="O1302" s="4"/>
      <c r="P1302" s="97">
        <v>-135995.29999999999</v>
      </c>
      <c r="Q1302" s="97">
        <v>-125447.54</v>
      </c>
      <c r="R1302" s="97">
        <v>-114880.48</v>
      </c>
      <c r="S1302" s="97">
        <v>-105273.32</v>
      </c>
      <c r="T1302" s="97">
        <v>-94904.89</v>
      </c>
      <c r="U1302" s="97">
        <v>-244697.66</v>
      </c>
      <c r="V1302" s="97">
        <v>-224972.18</v>
      </c>
      <c r="W1302" s="97">
        <v>-203868.25</v>
      </c>
      <c r="X1302" s="97">
        <v>-181946.43</v>
      </c>
      <c r="Y1302" s="97">
        <v>-160863</v>
      </c>
      <c r="Z1302" s="97">
        <v>-140645.85</v>
      </c>
      <c r="AA1302" s="97">
        <v>-121607.72</v>
      </c>
      <c r="AB1302" s="97">
        <v>-100638.72</v>
      </c>
      <c r="AC1302" s="97"/>
      <c r="AD1302" s="97"/>
      <c r="AE1302" s="97">
        <f t="shared" si="1040"/>
        <v>-153118.69416666668</v>
      </c>
      <c r="AF1302" s="151"/>
      <c r="AG1302" s="149"/>
      <c r="AH1302" s="102"/>
      <c r="AI1302" s="102"/>
      <c r="AJ1302" s="102"/>
      <c r="AK1302" s="103">
        <f t="shared" si="1038"/>
        <v>-153118.69416666668</v>
      </c>
      <c r="AL1302" s="102">
        <f t="shared" si="1041"/>
        <v>-153118.69416666668</v>
      </c>
      <c r="AM1302" s="101"/>
      <c r="AN1302" s="102"/>
      <c r="AO1302" s="264">
        <f t="shared" si="1042"/>
        <v>0</v>
      </c>
      <c r="AP1302" s="102"/>
      <c r="AQ1302" s="87">
        <f t="shared" si="1052"/>
        <v>-100638.72</v>
      </c>
      <c r="AR1302" s="102"/>
      <c r="AS1302" s="102"/>
      <c r="AT1302" s="102"/>
      <c r="AU1302" s="103">
        <f t="shared" si="1039"/>
        <v>-100638.72</v>
      </c>
      <c r="AV1302" s="102">
        <f t="shared" si="1043"/>
        <v>-100638.72</v>
      </c>
      <c r="AW1302" s="101"/>
      <c r="AX1302" s="102"/>
      <c r="AY1302" s="101">
        <f t="shared" si="1044"/>
        <v>0</v>
      </c>
      <c r="AZ1302" s="516" t="s">
        <v>1686</v>
      </c>
      <c r="BA1302"/>
      <c r="BC1302"/>
      <c r="BD1302"/>
      <c r="BE1302"/>
      <c r="BF1302"/>
      <c r="BG1302"/>
      <c r="BH1302"/>
      <c r="BI1302"/>
      <c r="BJ1302"/>
      <c r="BK1302"/>
      <c r="BL1302"/>
      <c r="BM1302"/>
      <c r="BN1302"/>
      <c r="BO1302"/>
      <c r="BP1302"/>
      <c r="BQ1302"/>
      <c r="BR1302"/>
      <c r="BS1302"/>
      <c r="BT1302"/>
      <c r="BU1302"/>
      <c r="BV1302"/>
      <c r="BW1302"/>
      <c r="BX1302"/>
      <c r="BY1302"/>
      <c r="BZ1302"/>
      <c r="CA1302"/>
      <c r="CB1302"/>
      <c r="CC1302"/>
      <c r="CD1302"/>
      <c r="CE1302"/>
      <c r="CF1302"/>
      <c r="CG1302"/>
      <c r="CH1302"/>
      <c r="CI1302"/>
    </row>
    <row r="1303" spans="1:87" s="11" customFormat="1" ht="12" customHeight="1">
      <c r="A1303" s="168">
        <v>25400491</v>
      </c>
      <c r="B1303" s="111" t="str">
        <f t="shared" si="1053"/>
        <v>25400491</v>
      </c>
      <c r="C1303" s="96" t="s">
        <v>1075</v>
      </c>
      <c r="D1303" s="115" t="str">
        <f t="shared" si="1054"/>
        <v>ERB</v>
      </c>
      <c r="E1303" s="115"/>
      <c r="F1303" s="96"/>
      <c r="G1303" s="115"/>
      <c r="H1303" s="184" t="str">
        <f t="shared" si="1034"/>
        <v/>
      </c>
      <c r="I1303" s="184" t="str">
        <f t="shared" si="1035"/>
        <v>ERB</v>
      </c>
      <c r="J1303" s="184" t="str">
        <f t="shared" si="1036"/>
        <v/>
      </c>
      <c r="K1303" s="184" t="str">
        <f t="shared" si="1033"/>
        <v/>
      </c>
      <c r="L1303" s="184" t="str">
        <f t="shared" si="1010"/>
        <v>NO</v>
      </c>
      <c r="M1303" s="184" t="str">
        <f t="shared" si="1011"/>
        <v>NO</v>
      </c>
      <c r="N1303" s="184" t="str">
        <f t="shared" si="1012"/>
        <v/>
      </c>
      <c r="O1303" s="4"/>
      <c r="P1303" s="97">
        <v>-1381856</v>
      </c>
      <c r="Q1303" s="97">
        <v>-1243671</v>
      </c>
      <c r="R1303" s="97">
        <v>-1105486</v>
      </c>
      <c r="S1303" s="97">
        <v>-967301</v>
      </c>
      <c r="T1303" s="97">
        <v>-829116</v>
      </c>
      <c r="U1303" s="97">
        <v>-690931</v>
      </c>
      <c r="V1303" s="97">
        <v>-552746</v>
      </c>
      <c r="W1303" s="97">
        <v>-414561</v>
      </c>
      <c r="X1303" s="97">
        <v>-276376</v>
      </c>
      <c r="Y1303" s="97">
        <v>-138191</v>
      </c>
      <c r="Z1303" s="97">
        <v>0</v>
      </c>
      <c r="AA1303" s="97">
        <v>0</v>
      </c>
      <c r="AB1303" s="97">
        <v>0</v>
      </c>
      <c r="AC1303" s="97"/>
      <c r="AD1303" s="97"/>
      <c r="AE1303" s="97">
        <f t="shared" si="1040"/>
        <v>-575775.58333333337</v>
      </c>
      <c r="AF1303" s="100" t="s">
        <v>228</v>
      </c>
      <c r="AG1303" s="99"/>
      <c r="AH1303" s="102"/>
      <c r="AI1303" s="102">
        <f>AE1303</f>
        <v>-575775.58333333337</v>
      </c>
      <c r="AJ1303" s="102"/>
      <c r="AK1303" s="103"/>
      <c r="AL1303" s="102">
        <f t="shared" si="1041"/>
        <v>-575775.58333333337</v>
      </c>
      <c r="AM1303" s="101"/>
      <c r="AN1303" s="102"/>
      <c r="AO1303" s="264">
        <f t="shared" si="1042"/>
        <v>0</v>
      </c>
      <c r="AP1303" s="102"/>
      <c r="AQ1303" s="87">
        <f t="shared" si="1052"/>
        <v>0</v>
      </c>
      <c r="AR1303" s="102"/>
      <c r="AS1303" s="102">
        <f>AQ1303</f>
        <v>0</v>
      </c>
      <c r="AT1303" s="102"/>
      <c r="AU1303" s="103"/>
      <c r="AV1303" s="102">
        <f t="shared" si="1043"/>
        <v>0</v>
      </c>
      <c r="AW1303" s="101"/>
      <c r="AX1303" s="102"/>
      <c r="AY1303" s="101">
        <f t="shared" si="1044"/>
        <v>0</v>
      </c>
      <c r="AZ1303" s="516"/>
      <c r="BA1303"/>
      <c r="BC1303"/>
      <c r="BD1303"/>
      <c r="BE1303"/>
      <c r="BF1303"/>
      <c r="BG1303"/>
      <c r="BH1303"/>
      <c r="BI1303"/>
      <c r="BJ1303"/>
      <c r="BK1303"/>
      <c r="BL1303"/>
      <c r="BM1303"/>
      <c r="BN1303"/>
      <c r="BO1303"/>
      <c r="BP1303"/>
      <c r="BQ1303"/>
      <c r="BR1303"/>
      <c r="BS1303"/>
      <c r="BT1303"/>
      <c r="BU1303"/>
      <c r="BV1303"/>
      <c r="BW1303"/>
      <c r="BX1303"/>
      <c r="BY1303"/>
      <c r="BZ1303"/>
      <c r="CA1303"/>
      <c r="CB1303"/>
      <c r="CC1303"/>
      <c r="CD1303"/>
      <c r="CE1303"/>
      <c r="CF1303"/>
      <c r="CG1303"/>
      <c r="CH1303"/>
      <c r="CI1303"/>
    </row>
    <row r="1304" spans="1:87" s="11" customFormat="1" ht="12" customHeight="1">
      <c r="A1304" s="168">
        <v>25400501</v>
      </c>
      <c r="B1304" s="111" t="str">
        <f t="shared" si="1053"/>
        <v>25400501</v>
      </c>
      <c r="C1304" s="96" t="s">
        <v>1078</v>
      </c>
      <c r="D1304" s="115" t="str">
        <f t="shared" si="1054"/>
        <v>ERB</v>
      </c>
      <c r="E1304" s="115"/>
      <c r="F1304" s="96"/>
      <c r="G1304" s="115"/>
      <c r="H1304" s="184" t="str">
        <f t="shared" si="1034"/>
        <v/>
      </c>
      <c r="I1304" s="184" t="str">
        <f t="shared" si="1035"/>
        <v>ERB</v>
      </c>
      <c r="J1304" s="184" t="str">
        <f t="shared" si="1036"/>
        <v/>
      </c>
      <c r="K1304" s="184" t="str">
        <f t="shared" si="1033"/>
        <v/>
      </c>
      <c r="L1304" s="184" t="str">
        <f t="shared" si="1010"/>
        <v>NO</v>
      </c>
      <c r="M1304" s="184" t="str">
        <f t="shared" si="1011"/>
        <v>NO</v>
      </c>
      <c r="N1304" s="184" t="str">
        <f t="shared" si="1012"/>
        <v/>
      </c>
      <c r="O1304" s="4"/>
      <c r="P1304" s="97">
        <v>-400029</v>
      </c>
      <c r="Q1304" s="97">
        <v>-360027</v>
      </c>
      <c r="R1304" s="97">
        <v>-320025</v>
      </c>
      <c r="S1304" s="97">
        <v>-280023</v>
      </c>
      <c r="T1304" s="97">
        <v>-240021</v>
      </c>
      <c r="U1304" s="97">
        <v>-200019</v>
      </c>
      <c r="V1304" s="97">
        <v>-160017</v>
      </c>
      <c r="W1304" s="97">
        <v>-120015</v>
      </c>
      <c r="X1304" s="97">
        <v>-80013</v>
      </c>
      <c r="Y1304" s="97">
        <v>-40011</v>
      </c>
      <c r="Z1304" s="97">
        <v>0</v>
      </c>
      <c r="AA1304" s="97">
        <v>0</v>
      </c>
      <c r="AB1304" s="97">
        <v>0</v>
      </c>
      <c r="AC1304" s="97"/>
      <c r="AD1304" s="97"/>
      <c r="AE1304" s="97">
        <f t="shared" si="1040"/>
        <v>-166682.125</v>
      </c>
      <c r="AF1304" s="100" t="s">
        <v>228</v>
      </c>
      <c r="AG1304" s="99"/>
      <c r="AH1304" s="102"/>
      <c r="AI1304" s="102">
        <f>AE1304</f>
        <v>-166682.125</v>
      </c>
      <c r="AJ1304" s="102"/>
      <c r="AK1304" s="103"/>
      <c r="AL1304" s="102">
        <f t="shared" si="1041"/>
        <v>-166682.125</v>
      </c>
      <c r="AM1304" s="101"/>
      <c r="AN1304" s="102"/>
      <c r="AO1304" s="264">
        <f t="shared" si="1042"/>
        <v>0</v>
      </c>
      <c r="AP1304" s="102"/>
      <c r="AQ1304" s="87">
        <f t="shared" si="1052"/>
        <v>0</v>
      </c>
      <c r="AR1304" s="102"/>
      <c r="AS1304" s="102">
        <f>AQ1304</f>
        <v>0</v>
      </c>
      <c r="AT1304" s="102"/>
      <c r="AU1304" s="103"/>
      <c r="AV1304" s="102">
        <f t="shared" si="1043"/>
        <v>0</v>
      </c>
      <c r="AW1304" s="101"/>
      <c r="AX1304" s="102"/>
      <c r="AY1304" s="101">
        <f t="shared" si="1044"/>
        <v>0</v>
      </c>
      <c r="AZ1304" s="516"/>
      <c r="BA1304"/>
      <c r="BC1304"/>
      <c r="BD1304"/>
      <c r="BE1304"/>
      <c r="BF1304"/>
      <c r="BG1304"/>
      <c r="BH1304"/>
      <c r="BI1304"/>
      <c r="BJ1304"/>
      <c r="BK1304"/>
      <c r="BL1304"/>
      <c r="BM1304"/>
      <c r="BN1304"/>
      <c r="BO1304"/>
      <c r="BP1304"/>
      <c r="BQ1304"/>
      <c r="BR1304"/>
      <c r="BS1304"/>
      <c r="BT1304"/>
      <c r="BU1304"/>
      <c r="BV1304"/>
      <c r="BW1304"/>
      <c r="BX1304"/>
      <c r="BY1304"/>
      <c r="BZ1304"/>
      <c r="CA1304"/>
      <c r="CB1304"/>
      <c r="CC1304"/>
      <c r="CD1304"/>
      <c r="CE1304"/>
      <c r="CF1304"/>
      <c r="CG1304"/>
      <c r="CH1304"/>
      <c r="CI1304"/>
    </row>
    <row r="1305" spans="1:87" s="11" customFormat="1" ht="12" customHeight="1">
      <c r="A1305" s="168">
        <v>25400511</v>
      </c>
      <c r="B1305" s="111" t="str">
        <f t="shared" si="1053"/>
        <v>25400511</v>
      </c>
      <c r="C1305" s="96" t="s">
        <v>1103</v>
      </c>
      <c r="D1305" s="115" t="str">
        <f t="shared" si="1054"/>
        <v>Non-Op</v>
      </c>
      <c r="E1305" s="115"/>
      <c r="F1305" s="96"/>
      <c r="G1305" s="115"/>
      <c r="H1305" s="184" t="str">
        <f t="shared" si="1034"/>
        <v/>
      </c>
      <c r="I1305" s="184" t="str">
        <f t="shared" si="1035"/>
        <v/>
      </c>
      <c r="J1305" s="184" t="str">
        <f t="shared" si="1036"/>
        <v/>
      </c>
      <c r="K1305" s="184" t="str">
        <f t="shared" si="1033"/>
        <v>Non-Op</v>
      </c>
      <c r="L1305" s="184" t="str">
        <f t="shared" si="1010"/>
        <v>NO</v>
      </c>
      <c r="M1305" s="184" t="str">
        <f t="shared" si="1011"/>
        <v>NO</v>
      </c>
      <c r="N1305" s="184" t="str">
        <f t="shared" si="1012"/>
        <v/>
      </c>
      <c r="O1305" s="4"/>
      <c r="P1305" s="97">
        <v>0</v>
      </c>
      <c r="Q1305" s="97">
        <v>0</v>
      </c>
      <c r="R1305" s="97">
        <v>0</v>
      </c>
      <c r="S1305" s="97">
        <v>0</v>
      </c>
      <c r="T1305" s="97">
        <v>0</v>
      </c>
      <c r="U1305" s="97">
        <v>0</v>
      </c>
      <c r="V1305" s="97">
        <v>0</v>
      </c>
      <c r="W1305" s="97">
        <v>0</v>
      </c>
      <c r="X1305" s="97">
        <v>0</v>
      </c>
      <c r="Y1305" s="97">
        <v>0</v>
      </c>
      <c r="Z1305" s="97">
        <v>0</v>
      </c>
      <c r="AA1305" s="97">
        <v>0</v>
      </c>
      <c r="AB1305" s="97">
        <v>0</v>
      </c>
      <c r="AC1305" s="97"/>
      <c r="AD1305" s="97"/>
      <c r="AE1305" s="97">
        <f t="shared" si="1040"/>
        <v>0</v>
      </c>
      <c r="AF1305" s="100"/>
      <c r="AG1305" s="99"/>
      <c r="AH1305" s="102"/>
      <c r="AI1305" s="102"/>
      <c r="AJ1305" s="102"/>
      <c r="AK1305" s="103">
        <f>AE1305</f>
        <v>0</v>
      </c>
      <c r="AL1305" s="102">
        <f t="shared" si="1041"/>
        <v>0</v>
      </c>
      <c r="AM1305" s="101"/>
      <c r="AN1305" s="102"/>
      <c r="AO1305" s="264">
        <f t="shared" si="1042"/>
        <v>0</v>
      </c>
      <c r="AP1305" s="102"/>
      <c r="AQ1305" s="87">
        <f t="shared" si="1052"/>
        <v>0</v>
      </c>
      <c r="AR1305" s="102"/>
      <c r="AS1305" s="102"/>
      <c r="AT1305" s="102"/>
      <c r="AU1305" s="103">
        <f>AQ1305</f>
        <v>0</v>
      </c>
      <c r="AV1305" s="102">
        <f t="shared" si="1043"/>
        <v>0</v>
      </c>
      <c r="AW1305" s="101"/>
      <c r="AX1305" s="102"/>
      <c r="AY1305" s="101">
        <f t="shared" si="1044"/>
        <v>0</v>
      </c>
      <c r="AZ1305" s="516" t="s">
        <v>1684</v>
      </c>
      <c r="BA1305"/>
      <c r="BC1305"/>
      <c r="BD1305"/>
      <c r="BE1305"/>
      <c r="BF1305"/>
      <c r="BG1305"/>
      <c r="BH1305"/>
      <c r="BI1305"/>
      <c r="BJ1305"/>
      <c r="BK1305"/>
      <c r="BL1305"/>
      <c r="BM1305"/>
      <c r="BN1305"/>
      <c r="BO1305"/>
      <c r="BP1305"/>
      <c r="BQ1305"/>
      <c r="BR1305"/>
      <c r="BS1305"/>
      <c r="BT1305"/>
      <c r="BU1305"/>
      <c r="BV1305"/>
      <c r="BW1305"/>
      <c r="BX1305"/>
      <c r="BY1305"/>
      <c r="BZ1305"/>
      <c r="CA1305"/>
      <c r="CB1305"/>
      <c r="CC1305"/>
      <c r="CD1305"/>
      <c r="CE1305"/>
      <c r="CF1305"/>
      <c r="CG1305"/>
      <c r="CH1305"/>
      <c r="CI1305"/>
    </row>
    <row r="1306" spans="1:87" s="11" customFormat="1" ht="12" customHeight="1">
      <c r="A1306" s="174">
        <v>25400521</v>
      </c>
      <c r="B1306" s="204" t="str">
        <f t="shared" si="1053"/>
        <v>25400521</v>
      </c>
      <c r="C1306" s="96" t="s">
        <v>1122</v>
      </c>
      <c r="D1306" s="115" t="str">
        <f t="shared" si="1054"/>
        <v>Non-Op</v>
      </c>
      <c r="E1306" s="115"/>
      <c r="F1306" s="96"/>
      <c r="G1306" s="115"/>
      <c r="H1306" s="184" t="str">
        <f t="shared" si="1034"/>
        <v/>
      </c>
      <c r="I1306" s="184" t="str">
        <f t="shared" si="1035"/>
        <v/>
      </c>
      <c r="J1306" s="184" t="str">
        <f t="shared" si="1036"/>
        <v/>
      </c>
      <c r="K1306" s="184" t="str">
        <f t="shared" si="1033"/>
        <v>Non-Op</v>
      </c>
      <c r="L1306" s="184" t="str">
        <f t="shared" si="1010"/>
        <v>NO</v>
      </c>
      <c r="M1306" s="184" t="str">
        <f t="shared" si="1011"/>
        <v>NO</v>
      </c>
      <c r="N1306" s="184" t="str">
        <f t="shared" si="1012"/>
        <v/>
      </c>
      <c r="O1306" s="4"/>
      <c r="P1306" s="97">
        <v>-10300000</v>
      </c>
      <c r="Q1306" s="97">
        <v>-10300000</v>
      </c>
      <c r="R1306" s="97">
        <v>-10300000</v>
      </c>
      <c r="S1306" s="97">
        <v>-11800000</v>
      </c>
      <c r="T1306" s="97">
        <v>-9476968</v>
      </c>
      <c r="U1306" s="97">
        <v>0</v>
      </c>
      <c r="V1306" s="97">
        <v>0</v>
      </c>
      <c r="W1306" s="97">
        <v>0</v>
      </c>
      <c r="X1306" s="97">
        <v>0</v>
      </c>
      <c r="Y1306" s="97">
        <v>0</v>
      </c>
      <c r="Z1306" s="97">
        <v>0</v>
      </c>
      <c r="AA1306" s="97">
        <v>0</v>
      </c>
      <c r="AB1306" s="97">
        <v>0</v>
      </c>
      <c r="AC1306" s="97"/>
      <c r="AD1306" s="97"/>
      <c r="AE1306" s="97">
        <f t="shared" si="1040"/>
        <v>-3918914</v>
      </c>
      <c r="AF1306" s="151"/>
      <c r="AG1306" s="149"/>
      <c r="AH1306" s="102"/>
      <c r="AI1306" s="102"/>
      <c r="AJ1306" s="102"/>
      <c r="AK1306" s="103">
        <f>AE1306</f>
        <v>-3918914</v>
      </c>
      <c r="AL1306" s="102">
        <f t="shared" si="1041"/>
        <v>-3918914</v>
      </c>
      <c r="AM1306" s="101"/>
      <c r="AN1306" s="102"/>
      <c r="AO1306" s="264">
        <f t="shared" si="1042"/>
        <v>0</v>
      </c>
      <c r="AP1306" s="102"/>
      <c r="AQ1306" s="87">
        <f t="shared" si="1052"/>
        <v>0</v>
      </c>
      <c r="AR1306" s="102"/>
      <c r="AS1306" s="102"/>
      <c r="AT1306" s="102"/>
      <c r="AU1306" s="103">
        <f t="shared" ref="AU1306:AU1328" si="1055">AQ1306</f>
        <v>0</v>
      </c>
      <c r="AV1306" s="102">
        <f t="shared" si="1043"/>
        <v>0</v>
      </c>
      <c r="AW1306" s="101"/>
      <c r="AX1306" s="102"/>
      <c r="AY1306" s="101">
        <f t="shared" si="1044"/>
        <v>0</v>
      </c>
      <c r="AZ1306" s="516" t="s">
        <v>1686</v>
      </c>
      <c r="BA1306"/>
      <c r="BC1306"/>
      <c r="BD1306"/>
      <c r="BE1306"/>
      <c r="BF1306"/>
      <c r="BG1306"/>
      <c r="BH1306"/>
      <c r="BI1306"/>
      <c r="BJ1306"/>
      <c r="BK1306"/>
      <c r="BL1306"/>
      <c r="BM1306"/>
      <c r="BN1306"/>
      <c r="BO1306"/>
      <c r="BP1306"/>
      <c r="BQ1306"/>
      <c r="BR1306"/>
      <c r="BS1306"/>
      <c r="BT1306"/>
      <c r="BU1306"/>
      <c r="BV1306"/>
      <c r="BW1306"/>
      <c r="BX1306"/>
      <c r="BY1306"/>
      <c r="BZ1306"/>
      <c r="CA1306"/>
      <c r="CB1306"/>
      <c r="CC1306"/>
      <c r="CD1306"/>
      <c r="CE1306"/>
      <c r="CF1306"/>
      <c r="CG1306"/>
      <c r="CH1306"/>
      <c r="CI1306"/>
    </row>
    <row r="1307" spans="1:87" s="11" customFormat="1" ht="12" customHeight="1">
      <c r="A1307" s="380">
        <v>25400531</v>
      </c>
      <c r="B1307" s="380" t="str">
        <f t="shared" si="1053"/>
        <v>25400531</v>
      </c>
      <c r="C1307" s="382" t="s">
        <v>1488</v>
      </c>
      <c r="D1307" s="353" t="str">
        <f t="shared" si="1054"/>
        <v>W/C</v>
      </c>
      <c r="E1307" s="353"/>
      <c r="F1307" s="383">
        <v>43101</v>
      </c>
      <c r="G1307" s="353"/>
      <c r="H1307" s="354" t="str">
        <f t="shared" si="1034"/>
        <v/>
      </c>
      <c r="I1307" s="354" t="str">
        <f t="shared" si="1035"/>
        <v/>
      </c>
      <c r="J1307" s="354" t="str">
        <f t="shared" si="1036"/>
        <v/>
      </c>
      <c r="K1307" s="354" t="str">
        <f t="shared" si="1033"/>
        <v/>
      </c>
      <c r="L1307" s="354" t="str">
        <f t="shared" si="1010"/>
        <v>NO</v>
      </c>
      <c r="M1307" s="354" t="str">
        <f t="shared" si="1011"/>
        <v>W/C</v>
      </c>
      <c r="N1307" s="354" t="str">
        <f t="shared" si="1012"/>
        <v>W/C</v>
      </c>
      <c r="O1307"/>
      <c r="P1307" s="355">
        <v>0</v>
      </c>
      <c r="Q1307" s="355">
        <v>-7000000</v>
      </c>
      <c r="R1307" s="355">
        <v>0</v>
      </c>
      <c r="S1307" s="355">
        <v>0</v>
      </c>
      <c r="T1307" s="355">
        <v>0</v>
      </c>
      <c r="U1307" s="355">
        <v>0</v>
      </c>
      <c r="V1307" s="355">
        <v>0</v>
      </c>
      <c r="W1307" s="355">
        <v>0</v>
      </c>
      <c r="X1307" s="355">
        <v>0</v>
      </c>
      <c r="Y1307" s="355">
        <v>0</v>
      </c>
      <c r="Z1307" s="355">
        <v>0</v>
      </c>
      <c r="AA1307" s="355">
        <v>0</v>
      </c>
      <c r="AB1307" s="355">
        <v>0</v>
      </c>
      <c r="AC1307" s="355"/>
      <c r="AD1307" s="355"/>
      <c r="AE1307" s="355">
        <f t="shared" si="1040"/>
        <v>-583333.33333333337</v>
      </c>
      <c r="AF1307" s="469"/>
      <c r="AG1307" s="413"/>
      <c r="AH1307" s="357"/>
      <c r="AI1307" s="357"/>
      <c r="AJ1307" s="357"/>
      <c r="AK1307" s="358"/>
      <c r="AL1307" s="357">
        <f t="shared" ref="AL1307:AL1308" si="1056">SUM(AI1307:AK1307)</f>
        <v>0</v>
      </c>
      <c r="AM1307" s="359"/>
      <c r="AN1307" s="357">
        <f>AE1307</f>
        <v>-583333.33333333337</v>
      </c>
      <c r="AO1307" s="360">
        <f t="shared" si="1042"/>
        <v>-583333.33333333337</v>
      </c>
      <c r="AP1307" s="357"/>
      <c r="AQ1307" s="361">
        <f t="shared" si="1052"/>
        <v>0</v>
      </c>
      <c r="AR1307" s="357"/>
      <c r="AS1307" s="357"/>
      <c r="AT1307" s="357"/>
      <c r="AU1307" s="358"/>
      <c r="AV1307" s="357">
        <f t="shared" ref="AV1307:AV1308" si="1057">SUM(AS1307:AU1307)</f>
        <v>0</v>
      </c>
      <c r="AW1307" s="359"/>
      <c r="AX1307" s="357">
        <f t="shared" ref="AX1307:AX1308" si="1058">AQ1307</f>
        <v>0</v>
      </c>
      <c r="AY1307" s="359">
        <f t="shared" si="1044"/>
        <v>0</v>
      </c>
      <c r="AZ1307" s="516"/>
      <c r="BA1307"/>
      <c r="BC1307"/>
      <c r="BD1307"/>
      <c r="BE1307"/>
      <c r="BF1307"/>
      <c r="BG1307"/>
      <c r="BH1307"/>
      <c r="BI1307"/>
      <c r="BJ1307"/>
      <c r="BK1307"/>
      <c r="BL1307"/>
      <c r="BM1307"/>
      <c r="BN1307"/>
      <c r="BO1307"/>
      <c r="BP1307"/>
      <c r="BQ1307"/>
      <c r="BR1307"/>
      <c r="BS1307"/>
      <c r="BT1307"/>
      <c r="BU1307"/>
      <c r="BV1307"/>
      <c r="BW1307"/>
      <c r="BX1307"/>
      <c r="BY1307"/>
      <c r="BZ1307"/>
      <c r="CA1307"/>
      <c r="CB1307"/>
      <c r="CC1307"/>
      <c r="CD1307"/>
      <c r="CE1307"/>
      <c r="CF1307"/>
      <c r="CG1307"/>
      <c r="CH1307"/>
      <c r="CI1307"/>
    </row>
    <row r="1308" spans="1:87" s="11" customFormat="1" ht="12" customHeight="1">
      <c r="A1308" s="380">
        <v>25400532</v>
      </c>
      <c r="B1308" s="380" t="str">
        <f t="shared" si="1053"/>
        <v>25400532</v>
      </c>
      <c r="C1308" s="382" t="s">
        <v>1489</v>
      </c>
      <c r="D1308" s="353" t="str">
        <f t="shared" si="1054"/>
        <v>W/C</v>
      </c>
      <c r="E1308" s="353"/>
      <c r="F1308" s="383">
        <v>43101</v>
      </c>
      <c r="G1308" s="353"/>
      <c r="H1308" s="354" t="str">
        <f t="shared" si="1034"/>
        <v/>
      </c>
      <c r="I1308" s="354" t="str">
        <f t="shared" si="1035"/>
        <v/>
      </c>
      <c r="J1308" s="354" t="str">
        <f t="shared" si="1036"/>
        <v/>
      </c>
      <c r="K1308" s="354" t="str">
        <f t="shared" ref="K1308:K1339" si="1059">IF(VALUE(AK1308),K$7,IF(ISBLANK(AK1308),"",K$7))</f>
        <v/>
      </c>
      <c r="L1308" s="354" t="str">
        <f t="shared" si="1010"/>
        <v>NO</v>
      </c>
      <c r="M1308" s="354" t="str">
        <f t="shared" si="1011"/>
        <v>W/C</v>
      </c>
      <c r="N1308" s="354" t="str">
        <f t="shared" si="1012"/>
        <v>W/C</v>
      </c>
      <c r="O1308"/>
      <c r="P1308" s="355">
        <v>0</v>
      </c>
      <c r="Q1308" s="355">
        <v>-3000000</v>
      </c>
      <c r="R1308" s="355">
        <v>0</v>
      </c>
      <c r="S1308" s="355">
        <v>0</v>
      </c>
      <c r="T1308" s="355">
        <v>0</v>
      </c>
      <c r="U1308" s="355">
        <v>0</v>
      </c>
      <c r="V1308" s="355">
        <v>0</v>
      </c>
      <c r="W1308" s="355">
        <v>0</v>
      </c>
      <c r="X1308" s="355">
        <v>0</v>
      </c>
      <c r="Y1308" s="355">
        <v>0</v>
      </c>
      <c r="Z1308" s="355">
        <v>0</v>
      </c>
      <c r="AA1308" s="355">
        <v>0</v>
      </c>
      <c r="AB1308" s="355">
        <v>0</v>
      </c>
      <c r="AC1308" s="355"/>
      <c r="AD1308" s="355"/>
      <c r="AE1308" s="355">
        <f t="shared" si="1040"/>
        <v>-250000</v>
      </c>
      <c r="AF1308" s="469"/>
      <c r="AG1308" s="413"/>
      <c r="AH1308" s="357"/>
      <c r="AI1308" s="357"/>
      <c r="AJ1308" s="357"/>
      <c r="AK1308" s="358"/>
      <c r="AL1308" s="357">
        <f t="shared" si="1056"/>
        <v>0</v>
      </c>
      <c r="AM1308" s="359"/>
      <c r="AN1308" s="357">
        <f>AE1308</f>
        <v>-250000</v>
      </c>
      <c r="AO1308" s="360">
        <f t="shared" si="1042"/>
        <v>-250000</v>
      </c>
      <c r="AP1308" s="357"/>
      <c r="AQ1308" s="361">
        <f t="shared" si="1052"/>
        <v>0</v>
      </c>
      <c r="AR1308" s="357"/>
      <c r="AS1308" s="357"/>
      <c r="AT1308" s="357"/>
      <c r="AU1308" s="358"/>
      <c r="AV1308" s="357">
        <f t="shared" si="1057"/>
        <v>0</v>
      </c>
      <c r="AW1308" s="359"/>
      <c r="AX1308" s="357">
        <f t="shared" si="1058"/>
        <v>0</v>
      </c>
      <c r="AY1308" s="359">
        <f t="shared" si="1044"/>
        <v>0</v>
      </c>
      <c r="AZ1308" s="516"/>
      <c r="BA1308"/>
      <c r="BC1308"/>
      <c r="BD1308"/>
      <c r="BE1308"/>
      <c r="BF1308"/>
      <c r="BG1308"/>
      <c r="BH1308"/>
      <c r="BI1308"/>
      <c r="BJ1308"/>
      <c r="BK1308"/>
      <c r="BL1308"/>
      <c r="BM1308"/>
      <c r="BN1308"/>
      <c r="BO1308"/>
      <c r="BP1308"/>
      <c r="BQ1308"/>
      <c r="BR1308"/>
      <c r="BS1308"/>
      <c r="BT1308"/>
      <c r="BU1308"/>
      <c r="BV1308"/>
      <c r="BW1308"/>
      <c r="BX1308"/>
      <c r="BY1308"/>
      <c r="BZ1308"/>
      <c r="CA1308"/>
      <c r="CB1308"/>
      <c r="CC1308"/>
      <c r="CD1308"/>
      <c r="CE1308"/>
      <c r="CF1308"/>
      <c r="CG1308"/>
      <c r="CH1308"/>
      <c r="CI1308"/>
    </row>
    <row r="1309" spans="1:87" s="11" customFormat="1" ht="12" customHeight="1">
      <c r="A1309" s="373">
        <v>25400601</v>
      </c>
      <c r="B1309" s="387" t="str">
        <f t="shared" si="1053"/>
        <v>25400601</v>
      </c>
      <c r="C1309" s="352" t="s">
        <v>1414</v>
      </c>
      <c r="D1309" s="353" t="str">
        <f t="shared" si="1054"/>
        <v>Non-Op</v>
      </c>
      <c r="E1309" s="353"/>
      <c r="F1309" s="367">
        <v>43070</v>
      </c>
      <c r="G1309" s="353"/>
      <c r="H1309" s="354" t="str">
        <f t="shared" ref="H1309:H1332" si="1060">IF(VALUE(AH1309),H$7,IF(ISBLANK(AH1309),"",H$7))</f>
        <v/>
      </c>
      <c r="I1309" s="354" t="str">
        <f t="shared" ref="I1309:I1332" si="1061">IF(VALUE(AI1309),I$7,IF(ISBLANK(AI1309),"",I$7))</f>
        <v/>
      </c>
      <c r="J1309" s="354" t="str">
        <f t="shared" ref="J1309:J1332" si="1062">IF(VALUE(AJ1309),J$7,IF(ISBLANK(AJ1309),"",J$7))</f>
        <v/>
      </c>
      <c r="K1309" s="354" t="str">
        <f t="shared" si="1059"/>
        <v>Non-Op</v>
      </c>
      <c r="L1309" s="354" t="str">
        <f t="shared" ref="L1309:L1389" si="1063">IF(VALUE(AM1309),"W/C",IF(ISBLANK(AM1309),"NO","W/C"))</f>
        <v>NO</v>
      </c>
      <c r="M1309" s="354" t="str">
        <f t="shared" ref="M1309:M1389" si="1064">IF(VALUE(AN1309),"W/C",IF(ISBLANK(AN1309),"NO","W/C"))</f>
        <v>NO</v>
      </c>
      <c r="N1309" s="354" t="str">
        <f t="shared" ref="N1309:N1389" si="1065">IF(OR(CONCATENATE(L1309,M1309)="NOW/C",CONCATENATE(L1309,M1309)="W/CNO"),"W/C","")</f>
        <v/>
      </c>
      <c r="O1309"/>
      <c r="P1309" s="355">
        <v>-152462.81</v>
      </c>
      <c r="Q1309" s="355">
        <v>0</v>
      </c>
      <c r="R1309" s="355">
        <v>0</v>
      </c>
      <c r="S1309" s="355">
        <v>0</v>
      </c>
      <c r="T1309" s="355">
        <v>0</v>
      </c>
      <c r="U1309" s="355">
        <v>0</v>
      </c>
      <c r="V1309" s="355">
        <v>0</v>
      </c>
      <c r="W1309" s="355">
        <v>0</v>
      </c>
      <c r="X1309" s="355">
        <v>0</v>
      </c>
      <c r="Y1309" s="355">
        <v>0</v>
      </c>
      <c r="Z1309" s="355">
        <v>0</v>
      </c>
      <c r="AA1309" s="355">
        <v>0</v>
      </c>
      <c r="AB1309" s="355">
        <v>0</v>
      </c>
      <c r="AC1309" s="355"/>
      <c r="AD1309" s="355"/>
      <c r="AE1309" s="355">
        <f t="shared" si="1040"/>
        <v>-6352.6170833333335</v>
      </c>
      <c r="AF1309" s="469"/>
      <c r="AG1309" s="413"/>
      <c r="AH1309" s="357"/>
      <c r="AI1309" s="357"/>
      <c r="AJ1309" s="357"/>
      <c r="AK1309" s="358">
        <f t="shared" ref="AK1309:AK1334" si="1066">AE1309</f>
        <v>-6352.6170833333335</v>
      </c>
      <c r="AL1309" s="357">
        <f t="shared" si="1041"/>
        <v>-6352.6170833333335</v>
      </c>
      <c r="AM1309" s="359"/>
      <c r="AN1309" s="357"/>
      <c r="AO1309" s="360">
        <f t="shared" si="1042"/>
        <v>0</v>
      </c>
      <c r="AP1309" s="357"/>
      <c r="AQ1309" s="361">
        <f t="shared" si="1052"/>
        <v>0</v>
      </c>
      <c r="AR1309" s="357"/>
      <c r="AS1309" s="357"/>
      <c r="AT1309" s="357"/>
      <c r="AU1309" s="358">
        <f t="shared" si="1055"/>
        <v>0</v>
      </c>
      <c r="AV1309" s="357">
        <f t="shared" si="1043"/>
        <v>0</v>
      </c>
      <c r="AW1309" s="359"/>
      <c r="AX1309" s="357"/>
      <c r="AY1309" s="359">
        <f t="shared" si="1044"/>
        <v>0</v>
      </c>
      <c r="AZ1309" s="516" t="s">
        <v>1686</v>
      </c>
      <c r="BA1309"/>
      <c r="BC1309"/>
      <c r="BD1309"/>
      <c r="BE1309"/>
      <c r="BF1309"/>
      <c r="BG1309"/>
      <c r="BH1309"/>
      <c r="BI1309"/>
      <c r="BJ1309"/>
      <c r="BK1309"/>
      <c r="BL1309"/>
      <c r="BM1309"/>
      <c r="BN1309"/>
      <c r="BO1309"/>
      <c r="BP1309"/>
      <c r="BQ1309"/>
      <c r="BR1309"/>
      <c r="BS1309"/>
      <c r="BT1309"/>
      <c r="BU1309"/>
      <c r="BV1309"/>
      <c r="BW1309"/>
      <c r="BX1309"/>
      <c r="BY1309"/>
      <c r="BZ1309"/>
      <c r="CA1309"/>
      <c r="CB1309"/>
      <c r="CC1309"/>
      <c r="CD1309"/>
      <c r="CE1309"/>
      <c r="CF1309"/>
      <c r="CG1309"/>
      <c r="CH1309"/>
      <c r="CI1309"/>
    </row>
    <row r="1310" spans="1:87" s="11" customFormat="1" ht="12" customHeight="1">
      <c r="A1310" s="373">
        <v>25400611</v>
      </c>
      <c r="B1310" s="387"/>
      <c r="C1310" s="392" t="s">
        <v>1558</v>
      </c>
      <c r="D1310" s="353" t="str">
        <f t="shared" si="1054"/>
        <v>Non-Op</v>
      </c>
      <c r="E1310" s="353"/>
      <c r="F1310" s="383">
        <v>43221</v>
      </c>
      <c r="G1310" s="353"/>
      <c r="H1310" s="354" t="str">
        <f t="shared" si="1060"/>
        <v/>
      </c>
      <c r="I1310" s="354" t="str">
        <f t="shared" si="1061"/>
        <v/>
      </c>
      <c r="J1310" s="354" t="str">
        <f t="shared" si="1062"/>
        <v/>
      </c>
      <c r="K1310" s="354" t="str">
        <f t="shared" si="1059"/>
        <v>Non-Op</v>
      </c>
      <c r="L1310" s="354" t="str">
        <f t="shared" ref="L1310" si="1067">IF(VALUE(AM1310),"W/C",IF(ISBLANK(AM1310),"NO","W/C"))</f>
        <v>NO</v>
      </c>
      <c r="M1310" s="354" t="str">
        <f t="shared" ref="M1310" si="1068">IF(VALUE(AN1310),"W/C",IF(ISBLANK(AN1310),"NO","W/C"))</f>
        <v>NO</v>
      </c>
      <c r="N1310" s="354" t="str">
        <f t="shared" ref="N1310" si="1069">IF(OR(CONCATENATE(L1310,M1310)="NOW/C",CONCATENATE(L1310,M1310)="W/CNO"),"W/C","")</f>
        <v/>
      </c>
      <c r="O1310"/>
      <c r="P1310" s="355"/>
      <c r="Q1310" s="355"/>
      <c r="R1310" s="355"/>
      <c r="S1310" s="355"/>
      <c r="T1310" s="355"/>
      <c r="U1310" s="355">
        <v>-1126496.31</v>
      </c>
      <c r="V1310" s="355">
        <v>-500623.73</v>
      </c>
      <c r="W1310" s="355">
        <v>-722621.02</v>
      </c>
      <c r="X1310" s="355">
        <v>-848896.73</v>
      </c>
      <c r="Y1310" s="355">
        <v>0</v>
      </c>
      <c r="Z1310" s="355">
        <v>0</v>
      </c>
      <c r="AA1310" s="355">
        <v>0</v>
      </c>
      <c r="AB1310" s="355">
        <v>0</v>
      </c>
      <c r="AC1310" s="355"/>
      <c r="AD1310" s="355"/>
      <c r="AE1310" s="355">
        <f t="shared" si="1040"/>
        <v>-266553.14916666667</v>
      </c>
      <c r="AF1310" s="469"/>
      <c r="AG1310" s="413"/>
      <c r="AH1310" s="357"/>
      <c r="AI1310" s="357"/>
      <c r="AJ1310" s="357"/>
      <c r="AK1310" s="358">
        <f t="shared" si="1066"/>
        <v>-266553.14916666667</v>
      </c>
      <c r="AL1310" s="357">
        <f t="shared" ref="AL1310" si="1070">SUM(AI1310:AK1310)</f>
        <v>-266553.14916666667</v>
      </c>
      <c r="AM1310" s="359"/>
      <c r="AN1310" s="357"/>
      <c r="AO1310" s="360">
        <f t="shared" si="1042"/>
        <v>0</v>
      </c>
      <c r="AP1310" s="357"/>
      <c r="AQ1310" s="361">
        <f t="shared" si="1052"/>
        <v>0</v>
      </c>
      <c r="AR1310" s="357"/>
      <c r="AS1310" s="357"/>
      <c r="AT1310" s="357"/>
      <c r="AU1310" s="358">
        <f t="shared" ref="AU1310" si="1071">AQ1310</f>
        <v>0</v>
      </c>
      <c r="AV1310" s="357">
        <f t="shared" ref="AV1310" si="1072">SUM(AS1310:AU1310)</f>
        <v>0</v>
      </c>
      <c r="AW1310" s="359"/>
      <c r="AX1310" s="357"/>
      <c r="AY1310" s="359">
        <f t="shared" si="1044"/>
        <v>0</v>
      </c>
      <c r="AZ1310" s="516" t="s">
        <v>1686</v>
      </c>
      <c r="BA1310"/>
      <c r="BC1310"/>
      <c r="BD1310"/>
      <c r="BE1310"/>
      <c r="BF1310"/>
      <c r="BG1310"/>
      <c r="BH1310"/>
      <c r="BI1310"/>
      <c r="BJ1310"/>
      <c r="BK1310"/>
      <c r="BL1310"/>
      <c r="BM1310"/>
      <c r="BN1310"/>
      <c r="BO1310"/>
      <c r="BP1310"/>
      <c r="BQ1310"/>
      <c r="BR1310"/>
      <c r="BS1310"/>
      <c r="BT1310"/>
      <c r="BU1310"/>
      <c r="BV1310"/>
      <c r="BW1310"/>
      <c r="BX1310"/>
      <c r="BY1310"/>
      <c r="BZ1310"/>
      <c r="CA1310"/>
      <c r="CB1310"/>
      <c r="CC1310"/>
      <c r="CD1310"/>
      <c r="CE1310"/>
      <c r="CF1310"/>
      <c r="CG1310"/>
      <c r="CH1310"/>
      <c r="CI1310"/>
    </row>
    <row r="1311" spans="1:87" s="11" customFormat="1" ht="12" customHeight="1">
      <c r="A1311" s="373">
        <v>25400631</v>
      </c>
      <c r="B1311" s="387" t="str">
        <f t="shared" si="1053"/>
        <v>25400631</v>
      </c>
      <c r="C1311" s="352" t="s">
        <v>1415</v>
      </c>
      <c r="D1311" s="353" t="str">
        <f t="shared" si="1054"/>
        <v>Non-Op</v>
      </c>
      <c r="E1311" s="353"/>
      <c r="F1311" s="367">
        <v>43070</v>
      </c>
      <c r="G1311" s="353"/>
      <c r="H1311" s="354" t="str">
        <f t="shared" si="1060"/>
        <v/>
      </c>
      <c r="I1311" s="354" t="str">
        <f t="shared" si="1061"/>
        <v/>
      </c>
      <c r="J1311" s="354" t="str">
        <f t="shared" si="1062"/>
        <v/>
      </c>
      <c r="K1311" s="354" t="str">
        <f t="shared" si="1059"/>
        <v>Non-Op</v>
      </c>
      <c r="L1311" s="354" t="str">
        <f t="shared" si="1063"/>
        <v>NO</v>
      </c>
      <c r="M1311" s="354" t="str">
        <f t="shared" si="1064"/>
        <v>NO</v>
      </c>
      <c r="N1311" s="354" t="str">
        <f t="shared" si="1065"/>
        <v/>
      </c>
      <c r="O1311"/>
      <c r="P1311" s="355">
        <v>-1373354.01</v>
      </c>
      <c r="Q1311" s="355">
        <v>0</v>
      </c>
      <c r="R1311" s="355">
        <v>0</v>
      </c>
      <c r="S1311" s="355">
        <v>0</v>
      </c>
      <c r="T1311" s="355">
        <v>-2307492.7599999998</v>
      </c>
      <c r="U1311" s="355">
        <v>0</v>
      </c>
      <c r="V1311" s="355">
        <v>-959540.92</v>
      </c>
      <c r="W1311" s="355">
        <v>-2058105.29</v>
      </c>
      <c r="X1311" s="355">
        <v>-2650126.79</v>
      </c>
      <c r="Y1311" s="355">
        <v>-3356762.83</v>
      </c>
      <c r="Z1311" s="355">
        <v>-4141550.23</v>
      </c>
      <c r="AA1311" s="355">
        <v>-2663180.88</v>
      </c>
      <c r="AB1311" s="355">
        <v>-1431275.08</v>
      </c>
      <c r="AC1311" s="355"/>
      <c r="AD1311" s="355"/>
      <c r="AE1311" s="355">
        <f t="shared" si="1040"/>
        <v>-1628256.187083333</v>
      </c>
      <c r="AF1311" s="469"/>
      <c r="AG1311" s="413"/>
      <c r="AH1311" s="357"/>
      <c r="AI1311" s="357"/>
      <c r="AJ1311" s="357"/>
      <c r="AK1311" s="358">
        <f t="shared" si="1066"/>
        <v>-1628256.187083333</v>
      </c>
      <c r="AL1311" s="357">
        <f t="shared" si="1041"/>
        <v>-1628256.187083333</v>
      </c>
      <c r="AM1311" s="359"/>
      <c r="AN1311" s="357"/>
      <c r="AO1311" s="360">
        <f t="shared" si="1042"/>
        <v>0</v>
      </c>
      <c r="AP1311" s="357"/>
      <c r="AQ1311" s="361">
        <f t="shared" si="1052"/>
        <v>-1431275.08</v>
      </c>
      <c r="AR1311" s="357"/>
      <c r="AS1311" s="357"/>
      <c r="AT1311" s="357"/>
      <c r="AU1311" s="358">
        <f t="shared" si="1055"/>
        <v>-1431275.08</v>
      </c>
      <c r="AV1311" s="357">
        <f t="shared" si="1043"/>
        <v>-1431275.08</v>
      </c>
      <c r="AW1311" s="359"/>
      <c r="AX1311" s="357"/>
      <c r="AY1311" s="359">
        <f t="shared" si="1044"/>
        <v>0</v>
      </c>
      <c r="AZ1311" s="516" t="s">
        <v>1686</v>
      </c>
      <c r="BA1311"/>
      <c r="BC1311"/>
      <c r="BD1311"/>
      <c r="BE1311"/>
      <c r="BF1311"/>
      <c r="BG1311"/>
      <c r="BH1311"/>
      <c r="BI1311"/>
      <c r="BJ1311"/>
      <c r="BK1311"/>
      <c r="BL1311"/>
      <c r="BM1311"/>
      <c r="BN1311"/>
      <c r="BO1311"/>
      <c r="BP1311"/>
      <c r="BQ1311"/>
      <c r="BR1311"/>
      <c r="BS1311"/>
      <c r="BT1311"/>
      <c r="BU1311"/>
      <c r="BV1311"/>
      <c r="BW1311"/>
      <c r="BX1311"/>
      <c r="BY1311"/>
      <c r="BZ1311"/>
      <c r="CA1311"/>
      <c r="CB1311"/>
      <c r="CC1311"/>
      <c r="CD1311"/>
      <c r="CE1311"/>
      <c r="CF1311"/>
      <c r="CG1311"/>
      <c r="CH1311"/>
      <c r="CI1311"/>
    </row>
    <row r="1312" spans="1:87" s="11" customFormat="1" ht="12" customHeight="1">
      <c r="A1312" s="373">
        <v>25400641</v>
      </c>
      <c r="B1312" s="387" t="str">
        <f t="shared" si="1053"/>
        <v>25400641</v>
      </c>
      <c r="C1312" s="352" t="s">
        <v>1437</v>
      </c>
      <c r="D1312" s="353" t="str">
        <f t="shared" si="1054"/>
        <v>Non-Op</v>
      </c>
      <c r="E1312" s="353"/>
      <c r="F1312" s="367">
        <v>43070</v>
      </c>
      <c r="G1312" s="353"/>
      <c r="H1312" s="354" t="str">
        <f t="shared" si="1060"/>
        <v/>
      </c>
      <c r="I1312" s="354" t="str">
        <f t="shared" si="1061"/>
        <v/>
      </c>
      <c r="J1312" s="354" t="str">
        <f t="shared" si="1062"/>
        <v/>
      </c>
      <c r="K1312" s="354" t="str">
        <f t="shared" si="1059"/>
        <v>Non-Op</v>
      </c>
      <c r="L1312" s="354" t="str">
        <f t="shared" si="1063"/>
        <v>NO</v>
      </c>
      <c r="M1312" s="354" t="str">
        <f t="shared" si="1064"/>
        <v>NO</v>
      </c>
      <c r="N1312" s="354" t="str">
        <f t="shared" si="1065"/>
        <v/>
      </c>
      <c r="O1312"/>
      <c r="P1312" s="355">
        <v>-35937.72</v>
      </c>
      <c r="Q1312" s="355">
        <v>0</v>
      </c>
      <c r="R1312" s="355">
        <v>-134407.79999999999</v>
      </c>
      <c r="S1312" s="355">
        <v>-351432</v>
      </c>
      <c r="T1312" s="355">
        <v>-1915059.41</v>
      </c>
      <c r="U1312" s="355">
        <v>-2600165.56</v>
      </c>
      <c r="V1312" s="355">
        <v>-2530288.48</v>
      </c>
      <c r="W1312" s="355">
        <v>-3193429.84</v>
      </c>
      <c r="X1312" s="355">
        <v>-3757773.89</v>
      </c>
      <c r="Y1312" s="355">
        <v>-3240515.41</v>
      </c>
      <c r="Z1312" s="355">
        <v>-3521357.38</v>
      </c>
      <c r="AA1312" s="355">
        <v>-3733056.1</v>
      </c>
      <c r="AB1312" s="355">
        <v>-3615896.98</v>
      </c>
      <c r="AC1312" s="355"/>
      <c r="AD1312" s="355"/>
      <c r="AE1312" s="355">
        <f t="shared" si="1040"/>
        <v>-2233616.9350000001</v>
      </c>
      <c r="AF1312" s="469"/>
      <c r="AG1312" s="413"/>
      <c r="AH1312" s="357"/>
      <c r="AI1312" s="357"/>
      <c r="AJ1312" s="357"/>
      <c r="AK1312" s="358">
        <f t="shared" si="1066"/>
        <v>-2233616.9350000001</v>
      </c>
      <c r="AL1312" s="357">
        <f t="shared" si="1041"/>
        <v>-2233616.9350000001</v>
      </c>
      <c r="AM1312" s="359"/>
      <c r="AN1312" s="357"/>
      <c r="AO1312" s="360">
        <f t="shared" si="1042"/>
        <v>0</v>
      </c>
      <c r="AP1312" s="357"/>
      <c r="AQ1312" s="361">
        <f t="shared" si="1052"/>
        <v>-3615896.98</v>
      </c>
      <c r="AR1312" s="357"/>
      <c r="AS1312" s="357"/>
      <c r="AT1312" s="357"/>
      <c r="AU1312" s="358">
        <f t="shared" si="1055"/>
        <v>-3615896.98</v>
      </c>
      <c r="AV1312" s="357">
        <f t="shared" si="1043"/>
        <v>-3615896.98</v>
      </c>
      <c r="AW1312" s="359"/>
      <c r="AX1312" s="357"/>
      <c r="AY1312" s="359">
        <f t="shared" si="1044"/>
        <v>0</v>
      </c>
      <c r="AZ1312" s="516" t="s">
        <v>1686</v>
      </c>
      <c r="BA1312"/>
      <c r="BC1312"/>
      <c r="BD1312"/>
      <c r="BE1312"/>
      <c r="BF1312"/>
      <c r="BG1312"/>
      <c r="BH1312"/>
      <c r="BI1312"/>
      <c r="BJ1312"/>
      <c r="BK1312"/>
      <c r="BL1312"/>
      <c r="BM1312"/>
      <c r="BN1312"/>
      <c r="BO1312"/>
      <c r="BP1312"/>
      <c r="BQ1312"/>
      <c r="BR1312"/>
      <c r="BS1312"/>
      <c r="BT1312"/>
      <c r="BU1312"/>
      <c r="BV1312"/>
      <c r="BW1312"/>
      <c r="BX1312"/>
      <c r="BY1312"/>
      <c r="BZ1312"/>
      <c r="CA1312"/>
      <c r="CB1312"/>
      <c r="CC1312"/>
      <c r="CD1312"/>
      <c r="CE1312"/>
      <c r="CF1312"/>
      <c r="CG1312"/>
      <c r="CH1312"/>
      <c r="CI1312"/>
    </row>
    <row r="1313" spans="1:87" s="11" customFormat="1" ht="12" customHeight="1">
      <c r="A1313" s="373">
        <v>25400651</v>
      </c>
      <c r="B1313" s="387" t="str">
        <f t="shared" si="1053"/>
        <v>25400651</v>
      </c>
      <c r="C1313" s="352" t="s">
        <v>1438</v>
      </c>
      <c r="D1313" s="353" t="str">
        <f t="shared" si="1054"/>
        <v>Non-Op</v>
      </c>
      <c r="E1313" s="353"/>
      <c r="F1313" s="367">
        <v>43070</v>
      </c>
      <c r="G1313" s="353"/>
      <c r="H1313" s="354" t="str">
        <f t="shared" si="1060"/>
        <v/>
      </c>
      <c r="I1313" s="354" t="str">
        <f t="shared" si="1061"/>
        <v/>
      </c>
      <c r="J1313" s="354" t="str">
        <f t="shared" si="1062"/>
        <v/>
      </c>
      <c r="K1313" s="354" t="str">
        <f t="shared" si="1059"/>
        <v>Non-Op</v>
      </c>
      <c r="L1313" s="354" t="str">
        <f t="shared" si="1063"/>
        <v>NO</v>
      </c>
      <c r="M1313" s="354" t="str">
        <f t="shared" si="1064"/>
        <v>NO</v>
      </c>
      <c r="N1313" s="354" t="str">
        <f t="shared" si="1065"/>
        <v/>
      </c>
      <c r="O1313"/>
      <c r="P1313" s="355">
        <v>-212754.14</v>
      </c>
      <c r="Q1313" s="355">
        <v>0</v>
      </c>
      <c r="R1313" s="355">
        <v>0</v>
      </c>
      <c r="S1313" s="355">
        <v>0</v>
      </c>
      <c r="T1313" s="355">
        <v>0</v>
      </c>
      <c r="U1313" s="355">
        <v>0</v>
      </c>
      <c r="V1313" s="355">
        <v>0</v>
      </c>
      <c r="W1313" s="355">
        <v>0</v>
      </c>
      <c r="X1313" s="355">
        <v>0</v>
      </c>
      <c r="Y1313" s="355">
        <v>0</v>
      </c>
      <c r="Z1313" s="355">
        <v>0</v>
      </c>
      <c r="AA1313" s="355">
        <v>0</v>
      </c>
      <c r="AB1313" s="355">
        <v>0</v>
      </c>
      <c r="AC1313" s="355"/>
      <c r="AD1313" s="355"/>
      <c r="AE1313" s="355">
        <f t="shared" si="1040"/>
        <v>-8864.7558333333345</v>
      </c>
      <c r="AF1313" s="469"/>
      <c r="AG1313" s="413"/>
      <c r="AH1313" s="357"/>
      <c r="AI1313" s="357"/>
      <c r="AJ1313" s="357"/>
      <c r="AK1313" s="358">
        <f t="shared" si="1066"/>
        <v>-8864.7558333333345</v>
      </c>
      <c r="AL1313" s="357">
        <f t="shared" si="1041"/>
        <v>-8864.7558333333345</v>
      </c>
      <c r="AM1313" s="359"/>
      <c r="AN1313" s="357"/>
      <c r="AO1313" s="360">
        <f t="shared" si="1042"/>
        <v>0</v>
      </c>
      <c r="AP1313" s="357"/>
      <c r="AQ1313" s="361">
        <f t="shared" si="1052"/>
        <v>0</v>
      </c>
      <c r="AR1313" s="357"/>
      <c r="AS1313" s="357"/>
      <c r="AT1313" s="357"/>
      <c r="AU1313" s="358">
        <f t="shared" si="1055"/>
        <v>0</v>
      </c>
      <c r="AV1313" s="357">
        <f t="shared" si="1043"/>
        <v>0</v>
      </c>
      <c r="AW1313" s="359"/>
      <c r="AX1313" s="357"/>
      <c r="AY1313" s="359">
        <f t="shared" si="1044"/>
        <v>0</v>
      </c>
      <c r="AZ1313" s="516" t="s">
        <v>1686</v>
      </c>
      <c r="BA1313"/>
      <c r="BC1313"/>
      <c r="BD1313"/>
      <c r="BE1313"/>
      <c r="BF1313"/>
      <c r="BG1313"/>
      <c r="BH1313"/>
      <c r="BI1313"/>
      <c r="BJ1313"/>
      <c r="BK1313"/>
      <c r="BL1313"/>
      <c r="BM1313"/>
      <c r="BN1313"/>
      <c r="BO1313"/>
      <c r="BP1313"/>
      <c r="BQ1313"/>
      <c r="BR1313"/>
      <c r="BS1313"/>
      <c r="BT1313"/>
      <c r="BU1313"/>
      <c r="BV1313"/>
      <c r="BW1313"/>
      <c r="BX1313"/>
      <c r="BY1313"/>
      <c r="BZ1313"/>
      <c r="CA1313"/>
      <c r="CB1313"/>
      <c r="CC1313"/>
      <c r="CD1313"/>
      <c r="CE1313"/>
      <c r="CF1313"/>
      <c r="CG1313"/>
      <c r="CH1313"/>
      <c r="CI1313"/>
    </row>
    <row r="1314" spans="1:87" s="11" customFormat="1" ht="12" customHeight="1">
      <c r="A1314" s="373">
        <v>25400661</v>
      </c>
      <c r="B1314" s="387" t="str">
        <f t="shared" si="1053"/>
        <v>25400661</v>
      </c>
      <c r="C1314" s="352" t="s">
        <v>1439</v>
      </c>
      <c r="D1314" s="353" t="str">
        <f t="shared" si="1054"/>
        <v>Non-Op</v>
      </c>
      <c r="E1314" s="353"/>
      <c r="F1314" s="367">
        <v>43070</v>
      </c>
      <c r="G1314" s="353"/>
      <c r="H1314" s="354" t="str">
        <f t="shared" si="1060"/>
        <v/>
      </c>
      <c r="I1314" s="354" t="str">
        <f t="shared" si="1061"/>
        <v/>
      </c>
      <c r="J1314" s="354" t="str">
        <f t="shared" si="1062"/>
        <v/>
      </c>
      <c r="K1314" s="354" t="str">
        <f t="shared" si="1059"/>
        <v>Non-Op</v>
      </c>
      <c r="L1314" s="354" t="str">
        <f t="shared" si="1063"/>
        <v>NO</v>
      </c>
      <c r="M1314" s="354" t="str">
        <f t="shared" si="1064"/>
        <v>NO</v>
      </c>
      <c r="N1314" s="354" t="str">
        <f t="shared" si="1065"/>
        <v/>
      </c>
      <c r="O1314"/>
      <c r="P1314" s="355">
        <v>-86393.95</v>
      </c>
      <c r="Q1314" s="355">
        <v>-72211.06</v>
      </c>
      <c r="R1314" s="355">
        <v>0</v>
      </c>
      <c r="S1314" s="355">
        <v>0</v>
      </c>
      <c r="T1314" s="355">
        <v>-562922.14</v>
      </c>
      <c r="U1314" s="355">
        <v>-911783.42</v>
      </c>
      <c r="V1314" s="355">
        <v>-783538.45</v>
      </c>
      <c r="W1314" s="355">
        <v>-720072.06</v>
      </c>
      <c r="X1314" s="355">
        <v>-497478.35</v>
      </c>
      <c r="Y1314" s="355">
        <v>-395577.09</v>
      </c>
      <c r="Z1314" s="355">
        <v>-508806.27</v>
      </c>
      <c r="AA1314" s="355">
        <v>-427480.17</v>
      </c>
      <c r="AB1314" s="355">
        <v>-319648.24</v>
      </c>
      <c r="AC1314" s="355"/>
      <c r="AD1314" s="355"/>
      <c r="AE1314" s="355">
        <f t="shared" si="1040"/>
        <v>-423574.17541666661</v>
      </c>
      <c r="AF1314" s="469"/>
      <c r="AG1314" s="413"/>
      <c r="AH1314" s="357"/>
      <c r="AI1314" s="357"/>
      <c r="AJ1314" s="357"/>
      <c r="AK1314" s="358">
        <f t="shared" si="1066"/>
        <v>-423574.17541666661</v>
      </c>
      <c r="AL1314" s="357">
        <f t="shared" si="1041"/>
        <v>-423574.17541666661</v>
      </c>
      <c r="AM1314" s="359"/>
      <c r="AN1314" s="357"/>
      <c r="AO1314" s="360">
        <f t="shared" si="1042"/>
        <v>0</v>
      </c>
      <c r="AP1314" s="357"/>
      <c r="AQ1314" s="361">
        <f t="shared" si="1052"/>
        <v>-319648.24</v>
      </c>
      <c r="AR1314" s="357"/>
      <c r="AS1314" s="357"/>
      <c r="AT1314" s="357"/>
      <c r="AU1314" s="358">
        <f t="shared" si="1055"/>
        <v>-319648.24</v>
      </c>
      <c r="AV1314" s="357">
        <f t="shared" si="1043"/>
        <v>-319648.24</v>
      </c>
      <c r="AW1314" s="359"/>
      <c r="AX1314" s="357"/>
      <c r="AY1314" s="359">
        <f t="shared" si="1044"/>
        <v>0</v>
      </c>
      <c r="AZ1314" s="516" t="s">
        <v>1686</v>
      </c>
      <c r="BA1314"/>
      <c r="BC1314"/>
      <c r="BD1314"/>
      <c r="BE1314"/>
      <c r="BF1314"/>
      <c r="BG1314"/>
      <c r="BH1314"/>
      <c r="BI1314"/>
      <c r="BJ1314"/>
      <c r="BK1314"/>
      <c r="BL1314"/>
      <c r="BM1314"/>
      <c r="BN1314"/>
      <c r="BO1314"/>
      <c r="BP1314"/>
      <c r="BQ1314"/>
      <c r="BR1314"/>
      <c r="BS1314"/>
      <c r="BT1314"/>
      <c r="BU1314"/>
      <c r="BV1314"/>
      <c r="BW1314"/>
      <c r="BX1314"/>
      <c r="BY1314"/>
      <c r="BZ1314"/>
      <c r="CA1314"/>
      <c r="CB1314"/>
      <c r="CC1314"/>
      <c r="CD1314"/>
      <c r="CE1314"/>
      <c r="CF1314"/>
      <c r="CG1314"/>
      <c r="CH1314"/>
      <c r="CI1314"/>
    </row>
    <row r="1315" spans="1:87" s="11" customFormat="1" ht="12" customHeight="1">
      <c r="A1315" s="373">
        <v>25400671</v>
      </c>
      <c r="B1315" s="387"/>
      <c r="C1315" s="392" t="s">
        <v>1559</v>
      </c>
      <c r="D1315" s="353" t="str">
        <f t="shared" ref="D1315" si="1073">IF(CONCATENATE(H1315,I1315,J1315,K1315,N1315)= "ERBGRB","CRB",CONCATENATE(H1315,I1315,J1315,K1315,N1315))</f>
        <v>Non-Op</v>
      </c>
      <c r="E1315" s="353"/>
      <c r="F1315" s="383">
        <v>43221</v>
      </c>
      <c r="G1315" s="353"/>
      <c r="H1315" s="354" t="str">
        <f t="shared" si="1060"/>
        <v/>
      </c>
      <c r="I1315" s="354" t="str">
        <f t="shared" si="1061"/>
        <v/>
      </c>
      <c r="J1315" s="354" t="str">
        <f t="shared" si="1062"/>
        <v/>
      </c>
      <c r="K1315" s="354" t="str">
        <f t="shared" si="1059"/>
        <v>Non-Op</v>
      </c>
      <c r="L1315" s="354" t="str">
        <f t="shared" si="1063"/>
        <v>NO</v>
      </c>
      <c r="M1315" s="354" t="str">
        <f t="shared" si="1064"/>
        <v>NO</v>
      </c>
      <c r="N1315" s="354" t="str">
        <f t="shared" si="1065"/>
        <v/>
      </c>
      <c r="O1315"/>
      <c r="P1315" s="355"/>
      <c r="Q1315" s="355"/>
      <c r="R1315" s="355"/>
      <c r="S1315" s="355"/>
      <c r="T1315" s="355"/>
      <c r="U1315" s="355">
        <v>-355485.52</v>
      </c>
      <c r="V1315" s="355">
        <v>-43285.43</v>
      </c>
      <c r="W1315" s="355">
        <v>-283395.94</v>
      </c>
      <c r="X1315" s="355">
        <v>-597554.23</v>
      </c>
      <c r="Y1315" s="355">
        <v>-472613.73</v>
      </c>
      <c r="Z1315" s="355">
        <v>-636936.07999999996</v>
      </c>
      <c r="AA1315" s="355">
        <v>-495836.4</v>
      </c>
      <c r="AB1315" s="355">
        <v>-230971.08</v>
      </c>
      <c r="AC1315" s="355"/>
      <c r="AD1315" s="355"/>
      <c r="AE1315" s="355">
        <f t="shared" si="1040"/>
        <v>-250049.40583333335</v>
      </c>
      <c r="AF1315" s="469"/>
      <c r="AG1315" s="413"/>
      <c r="AH1315" s="357"/>
      <c r="AI1315" s="357"/>
      <c r="AJ1315" s="357"/>
      <c r="AK1315" s="358">
        <f t="shared" si="1066"/>
        <v>-250049.40583333335</v>
      </c>
      <c r="AL1315" s="357">
        <f t="shared" si="1041"/>
        <v>-250049.40583333335</v>
      </c>
      <c r="AM1315" s="359"/>
      <c r="AN1315" s="357"/>
      <c r="AO1315" s="360">
        <f t="shared" si="1042"/>
        <v>0</v>
      </c>
      <c r="AP1315" s="357"/>
      <c r="AQ1315" s="361">
        <f t="shared" si="1052"/>
        <v>-230971.08</v>
      </c>
      <c r="AR1315" s="357"/>
      <c r="AS1315" s="357"/>
      <c r="AT1315" s="357"/>
      <c r="AU1315" s="358">
        <f t="shared" si="1055"/>
        <v>-230971.08</v>
      </c>
      <c r="AV1315" s="357">
        <f t="shared" si="1043"/>
        <v>-230971.08</v>
      </c>
      <c r="AW1315" s="359"/>
      <c r="AX1315" s="357"/>
      <c r="AY1315" s="359">
        <f t="shared" ref="AY1315" si="1074">AW1315+AX1315</f>
        <v>0</v>
      </c>
      <c r="AZ1315" s="516" t="s">
        <v>1686</v>
      </c>
      <c r="BA1315"/>
      <c r="BC1315"/>
      <c r="BD1315"/>
      <c r="BE1315"/>
      <c r="BF1315"/>
      <c r="BG1315"/>
      <c r="BH1315"/>
      <c r="BI1315"/>
      <c r="BJ1315"/>
      <c r="BK1315"/>
      <c r="BL1315"/>
      <c r="BM1315"/>
      <c r="BN1315"/>
      <c r="BO1315"/>
      <c r="BP1315"/>
      <c r="BQ1315"/>
      <c r="BR1315"/>
      <c r="BS1315"/>
      <c r="BT1315"/>
      <c r="BU1315"/>
      <c r="BV1315"/>
      <c r="BW1315"/>
      <c r="BX1315"/>
      <c r="BY1315"/>
      <c r="BZ1315"/>
      <c r="CA1315"/>
      <c r="CB1315"/>
      <c r="CC1315"/>
      <c r="CD1315"/>
      <c r="CE1315"/>
      <c r="CF1315"/>
      <c r="CG1315"/>
      <c r="CH1315"/>
      <c r="CI1315"/>
    </row>
    <row r="1316" spans="1:87" s="11" customFormat="1" ht="12" customHeight="1">
      <c r="A1316" s="373">
        <v>25400691</v>
      </c>
      <c r="B1316" s="387" t="str">
        <f t="shared" si="1053"/>
        <v>25400691</v>
      </c>
      <c r="C1316" s="352" t="s">
        <v>1440</v>
      </c>
      <c r="D1316" s="353" t="str">
        <f t="shared" si="1054"/>
        <v>Non-Op</v>
      </c>
      <c r="E1316" s="353"/>
      <c r="F1316" s="367">
        <v>43070</v>
      </c>
      <c r="G1316" s="353"/>
      <c r="H1316" s="354" t="str">
        <f t="shared" si="1060"/>
        <v/>
      </c>
      <c r="I1316" s="354" t="str">
        <f t="shared" si="1061"/>
        <v/>
      </c>
      <c r="J1316" s="354" t="str">
        <f t="shared" si="1062"/>
        <v/>
      </c>
      <c r="K1316" s="354" t="str">
        <f t="shared" si="1059"/>
        <v>Non-Op</v>
      </c>
      <c r="L1316" s="354" t="str">
        <f t="shared" si="1063"/>
        <v>NO</v>
      </c>
      <c r="M1316" s="354" t="str">
        <f t="shared" si="1064"/>
        <v>NO</v>
      </c>
      <c r="N1316" s="354" t="str">
        <f t="shared" si="1065"/>
        <v/>
      </c>
      <c r="O1316"/>
      <c r="P1316" s="355">
        <v>-40.18</v>
      </c>
      <c r="Q1316" s="355">
        <v>0</v>
      </c>
      <c r="R1316" s="355">
        <v>0</v>
      </c>
      <c r="S1316" s="355">
        <v>0</v>
      </c>
      <c r="T1316" s="355">
        <v>0</v>
      </c>
      <c r="U1316" s="355">
        <v>0</v>
      </c>
      <c r="V1316" s="355">
        <v>0</v>
      </c>
      <c r="W1316" s="355">
        <v>0</v>
      </c>
      <c r="X1316" s="355">
        <v>0</v>
      </c>
      <c r="Y1316" s="355">
        <v>0</v>
      </c>
      <c r="Z1316" s="355">
        <v>0</v>
      </c>
      <c r="AA1316" s="355">
        <v>0</v>
      </c>
      <c r="AB1316" s="355">
        <v>0</v>
      </c>
      <c r="AC1316" s="355"/>
      <c r="AD1316" s="355"/>
      <c r="AE1316" s="355">
        <f t="shared" si="1040"/>
        <v>-1.6741666666666666</v>
      </c>
      <c r="AF1316" s="469"/>
      <c r="AG1316" s="413"/>
      <c r="AH1316" s="357"/>
      <c r="AI1316" s="357"/>
      <c r="AJ1316" s="357"/>
      <c r="AK1316" s="358">
        <f t="shared" si="1066"/>
        <v>-1.6741666666666666</v>
      </c>
      <c r="AL1316" s="357">
        <f t="shared" si="1041"/>
        <v>-1.6741666666666666</v>
      </c>
      <c r="AM1316" s="359"/>
      <c r="AN1316" s="357"/>
      <c r="AO1316" s="360">
        <f t="shared" si="1042"/>
        <v>0</v>
      </c>
      <c r="AP1316" s="357"/>
      <c r="AQ1316" s="361">
        <f t="shared" si="1052"/>
        <v>0</v>
      </c>
      <c r="AR1316" s="357"/>
      <c r="AS1316" s="357"/>
      <c r="AT1316" s="357"/>
      <c r="AU1316" s="358">
        <f t="shared" si="1055"/>
        <v>0</v>
      </c>
      <c r="AV1316" s="357">
        <f t="shared" si="1043"/>
        <v>0</v>
      </c>
      <c r="AW1316" s="359"/>
      <c r="AX1316" s="357"/>
      <c r="AY1316" s="359">
        <f t="shared" si="1044"/>
        <v>0</v>
      </c>
      <c r="AZ1316" s="516" t="s">
        <v>1686</v>
      </c>
      <c r="BA1316"/>
      <c r="BC1316"/>
      <c r="BD1316"/>
      <c r="BE1316"/>
      <c r="BF1316"/>
      <c r="BG1316"/>
      <c r="BH1316"/>
      <c r="BI1316"/>
      <c r="BJ1316"/>
      <c r="BK1316"/>
      <c r="BL1316"/>
      <c r="BM1316"/>
      <c r="BN1316"/>
      <c r="BO1316"/>
      <c r="BP1316"/>
      <c r="BQ1316"/>
      <c r="BR1316"/>
      <c r="BS1316"/>
      <c r="BT1316"/>
      <c r="BU1316"/>
      <c r="BV1316"/>
      <c r="BW1316"/>
      <c r="BX1316"/>
      <c r="BY1316"/>
      <c r="BZ1316"/>
      <c r="CA1316"/>
      <c r="CB1316"/>
      <c r="CC1316"/>
      <c r="CD1316"/>
      <c r="CE1316"/>
      <c r="CF1316"/>
      <c r="CG1316"/>
      <c r="CH1316"/>
      <c r="CI1316"/>
    </row>
    <row r="1317" spans="1:87" s="11" customFormat="1" ht="12" customHeight="1">
      <c r="A1317" s="373">
        <v>25400692</v>
      </c>
      <c r="B1317" s="387" t="str">
        <f t="shared" si="1053"/>
        <v>25400692</v>
      </c>
      <c r="C1317" s="352" t="s">
        <v>1441</v>
      </c>
      <c r="D1317" s="353" t="str">
        <f t="shared" si="1054"/>
        <v>Non-Op</v>
      </c>
      <c r="E1317" s="353"/>
      <c r="F1317" s="367">
        <v>43070</v>
      </c>
      <c r="G1317" s="353"/>
      <c r="H1317" s="354" t="str">
        <f t="shared" si="1060"/>
        <v/>
      </c>
      <c r="I1317" s="354" t="str">
        <f t="shared" si="1061"/>
        <v/>
      </c>
      <c r="J1317" s="354" t="str">
        <f t="shared" si="1062"/>
        <v/>
      </c>
      <c r="K1317" s="354" t="str">
        <f t="shared" si="1059"/>
        <v>Non-Op</v>
      </c>
      <c r="L1317" s="354" t="str">
        <f t="shared" si="1063"/>
        <v>NO</v>
      </c>
      <c r="M1317" s="354" t="str">
        <f t="shared" si="1064"/>
        <v>NO</v>
      </c>
      <c r="N1317" s="354" t="str">
        <f t="shared" si="1065"/>
        <v/>
      </c>
      <c r="O1317"/>
      <c r="P1317" s="355">
        <v>-21797.52</v>
      </c>
      <c r="Q1317" s="355">
        <v>0</v>
      </c>
      <c r="R1317" s="355">
        <v>0</v>
      </c>
      <c r="S1317" s="355">
        <v>-1167721.3799999999</v>
      </c>
      <c r="T1317" s="355">
        <v>-1631195.52</v>
      </c>
      <c r="U1317" s="355">
        <v>-1908960.26</v>
      </c>
      <c r="V1317" s="355">
        <v>-2200728.12</v>
      </c>
      <c r="W1317" s="355">
        <v>-2017706.62</v>
      </c>
      <c r="X1317" s="355">
        <v>-2087406.41</v>
      </c>
      <c r="Y1317" s="355">
        <v>-2050589.34</v>
      </c>
      <c r="Z1317" s="355">
        <v>-2183326.14</v>
      </c>
      <c r="AA1317" s="355">
        <v>-2302302.96</v>
      </c>
      <c r="AB1317" s="355">
        <v>-2236606.29</v>
      </c>
      <c r="AC1317" s="355"/>
      <c r="AD1317" s="355"/>
      <c r="AE1317" s="355">
        <f t="shared" si="1040"/>
        <v>-1556594.8879166667</v>
      </c>
      <c r="AF1317" s="469"/>
      <c r="AG1317" s="413"/>
      <c r="AH1317" s="357"/>
      <c r="AI1317" s="357"/>
      <c r="AJ1317" s="357"/>
      <c r="AK1317" s="358">
        <f t="shared" si="1066"/>
        <v>-1556594.8879166667</v>
      </c>
      <c r="AL1317" s="357">
        <f t="shared" si="1041"/>
        <v>-1556594.8879166667</v>
      </c>
      <c r="AM1317" s="359"/>
      <c r="AN1317" s="357"/>
      <c r="AO1317" s="360">
        <f t="shared" si="1042"/>
        <v>0</v>
      </c>
      <c r="AP1317" s="357"/>
      <c r="AQ1317" s="361">
        <f t="shared" si="1052"/>
        <v>-2236606.29</v>
      </c>
      <c r="AR1317" s="357"/>
      <c r="AS1317" s="357"/>
      <c r="AT1317" s="357"/>
      <c r="AU1317" s="358">
        <f t="shared" si="1055"/>
        <v>-2236606.29</v>
      </c>
      <c r="AV1317" s="357">
        <f t="shared" si="1043"/>
        <v>-2236606.29</v>
      </c>
      <c r="AW1317" s="359"/>
      <c r="AX1317" s="357"/>
      <c r="AY1317" s="359">
        <f t="shared" si="1044"/>
        <v>0</v>
      </c>
      <c r="AZ1317" s="516" t="s">
        <v>1686</v>
      </c>
      <c r="BA1317"/>
      <c r="BC1317"/>
      <c r="BD1317"/>
      <c r="BE1317"/>
      <c r="BF1317"/>
      <c r="BG1317"/>
      <c r="BH1317"/>
      <c r="BI1317"/>
      <c r="BJ1317"/>
      <c r="BK1317"/>
      <c r="BL1317"/>
      <c r="BM1317"/>
      <c r="BN1317"/>
      <c r="BO1317"/>
      <c r="BP1317"/>
      <c r="BQ1317"/>
      <c r="BR1317"/>
      <c r="BS1317"/>
      <c r="BT1317"/>
      <c r="BU1317"/>
      <c r="BV1317"/>
      <c r="BW1317"/>
      <c r="BX1317"/>
      <c r="BY1317"/>
      <c r="BZ1317"/>
      <c r="CA1317"/>
      <c r="CB1317"/>
      <c r="CC1317"/>
      <c r="CD1317"/>
      <c r="CE1317"/>
      <c r="CF1317"/>
      <c r="CG1317"/>
      <c r="CH1317"/>
      <c r="CI1317"/>
    </row>
    <row r="1318" spans="1:87" s="11" customFormat="1" ht="12" customHeight="1">
      <c r="A1318" s="373">
        <v>25400701</v>
      </c>
      <c r="B1318" s="387" t="str">
        <f t="shared" si="1053"/>
        <v>25400701</v>
      </c>
      <c r="C1318" s="352" t="s">
        <v>1457</v>
      </c>
      <c r="D1318" s="353" t="str">
        <f t="shared" si="1054"/>
        <v>Non-Op</v>
      </c>
      <c r="E1318" s="353"/>
      <c r="F1318" s="367">
        <v>43070</v>
      </c>
      <c r="G1318" s="353"/>
      <c r="H1318" s="354" t="str">
        <f t="shared" si="1060"/>
        <v/>
      </c>
      <c r="I1318" s="354" t="str">
        <f t="shared" si="1061"/>
        <v/>
      </c>
      <c r="J1318" s="354" t="str">
        <f t="shared" si="1062"/>
        <v/>
      </c>
      <c r="K1318" s="354" t="str">
        <f t="shared" si="1059"/>
        <v>Non-Op</v>
      </c>
      <c r="L1318" s="354" t="str">
        <f t="shared" si="1063"/>
        <v>NO</v>
      </c>
      <c r="M1318" s="354" t="str">
        <f t="shared" si="1064"/>
        <v>NO</v>
      </c>
      <c r="N1318" s="354" t="str">
        <f t="shared" si="1065"/>
        <v/>
      </c>
      <c r="O1318"/>
      <c r="P1318" s="355">
        <v>536141.32999999996</v>
      </c>
      <c r="Q1318" s="355">
        <v>536141.32999999996</v>
      </c>
      <c r="R1318" s="355">
        <v>536141.32999999996</v>
      </c>
      <c r="S1318" s="355">
        <v>-654621802.50999999</v>
      </c>
      <c r="T1318" s="355">
        <v>-652307335.46000004</v>
      </c>
      <c r="U1318" s="355">
        <v>-649911677.36000001</v>
      </c>
      <c r="V1318" s="355">
        <v>-649293233.22000003</v>
      </c>
      <c r="W1318" s="355">
        <v>-647409056.13999999</v>
      </c>
      <c r="X1318" s="355">
        <v>-644761041.76999998</v>
      </c>
      <c r="Y1318" s="355">
        <v>-691441389.21000004</v>
      </c>
      <c r="Z1318" s="355">
        <v>-689171149.89999998</v>
      </c>
      <c r="AA1318" s="355">
        <v>-686980181.36000001</v>
      </c>
      <c r="AB1318" s="355">
        <v>-635356819.33000004</v>
      </c>
      <c r="AC1318" s="355"/>
      <c r="AD1318" s="355"/>
      <c r="AE1318" s="355">
        <f t="shared" si="1040"/>
        <v>-523519576.93916661</v>
      </c>
      <c r="AF1318" s="469"/>
      <c r="AG1318" s="413"/>
      <c r="AH1318" s="357"/>
      <c r="AI1318" s="357"/>
      <c r="AJ1318" s="357"/>
      <c r="AK1318" s="358">
        <f t="shared" si="1066"/>
        <v>-523519576.93916661</v>
      </c>
      <c r="AL1318" s="357">
        <f t="shared" si="1041"/>
        <v>-523519576.93916661</v>
      </c>
      <c r="AM1318" s="359"/>
      <c r="AN1318" s="357"/>
      <c r="AO1318" s="360">
        <f t="shared" si="1042"/>
        <v>0</v>
      </c>
      <c r="AP1318" s="357"/>
      <c r="AQ1318" s="361">
        <f t="shared" si="1052"/>
        <v>-635356819.33000004</v>
      </c>
      <c r="AR1318" s="357"/>
      <c r="AS1318" s="357"/>
      <c r="AT1318" s="357"/>
      <c r="AU1318" s="358">
        <f t="shared" si="1055"/>
        <v>-635356819.33000004</v>
      </c>
      <c r="AV1318" s="357">
        <f t="shared" si="1043"/>
        <v>-635356819.33000004</v>
      </c>
      <c r="AW1318" s="359"/>
      <c r="AX1318" s="357"/>
      <c r="AY1318" s="359">
        <f t="shared" si="1044"/>
        <v>0</v>
      </c>
      <c r="AZ1318" s="516" t="s">
        <v>1696</v>
      </c>
      <c r="BA1318"/>
      <c r="BC1318"/>
      <c r="BD1318"/>
      <c r="BE1318"/>
      <c r="BF1318"/>
      <c r="BG1318"/>
      <c r="BH1318"/>
      <c r="BI1318"/>
      <c r="BJ1318"/>
      <c r="BK1318"/>
      <c r="BL1318"/>
      <c r="BM1318"/>
      <c r="BN1318"/>
      <c r="BO1318"/>
      <c r="BP1318"/>
      <c r="BQ1318"/>
      <c r="BR1318"/>
      <c r="BS1318"/>
      <c r="BT1318"/>
      <c r="BU1318"/>
      <c r="BV1318"/>
      <c r="BW1318"/>
      <c r="BX1318"/>
      <c r="BY1318"/>
      <c r="BZ1318"/>
      <c r="CA1318"/>
      <c r="CB1318"/>
      <c r="CC1318"/>
      <c r="CD1318"/>
      <c r="CE1318"/>
      <c r="CF1318"/>
      <c r="CG1318"/>
      <c r="CH1318"/>
      <c r="CI1318"/>
    </row>
    <row r="1319" spans="1:87" s="11" customFormat="1" ht="12" customHeight="1">
      <c r="A1319" s="551">
        <v>25400702</v>
      </c>
      <c r="B1319" s="553" t="str">
        <f t="shared" si="1053"/>
        <v>25400702</v>
      </c>
      <c r="C1319" s="552" t="s">
        <v>1621</v>
      </c>
      <c r="D1319" s="525" t="str">
        <f t="shared" ref="D1319" si="1075">IF(CONCATENATE(H1319,I1319,J1319,K1319,N1319)= "ERBGRB","CRB",CONCATENATE(H1319,I1319,J1319,K1319,N1319))</f>
        <v>Non-Op</v>
      </c>
      <c r="E1319" s="525"/>
      <c r="F1319" s="541">
        <v>43313</v>
      </c>
      <c r="G1319" s="525"/>
      <c r="H1319" s="527" t="str">
        <f t="shared" si="1060"/>
        <v/>
      </c>
      <c r="I1319" s="527" t="str">
        <f t="shared" si="1061"/>
        <v/>
      </c>
      <c r="J1319" s="527" t="str">
        <f t="shared" si="1062"/>
        <v/>
      </c>
      <c r="K1319" s="527" t="str">
        <f t="shared" si="1059"/>
        <v>Non-Op</v>
      </c>
      <c r="L1319" s="527" t="str">
        <f t="shared" ref="L1319" si="1076">IF(VALUE(AM1319),"W/C",IF(ISBLANK(AM1319),"NO","W/C"))</f>
        <v>NO</v>
      </c>
      <c r="M1319" s="527" t="str">
        <f t="shared" si="1064"/>
        <v>NO</v>
      </c>
      <c r="N1319" s="527" t="str">
        <f t="shared" si="1065"/>
        <v/>
      </c>
      <c r="O1319" s="528"/>
      <c r="P1319" s="529"/>
      <c r="Q1319" s="529"/>
      <c r="R1319" s="529"/>
      <c r="S1319" s="529"/>
      <c r="T1319" s="529"/>
      <c r="U1319" s="529"/>
      <c r="V1319" s="529"/>
      <c r="W1319" s="529"/>
      <c r="X1319" s="529">
        <v>-419305.29</v>
      </c>
      <c r="Y1319" s="529">
        <v>-501776.12</v>
      </c>
      <c r="Z1319" s="529">
        <v>-447125.67</v>
      </c>
      <c r="AA1319" s="529">
        <v>-458950.71</v>
      </c>
      <c r="AB1319" s="529">
        <v>-327616.03999999998</v>
      </c>
      <c r="AC1319" s="529"/>
      <c r="AD1319" s="529"/>
      <c r="AE1319" s="529">
        <f t="shared" si="1040"/>
        <v>-165913.81749999998</v>
      </c>
      <c r="AF1319" s="570"/>
      <c r="AG1319" s="571"/>
      <c r="AH1319" s="532"/>
      <c r="AI1319" s="532"/>
      <c r="AJ1319" s="532"/>
      <c r="AK1319" s="533">
        <f t="shared" si="1066"/>
        <v>-165913.81749999998</v>
      </c>
      <c r="AL1319" s="532">
        <f t="shared" ref="AL1319" si="1077">SUM(AI1319:AK1319)</f>
        <v>-165913.81749999998</v>
      </c>
      <c r="AM1319" s="534"/>
      <c r="AN1319" s="532"/>
      <c r="AO1319" s="535">
        <f t="shared" ref="AO1319" si="1078">AM1319+AN1319</f>
        <v>0</v>
      </c>
      <c r="AP1319" s="532"/>
      <c r="AQ1319" s="536">
        <f t="shared" si="1052"/>
        <v>-327616.03999999998</v>
      </c>
      <c r="AR1319" s="532"/>
      <c r="AS1319" s="532"/>
      <c r="AT1319" s="532"/>
      <c r="AU1319" s="533">
        <f t="shared" ref="AU1319" si="1079">AQ1319</f>
        <v>-327616.03999999998</v>
      </c>
      <c r="AV1319" s="532">
        <f t="shared" ref="AV1319" si="1080">SUM(AS1319:AU1319)</f>
        <v>-327616.03999999998</v>
      </c>
      <c r="AW1319" s="534"/>
      <c r="AX1319" s="532"/>
      <c r="AY1319" s="534">
        <f t="shared" ref="AY1319" si="1081">AW1319+AX1319</f>
        <v>0</v>
      </c>
      <c r="AZ1319" s="538" t="s">
        <v>1686</v>
      </c>
      <c r="BA1319"/>
      <c r="BC1319"/>
      <c r="BD1319"/>
      <c r="BE1319"/>
      <c r="BF1319"/>
      <c r="BG1319"/>
      <c r="BH1319"/>
      <c r="BI1319"/>
      <c r="BJ1319"/>
      <c r="BK1319"/>
      <c r="BL1319"/>
      <c r="BM1319"/>
      <c r="BN1319"/>
      <c r="BO1319"/>
      <c r="BP1319"/>
      <c r="BQ1319"/>
      <c r="BR1319"/>
      <c r="BS1319"/>
      <c r="BT1319"/>
      <c r="BU1319"/>
      <c r="BV1319"/>
      <c r="BW1319"/>
      <c r="BX1319"/>
      <c r="BY1319"/>
      <c r="BZ1319"/>
      <c r="CA1319"/>
      <c r="CB1319"/>
      <c r="CC1319"/>
      <c r="CD1319"/>
      <c r="CE1319"/>
      <c r="CF1319"/>
      <c r="CG1319"/>
      <c r="CH1319"/>
      <c r="CI1319"/>
    </row>
    <row r="1320" spans="1:87" s="11" customFormat="1" ht="12" customHeight="1">
      <c r="A1320" s="373">
        <v>25400711</v>
      </c>
      <c r="B1320" s="387" t="str">
        <f t="shared" si="1053"/>
        <v>25400711</v>
      </c>
      <c r="C1320" s="352" t="s">
        <v>1442</v>
      </c>
      <c r="D1320" s="353" t="str">
        <f t="shared" si="1054"/>
        <v>Non-Op</v>
      </c>
      <c r="E1320" s="353"/>
      <c r="F1320" s="367">
        <v>43070</v>
      </c>
      <c r="G1320" s="353"/>
      <c r="H1320" s="354" t="str">
        <f t="shared" si="1060"/>
        <v/>
      </c>
      <c r="I1320" s="354" t="str">
        <f t="shared" si="1061"/>
        <v/>
      </c>
      <c r="J1320" s="354" t="str">
        <f t="shared" si="1062"/>
        <v/>
      </c>
      <c r="K1320" s="354" t="str">
        <f t="shared" si="1059"/>
        <v>Non-Op</v>
      </c>
      <c r="L1320" s="354" t="str">
        <f t="shared" si="1063"/>
        <v>NO</v>
      </c>
      <c r="M1320" s="354" t="str">
        <f t="shared" si="1064"/>
        <v>NO</v>
      </c>
      <c r="N1320" s="354" t="str">
        <f t="shared" si="1065"/>
        <v/>
      </c>
      <c r="O1320"/>
      <c r="P1320" s="355">
        <v>-525.26</v>
      </c>
      <c r="Q1320" s="355">
        <v>0</v>
      </c>
      <c r="R1320" s="355">
        <v>0</v>
      </c>
      <c r="S1320" s="355">
        <v>0</v>
      </c>
      <c r="T1320" s="355">
        <v>0</v>
      </c>
      <c r="U1320" s="355">
        <v>0</v>
      </c>
      <c r="V1320" s="355">
        <v>0</v>
      </c>
      <c r="W1320" s="355">
        <v>0</v>
      </c>
      <c r="X1320" s="355">
        <v>0</v>
      </c>
      <c r="Y1320" s="355">
        <v>0</v>
      </c>
      <c r="Z1320" s="355">
        <v>0</v>
      </c>
      <c r="AA1320" s="355">
        <v>0</v>
      </c>
      <c r="AB1320" s="355">
        <v>0</v>
      </c>
      <c r="AC1320" s="355"/>
      <c r="AD1320" s="355"/>
      <c r="AE1320" s="355">
        <f t="shared" si="1040"/>
        <v>-21.885833333333334</v>
      </c>
      <c r="AF1320" s="469"/>
      <c r="AG1320" s="413"/>
      <c r="AH1320" s="357"/>
      <c r="AI1320" s="357"/>
      <c r="AJ1320" s="357"/>
      <c r="AK1320" s="358">
        <f t="shared" si="1066"/>
        <v>-21.885833333333334</v>
      </c>
      <c r="AL1320" s="357">
        <f t="shared" si="1041"/>
        <v>-21.885833333333334</v>
      </c>
      <c r="AM1320" s="359"/>
      <c r="AN1320" s="357"/>
      <c r="AO1320" s="360">
        <f t="shared" si="1042"/>
        <v>0</v>
      </c>
      <c r="AP1320" s="357"/>
      <c r="AQ1320" s="361">
        <f t="shared" si="1052"/>
        <v>0</v>
      </c>
      <c r="AR1320" s="357"/>
      <c r="AS1320" s="357"/>
      <c r="AT1320" s="357"/>
      <c r="AU1320" s="358">
        <f t="shared" si="1055"/>
        <v>0</v>
      </c>
      <c r="AV1320" s="357">
        <f t="shared" si="1043"/>
        <v>0</v>
      </c>
      <c r="AW1320" s="359"/>
      <c r="AX1320" s="357"/>
      <c r="AY1320" s="359">
        <f t="shared" si="1044"/>
        <v>0</v>
      </c>
      <c r="AZ1320" s="516" t="s">
        <v>1686</v>
      </c>
      <c r="BA1320"/>
      <c r="BC1320"/>
      <c r="BD1320"/>
      <c r="BE1320"/>
      <c r="BF1320"/>
      <c r="BG1320"/>
      <c r="BH1320"/>
      <c r="BI1320"/>
      <c r="BJ1320"/>
      <c r="BK1320"/>
      <c r="BL1320"/>
      <c r="BM1320"/>
      <c r="BN1320"/>
      <c r="BO1320"/>
      <c r="BP1320"/>
      <c r="BQ1320"/>
      <c r="BR1320"/>
      <c r="BS1320"/>
      <c r="BT1320"/>
      <c r="BU1320"/>
      <c r="BV1320"/>
      <c r="BW1320"/>
      <c r="BX1320"/>
      <c r="BY1320"/>
      <c r="BZ1320"/>
      <c r="CA1320"/>
      <c r="CB1320"/>
      <c r="CC1320"/>
      <c r="CD1320"/>
      <c r="CE1320"/>
      <c r="CF1320"/>
      <c r="CG1320"/>
      <c r="CH1320"/>
      <c r="CI1320"/>
    </row>
    <row r="1321" spans="1:87" s="11" customFormat="1" ht="12" customHeight="1">
      <c r="A1321" s="373">
        <v>25400721</v>
      </c>
      <c r="B1321" s="387" t="str">
        <f t="shared" si="1053"/>
        <v>25400721</v>
      </c>
      <c r="C1321" s="352" t="s">
        <v>1443</v>
      </c>
      <c r="D1321" s="353" t="str">
        <f t="shared" si="1054"/>
        <v>Non-Op</v>
      </c>
      <c r="E1321" s="353"/>
      <c r="F1321" s="367">
        <v>43070</v>
      </c>
      <c r="G1321" s="353"/>
      <c r="H1321" s="354" t="str">
        <f t="shared" si="1060"/>
        <v/>
      </c>
      <c r="I1321" s="354" t="str">
        <f t="shared" si="1061"/>
        <v/>
      </c>
      <c r="J1321" s="354" t="str">
        <f t="shared" si="1062"/>
        <v/>
      </c>
      <c r="K1321" s="354" t="str">
        <f t="shared" si="1059"/>
        <v>Non-Op</v>
      </c>
      <c r="L1321" s="354" t="str">
        <f t="shared" si="1063"/>
        <v>NO</v>
      </c>
      <c r="M1321" s="354" t="str">
        <f t="shared" si="1064"/>
        <v>NO</v>
      </c>
      <c r="N1321" s="354" t="str">
        <f t="shared" si="1065"/>
        <v/>
      </c>
      <c r="O1321"/>
      <c r="P1321" s="355">
        <v>-214.04</v>
      </c>
      <c r="Q1321" s="355">
        <v>0</v>
      </c>
      <c r="R1321" s="355">
        <v>0</v>
      </c>
      <c r="S1321" s="355">
        <v>0</v>
      </c>
      <c r="T1321" s="355">
        <v>0</v>
      </c>
      <c r="U1321" s="355">
        <v>0</v>
      </c>
      <c r="V1321" s="355">
        <v>0</v>
      </c>
      <c r="W1321" s="355">
        <v>0</v>
      </c>
      <c r="X1321" s="355">
        <v>0</v>
      </c>
      <c r="Y1321" s="355">
        <v>0</v>
      </c>
      <c r="Z1321" s="355">
        <v>0</v>
      </c>
      <c r="AA1321" s="355">
        <v>0</v>
      </c>
      <c r="AB1321" s="355">
        <v>0</v>
      </c>
      <c r="AC1321" s="355"/>
      <c r="AD1321" s="355"/>
      <c r="AE1321" s="355">
        <f t="shared" si="1040"/>
        <v>-8.918333333333333</v>
      </c>
      <c r="AF1321" s="469"/>
      <c r="AG1321" s="413"/>
      <c r="AH1321" s="357"/>
      <c r="AI1321" s="357"/>
      <c r="AJ1321" s="357"/>
      <c r="AK1321" s="358">
        <f t="shared" si="1066"/>
        <v>-8.918333333333333</v>
      </c>
      <c r="AL1321" s="357">
        <f t="shared" si="1041"/>
        <v>-8.918333333333333</v>
      </c>
      <c r="AM1321" s="359"/>
      <c r="AN1321" s="357"/>
      <c r="AO1321" s="360">
        <f t="shared" si="1042"/>
        <v>0</v>
      </c>
      <c r="AP1321" s="357"/>
      <c r="AQ1321" s="361">
        <f t="shared" si="1052"/>
        <v>0</v>
      </c>
      <c r="AR1321" s="357"/>
      <c r="AS1321" s="357"/>
      <c r="AT1321" s="357"/>
      <c r="AU1321" s="358">
        <f t="shared" si="1055"/>
        <v>0</v>
      </c>
      <c r="AV1321" s="357">
        <f t="shared" si="1043"/>
        <v>0</v>
      </c>
      <c r="AW1321" s="359"/>
      <c r="AX1321" s="357"/>
      <c r="AY1321" s="359">
        <f t="shared" si="1044"/>
        <v>0</v>
      </c>
      <c r="AZ1321" s="516" t="s">
        <v>1686</v>
      </c>
      <c r="BA1321"/>
      <c r="BC1321"/>
      <c r="BD1321"/>
      <c r="BE1321"/>
      <c r="BF1321"/>
      <c r="BG1321"/>
      <c r="BH1321"/>
      <c r="BI1321"/>
      <c r="BJ1321"/>
      <c r="BK1321"/>
      <c r="BL1321"/>
      <c r="BM1321"/>
      <c r="BN1321"/>
      <c r="BO1321"/>
      <c r="BP1321"/>
      <c r="BQ1321"/>
      <c r="BR1321"/>
      <c r="BS1321"/>
      <c r="BT1321"/>
      <c r="BU1321"/>
      <c r="BV1321"/>
      <c r="BW1321"/>
      <c r="BX1321"/>
      <c r="BY1321"/>
      <c r="BZ1321"/>
      <c r="CA1321"/>
      <c r="CB1321"/>
      <c r="CC1321"/>
      <c r="CD1321"/>
      <c r="CE1321"/>
      <c r="CF1321"/>
      <c r="CG1321"/>
      <c r="CH1321"/>
      <c r="CI1321"/>
    </row>
    <row r="1322" spans="1:87" s="11" customFormat="1" ht="12" customHeight="1">
      <c r="A1322" s="373">
        <v>25400741</v>
      </c>
      <c r="B1322" s="387" t="str">
        <f t="shared" si="1053"/>
        <v>25400741</v>
      </c>
      <c r="C1322" s="352" t="s">
        <v>1416</v>
      </c>
      <c r="D1322" s="353" t="str">
        <f t="shared" si="1054"/>
        <v>Non-Op</v>
      </c>
      <c r="E1322" s="353"/>
      <c r="F1322" s="367">
        <v>43070</v>
      </c>
      <c r="G1322" s="353"/>
      <c r="H1322" s="354" t="str">
        <f t="shared" si="1060"/>
        <v/>
      </c>
      <c r="I1322" s="354" t="str">
        <f t="shared" si="1061"/>
        <v/>
      </c>
      <c r="J1322" s="354" t="str">
        <f t="shared" si="1062"/>
        <v/>
      </c>
      <c r="K1322" s="354" t="str">
        <f t="shared" si="1059"/>
        <v>Non-Op</v>
      </c>
      <c r="L1322" s="354" t="str">
        <f t="shared" si="1063"/>
        <v>NO</v>
      </c>
      <c r="M1322" s="354" t="str">
        <f t="shared" si="1064"/>
        <v>NO</v>
      </c>
      <c r="N1322" s="354" t="str">
        <f t="shared" si="1065"/>
        <v/>
      </c>
      <c r="O1322"/>
      <c r="P1322" s="355">
        <v>-2409.09</v>
      </c>
      <c r="Q1322" s="355">
        <v>0</v>
      </c>
      <c r="R1322" s="355">
        <v>0</v>
      </c>
      <c r="S1322" s="355">
        <v>0</v>
      </c>
      <c r="T1322" s="355">
        <v>-2730.98</v>
      </c>
      <c r="U1322" s="355">
        <v>-13226.06</v>
      </c>
      <c r="V1322" s="355">
        <v>-18510.12</v>
      </c>
      <c r="W1322" s="355">
        <v>-28425.07</v>
      </c>
      <c r="X1322" s="355">
        <v>-41320.239999999998</v>
      </c>
      <c r="Y1322" s="355">
        <v>-56450.63</v>
      </c>
      <c r="Z1322" s="355">
        <v>-75184.710000000006</v>
      </c>
      <c r="AA1322" s="355">
        <v>-92056.06</v>
      </c>
      <c r="AB1322" s="355">
        <v>-102804.28</v>
      </c>
      <c r="AC1322" s="355"/>
      <c r="AD1322" s="355"/>
      <c r="AE1322" s="355">
        <f t="shared" si="1040"/>
        <v>-31709.212916666667</v>
      </c>
      <c r="AF1322" s="469"/>
      <c r="AG1322" s="413"/>
      <c r="AH1322" s="357"/>
      <c r="AI1322" s="357"/>
      <c r="AJ1322" s="357"/>
      <c r="AK1322" s="358">
        <f t="shared" si="1066"/>
        <v>-31709.212916666667</v>
      </c>
      <c r="AL1322" s="357">
        <f t="shared" si="1041"/>
        <v>-31709.212916666667</v>
      </c>
      <c r="AM1322" s="359"/>
      <c r="AN1322" s="357"/>
      <c r="AO1322" s="360">
        <f t="shared" si="1042"/>
        <v>0</v>
      </c>
      <c r="AP1322" s="357"/>
      <c r="AQ1322" s="361">
        <f t="shared" si="1052"/>
        <v>-102804.28</v>
      </c>
      <c r="AR1322" s="357"/>
      <c r="AS1322" s="357"/>
      <c r="AT1322" s="357"/>
      <c r="AU1322" s="358">
        <f t="shared" si="1055"/>
        <v>-102804.28</v>
      </c>
      <c r="AV1322" s="357">
        <f t="shared" si="1043"/>
        <v>-102804.28</v>
      </c>
      <c r="AW1322" s="359"/>
      <c r="AX1322" s="357"/>
      <c r="AY1322" s="359">
        <f t="shared" si="1044"/>
        <v>0</v>
      </c>
      <c r="AZ1322" s="516" t="s">
        <v>1686</v>
      </c>
      <c r="BA1322"/>
      <c r="BC1322"/>
      <c r="BD1322"/>
      <c r="BE1322"/>
      <c r="BF1322"/>
      <c r="BG1322"/>
      <c r="BH1322"/>
      <c r="BI1322"/>
      <c r="BJ1322"/>
      <c r="BK1322"/>
      <c r="BL1322"/>
      <c r="BM1322"/>
      <c r="BN1322"/>
      <c r="BO1322"/>
      <c r="BP1322"/>
      <c r="BQ1322"/>
      <c r="BR1322"/>
      <c r="BS1322"/>
      <c r="BT1322"/>
      <c r="BU1322"/>
      <c r="BV1322"/>
      <c r="BW1322"/>
      <c r="BX1322"/>
      <c r="BY1322"/>
      <c r="BZ1322"/>
      <c r="CA1322"/>
      <c r="CB1322"/>
      <c r="CC1322"/>
      <c r="CD1322"/>
      <c r="CE1322"/>
      <c r="CF1322"/>
      <c r="CG1322"/>
      <c r="CH1322"/>
      <c r="CI1322"/>
    </row>
    <row r="1323" spans="1:87" s="11" customFormat="1" ht="12" customHeight="1">
      <c r="A1323" s="373">
        <v>25400751</v>
      </c>
      <c r="B1323" s="387" t="str">
        <f t="shared" si="1053"/>
        <v>25400751</v>
      </c>
      <c r="C1323" s="352" t="s">
        <v>1444</v>
      </c>
      <c r="D1323" s="353" t="str">
        <f t="shared" si="1054"/>
        <v>Non-Op</v>
      </c>
      <c r="E1323" s="353"/>
      <c r="F1323" s="367">
        <v>43070</v>
      </c>
      <c r="G1323" s="353"/>
      <c r="H1323" s="354" t="str">
        <f t="shared" si="1060"/>
        <v/>
      </c>
      <c r="I1323" s="354" t="str">
        <f t="shared" si="1061"/>
        <v/>
      </c>
      <c r="J1323" s="354" t="str">
        <f t="shared" si="1062"/>
        <v/>
      </c>
      <c r="K1323" s="354" t="str">
        <f t="shared" si="1059"/>
        <v>Non-Op</v>
      </c>
      <c r="L1323" s="354" t="str">
        <f t="shared" si="1063"/>
        <v>NO</v>
      </c>
      <c r="M1323" s="354" t="str">
        <f t="shared" si="1064"/>
        <v>NO</v>
      </c>
      <c r="N1323" s="354" t="str">
        <f t="shared" si="1065"/>
        <v/>
      </c>
      <c r="O1323"/>
      <c r="P1323" s="355">
        <v>-63.04</v>
      </c>
      <c r="Q1323" s="355">
        <v>0</v>
      </c>
      <c r="R1323" s="355">
        <v>0</v>
      </c>
      <c r="S1323" s="355">
        <v>0</v>
      </c>
      <c r="T1323" s="355">
        <v>-9791.2199999999993</v>
      </c>
      <c r="U1323" s="355">
        <v>-19265.46</v>
      </c>
      <c r="V1323" s="355">
        <v>-28817.02</v>
      </c>
      <c r="W1323" s="355">
        <v>-39998.01</v>
      </c>
      <c r="X1323" s="355">
        <v>-53577.72</v>
      </c>
      <c r="Y1323" s="355">
        <v>-67249.440000000002</v>
      </c>
      <c r="Z1323" s="355">
        <v>-81219.64</v>
      </c>
      <c r="AA1323" s="355">
        <v>-96207.75</v>
      </c>
      <c r="AB1323" s="355">
        <v>-111391.25</v>
      </c>
      <c r="AC1323" s="355"/>
      <c r="AD1323" s="355"/>
      <c r="AE1323" s="355">
        <f t="shared" si="1040"/>
        <v>-37654.450416666667</v>
      </c>
      <c r="AF1323" s="469"/>
      <c r="AG1323" s="413"/>
      <c r="AH1323" s="357"/>
      <c r="AI1323" s="357"/>
      <c r="AJ1323" s="357"/>
      <c r="AK1323" s="358">
        <f t="shared" si="1066"/>
        <v>-37654.450416666667</v>
      </c>
      <c r="AL1323" s="357">
        <f t="shared" si="1041"/>
        <v>-37654.450416666667</v>
      </c>
      <c r="AM1323" s="359"/>
      <c r="AN1323" s="357"/>
      <c r="AO1323" s="360">
        <f t="shared" si="1042"/>
        <v>0</v>
      </c>
      <c r="AP1323" s="357"/>
      <c r="AQ1323" s="361">
        <f t="shared" si="1052"/>
        <v>-111391.25</v>
      </c>
      <c r="AR1323" s="357"/>
      <c r="AS1323" s="357"/>
      <c r="AT1323" s="357"/>
      <c r="AU1323" s="358">
        <f t="shared" si="1055"/>
        <v>-111391.25</v>
      </c>
      <c r="AV1323" s="357">
        <f t="shared" si="1043"/>
        <v>-111391.25</v>
      </c>
      <c r="AW1323" s="359"/>
      <c r="AX1323" s="357"/>
      <c r="AY1323" s="359">
        <f t="shared" si="1044"/>
        <v>0</v>
      </c>
      <c r="AZ1323" s="516" t="s">
        <v>1686</v>
      </c>
      <c r="BA1323"/>
      <c r="BC1323"/>
      <c r="BD1323"/>
      <c r="BE1323"/>
      <c r="BF1323"/>
      <c r="BG1323"/>
      <c r="BH1323"/>
      <c r="BI1323"/>
      <c r="BJ1323"/>
      <c r="BK1323"/>
      <c r="BL1323"/>
      <c r="BM1323"/>
      <c r="BN1323"/>
      <c r="BO1323"/>
      <c r="BP1323"/>
      <c r="BQ1323"/>
      <c r="BR1323"/>
      <c r="BS1323"/>
      <c r="BT1323"/>
      <c r="BU1323"/>
      <c r="BV1323"/>
      <c r="BW1323"/>
      <c r="BX1323"/>
      <c r="BY1323"/>
      <c r="BZ1323"/>
      <c r="CA1323"/>
      <c r="CB1323"/>
      <c r="CC1323"/>
      <c r="CD1323"/>
      <c r="CE1323"/>
      <c r="CF1323"/>
      <c r="CG1323"/>
      <c r="CH1323"/>
      <c r="CI1323"/>
    </row>
    <row r="1324" spans="1:87" s="11" customFormat="1" ht="12" customHeight="1">
      <c r="A1324" s="373">
        <v>25400761</v>
      </c>
      <c r="B1324" s="387" t="str">
        <f t="shared" si="1053"/>
        <v>25400761</v>
      </c>
      <c r="C1324" s="352" t="s">
        <v>1445</v>
      </c>
      <c r="D1324" s="353" t="str">
        <f t="shared" si="1054"/>
        <v>Non-Op</v>
      </c>
      <c r="E1324" s="353"/>
      <c r="F1324" s="367">
        <v>43070</v>
      </c>
      <c r="G1324" s="353"/>
      <c r="H1324" s="354" t="str">
        <f t="shared" si="1060"/>
        <v/>
      </c>
      <c r="I1324" s="354" t="str">
        <f t="shared" si="1061"/>
        <v/>
      </c>
      <c r="J1324" s="354" t="str">
        <f t="shared" si="1062"/>
        <v/>
      </c>
      <c r="K1324" s="354" t="str">
        <f t="shared" si="1059"/>
        <v>Non-Op</v>
      </c>
      <c r="L1324" s="354" t="str">
        <f t="shared" si="1063"/>
        <v>NO</v>
      </c>
      <c r="M1324" s="354" t="str">
        <f t="shared" si="1064"/>
        <v>NO</v>
      </c>
      <c r="N1324" s="354" t="str">
        <f t="shared" si="1065"/>
        <v/>
      </c>
      <c r="O1324"/>
      <c r="P1324" s="355">
        <v>-373.21</v>
      </c>
      <c r="Q1324" s="355">
        <v>0</v>
      </c>
      <c r="R1324" s="355">
        <v>0</v>
      </c>
      <c r="S1324" s="355">
        <v>0</v>
      </c>
      <c r="T1324" s="355">
        <v>0</v>
      </c>
      <c r="U1324" s="355">
        <v>0</v>
      </c>
      <c r="V1324" s="355">
        <v>0</v>
      </c>
      <c r="W1324" s="355">
        <v>0</v>
      </c>
      <c r="X1324" s="355">
        <v>0</v>
      </c>
      <c r="Y1324" s="355">
        <v>0</v>
      </c>
      <c r="Z1324" s="355">
        <v>0</v>
      </c>
      <c r="AA1324" s="355">
        <v>0</v>
      </c>
      <c r="AB1324" s="355">
        <v>0</v>
      </c>
      <c r="AC1324" s="355"/>
      <c r="AD1324" s="355"/>
      <c r="AE1324" s="355">
        <f t="shared" si="1040"/>
        <v>-15.550416666666665</v>
      </c>
      <c r="AF1324" s="469"/>
      <c r="AG1324" s="413"/>
      <c r="AH1324" s="357"/>
      <c r="AI1324" s="357"/>
      <c r="AJ1324" s="357"/>
      <c r="AK1324" s="358">
        <f t="shared" si="1066"/>
        <v>-15.550416666666665</v>
      </c>
      <c r="AL1324" s="357">
        <f t="shared" si="1041"/>
        <v>-15.550416666666665</v>
      </c>
      <c r="AM1324" s="359"/>
      <c r="AN1324" s="357"/>
      <c r="AO1324" s="360">
        <f t="shared" si="1042"/>
        <v>0</v>
      </c>
      <c r="AP1324" s="357"/>
      <c r="AQ1324" s="361">
        <f t="shared" si="1052"/>
        <v>0</v>
      </c>
      <c r="AR1324" s="357"/>
      <c r="AS1324" s="357"/>
      <c r="AT1324" s="357"/>
      <c r="AU1324" s="358">
        <f t="shared" si="1055"/>
        <v>0</v>
      </c>
      <c r="AV1324" s="357">
        <f t="shared" si="1043"/>
        <v>0</v>
      </c>
      <c r="AW1324" s="359"/>
      <c r="AX1324" s="357"/>
      <c r="AY1324" s="359">
        <f t="shared" si="1044"/>
        <v>0</v>
      </c>
      <c r="AZ1324" s="516" t="s">
        <v>1686</v>
      </c>
      <c r="BA1324"/>
      <c r="BC1324"/>
      <c r="BD1324"/>
      <c r="BE1324"/>
      <c r="BF1324"/>
      <c r="BG1324"/>
      <c r="BH1324"/>
      <c r="BI1324"/>
      <c r="BJ1324"/>
      <c r="BK1324"/>
      <c r="BL1324"/>
      <c r="BM1324"/>
      <c r="BN1324"/>
      <c r="BO1324"/>
      <c r="BP1324"/>
      <c r="BQ1324"/>
      <c r="BR1324"/>
      <c r="BS1324"/>
      <c r="BT1324"/>
      <c r="BU1324"/>
      <c r="BV1324"/>
      <c r="BW1324"/>
      <c r="BX1324"/>
      <c r="BY1324"/>
      <c r="BZ1324"/>
      <c r="CA1324"/>
      <c r="CB1324"/>
      <c r="CC1324"/>
      <c r="CD1324"/>
      <c r="CE1324"/>
      <c r="CF1324"/>
      <c r="CG1324"/>
      <c r="CH1324"/>
      <c r="CI1324"/>
    </row>
    <row r="1325" spans="1:87" s="11" customFormat="1" ht="12" customHeight="1">
      <c r="A1325" s="373">
        <v>25400771</v>
      </c>
      <c r="B1325" s="387" t="str">
        <f t="shared" si="1053"/>
        <v>25400771</v>
      </c>
      <c r="C1325" s="352" t="s">
        <v>1446</v>
      </c>
      <c r="D1325" s="353" t="str">
        <f t="shared" si="1054"/>
        <v>Non-Op</v>
      </c>
      <c r="E1325" s="353"/>
      <c r="F1325" s="367">
        <v>43070</v>
      </c>
      <c r="G1325" s="353"/>
      <c r="H1325" s="354" t="str">
        <f t="shared" si="1060"/>
        <v/>
      </c>
      <c r="I1325" s="354" t="str">
        <f t="shared" si="1061"/>
        <v/>
      </c>
      <c r="J1325" s="354" t="str">
        <f t="shared" si="1062"/>
        <v/>
      </c>
      <c r="K1325" s="354" t="str">
        <f t="shared" si="1059"/>
        <v>Non-Op</v>
      </c>
      <c r="L1325" s="354" t="str">
        <f t="shared" si="1063"/>
        <v>NO</v>
      </c>
      <c r="M1325" s="354" t="str">
        <f t="shared" si="1064"/>
        <v>NO</v>
      </c>
      <c r="N1325" s="354" t="str">
        <f t="shared" si="1065"/>
        <v/>
      </c>
      <c r="O1325"/>
      <c r="P1325" s="355">
        <v>-151.55000000000001</v>
      </c>
      <c r="Q1325" s="355">
        <v>-432.41</v>
      </c>
      <c r="R1325" s="355">
        <v>-443.63</v>
      </c>
      <c r="S1325" s="355">
        <v>-303.87</v>
      </c>
      <c r="T1325" s="355">
        <v>-4044.59</v>
      </c>
      <c r="U1325" s="355">
        <v>-6900.01</v>
      </c>
      <c r="V1325" s="355">
        <v>-10287.94</v>
      </c>
      <c r="W1325" s="355">
        <v>-13445.42</v>
      </c>
      <c r="X1325" s="355">
        <v>-16021.58</v>
      </c>
      <c r="Y1325" s="355">
        <v>-17941.59</v>
      </c>
      <c r="Z1325" s="355">
        <v>-19971.650000000001</v>
      </c>
      <c r="AA1325" s="355">
        <v>-22044.38</v>
      </c>
      <c r="AB1325" s="355">
        <v>-23703.24</v>
      </c>
      <c r="AC1325" s="355"/>
      <c r="AD1325" s="355"/>
      <c r="AE1325" s="355">
        <f t="shared" si="1040"/>
        <v>-10313.705416666668</v>
      </c>
      <c r="AF1325" s="469"/>
      <c r="AG1325" s="413"/>
      <c r="AH1325" s="357"/>
      <c r="AI1325" s="357"/>
      <c r="AJ1325" s="357"/>
      <c r="AK1325" s="358">
        <f t="shared" si="1066"/>
        <v>-10313.705416666668</v>
      </c>
      <c r="AL1325" s="357">
        <f t="shared" si="1041"/>
        <v>-10313.705416666668</v>
      </c>
      <c r="AM1325" s="359"/>
      <c r="AN1325" s="357"/>
      <c r="AO1325" s="360">
        <f t="shared" si="1042"/>
        <v>0</v>
      </c>
      <c r="AP1325" s="357"/>
      <c r="AQ1325" s="361">
        <f t="shared" si="1052"/>
        <v>-23703.24</v>
      </c>
      <c r="AR1325" s="357"/>
      <c r="AS1325" s="357"/>
      <c r="AT1325" s="357"/>
      <c r="AU1325" s="358">
        <f t="shared" si="1055"/>
        <v>-23703.24</v>
      </c>
      <c r="AV1325" s="357">
        <f t="shared" si="1043"/>
        <v>-23703.24</v>
      </c>
      <c r="AW1325" s="359"/>
      <c r="AX1325" s="357"/>
      <c r="AY1325" s="359">
        <f t="shared" si="1044"/>
        <v>0</v>
      </c>
      <c r="AZ1325" s="516" t="s">
        <v>1686</v>
      </c>
      <c r="BA1325"/>
      <c r="BC1325"/>
      <c r="BD1325"/>
      <c r="BE1325"/>
      <c r="BF1325"/>
      <c r="BG1325"/>
      <c r="BH1325"/>
      <c r="BI1325"/>
      <c r="BJ1325"/>
      <c r="BK1325"/>
      <c r="BL1325"/>
      <c r="BM1325"/>
      <c r="BN1325"/>
      <c r="BO1325"/>
      <c r="BP1325"/>
      <c r="BQ1325"/>
      <c r="BR1325"/>
      <c r="BS1325"/>
      <c r="BT1325"/>
      <c r="BU1325"/>
      <c r="BV1325"/>
      <c r="BW1325"/>
      <c r="BX1325"/>
      <c r="BY1325"/>
      <c r="BZ1325"/>
      <c r="CA1325"/>
      <c r="CB1325"/>
      <c r="CC1325"/>
      <c r="CD1325"/>
      <c r="CE1325"/>
      <c r="CF1325"/>
      <c r="CG1325"/>
      <c r="CH1325"/>
      <c r="CI1325"/>
    </row>
    <row r="1326" spans="1:87" s="11" customFormat="1" ht="12" customHeight="1">
      <c r="A1326" s="551">
        <v>25400781</v>
      </c>
      <c r="B1326" s="553" t="str">
        <f t="shared" si="1053"/>
        <v>25400781</v>
      </c>
      <c r="C1326" s="524" t="s">
        <v>1644</v>
      </c>
      <c r="D1326" s="525" t="str">
        <f t="shared" ref="D1326" si="1082">IF(CONCATENATE(H1326,I1326,J1326,K1326,N1326)= "ERBGRB","CRB",CONCATENATE(H1326,I1326,J1326,K1326,N1326))</f>
        <v>Non-Op</v>
      </c>
      <c r="E1326" s="525"/>
      <c r="F1326" s="541">
        <v>43374</v>
      </c>
      <c r="G1326" s="525"/>
      <c r="H1326" s="527" t="str">
        <f t="shared" si="1060"/>
        <v/>
      </c>
      <c r="I1326" s="527" t="str">
        <f t="shared" si="1061"/>
        <v/>
      </c>
      <c r="J1326" s="527" t="str">
        <f t="shared" si="1062"/>
        <v/>
      </c>
      <c r="K1326" s="527" t="str">
        <f t="shared" si="1059"/>
        <v>Non-Op</v>
      </c>
      <c r="L1326" s="527" t="str">
        <f t="shared" ref="L1326" si="1083">IF(VALUE(AM1326),"W/C",IF(ISBLANK(AM1326),"NO","W/C"))</f>
        <v>NO</v>
      </c>
      <c r="M1326" s="527" t="str">
        <f t="shared" ref="M1326" si="1084">IF(VALUE(AN1326),"W/C",IF(ISBLANK(AN1326),"NO","W/C"))</f>
        <v>NO</v>
      </c>
      <c r="N1326" s="527"/>
      <c r="O1326" s="528"/>
      <c r="P1326" s="529"/>
      <c r="Q1326" s="529"/>
      <c r="R1326" s="529"/>
      <c r="S1326" s="529"/>
      <c r="T1326" s="529"/>
      <c r="U1326" s="529"/>
      <c r="V1326" s="529"/>
      <c r="W1326" s="529"/>
      <c r="X1326" s="529"/>
      <c r="Y1326" s="529"/>
      <c r="Z1326" s="529">
        <v>-1492.71</v>
      </c>
      <c r="AA1326" s="529">
        <v>-3542.38</v>
      </c>
      <c r="AB1326" s="529">
        <v>-4803.92</v>
      </c>
      <c r="AC1326" s="529"/>
      <c r="AD1326" s="529"/>
      <c r="AE1326" s="529">
        <f t="shared" si="1040"/>
        <v>-619.75416666666672</v>
      </c>
      <c r="AF1326" s="570"/>
      <c r="AG1326" s="571"/>
      <c r="AH1326" s="532"/>
      <c r="AI1326" s="532"/>
      <c r="AJ1326" s="532"/>
      <c r="AK1326" s="533">
        <f t="shared" ref="AK1326" si="1085">AE1326</f>
        <v>-619.75416666666672</v>
      </c>
      <c r="AL1326" s="532">
        <f t="shared" ref="AL1326" si="1086">SUM(AI1326:AK1326)</f>
        <v>-619.75416666666672</v>
      </c>
      <c r="AM1326" s="534"/>
      <c r="AN1326" s="532"/>
      <c r="AO1326" s="535">
        <f t="shared" ref="AO1326" si="1087">AM1326+AN1326</f>
        <v>0</v>
      </c>
      <c r="AP1326" s="532"/>
      <c r="AQ1326" s="536">
        <f t="shared" si="1052"/>
        <v>-4803.92</v>
      </c>
      <c r="AR1326" s="532"/>
      <c r="AS1326" s="532"/>
      <c r="AT1326" s="532"/>
      <c r="AU1326" s="533">
        <f t="shared" ref="AU1326" si="1088">AQ1326</f>
        <v>-4803.92</v>
      </c>
      <c r="AV1326" s="532">
        <f t="shared" ref="AV1326" si="1089">SUM(AS1326:AU1326)</f>
        <v>-4803.92</v>
      </c>
      <c r="AW1326" s="534"/>
      <c r="AX1326" s="532"/>
      <c r="AY1326" s="534">
        <f t="shared" si="1044"/>
        <v>0</v>
      </c>
      <c r="AZ1326" s="538" t="s">
        <v>1686</v>
      </c>
      <c r="BA1326"/>
      <c r="BC1326"/>
      <c r="BD1326"/>
      <c r="BE1326"/>
      <c r="BF1326"/>
      <c r="BG1326"/>
      <c r="BH1326"/>
      <c r="BI1326"/>
      <c r="BJ1326"/>
      <c r="BK1326"/>
      <c r="BL1326"/>
      <c r="BM1326"/>
      <c r="BN1326"/>
      <c r="BO1326"/>
      <c r="BP1326"/>
      <c r="BQ1326"/>
      <c r="BR1326"/>
      <c r="BS1326"/>
      <c r="BT1326"/>
      <c r="BU1326"/>
      <c r="BV1326"/>
      <c r="BW1326"/>
      <c r="BX1326"/>
      <c r="BY1326"/>
      <c r="BZ1326"/>
      <c r="CA1326"/>
      <c r="CB1326"/>
      <c r="CC1326"/>
      <c r="CD1326"/>
      <c r="CE1326"/>
      <c r="CF1326"/>
      <c r="CG1326"/>
      <c r="CH1326"/>
      <c r="CI1326"/>
    </row>
    <row r="1327" spans="1:87" s="11" customFormat="1" ht="12" customHeight="1">
      <c r="A1327" s="373">
        <v>25400801</v>
      </c>
      <c r="B1327" s="387" t="str">
        <f t="shared" si="1053"/>
        <v>25400801</v>
      </c>
      <c r="C1327" s="352" t="s">
        <v>1458</v>
      </c>
      <c r="D1327" s="353" t="str">
        <f t="shared" si="1054"/>
        <v>Non-Op</v>
      </c>
      <c r="E1327" s="353"/>
      <c r="F1327" s="367">
        <v>43070</v>
      </c>
      <c r="G1327" s="353"/>
      <c r="H1327" s="354" t="str">
        <f t="shared" si="1060"/>
        <v/>
      </c>
      <c r="I1327" s="354" t="str">
        <f t="shared" si="1061"/>
        <v/>
      </c>
      <c r="J1327" s="354" t="str">
        <f t="shared" si="1062"/>
        <v/>
      </c>
      <c r="K1327" s="354" t="str">
        <f t="shared" si="1059"/>
        <v>Non-Op</v>
      </c>
      <c r="L1327" s="354" t="str">
        <f t="shared" si="1063"/>
        <v>NO</v>
      </c>
      <c r="M1327" s="354" t="str">
        <f t="shared" si="1064"/>
        <v>NO</v>
      </c>
      <c r="N1327" s="354" t="str">
        <f t="shared" si="1065"/>
        <v/>
      </c>
      <c r="O1327"/>
      <c r="P1327" s="355">
        <v>-662674017.33000004</v>
      </c>
      <c r="Q1327" s="355">
        <v>-662674017.33000004</v>
      </c>
      <c r="R1327" s="355">
        <v>-662674017.33000004</v>
      </c>
      <c r="S1327" s="355">
        <v>0</v>
      </c>
      <c r="T1327" s="355">
        <v>0</v>
      </c>
      <c r="U1327" s="355">
        <v>0</v>
      </c>
      <c r="V1327" s="355">
        <v>0</v>
      </c>
      <c r="W1327" s="355">
        <v>0</v>
      </c>
      <c r="X1327" s="355">
        <v>0</v>
      </c>
      <c r="Y1327" s="355">
        <v>0</v>
      </c>
      <c r="Z1327" s="355">
        <v>0</v>
      </c>
      <c r="AA1327" s="355">
        <v>0</v>
      </c>
      <c r="AB1327" s="355">
        <v>0</v>
      </c>
      <c r="AC1327" s="355"/>
      <c r="AD1327" s="355"/>
      <c r="AE1327" s="355">
        <f t="shared" si="1040"/>
        <v>-138057086.94374999</v>
      </c>
      <c r="AF1327" s="469"/>
      <c r="AG1327" s="413"/>
      <c r="AH1327" s="357"/>
      <c r="AI1327" s="357"/>
      <c r="AJ1327" s="357"/>
      <c r="AK1327" s="358">
        <f t="shared" si="1066"/>
        <v>-138057086.94374999</v>
      </c>
      <c r="AL1327" s="357">
        <f t="shared" si="1041"/>
        <v>-138057086.94374999</v>
      </c>
      <c r="AM1327" s="359"/>
      <c r="AN1327" s="357"/>
      <c r="AO1327" s="360">
        <f t="shared" si="1042"/>
        <v>0</v>
      </c>
      <c r="AP1327" s="357"/>
      <c r="AQ1327" s="361">
        <f t="shared" si="1052"/>
        <v>0</v>
      </c>
      <c r="AR1327" s="357"/>
      <c r="AS1327" s="357"/>
      <c r="AT1327" s="357"/>
      <c r="AU1327" s="358">
        <f t="shared" si="1055"/>
        <v>0</v>
      </c>
      <c r="AV1327" s="357">
        <f t="shared" si="1043"/>
        <v>0</v>
      </c>
      <c r="AW1327" s="359"/>
      <c r="AX1327" s="357"/>
      <c r="AY1327" s="359">
        <f t="shared" si="1044"/>
        <v>0</v>
      </c>
      <c r="AZ1327" s="516" t="s">
        <v>1696</v>
      </c>
      <c r="BA1327"/>
      <c r="BC1327"/>
      <c r="BD1327"/>
      <c r="BE1327"/>
      <c r="BF1327"/>
      <c r="BG1327"/>
      <c r="BH1327"/>
      <c r="BI1327"/>
      <c r="BJ1327"/>
      <c r="BK1327"/>
      <c r="BL1327"/>
      <c r="BM1327"/>
      <c r="BN1327"/>
      <c r="BO1327"/>
      <c r="BP1327"/>
      <c r="BQ1327"/>
      <c r="BR1327"/>
      <c r="BS1327"/>
      <c r="BT1327"/>
      <c r="BU1327"/>
      <c r="BV1327"/>
      <c r="BW1327"/>
      <c r="BX1327"/>
      <c r="BY1327"/>
      <c r="BZ1327"/>
      <c r="CA1327"/>
      <c r="CB1327"/>
      <c r="CC1327"/>
      <c r="CD1327"/>
      <c r="CE1327"/>
      <c r="CF1327"/>
      <c r="CG1327"/>
      <c r="CH1327"/>
      <c r="CI1327"/>
    </row>
    <row r="1328" spans="1:87" s="11" customFormat="1" ht="12" customHeight="1">
      <c r="A1328" s="373">
        <v>25400802</v>
      </c>
      <c r="B1328" s="387" t="str">
        <f t="shared" si="1053"/>
        <v>25400802</v>
      </c>
      <c r="C1328" s="352" t="s">
        <v>1447</v>
      </c>
      <c r="D1328" s="353" t="str">
        <f t="shared" si="1054"/>
        <v>Non-Op</v>
      </c>
      <c r="E1328" s="353"/>
      <c r="F1328" s="367">
        <v>43070</v>
      </c>
      <c r="G1328" s="353"/>
      <c r="H1328" s="354" t="str">
        <f t="shared" si="1060"/>
        <v/>
      </c>
      <c r="I1328" s="354" t="str">
        <f t="shared" si="1061"/>
        <v/>
      </c>
      <c r="J1328" s="354" t="str">
        <f t="shared" si="1062"/>
        <v/>
      </c>
      <c r="K1328" s="354" t="str">
        <f t="shared" si="1059"/>
        <v>Non-Op</v>
      </c>
      <c r="L1328" s="354" t="str">
        <f t="shared" si="1063"/>
        <v>NO</v>
      </c>
      <c r="M1328" s="354" t="str">
        <f t="shared" si="1064"/>
        <v>NO</v>
      </c>
      <c r="N1328" s="354" t="str">
        <f t="shared" si="1065"/>
        <v/>
      </c>
      <c r="O1328"/>
      <c r="P1328" s="355">
        <v>-991.63</v>
      </c>
      <c r="Q1328" s="355">
        <v>0</v>
      </c>
      <c r="R1328" s="355">
        <v>0</v>
      </c>
      <c r="S1328" s="355">
        <v>0</v>
      </c>
      <c r="T1328" s="355">
        <v>0</v>
      </c>
      <c r="U1328" s="355">
        <v>0</v>
      </c>
      <c r="V1328" s="355">
        <v>0</v>
      </c>
      <c r="W1328" s="355">
        <v>0</v>
      </c>
      <c r="X1328" s="355">
        <v>0</v>
      </c>
      <c r="Y1328" s="355">
        <v>0</v>
      </c>
      <c r="Z1328" s="355">
        <v>0</v>
      </c>
      <c r="AA1328" s="355">
        <v>0</v>
      </c>
      <c r="AB1328" s="355">
        <v>-3949.18</v>
      </c>
      <c r="AC1328" s="355"/>
      <c r="AD1328" s="355"/>
      <c r="AE1328" s="355">
        <f t="shared" si="1040"/>
        <v>-205.86708333333331</v>
      </c>
      <c r="AF1328" s="469"/>
      <c r="AG1328" s="413"/>
      <c r="AH1328" s="357"/>
      <c r="AI1328" s="357"/>
      <c r="AJ1328" s="357"/>
      <c r="AK1328" s="358">
        <f t="shared" si="1066"/>
        <v>-205.86708333333331</v>
      </c>
      <c r="AL1328" s="357">
        <f t="shared" si="1041"/>
        <v>-205.86708333333331</v>
      </c>
      <c r="AM1328" s="359"/>
      <c r="AN1328" s="357"/>
      <c r="AO1328" s="360">
        <f t="shared" si="1042"/>
        <v>0</v>
      </c>
      <c r="AP1328" s="357"/>
      <c r="AQ1328" s="361">
        <f t="shared" si="1052"/>
        <v>-3949.18</v>
      </c>
      <c r="AR1328" s="357"/>
      <c r="AS1328" s="357"/>
      <c r="AT1328" s="357"/>
      <c r="AU1328" s="358">
        <f t="shared" si="1055"/>
        <v>-3949.18</v>
      </c>
      <c r="AV1328" s="357">
        <f t="shared" si="1043"/>
        <v>-3949.18</v>
      </c>
      <c r="AW1328" s="359"/>
      <c r="AX1328" s="357"/>
      <c r="AY1328" s="359">
        <f t="shared" si="1044"/>
        <v>0</v>
      </c>
      <c r="AZ1328" s="516" t="s">
        <v>1686</v>
      </c>
      <c r="BA1328"/>
      <c r="BC1328"/>
      <c r="BD1328"/>
      <c r="BE1328"/>
      <c r="BF1328"/>
      <c r="BG1328"/>
      <c r="BH1328"/>
      <c r="BI1328"/>
      <c r="BJ1328"/>
      <c r="BK1328"/>
      <c r="BL1328"/>
      <c r="BM1328"/>
      <c r="BN1328"/>
      <c r="BO1328"/>
      <c r="BP1328"/>
      <c r="BQ1328"/>
      <c r="BR1328"/>
      <c r="BS1328"/>
      <c r="BT1328"/>
      <c r="BU1328"/>
      <c r="BV1328"/>
      <c r="BW1328"/>
      <c r="BX1328"/>
      <c r="BY1328"/>
      <c r="BZ1328"/>
      <c r="CA1328"/>
      <c r="CB1328"/>
      <c r="CC1328"/>
      <c r="CD1328"/>
      <c r="CE1328"/>
      <c r="CF1328"/>
      <c r="CG1328"/>
      <c r="CH1328"/>
      <c r="CI1328"/>
    </row>
    <row r="1329" spans="1:87" s="11" customFormat="1" ht="12" customHeight="1">
      <c r="A1329" s="373">
        <v>25400821</v>
      </c>
      <c r="B1329" s="387"/>
      <c r="C1329" s="392" t="s">
        <v>1560</v>
      </c>
      <c r="D1329" s="353" t="str">
        <f t="shared" si="1054"/>
        <v>Non-Op</v>
      </c>
      <c r="E1329" s="353"/>
      <c r="F1329" s="383">
        <v>43221</v>
      </c>
      <c r="G1329" s="353"/>
      <c r="H1329" s="354" t="str">
        <f t="shared" si="1060"/>
        <v/>
      </c>
      <c r="I1329" s="354" t="str">
        <f t="shared" si="1061"/>
        <v/>
      </c>
      <c r="J1329" s="354" t="str">
        <f t="shared" si="1062"/>
        <v/>
      </c>
      <c r="K1329" s="354" t="str">
        <f t="shared" si="1059"/>
        <v>Non-Op</v>
      </c>
      <c r="L1329" s="354" t="str">
        <f t="shared" ref="L1329:L1334" si="1090">IF(VALUE(AM1329),"W/C",IF(ISBLANK(AM1329),"NO","W/C"))</f>
        <v>NO</v>
      </c>
      <c r="M1329" s="354" t="str">
        <f t="shared" ref="M1329:M1334" si="1091">IF(VALUE(AN1329),"W/C",IF(ISBLANK(AN1329),"NO","W/C"))</f>
        <v>NO</v>
      </c>
      <c r="N1329" s="354" t="str">
        <f t="shared" ref="N1329:N1334" si="1092">IF(OR(CONCATENATE(L1329,M1329)="NOW/C",CONCATENATE(L1329,M1329)="W/CNO"),"W/C","")</f>
        <v/>
      </c>
      <c r="O1329"/>
      <c r="P1329" s="355"/>
      <c r="Q1329" s="355"/>
      <c r="R1329" s="355"/>
      <c r="S1329" s="355"/>
      <c r="T1329" s="355"/>
      <c r="U1329" s="355">
        <v>-914054.74</v>
      </c>
      <c r="V1329" s="355">
        <v>0</v>
      </c>
      <c r="W1329" s="355">
        <v>0</v>
      </c>
      <c r="X1329" s="355">
        <v>0</v>
      </c>
      <c r="Y1329" s="355">
        <v>0</v>
      </c>
      <c r="Z1329" s="355">
        <v>0</v>
      </c>
      <c r="AA1329" s="355">
        <v>0</v>
      </c>
      <c r="AB1329" s="355">
        <v>0</v>
      </c>
      <c r="AC1329" s="355"/>
      <c r="AD1329" s="355"/>
      <c r="AE1329" s="355">
        <f t="shared" si="1040"/>
        <v>-76171.228333333333</v>
      </c>
      <c r="AF1329" s="469"/>
      <c r="AG1329" s="413"/>
      <c r="AH1329" s="357"/>
      <c r="AI1329" s="357"/>
      <c r="AJ1329" s="357"/>
      <c r="AK1329" s="358">
        <f t="shared" si="1066"/>
        <v>-76171.228333333333</v>
      </c>
      <c r="AL1329" s="357">
        <f t="shared" ref="AL1329:AL1334" si="1093">SUM(AI1329:AK1329)</f>
        <v>-76171.228333333333</v>
      </c>
      <c r="AM1329" s="359"/>
      <c r="AN1329" s="357"/>
      <c r="AO1329" s="360">
        <f t="shared" si="1042"/>
        <v>0</v>
      </c>
      <c r="AP1329" s="357"/>
      <c r="AQ1329" s="361">
        <f t="shared" si="1052"/>
        <v>0</v>
      </c>
      <c r="AR1329" s="357"/>
      <c r="AS1329" s="357"/>
      <c r="AT1329" s="357"/>
      <c r="AU1329" s="358">
        <f t="shared" ref="AU1329:AU1334" si="1094">AQ1329</f>
        <v>0</v>
      </c>
      <c r="AV1329" s="357">
        <f t="shared" ref="AV1329:AV1334" si="1095">SUM(AS1329:AU1329)</f>
        <v>0</v>
      </c>
      <c r="AW1329" s="359"/>
      <c r="AX1329" s="357"/>
      <c r="AY1329" s="359">
        <f t="shared" si="1044"/>
        <v>0</v>
      </c>
      <c r="AZ1329" s="516" t="s">
        <v>1686</v>
      </c>
      <c r="BA1329"/>
      <c r="BC1329"/>
      <c r="BD1329"/>
      <c r="BE1329"/>
      <c r="BF1329"/>
      <c r="BG1329"/>
      <c r="BH1329"/>
      <c r="BI1329"/>
      <c r="BJ1329"/>
      <c r="BK1329"/>
      <c r="BL1329"/>
      <c r="BM1329"/>
      <c r="BN1329"/>
      <c r="BO1329"/>
      <c r="BP1329"/>
      <c r="BQ1329"/>
      <c r="BR1329"/>
      <c r="BS1329"/>
      <c r="BT1329"/>
      <c r="BU1329"/>
      <c r="BV1329"/>
      <c r="BW1329"/>
      <c r="BX1329"/>
      <c r="BY1329"/>
      <c r="BZ1329"/>
      <c r="CA1329"/>
      <c r="CB1329"/>
      <c r="CC1329"/>
      <c r="CD1329"/>
      <c r="CE1329"/>
      <c r="CF1329"/>
      <c r="CG1329"/>
      <c r="CH1329"/>
      <c r="CI1329"/>
    </row>
    <row r="1330" spans="1:87" s="11" customFormat="1" ht="12" customHeight="1">
      <c r="A1330" s="373">
        <v>25400831</v>
      </c>
      <c r="B1330" s="387"/>
      <c r="C1330" s="392" t="s">
        <v>1561</v>
      </c>
      <c r="D1330" s="353" t="str">
        <f t="shared" si="1054"/>
        <v>Non-Op</v>
      </c>
      <c r="E1330" s="353"/>
      <c r="F1330" s="383">
        <v>43221</v>
      </c>
      <c r="G1330" s="353"/>
      <c r="H1330" s="354" t="str">
        <f t="shared" si="1060"/>
        <v/>
      </c>
      <c r="I1330" s="354" t="str">
        <f t="shared" si="1061"/>
        <v/>
      </c>
      <c r="J1330" s="354" t="str">
        <f t="shared" si="1062"/>
        <v/>
      </c>
      <c r="K1330" s="354" t="str">
        <f t="shared" si="1059"/>
        <v>Non-Op</v>
      </c>
      <c r="L1330" s="354" t="str">
        <f t="shared" si="1090"/>
        <v>NO</v>
      </c>
      <c r="M1330" s="354" t="str">
        <f t="shared" si="1091"/>
        <v>NO</v>
      </c>
      <c r="N1330" s="354" t="str">
        <f t="shared" si="1092"/>
        <v/>
      </c>
      <c r="O1330"/>
      <c r="P1330" s="355"/>
      <c r="Q1330" s="355"/>
      <c r="R1330" s="355"/>
      <c r="S1330" s="355"/>
      <c r="T1330" s="355"/>
      <c r="U1330" s="355">
        <v>-1199814.27</v>
      </c>
      <c r="V1330" s="355">
        <v>0</v>
      </c>
      <c r="W1330" s="355">
        <v>0</v>
      </c>
      <c r="X1330" s="355">
        <v>0</v>
      </c>
      <c r="Y1330" s="355">
        <v>0</v>
      </c>
      <c r="Z1330" s="355">
        <v>0</v>
      </c>
      <c r="AA1330" s="355">
        <v>0</v>
      </c>
      <c r="AB1330" s="355">
        <v>0</v>
      </c>
      <c r="AC1330" s="355"/>
      <c r="AD1330" s="355"/>
      <c r="AE1330" s="355">
        <f t="shared" si="1040"/>
        <v>-99984.522500000006</v>
      </c>
      <c r="AF1330" s="469"/>
      <c r="AG1330" s="413"/>
      <c r="AH1330" s="357"/>
      <c r="AI1330" s="357"/>
      <c r="AJ1330" s="357"/>
      <c r="AK1330" s="358">
        <f t="shared" si="1066"/>
        <v>-99984.522500000006</v>
      </c>
      <c r="AL1330" s="357">
        <f t="shared" si="1093"/>
        <v>-99984.522500000006</v>
      </c>
      <c r="AM1330" s="359"/>
      <c r="AN1330" s="357"/>
      <c r="AO1330" s="360">
        <f t="shared" si="1042"/>
        <v>0</v>
      </c>
      <c r="AP1330" s="357"/>
      <c r="AQ1330" s="361">
        <f t="shared" si="1052"/>
        <v>0</v>
      </c>
      <c r="AR1330" s="357"/>
      <c r="AS1330" s="357"/>
      <c r="AT1330" s="357"/>
      <c r="AU1330" s="358">
        <f t="shared" si="1094"/>
        <v>0</v>
      </c>
      <c r="AV1330" s="357">
        <f t="shared" si="1095"/>
        <v>0</v>
      </c>
      <c r="AW1330" s="359"/>
      <c r="AX1330" s="357"/>
      <c r="AY1330" s="359">
        <f t="shared" si="1044"/>
        <v>0</v>
      </c>
      <c r="AZ1330" s="516" t="s">
        <v>1686</v>
      </c>
      <c r="BA1330"/>
      <c r="BC1330"/>
      <c r="BD1330"/>
      <c r="BE1330"/>
      <c r="BF1330"/>
      <c r="BG1330"/>
      <c r="BH1330"/>
      <c r="BI1330"/>
      <c r="BJ1330"/>
      <c r="BK1330"/>
      <c r="BL1330"/>
      <c r="BM1330"/>
      <c r="BN1330"/>
      <c r="BO1330"/>
      <c r="BP1330"/>
      <c r="BQ1330"/>
      <c r="BR1330"/>
      <c r="BS1330"/>
      <c r="BT1330"/>
      <c r="BU1330"/>
      <c r="BV1330"/>
      <c r="BW1330"/>
      <c r="BX1330"/>
      <c r="BY1330"/>
      <c r="BZ1330"/>
      <c r="CA1330"/>
      <c r="CB1330"/>
      <c r="CC1330"/>
      <c r="CD1330"/>
      <c r="CE1330"/>
      <c r="CF1330"/>
      <c r="CG1330"/>
      <c r="CH1330"/>
      <c r="CI1330"/>
    </row>
    <row r="1331" spans="1:87" s="11" customFormat="1" ht="12" customHeight="1">
      <c r="A1331" s="373">
        <v>25400851</v>
      </c>
      <c r="B1331" s="387"/>
      <c r="C1331" s="392" t="s">
        <v>1562</v>
      </c>
      <c r="D1331" s="353" t="str">
        <f t="shared" si="1054"/>
        <v>Non-Op</v>
      </c>
      <c r="E1331" s="353"/>
      <c r="F1331" s="383">
        <v>43221</v>
      </c>
      <c r="G1331" s="353"/>
      <c r="H1331" s="354" t="str">
        <f t="shared" si="1060"/>
        <v/>
      </c>
      <c r="I1331" s="354" t="str">
        <f t="shared" si="1061"/>
        <v/>
      </c>
      <c r="J1331" s="354" t="str">
        <f t="shared" si="1062"/>
        <v/>
      </c>
      <c r="K1331" s="354" t="str">
        <f t="shared" si="1059"/>
        <v>Non-Op</v>
      </c>
      <c r="L1331" s="354" t="str">
        <f t="shared" si="1090"/>
        <v>NO</v>
      </c>
      <c r="M1331" s="354" t="str">
        <f t="shared" si="1091"/>
        <v>NO</v>
      </c>
      <c r="N1331" s="354" t="str">
        <f t="shared" si="1092"/>
        <v/>
      </c>
      <c r="O1331"/>
      <c r="P1331" s="355"/>
      <c r="Q1331" s="355"/>
      <c r="R1331" s="355"/>
      <c r="S1331" s="355"/>
      <c r="T1331" s="355"/>
      <c r="U1331" s="355">
        <v>-1148339.57</v>
      </c>
      <c r="V1331" s="355">
        <v>-1072693.1399999999</v>
      </c>
      <c r="W1331" s="355">
        <v>-987439.5</v>
      </c>
      <c r="X1331" s="355">
        <v>-906842.98</v>
      </c>
      <c r="Y1331" s="355">
        <v>-832300.26</v>
      </c>
      <c r="Z1331" s="355">
        <v>-737333.87</v>
      </c>
      <c r="AA1331" s="355">
        <v>-624153.63</v>
      </c>
      <c r="AB1331" s="355">
        <v>-484311.18</v>
      </c>
      <c r="AC1331" s="355"/>
      <c r="AD1331" s="355"/>
      <c r="AE1331" s="355">
        <f t="shared" si="1040"/>
        <v>-545938.21166666667</v>
      </c>
      <c r="AF1331" s="469"/>
      <c r="AG1331" s="413"/>
      <c r="AH1331" s="357"/>
      <c r="AI1331" s="357"/>
      <c r="AJ1331" s="357"/>
      <c r="AK1331" s="358">
        <f t="shared" si="1066"/>
        <v>-545938.21166666667</v>
      </c>
      <c r="AL1331" s="357">
        <f t="shared" si="1093"/>
        <v>-545938.21166666667</v>
      </c>
      <c r="AM1331" s="359"/>
      <c r="AN1331" s="357"/>
      <c r="AO1331" s="360">
        <f t="shared" si="1042"/>
        <v>0</v>
      </c>
      <c r="AP1331" s="357"/>
      <c r="AQ1331" s="361">
        <f t="shared" si="1052"/>
        <v>-484311.18</v>
      </c>
      <c r="AR1331" s="357"/>
      <c r="AS1331" s="357"/>
      <c r="AT1331" s="357"/>
      <c r="AU1331" s="358">
        <f t="shared" si="1094"/>
        <v>-484311.18</v>
      </c>
      <c r="AV1331" s="357">
        <f t="shared" si="1095"/>
        <v>-484311.18</v>
      </c>
      <c r="AW1331" s="359"/>
      <c r="AX1331" s="357"/>
      <c r="AY1331" s="359">
        <f t="shared" si="1044"/>
        <v>0</v>
      </c>
      <c r="AZ1331" s="516" t="s">
        <v>1686</v>
      </c>
      <c r="BA1331"/>
      <c r="BC1331"/>
      <c r="BD1331"/>
      <c r="BE1331"/>
      <c r="BF1331"/>
      <c r="BG1331"/>
      <c r="BH1331"/>
      <c r="BI1331"/>
      <c r="BJ1331"/>
      <c r="BK1331"/>
      <c r="BL1331"/>
      <c r="BM1331"/>
      <c r="BN1331"/>
      <c r="BO1331"/>
      <c r="BP1331"/>
      <c r="BQ1331"/>
      <c r="BR1331"/>
      <c r="BS1331"/>
      <c r="BT1331"/>
      <c r="BU1331"/>
      <c r="BV1331"/>
      <c r="BW1331"/>
      <c r="BX1331"/>
      <c r="BY1331"/>
      <c r="BZ1331"/>
      <c r="CA1331"/>
      <c r="CB1331"/>
      <c r="CC1331"/>
      <c r="CD1331"/>
      <c r="CE1331"/>
      <c r="CF1331"/>
      <c r="CG1331"/>
      <c r="CH1331"/>
      <c r="CI1331"/>
    </row>
    <row r="1332" spans="1:87" s="11" customFormat="1" ht="12" customHeight="1">
      <c r="A1332" s="373">
        <v>25400861</v>
      </c>
      <c r="B1332" s="387"/>
      <c r="C1332" s="392" t="s">
        <v>1563</v>
      </c>
      <c r="D1332" s="353" t="str">
        <f t="shared" si="1054"/>
        <v>Non-Op</v>
      </c>
      <c r="E1332" s="353"/>
      <c r="F1332" s="383">
        <v>43221</v>
      </c>
      <c r="G1332" s="353"/>
      <c r="H1332" s="354" t="str">
        <f t="shared" si="1060"/>
        <v/>
      </c>
      <c r="I1332" s="354" t="str">
        <f t="shared" si="1061"/>
        <v/>
      </c>
      <c r="J1332" s="354" t="str">
        <f t="shared" si="1062"/>
        <v/>
      </c>
      <c r="K1332" s="354" t="str">
        <f t="shared" si="1059"/>
        <v>Non-Op</v>
      </c>
      <c r="L1332" s="354" t="str">
        <f t="shared" si="1090"/>
        <v>NO</v>
      </c>
      <c r="M1332" s="354" t="str">
        <f t="shared" si="1091"/>
        <v>NO</v>
      </c>
      <c r="N1332" s="354" t="str">
        <f t="shared" si="1092"/>
        <v/>
      </c>
      <c r="O1332"/>
      <c r="P1332" s="355"/>
      <c r="Q1332" s="355"/>
      <c r="R1332" s="355"/>
      <c r="S1332" s="355"/>
      <c r="T1332" s="355"/>
      <c r="U1332" s="355">
        <v>63.04</v>
      </c>
      <c r="V1332" s="355">
        <v>0</v>
      </c>
      <c r="W1332" s="355">
        <v>0</v>
      </c>
      <c r="X1332" s="355">
        <v>0</v>
      </c>
      <c r="Y1332" s="355">
        <v>0</v>
      </c>
      <c r="Z1332" s="355">
        <v>0</v>
      </c>
      <c r="AA1332" s="355">
        <v>0</v>
      </c>
      <c r="AB1332" s="355">
        <v>0</v>
      </c>
      <c r="AC1332" s="355"/>
      <c r="AD1332" s="355"/>
      <c r="AE1332" s="355">
        <f t="shared" si="1040"/>
        <v>5.253333333333333</v>
      </c>
      <c r="AF1332" s="469"/>
      <c r="AG1332" s="413"/>
      <c r="AH1332" s="357"/>
      <c r="AI1332" s="357"/>
      <c r="AJ1332" s="357"/>
      <c r="AK1332" s="358">
        <f t="shared" si="1066"/>
        <v>5.253333333333333</v>
      </c>
      <c r="AL1332" s="357">
        <f t="shared" si="1093"/>
        <v>5.253333333333333</v>
      </c>
      <c r="AM1332" s="359"/>
      <c r="AN1332" s="357"/>
      <c r="AO1332" s="360">
        <f t="shared" si="1042"/>
        <v>0</v>
      </c>
      <c r="AP1332" s="357"/>
      <c r="AQ1332" s="361">
        <f t="shared" si="1052"/>
        <v>0</v>
      </c>
      <c r="AR1332" s="357"/>
      <c r="AS1332" s="357"/>
      <c r="AT1332" s="357"/>
      <c r="AU1332" s="358">
        <f t="shared" si="1094"/>
        <v>0</v>
      </c>
      <c r="AV1332" s="357">
        <f t="shared" si="1095"/>
        <v>0</v>
      </c>
      <c r="AW1332" s="359"/>
      <c r="AX1332" s="357"/>
      <c r="AY1332" s="359">
        <f t="shared" si="1044"/>
        <v>0</v>
      </c>
      <c r="AZ1332" s="516" t="s">
        <v>1686</v>
      </c>
      <c r="BA1332"/>
      <c r="BC1332"/>
      <c r="BD1332"/>
      <c r="BE1332"/>
      <c r="BF1332"/>
      <c r="BG1332"/>
      <c r="BH1332"/>
      <c r="BI1332"/>
      <c r="BJ1332"/>
      <c r="BK1332"/>
      <c r="BL1332"/>
      <c r="BM1332"/>
      <c r="BN1332"/>
      <c r="BO1332"/>
      <c r="BP1332"/>
      <c r="BQ1332"/>
      <c r="BR1332"/>
      <c r="BS1332"/>
      <c r="BT1332"/>
      <c r="BU1332"/>
      <c r="BV1332"/>
      <c r="BW1332"/>
      <c r="BX1332"/>
      <c r="BY1332"/>
      <c r="BZ1332"/>
      <c r="CA1332"/>
      <c r="CB1332"/>
      <c r="CC1332"/>
      <c r="CD1332"/>
      <c r="CE1332"/>
      <c r="CF1332"/>
      <c r="CG1332"/>
      <c r="CH1332"/>
      <c r="CI1332"/>
    </row>
    <row r="1333" spans="1:87" s="11" customFormat="1" ht="12" customHeight="1">
      <c r="A1333" s="373">
        <v>25400871</v>
      </c>
      <c r="B1333" s="387"/>
      <c r="C1333" s="392" t="s">
        <v>1591</v>
      </c>
      <c r="D1333" s="353" t="str">
        <f t="shared" si="1054"/>
        <v>Non-Op</v>
      </c>
      <c r="E1333" s="353"/>
      <c r="F1333" s="383">
        <v>43252</v>
      </c>
      <c r="G1333" s="353"/>
      <c r="H1333" s="354"/>
      <c r="I1333" s="354"/>
      <c r="J1333" s="354"/>
      <c r="K1333" s="354" t="str">
        <f t="shared" si="1059"/>
        <v>Non-Op</v>
      </c>
      <c r="L1333" s="354" t="str">
        <f t="shared" ref="L1333" si="1096">IF(VALUE(AM1333),"W/C",IF(ISBLANK(AM1333),"NO","W/C"))</f>
        <v>NO</v>
      </c>
      <c r="M1333" s="354" t="str">
        <f t="shared" ref="M1333" si="1097">IF(VALUE(AN1333),"W/C",IF(ISBLANK(AN1333),"NO","W/C"))</f>
        <v>NO</v>
      </c>
      <c r="N1333" s="354"/>
      <c r="O1333"/>
      <c r="P1333" s="355"/>
      <c r="Q1333" s="355"/>
      <c r="R1333" s="355"/>
      <c r="S1333" s="355"/>
      <c r="T1333" s="355"/>
      <c r="U1333" s="355"/>
      <c r="V1333" s="355">
        <v>-153324.51999999999</v>
      </c>
      <c r="W1333" s="355">
        <v>-139988.5</v>
      </c>
      <c r="X1333" s="355">
        <v>-126783.29</v>
      </c>
      <c r="Y1333" s="355">
        <v>-115222.27</v>
      </c>
      <c r="Z1333" s="355">
        <v>-102522.76</v>
      </c>
      <c r="AA1333" s="355">
        <v>-88994.92</v>
      </c>
      <c r="AB1333" s="355">
        <v>-74487.58</v>
      </c>
      <c r="AC1333" s="355"/>
      <c r="AD1333" s="355"/>
      <c r="AE1333" s="355">
        <f t="shared" si="1040"/>
        <v>-63673.337500000001</v>
      </c>
      <c r="AF1333" s="469"/>
      <c r="AG1333" s="413"/>
      <c r="AH1333" s="357"/>
      <c r="AI1333" s="357"/>
      <c r="AJ1333" s="357"/>
      <c r="AK1333" s="358">
        <f t="shared" si="1066"/>
        <v>-63673.337500000001</v>
      </c>
      <c r="AL1333" s="357">
        <f t="shared" ref="AL1333" si="1098">SUM(AI1333:AK1333)</f>
        <v>-63673.337500000001</v>
      </c>
      <c r="AM1333" s="359"/>
      <c r="AN1333" s="357"/>
      <c r="AO1333" s="360">
        <f t="shared" ref="AO1333" si="1099">AM1333+AN1333</f>
        <v>0</v>
      </c>
      <c r="AP1333" s="357"/>
      <c r="AQ1333" s="361">
        <f t="shared" si="1052"/>
        <v>-74487.58</v>
      </c>
      <c r="AR1333" s="357"/>
      <c r="AS1333" s="357"/>
      <c r="AT1333" s="357"/>
      <c r="AU1333" s="358">
        <f t="shared" si="1094"/>
        <v>-74487.58</v>
      </c>
      <c r="AV1333" s="357">
        <f t="shared" ref="AV1333" si="1100">SUM(AS1333:AU1333)</f>
        <v>-74487.58</v>
      </c>
      <c r="AW1333" s="359"/>
      <c r="AX1333" s="357"/>
      <c r="AY1333" s="359">
        <f t="shared" ref="AY1333" si="1101">AW1333+AX1333</f>
        <v>0</v>
      </c>
      <c r="AZ1333" s="516" t="s">
        <v>1686</v>
      </c>
      <c r="BA1333"/>
      <c r="BC1333"/>
      <c r="BD1333"/>
      <c r="BE1333"/>
      <c r="BF1333"/>
      <c r="BG1333"/>
      <c r="BH1333"/>
      <c r="BI1333"/>
      <c r="BJ1333"/>
      <c r="BK1333"/>
      <c r="BL1333"/>
      <c r="BM1333"/>
      <c r="BN1333"/>
      <c r="BO1333"/>
      <c r="BP1333"/>
      <c r="BQ1333"/>
      <c r="BR1333"/>
      <c r="BS1333"/>
      <c r="BT1333"/>
      <c r="BU1333"/>
      <c r="BV1333"/>
      <c r="BW1333"/>
      <c r="BX1333"/>
      <c r="BY1333"/>
      <c r="BZ1333"/>
      <c r="CA1333"/>
      <c r="CB1333"/>
      <c r="CC1333"/>
      <c r="CD1333"/>
      <c r="CE1333"/>
      <c r="CF1333"/>
      <c r="CG1333"/>
      <c r="CH1333"/>
      <c r="CI1333"/>
    </row>
    <row r="1334" spans="1:87" s="11" customFormat="1" ht="12" customHeight="1">
      <c r="A1334" s="373">
        <v>25400881</v>
      </c>
      <c r="B1334" s="387"/>
      <c r="C1334" s="392" t="s">
        <v>1564</v>
      </c>
      <c r="D1334" s="353" t="str">
        <f t="shared" si="1054"/>
        <v>Non-Op</v>
      </c>
      <c r="E1334" s="353"/>
      <c r="F1334" s="383">
        <v>43221</v>
      </c>
      <c r="G1334" s="353"/>
      <c r="H1334" s="354" t="str">
        <f t="shared" ref="H1334:H1373" si="1102">IF(VALUE(AH1334),H$7,IF(ISBLANK(AH1334),"",H$7))</f>
        <v/>
      </c>
      <c r="I1334" s="354" t="str">
        <f t="shared" ref="I1334:I1373" si="1103">IF(VALUE(AI1334),I$7,IF(ISBLANK(AI1334),"",I$7))</f>
        <v/>
      </c>
      <c r="J1334" s="354" t="str">
        <f t="shared" ref="J1334:J1373" si="1104">IF(VALUE(AJ1334),J$7,IF(ISBLANK(AJ1334),"",J$7))</f>
        <v/>
      </c>
      <c r="K1334" s="354" t="str">
        <f t="shared" si="1059"/>
        <v>Non-Op</v>
      </c>
      <c r="L1334" s="354" t="str">
        <f t="shared" si="1090"/>
        <v>NO</v>
      </c>
      <c r="M1334" s="354" t="str">
        <f t="shared" si="1091"/>
        <v>NO</v>
      </c>
      <c r="N1334" s="354" t="str">
        <f t="shared" si="1092"/>
        <v/>
      </c>
      <c r="O1334"/>
      <c r="P1334" s="355"/>
      <c r="Q1334" s="355"/>
      <c r="R1334" s="355"/>
      <c r="S1334" s="355"/>
      <c r="T1334" s="355"/>
      <c r="U1334" s="355">
        <v>-64872.24</v>
      </c>
      <c r="V1334" s="355">
        <v>-59091.6</v>
      </c>
      <c r="W1334" s="355">
        <v>-53303.37</v>
      </c>
      <c r="X1334" s="355">
        <v>-47651.08</v>
      </c>
      <c r="Y1334" s="355">
        <v>-42005.760000000002</v>
      </c>
      <c r="Z1334" s="355">
        <v>-36063.379999999997</v>
      </c>
      <c r="AA1334" s="355">
        <v>-30728.01</v>
      </c>
      <c r="AB1334" s="355">
        <v>-24936.55</v>
      </c>
      <c r="AC1334" s="355"/>
      <c r="AD1334" s="355"/>
      <c r="AE1334" s="355">
        <f t="shared" si="1040"/>
        <v>-28848.642916666668</v>
      </c>
      <c r="AF1334" s="469"/>
      <c r="AG1334" s="413"/>
      <c r="AH1334" s="357"/>
      <c r="AI1334" s="357"/>
      <c r="AJ1334" s="357"/>
      <c r="AK1334" s="358">
        <f t="shared" si="1066"/>
        <v>-28848.642916666668</v>
      </c>
      <c r="AL1334" s="357">
        <f t="shared" si="1093"/>
        <v>-28848.642916666668</v>
      </c>
      <c r="AM1334" s="359"/>
      <c r="AN1334" s="357"/>
      <c r="AO1334" s="360">
        <f t="shared" si="1042"/>
        <v>0</v>
      </c>
      <c r="AP1334" s="357"/>
      <c r="AQ1334" s="361">
        <f t="shared" si="1052"/>
        <v>-24936.55</v>
      </c>
      <c r="AR1334" s="357"/>
      <c r="AS1334" s="357"/>
      <c r="AT1334" s="357"/>
      <c r="AU1334" s="358">
        <f t="shared" si="1094"/>
        <v>-24936.55</v>
      </c>
      <c r="AV1334" s="357">
        <f t="shared" si="1095"/>
        <v>-24936.55</v>
      </c>
      <c r="AW1334" s="359"/>
      <c r="AX1334" s="357"/>
      <c r="AY1334" s="359">
        <f t="shared" si="1044"/>
        <v>0</v>
      </c>
      <c r="AZ1334" s="516" t="s">
        <v>1686</v>
      </c>
      <c r="BA1334"/>
      <c r="BC1334"/>
      <c r="BD1334"/>
      <c r="BE1334"/>
      <c r="BF1334"/>
      <c r="BG1334"/>
      <c r="BH1334"/>
      <c r="BI1334"/>
      <c r="BJ1334"/>
      <c r="BK1334"/>
      <c r="BL1334"/>
      <c r="BM1334"/>
      <c r="BN1334"/>
      <c r="BO1334"/>
      <c r="BP1334"/>
      <c r="BQ1334"/>
      <c r="BR1334"/>
      <c r="BS1334"/>
      <c r="BT1334"/>
      <c r="BU1334"/>
      <c r="BV1334"/>
      <c r="BW1334"/>
      <c r="BX1334"/>
      <c r="BY1334"/>
      <c r="BZ1334"/>
      <c r="CA1334"/>
      <c r="CB1334"/>
      <c r="CC1334"/>
      <c r="CD1334"/>
      <c r="CE1334"/>
      <c r="CF1334"/>
      <c r="CG1334"/>
      <c r="CH1334"/>
      <c r="CI1334"/>
    </row>
    <row r="1335" spans="1:87" s="11" customFormat="1" ht="12" customHeight="1">
      <c r="A1335" s="168">
        <v>25500002</v>
      </c>
      <c r="B1335" s="111" t="str">
        <f t="shared" si="1053"/>
        <v>25500002</v>
      </c>
      <c r="C1335" s="96" t="s">
        <v>1175</v>
      </c>
      <c r="D1335" s="115" t="str">
        <f t="shared" si="1054"/>
        <v>AIC</v>
      </c>
      <c r="E1335" s="115"/>
      <c r="F1335" s="96"/>
      <c r="G1335" s="115"/>
      <c r="H1335" s="184" t="str">
        <f t="shared" si="1102"/>
        <v>AIC</v>
      </c>
      <c r="I1335" s="184" t="str">
        <f t="shared" si="1103"/>
        <v/>
      </c>
      <c r="J1335" s="184" t="str">
        <f t="shared" si="1104"/>
        <v/>
      </c>
      <c r="K1335" s="184" t="str">
        <f t="shared" si="1059"/>
        <v/>
      </c>
      <c r="L1335" s="184" t="str">
        <f t="shared" si="1063"/>
        <v>NO</v>
      </c>
      <c r="M1335" s="184" t="str">
        <f t="shared" si="1064"/>
        <v>NO</v>
      </c>
      <c r="N1335" s="184" t="str">
        <f t="shared" si="1065"/>
        <v/>
      </c>
      <c r="O1335"/>
      <c r="P1335" s="97">
        <v>-8165809</v>
      </c>
      <c r="Q1335" s="97">
        <v>-8165809</v>
      </c>
      <c r="R1335" s="97">
        <v>-8165809</v>
      </c>
      <c r="S1335" s="97">
        <v>-8165809</v>
      </c>
      <c r="T1335" s="97">
        <v>-8165809</v>
      </c>
      <c r="U1335" s="97">
        <v>-8165809</v>
      </c>
      <c r="V1335" s="97">
        <v>-8165809</v>
      </c>
      <c r="W1335" s="97">
        <v>-8165809</v>
      </c>
      <c r="X1335" s="97">
        <v>-8165809</v>
      </c>
      <c r="Y1335" s="97">
        <v>-8165809</v>
      </c>
      <c r="Z1335" s="97">
        <v>-8165809</v>
      </c>
      <c r="AA1335" s="97">
        <v>-8165809</v>
      </c>
      <c r="AB1335" s="97">
        <v>-8165809</v>
      </c>
      <c r="AC1335" s="97"/>
      <c r="AD1335" s="97"/>
      <c r="AE1335" s="97">
        <f t="shared" si="1040"/>
        <v>-8165809</v>
      </c>
      <c r="AF1335" s="100"/>
      <c r="AG1335" s="100"/>
      <c r="AH1335" s="102">
        <f>AE1335</f>
        <v>-8165809</v>
      </c>
      <c r="AI1335" s="102"/>
      <c r="AJ1335" s="102"/>
      <c r="AK1335" s="103"/>
      <c r="AL1335" s="102">
        <f t="shared" si="1041"/>
        <v>0</v>
      </c>
      <c r="AM1335" s="101"/>
      <c r="AN1335" s="102"/>
      <c r="AO1335" s="264">
        <f t="shared" si="1042"/>
        <v>0</v>
      </c>
      <c r="AP1335" s="102"/>
      <c r="AQ1335" s="87">
        <f t="shared" si="1052"/>
        <v>-8165809</v>
      </c>
      <c r="AR1335" s="102">
        <f>AQ1335</f>
        <v>-8165809</v>
      </c>
      <c r="AS1335" s="102"/>
      <c r="AT1335" s="102"/>
      <c r="AU1335" s="103"/>
      <c r="AV1335" s="102">
        <f t="shared" si="1043"/>
        <v>0</v>
      </c>
      <c r="AW1335" s="101"/>
      <c r="AX1335" s="102"/>
      <c r="AY1335" s="101">
        <f t="shared" si="1044"/>
        <v>0</v>
      </c>
      <c r="AZ1335" s="516"/>
      <c r="BA1335"/>
      <c r="BC1335"/>
      <c r="BD1335"/>
      <c r="BE1335"/>
      <c r="BF1335"/>
      <c r="BG1335"/>
      <c r="BH1335"/>
      <c r="BI1335"/>
      <c r="BJ1335"/>
      <c r="BK1335"/>
      <c r="BL1335"/>
      <c r="BM1335"/>
      <c r="BN1335"/>
      <c r="BO1335"/>
      <c r="BP1335"/>
      <c r="BQ1335"/>
      <c r="BR1335"/>
      <c r="BS1335"/>
      <c r="BT1335"/>
      <c r="BU1335"/>
      <c r="BV1335"/>
      <c r="BW1335"/>
      <c r="BX1335"/>
      <c r="BY1335"/>
      <c r="BZ1335"/>
      <c r="CA1335"/>
      <c r="CB1335"/>
      <c r="CC1335"/>
      <c r="CD1335"/>
      <c r="CE1335"/>
      <c r="CF1335"/>
      <c r="CG1335"/>
      <c r="CH1335"/>
      <c r="CI1335"/>
    </row>
    <row r="1336" spans="1:87" s="11" customFormat="1" ht="12" customHeight="1">
      <c r="A1336" s="168">
        <v>25500022</v>
      </c>
      <c r="B1336" s="111" t="str">
        <f t="shared" si="1053"/>
        <v>25500022</v>
      </c>
      <c r="C1336" s="96" t="s">
        <v>1175</v>
      </c>
      <c r="D1336" s="115" t="str">
        <f t="shared" si="1054"/>
        <v>AIC</v>
      </c>
      <c r="E1336" s="115"/>
      <c r="F1336" s="96"/>
      <c r="G1336" s="115"/>
      <c r="H1336" s="184" t="str">
        <f t="shared" si="1102"/>
        <v>AIC</v>
      </c>
      <c r="I1336" s="184" t="str">
        <f t="shared" si="1103"/>
        <v/>
      </c>
      <c r="J1336" s="184" t="str">
        <f t="shared" si="1104"/>
        <v/>
      </c>
      <c r="K1336" s="184" t="str">
        <f t="shared" si="1059"/>
        <v/>
      </c>
      <c r="L1336" s="184" t="str">
        <f t="shared" si="1063"/>
        <v>NO</v>
      </c>
      <c r="M1336" s="184" t="str">
        <f t="shared" si="1064"/>
        <v>NO</v>
      </c>
      <c r="N1336" s="184" t="str">
        <f t="shared" si="1065"/>
        <v/>
      </c>
      <c r="O1336"/>
      <c r="P1336" s="97">
        <v>8165809</v>
      </c>
      <c r="Q1336" s="97">
        <v>8165809</v>
      </c>
      <c r="R1336" s="97">
        <v>8165809</v>
      </c>
      <c r="S1336" s="97">
        <v>8165809</v>
      </c>
      <c r="T1336" s="97">
        <v>8165809</v>
      </c>
      <c r="U1336" s="97">
        <v>8165809</v>
      </c>
      <c r="V1336" s="97">
        <v>8165809</v>
      </c>
      <c r="W1336" s="97">
        <v>8165809</v>
      </c>
      <c r="X1336" s="97">
        <v>8165809</v>
      </c>
      <c r="Y1336" s="97">
        <v>8165809</v>
      </c>
      <c r="Z1336" s="97">
        <v>8165809</v>
      </c>
      <c r="AA1336" s="97">
        <v>8165809</v>
      </c>
      <c r="AB1336" s="97">
        <v>8165809</v>
      </c>
      <c r="AC1336" s="97"/>
      <c r="AD1336" s="97"/>
      <c r="AE1336" s="97">
        <f t="shared" si="1040"/>
        <v>8165809</v>
      </c>
      <c r="AF1336" s="105"/>
      <c r="AG1336" s="100"/>
      <c r="AH1336" s="102">
        <f>AE1336</f>
        <v>8165809</v>
      </c>
      <c r="AI1336" s="102"/>
      <c r="AJ1336" s="102"/>
      <c r="AK1336" s="103"/>
      <c r="AL1336" s="102">
        <f t="shared" si="1041"/>
        <v>0</v>
      </c>
      <c r="AM1336" s="101"/>
      <c r="AN1336" s="102"/>
      <c r="AO1336" s="264">
        <f t="shared" si="1042"/>
        <v>0</v>
      </c>
      <c r="AP1336" s="102"/>
      <c r="AQ1336" s="87">
        <f t="shared" si="1052"/>
        <v>8165809</v>
      </c>
      <c r="AR1336" s="102">
        <f>AQ1336</f>
        <v>8165809</v>
      </c>
      <c r="AS1336" s="102"/>
      <c r="AT1336" s="102"/>
      <c r="AU1336" s="103"/>
      <c r="AV1336" s="102">
        <f t="shared" si="1043"/>
        <v>0</v>
      </c>
      <c r="AW1336" s="101"/>
      <c r="AX1336" s="102"/>
      <c r="AY1336" s="101">
        <f t="shared" si="1044"/>
        <v>0</v>
      </c>
      <c r="AZ1336" s="516"/>
      <c r="BA1336"/>
      <c r="BC1336"/>
      <c r="BD1336"/>
      <c r="BE1336"/>
      <c r="BF1336"/>
      <c r="BG1336"/>
      <c r="BH1336"/>
      <c r="BI1336"/>
      <c r="BJ1336"/>
      <c r="BK1336"/>
      <c r="BL1336"/>
      <c r="BM1336"/>
      <c r="BN1336"/>
      <c r="BO1336"/>
      <c r="BP1336"/>
      <c r="BQ1336"/>
      <c r="BR1336"/>
      <c r="BS1336"/>
      <c r="BT1336"/>
      <c r="BU1336"/>
      <c r="BV1336"/>
      <c r="BW1336"/>
      <c r="BX1336"/>
      <c r="BY1336"/>
      <c r="BZ1336"/>
      <c r="CA1336"/>
      <c r="CB1336"/>
      <c r="CC1336"/>
      <c r="CD1336"/>
      <c r="CE1336"/>
      <c r="CF1336"/>
      <c r="CG1336"/>
      <c r="CH1336"/>
      <c r="CI1336"/>
    </row>
    <row r="1337" spans="1:87" s="11" customFormat="1" ht="12" customHeight="1">
      <c r="A1337" s="168">
        <v>25600072</v>
      </c>
      <c r="B1337" s="111" t="str">
        <f t="shared" si="1053"/>
        <v>25600072</v>
      </c>
      <c r="C1337" s="115" t="s">
        <v>313</v>
      </c>
      <c r="D1337" s="115" t="str">
        <f t="shared" si="1054"/>
        <v>W/C</v>
      </c>
      <c r="E1337" s="115"/>
      <c r="F1337" s="115"/>
      <c r="G1337" s="115"/>
      <c r="H1337" s="184" t="str">
        <f t="shared" si="1102"/>
        <v/>
      </c>
      <c r="I1337" s="184" t="str">
        <f t="shared" si="1103"/>
        <v/>
      </c>
      <c r="J1337" s="184" t="str">
        <f t="shared" si="1104"/>
        <v/>
      </c>
      <c r="K1337" s="184" t="str">
        <f t="shared" si="1059"/>
        <v/>
      </c>
      <c r="L1337" s="184" t="str">
        <f t="shared" si="1063"/>
        <v>NO</v>
      </c>
      <c r="M1337" s="184" t="str">
        <f t="shared" si="1064"/>
        <v>W/C</v>
      </c>
      <c r="N1337" s="184" t="str">
        <f t="shared" si="1065"/>
        <v>W/C</v>
      </c>
      <c r="O1337"/>
      <c r="P1337" s="97">
        <v>0</v>
      </c>
      <c r="Q1337" s="97">
        <v>0</v>
      </c>
      <c r="R1337" s="97">
        <v>0</v>
      </c>
      <c r="S1337" s="97">
        <v>0</v>
      </c>
      <c r="T1337" s="97">
        <v>0</v>
      </c>
      <c r="U1337" s="97">
        <v>0</v>
      </c>
      <c r="V1337" s="97">
        <v>0</v>
      </c>
      <c r="W1337" s="97">
        <v>0</v>
      </c>
      <c r="X1337" s="97">
        <v>0</v>
      </c>
      <c r="Y1337" s="97">
        <v>0</v>
      </c>
      <c r="Z1337" s="97">
        <v>0</v>
      </c>
      <c r="AA1337" s="97">
        <v>0</v>
      </c>
      <c r="AB1337" s="97">
        <v>0</v>
      </c>
      <c r="AC1337" s="97"/>
      <c r="AD1337" s="97"/>
      <c r="AE1337" s="97">
        <f t="shared" si="1040"/>
        <v>0</v>
      </c>
      <c r="AF1337" s="105"/>
      <c r="AG1337" s="105"/>
      <c r="AH1337" s="102"/>
      <c r="AI1337" s="102"/>
      <c r="AJ1337" s="102"/>
      <c r="AK1337" s="103"/>
      <c r="AL1337" s="102">
        <f t="shared" si="1041"/>
        <v>0</v>
      </c>
      <c r="AM1337" s="101"/>
      <c r="AN1337" s="102">
        <f t="shared" ref="AN1337:AN1342" si="1105">AE1337</f>
        <v>0</v>
      </c>
      <c r="AO1337" s="264">
        <f t="shared" si="1042"/>
        <v>0</v>
      </c>
      <c r="AP1337" s="102"/>
      <c r="AQ1337" s="87">
        <f t="shared" si="1052"/>
        <v>0</v>
      </c>
      <c r="AR1337" s="102"/>
      <c r="AS1337" s="102"/>
      <c r="AT1337" s="102"/>
      <c r="AU1337" s="103"/>
      <c r="AV1337" s="102">
        <f t="shared" si="1043"/>
        <v>0</v>
      </c>
      <c r="AW1337" s="101"/>
      <c r="AX1337" s="102">
        <f>AQ1337</f>
        <v>0</v>
      </c>
      <c r="AY1337" s="101">
        <f t="shared" si="1044"/>
        <v>0</v>
      </c>
      <c r="AZ1337" s="516"/>
      <c r="BA1337"/>
      <c r="BC1337"/>
      <c r="BD1337"/>
      <c r="BE1337"/>
      <c r="BF1337"/>
      <c r="BG1337"/>
      <c r="BH1337"/>
      <c r="BI1337"/>
      <c r="BJ1337"/>
      <c r="BK1337"/>
      <c r="BL1337"/>
      <c r="BM1337"/>
      <c r="BN1337"/>
      <c r="BO1337"/>
      <c r="BP1337"/>
      <c r="BQ1337"/>
      <c r="BR1337"/>
      <c r="BS1337"/>
      <c r="BT1337"/>
      <c r="BU1337"/>
      <c r="BV1337"/>
      <c r="BW1337"/>
      <c r="BX1337"/>
      <c r="BY1337"/>
      <c r="BZ1337"/>
      <c r="CA1337"/>
      <c r="CB1337"/>
      <c r="CC1337"/>
      <c r="CD1337"/>
      <c r="CE1337"/>
      <c r="CF1337"/>
      <c r="CG1337"/>
      <c r="CH1337"/>
      <c r="CI1337"/>
    </row>
    <row r="1338" spans="1:87" s="11" customFormat="1" ht="12" customHeight="1">
      <c r="A1338" s="168">
        <v>25600081</v>
      </c>
      <c r="B1338" s="111" t="str">
        <f t="shared" si="1053"/>
        <v>25600081</v>
      </c>
      <c r="C1338" s="115" t="s">
        <v>703</v>
      </c>
      <c r="D1338" s="115" t="str">
        <f t="shared" si="1054"/>
        <v>W/C</v>
      </c>
      <c r="E1338" s="115"/>
      <c r="F1338" s="115"/>
      <c r="G1338" s="115"/>
      <c r="H1338" s="184" t="str">
        <f t="shared" si="1102"/>
        <v/>
      </c>
      <c r="I1338" s="184" t="str">
        <f t="shared" si="1103"/>
        <v/>
      </c>
      <c r="J1338" s="184" t="str">
        <f t="shared" si="1104"/>
        <v/>
      </c>
      <c r="K1338" s="184" t="str">
        <f t="shared" si="1059"/>
        <v/>
      </c>
      <c r="L1338" s="184" t="str">
        <f t="shared" si="1063"/>
        <v>NO</v>
      </c>
      <c r="M1338" s="184" t="str">
        <f t="shared" si="1064"/>
        <v>W/C</v>
      </c>
      <c r="N1338" s="184" t="str">
        <f t="shared" si="1065"/>
        <v>W/C</v>
      </c>
      <c r="O1338"/>
      <c r="P1338" s="97">
        <v>-90155.03</v>
      </c>
      <c r="Q1338" s="97">
        <v>-90155.03</v>
      </c>
      <c r="R1338" s="97">
        <v>-90155.03</v>
      </c>
      <c r="S1338" s="97">
        <v>-90155.03</v>
      </c>
      <c r="T1338" s="97">
        <v>-90366.97</v>
      </c>
      <c r="U1338" s="97">
        <v>-90366.97</v>
      </c>
      <c r="V1338" s="97">
        <v>-90366.97</v>
      </c>
      <c r="W1338" s="97">
        <v>-125419.69</v>
      </c>
      <c r="X1338" s="97">
        <v>-196076.93</v>
      </c>
      <c r="Y1338" s="97">
        <v>-198661.29</v>
      </c>
      <c r="Z1338" s="97">
        <v>-198661.29</v>
      </c>
      <c r="AA1338" s="97">
        <v>-216404.64</v>
      </c>
      <c r="AB1338" s="97">
        <v>-217193.37</v>
      </c>
      <c r="AC1338" s="97"/>
      <c r="AD1338" s="97"/>
      <c r="AE1338" s="97">
        <f t="shared" si="1040"/>
        <v>-135872.00333333333</v>
      </c>
      <c r="AF1338" s="105"/>
      <c r="AG1338" s="105"/>
      <c r="AH1338" s="102"/>
      <c r="AI1338" s="102"/>
      <c r="AJ1338" s="102"/>
      <c r="AK1338" s="103"/>
      <c r="AL1338" s="102">
        <f t="shared" si="1041"/>
        <v>0</v>
      </c>
      <c r="AM1338" s="101"/>
      <c r="AN1338" s="102">
        <f t="shared" si="1105"/>
        <v>-135872.00333333333</v>
      </c>
      <c r="AO1338" s="264">
        <f t="shared" si="1042"/>
        <v>-135872.00333333333</v>
      </c>
      <c r="AP1338" s="102"/>
      <c r="AQ1338" s="87">
        <f t="shared" si="1052"/>
        <v>-217193.37</v>
      </c>
      <c r="AR1338" s="102"/>
      <c r="AS1338" s="102"/>
      <c r="AT1338" s="102"/>
      <c r="AU1338" s="103"/>
      <c r="AV1338" s="102">
        <f t="shared" si="1043"/>
        <v>0</v>
      </c>
      <c r="AW1338" s="101"/>
      <c r="AX1338" s="102">
        <f t="shared" ref="AX1338:AX1342" si="1106">AQ1338</f>
        <v>-217193.37</v>
      </c>
      <c r="AY1338" s="101">
        <f t="shared" si="1044"/>
        <v>-217193.37</v>
      </c>
      <c r="AZ1338" s="516"/>
      <c r="BA1338"/>
      <c r="BC1338"/>
      <c r="BD1338"/>
      <c r="BE1338"/>
      <c r="BF1338"/>
      <c r="BG1338"/>
      <c r="BH1338"/>
      <c r="BI1338"/>
      <c r="BJ1338"/>
      <c r="BK1338"/>
      <c r="BL1338"/>
      <c r="BM1338"/>
      <c r="BN1338"/>
      <c r="BO1338"/>
      <c r="BP1338"/>
      <c r="BQ1338"/>
      <c r="BR1338"/>
      <c r="BS1338"/>
      <c r="BT1338"/>
      <c r="BU1338"/>
      <c r="BV1338"/>
      <c r="BW1338"/>
      <c r="BX1338"/>
      <c r="BY1338"/>
      <c r="BZ1338"/>
      <c r="CA1338"/>
      <c r="CB1338"/>
      <c r="CC1338"/>
      <c r="CD1338"/>
      <c r="CE1338"/>
      <c r="CF1338"/>
      <c r="CG1338"/>
      <c r="CH1338"/>
      <c r="CI1338"/>
    </row>
    <row r="1339" spans="1:87" s="11" customFormat="1" ht="12" customHeight="1">
      <c r="A1339" s="168">
        <v>25600102</v>
      </c>
      <c r="B1339" s="111" t="str">
        <f t="shared" si="1053"/>
        <v>25600102</v>
      </c>
      <c r="C1339" s="115" t="s">
        <v>851</v>
      </c>
      <c r="D1339" s="115" t="str">
        <f t="shared" si="1054"/>
        <v>W/C</v>
      </c>
      <c r="E1339" s="115"/>
      <c r="F1339" s="115"/>
      <c r="G1339" s="115"/>
      <c r="H1339" s="184" t="str">
        <f t="shared" si="1102"/>
        <v/>
      </c>
      <c r="I1339" s="184" t="str">
        <f t="shared" si="1103"/>
        <v/>
      </c>
      <c r="J1339" s="184" t="str">
        <f t="shared" si="1104"/>
        <v/>
      </c>
      <c r="K1339" s="184" t="str">
        <f t="shared" si="1059"/>
        <v/>
      </c>
      <c r="L1339" s="184" t="str">
        <f t="shared" si="1063"/>
        <v>NO</v>
      </c>
      <c r="M1339" s="184" t="str">
        <f t="shared" si="1064"/>
        <v>W/C</v>
      </c>
      <c r="N1339" s="184" t="str">
        <f t="shared" si="1065"/>
        <v>W/C</v>
      </c>
      <c r="O1339"/>
      <c r="P1339" s="97">
        <v>0</v>
      </c>
      <c r="Q1339" s="97">
        <v>0</v>
      </c>
      <c r="R1339" s="97">
        <v>0</v>
      </c>
      <c r="S1339" s="97">
        <v>0</v>
      </c>
      <c r="T1339" s="97">
        <v>0</v>
      </c>
      <c r="U1339" s="97">
        <v>0</v>
      </c>
      <c r="V1339" s="97">
        <v>0</v>
      </c>
      <c r="W1339" s="97">
        <v>0</v>
      </c>
      <c r="X1339" s="97">
        <v>0</v>
      </c>
      <c r="Y1339" s="97">
        <v>0</v>
      </c>
      <c r="Z1339" s="97">
        <v>0</v>
      </c>
      <c r="AA1339" s="97">
        <v>0</v>
      </c>
      <c r="AB1339" s="97">
        <v>0</v>
      </c>
      <c r="AC1339" s="97"/>
      <c r="AD1339" s="97"/>
      <c r="AE1339" s="97">
        <f t="shared" si="1040"/>
        <v>0</v>
      </c>
      <c r="AF1339" s="105"/>
      <c r="AG1339" s="105"/>
      <c r="AH1339" s="102"/>
      <c r="AI1339" s="102"/>
      <c r="AJ1339" s="102"/>
      <c r="AK1339" s="103"/>
      <c r="AL1339" s="102">
        <f t="shared" si="1041"/>
        <v>0</v>
      </c>
      <c r="AM1339" s="101"/>
      <c r="AN1339" s="102">
        <f t="shared" si="1105"/>
        <v>0</v>
      </c>
      <c r="AO1339" s="264">
        <f t="shared" si="1042"/>
        <v>0</v>
      </c>
      <c r="AP1339" s="102"/>
      <c r="AQ1339" s="87">
        <f t="shared" si="1052"/>
        <v>0</v>
      </c>
      <c r="AR1339" s="102"/>
      <c r="AS1339" s="102"/>
      <c r="AT1339" s="102"/>
      <c r="AU1339" s="103"/>
      <c r="AV1339" s="102">
        <f t="shared" si="1043"/>
        <v>0</v>
      </c>
      <c r="AW1339" s="101"/>
      <c r="AX1339" s="102">
        <f t="shared" si="1106"/>
        <v>0</v>
      </c>
      <c r="AY1339" s="101">
        <f t="shared" si="1044"/>
        <v>0</v>
      </c>
      <c r="AZ1339" s="516"/>
      <c r="BA1339"/>
      <c r="BC1339"/>
      <c r="BD1339"/>
      <c r="BE1339"/>
      <c r="BF1339"/>
      <c r="BG1339"/>
      <c r="BH1339"/>
      <c r="BI1339"/>
      <c r="BJ1339"/>
      <c r="BK1339"/>
      <c r="BL1339"/>
      <c r="BM1339"/>
      <c r="BN1339"/>
      <c r="BO1339"/>
      <c r="BP1339"/>
      <c r="BQ1339"/>
      <c r="BR1339"/>
      <c r="BS1339"/>
      <c r="BT1339"/>
      <c r="BU1339"/>
      <c r="BV1339"/>
      <c r="BW1339"/>
      <c r="BX1339"/>
      <c r="BY1339"/>
      <c r="BZ1339"/>
      <c r="CA1339"/>
      <c r="CB1339"/>
      <c r="CC1339"/>
      <c r="CD1339"/>
      <c r="CE1339"/>
      <c r="CF1339"/>
      <c r="CG1339"/>
      <c r="CH1339"/>
      <c r="CI1339"/>
    </row>
    <row r="1340" spans="1:87" s="11" customFormat="1" ht="12" customHeight="1">
      <c r="A1340" s="168">
        <v>25600111</v>
      </c>
      <c r="B1340" s="111" t="str">
        <f t="shared" si="1053"/>
        <v>25600111</v>
      </c>
      <c r="C1340" s="115" t="s">
        <v>852</v>
      </c>
      <c r="D1340" s="115" t="str">
        <f t="shared" si="1054"/>
        <v>W/C</v>
      </c>
      <c r="E1340" s="115"/>
      <c r="F1340" s="115"/>
      <c r="G1340" s="115"/>
      <c r="H1340" s="184" t="str">
        <f t="shared" si="1102"/>
        <v/>
      </c>
      <c r="I1340" s="184" t="str">
        <f t="shared" si="1103"/>
        <v/>
      </c>
      <c r="J1340" s="184" t="str">
        <f t="shared" si="1104"/>
        <v/>
      </c>
      <c r="K1340" s="184" t="str">
        <f t="shared" ref="K1340:K1346" si="1107">IF(VALUE(AK1340),K$7,IF(ISBLANK(AK1340),"",K$7))</f>
        <v/>
      </c>
      <c r="L1340" s="184" t="str">
        <f t="shared" si="1063"/>
        <v>NO</v>
      </c>
      <c r="M1340" s="184" t="str">
        <f t="shared" si="1064"/>
        <v>W/C</v>
      </c>
      <c r="N1340" s="184" t="str">
        <f t="shared" si="1065"/>
        <v>W/C</v>
      </c>
      <c r="O1340"/>
      <c r="P1340" s="97">
        <v>0</v>
      </c>
      <c r="Q1340" s="97">
        <v>0</v>
      </c>
      <c r="R1340" s="97">
        <v>0</v>
      </c>
      <c r="S1340" s="97">
        <v>0</v>
      </c>
      <c r="T1340" s="97">
        <v>0</v>
      </c>
      <c r="U1340" s="97">
        <v>0</v>
      </c>
      <c r="V1340" s="97">
        <v>0</v>
      </c>
      <c r="W1340" s="97">
        <v>0</v>
      </c>
      <c r="X1340" s="97">
        <v>0</v>
      </c>
      <c r="Y1340" s="97">
        <v>0</v>
      </c>
      <c r="Z1340" s="97">
        <v>0</v>
      </c>
      <c r="AA1340" s="97">
        <v>0</v>
      </c>
      <c r="AB1340" s="97">
        <v>0</v>
      </c>
      <c r="AC1340" s="97"/>
      <c r="AD1340" s="97"/>
      <c r="AE1340" s="97">
        <f t="shared" si="1040"/>
        <v>0</v>
      </c>
      <c r="AF1340" s="105"/>
      <c r="AG1340" s="105"/>
      <c r="AH1340" s="102"/>
      <c r="AI1340" s="102"/>
      <c r="AJ1340" s="102"/>
      <c r="AK1340" s="103"/>
      <c r="AL1340" s="102">
        <f t="shared" si="1041"/>
        <v>0</v>
      </c>
      <c r="AM1340" s="101"/>
      <c r="AN1340" s="102">
        <f t="shared" si="1105"/>
        <v>0</v>
      </c>
      <c r="AO1340" s="264">
        <f t="shared" si="1042"/>
        <v>0</v>
      </c>
      <c r="AP1340" s="102"/>
      <c r="AQ1340" s="87">
        <f t="shared" si="1052"/>
        <v>0</v>
      </c>
      <c r="AR1340" s="102"/>
      <c r="AS1340" s="102"/>
      <c r="AT1340" s="102"/>
      <c r="AU1340" s="103"/>
      <c r="AV1340" s="102">
        <f t="shared" si="1043"/>
        <v>0</v>
      </c>
      <c r="AW1340" s="101"/>
      <c r="AX1340" s="102">
        <f t="shared" si="1106"/>
        <v>0</v>
      </c>
      <c r="AY1340" s="101">
        <f t="shared" si="1044"/>
        <v>0</v>
      </c>
      <c r="AZ1340" s="516"/>
      <c r="BA1340"/>
      <c r="BC1340"/>
      <c r="BD1340"/>
      <c r="BE1340"/>
      <c r="BF1340"/>
      <c r="BG1340"/>
      <c r="BH1340"/>
      <c r="BI1340"/>
      <c r="BJ1340"/>
      <c r="BK1340"/>
      <c r="BL1340"/>
      <c r="BM1340"/>
      <c r="BN1340"/>
      <c r="BO1340"/>
      <c r="BP1340"/>
      <c r="BQ1340"/>
      <c r="BR1340"/>
      <c r="BS1340"/>
      <c r="BT1340"/>
      <c r="BU1340"/>
      <c r="BV1340"/>
      <c r="BW1340"/>
      <c r="BX1340"/>
      <c r="BY1340"/>
      <c r="BZ1340"/>
      <c r="CA1340"/>
      <c r="CB1340"/>
      <c r="CC1340"/>
      <c r="CD1340"/>
      <c r="CE1340"/>
      <c r="CF1340"/>
      <c r="CG1340"/>
      <c r="CH1340"/>
      <c r="CI1340"/>
    </row>
    <row r="1341" spans="1:87" s="11" customFormat="1" ht="12" customHeight="1">
      <c r="A1341" s="364">
        <v>25600121</v>
      </c>
      <c r="B1341" s="365" t="str">
        <f t="shared" si="1053"/>
        <v>25600121</v>
      </c>
      <c r="C1341" s="353" t="s">
        <v>1417</v>
      </c>
      <c r="D1341" s="353" t="str">
        <f t="shared" si="1054"/>
        <v>W/C</v>
      </c>
      <c r="E1341" s="353"/>
      <c r="F1341" s="367">
        <v>43070</v>
      </c>
      <c r="G1341" s="353"/>
      <c r="H1341" s="354" t="str">
        <f t="shared" si="1102"/>
        <v/>
      </c>
      <c r="I1341" s="354" t="str">
        <f t="shared" si="1103"/>
        <v/>
      </c>
      <c r="J1341" s="354" t="str">
        <f t="shared" si="1104"/>
        <v/>
      </c>
      <c r="K1341" s="354" t="str">
        <f t="shared" si="1107"/>
        <v/>
      </c>
      <c r="L1341" s="354" t="str">
        <f t="shared" si="1063"/>
        <v>NO</v>
      </c>
      <c r="M1341" s="354" t="str">
        <f t="shared" si="1064"/>
        <v>W/C</v>
      </c>
      <c r="N1341" s="354" t="str">
        <f t="shared" si="1065"/>
        <v>W/C</v>
      </c>
      <c r="O1341"/>
      <c r="P1341" s="355">
        <v>-2261890.09</v>
      </c>
      <c r="Q1341" s="355">
        <v>-2198941.0099999998</v>
      </c>
      <c r="R1341" s="355">
        <v>-2135991.9300000002</v>
      </c>
      <c r="S1341" s="355">
        <v>-2073042.85</v>
      </c>
      <c r="T1341" s="355">
        <v>-2010093.77</v>
      </c>
      <c r="U1341" s="355">
        <v>-1947144.69</v>
      </c>
      <c r="V1341" s="355">
        <v>-1884195.61</v>
      </c>
      <c r="W1341" s="355">
        <v>-1821246.53</v>
      </c>
      <c r="X1341" s="355">
        <v>-1758297.45</v>
      </c>
      <c r="Y1341" s="355">
        <v>-1695348.37</v>
      </c>
      <c r="Z1341" s="355">
        <v>-1632399.29</v>
      </c>
      <c r="AA1341" s="355">
        <v>-1569450.21</v>
      </c>
      <c r="AB1341" s="355">
        <v>-1506501.13</v>
      </c>
      <c r="AC1341" s="355"/>
      <c r="AD1341" s="355"/>
      <c r="AE1341" s="355">
        <f t="shared" si="1040"/>
        <v>-1884195.6099999996</v>
      </c>
      <c r="AF1341" s="406"/>
      <c r="AG1341" s="406"/>
      <c r="AH1341" s="357"/>
      <c r="AI1341" s="357"/>
      <c r="AJ1341" s="357"/>
      <c r="AK1341" s="358"/>
      <c r="AL1341" s="357">
        <f t="shared" si="1041"/>
        <v>0</v>
      </c>
      <c r="AM1341" s="359"/>
      <c r="AN1341" s="357">
        <f t="shared" si="1105"/>
        <v>-1884195.6099999996</v>
      </c>
      <c r="AO1341" s="360">
        <f t="shared" si="1042"/>
        <v>-1884195.6099999996</v>
      </c>
      <c r="AP1341" s="357"/>
      <c r="AQ1341" s="361">
        <f t="shared" si="1052"/>
        <v>-1506501.13</v>
      </c>
      <c r="AR1341" s="357"/>
      <c r="AS1341" s="357"/>
      <c r="AT1341" s="357"/>
      <c r="AU1341" s="358"/>
      <c r="AV1341" s="357">
        <f t="shared" si="1043"/>
        <v>0</v>
      </c>
      <c r="AW1341" s="359"/>
      <c r="AX1341" s="357">
        <f t="shared" si="1106"/>
        <v>-1506501.13</v>
      </c>
      <c r="AY1341" s="359">
        <f t="shared" si="1044"/>
        <v>-1506501.13</v>
      </c>
      <c r="AZ1341" s="516"/>
      <c r="BA1341"/>
      <c r="BC1341"/>
      <c r="BD1341"/>
      <c r="BE1341"/>
      <c r="BF1341"/>
      <c r="BG1341"/>
      <c r="BH1341"/>
      <c r="BI1341"/>
      <c r="BJ1341"/>
      <c r="BK1341"/>
      <c r="BL1341"/>
      <c r="BM1341"/>
      <c r="BN1341"/>
      <c r="BO1341"/>
      <c r="BP1341"/>
      <c r="BQ1341"/>
      <c r="BR1341"/>
      <c r="BS1341"/>
      <c r="BT1341"/>
      <c r="BU1341"/>
      <c r="BV1341"/>
      <c r="BW1341"/>
      <c r="BX1341"/>
      <c r="BY1341"/>
      <c r="BZ1341"/>
      <c r="CA1341"/>
      <c r="CB1341"/>
      <c r="CC1341"/>
      <c r="CD1341"/>
      <c r="CE1341"/>
      <c r="CF1341"/>
      <c r="CG1341"/>
      <c r="CH1341"/>
      <c r="CI1341"/>
    </row>
    <row r="1342" spans="1:87" s="11" customFormat="1" ht="12" customHeight="1">
      <c r="A1342" s="364">
        <v>25600122</v>
      </c>
      <c r="B1342" s="365" t="str">
        <f t="shared" si="1053"/>
        <v>25600122</v>
      </c>
      <c r="C1342" s="353" t="s">
        <v>1418</v>
      </c>
      <c r="D1342" s="353" t="str">
        <f t="shared" si="1054"/>
        <v>W/C</v>
      </c>
      <c r="E1342" s="353"/>
      <c r="F1342" s="367">
        <v>43070</v>
      </c>
      <c r="G1342" s="353"/>
      <c r="H1342" s="354" t="str">
        <f t="shared" si="1102"/>
        <v/>
      </c>
      <c r="I1342" s="354" t="str">
        <f t="shared" si="1103"/>
        <v/>
      </c>
      <c r="J1342" s="354" t="str">
        <f t="shared" si="1104"/>
        <v/>
      </c>
      <c r="K1342" s="354" t="str">
        <f t="shared" si="1107"/>
        <v/>
      </c>
      <c r="L1342" s="354" t="str">
        <f t="shared" si="1063"/>
        <v>NO</v>
      </c>
      <c r="M1342" s="354" t="str">
        <f t="shared" si="1064"/>
        <v>W/C</v>
      </c>
      <c r="N1342" s="354" t="str">
        <f t="shared" si="1065"/>
        <v>W/C</v>
      </c>
      <c r="O1342"/>
      <c r="P1342" s="355">
        <v>74885.67</v>
      </c>
      <c r="Q1342" s="355">
        <v>72720.25</v>
      </c>
      <c r="R1342" s="355">
        <v>70554.83</v>
      </c>
      <c r="S1342" s="355">
        <v>68389.41</v>
      </c>
      <c r="T1342" s="355">
        <v>66223.990000000005</v>
      </c>
      <c r="U1342" s="355">
        <v>64058.57</v>
      </c>
      <c r="V1342" s="355">
        <v>61893.15</v>
      </c>
      <c r="W1342" s="355">
        <v>59727.73</v>
      </c>
      <c r="X1342" s="355">
        <v>57562.31</v>
      </c>
      <c r="Y1342" s="355">
        <v>55396.89</v>
      </c>
      <c r="Z1342" s="355">
        <v>53231.47</v>
      </c>
      <c r="AA1342" s="355">
        <v>51066.05</v>
      </c>
      <c r="AB1342" s="355">
        <v>48900.63</v>
      </c>
      <c r="AC1342" s="355"/>
      <c r="AD1342" s="355"/>
      <c r="AE1342" s="355">
        <f t="shared" si="1040"/>
        <v>61893.15</v>
      </c>
      <c r="AF1342" s="406"/>
      <c r="AG1342" s="406"/>
      <c r="AH1342" s="357"/>
      <c r="AI1342" s="357"/>
      <c r="AJ1342" s="357"/>
      <c r="AK1342" s="358"/>
      <c r="AL1342" s="357">
        <f t="shared" si="1041"/>
        <v>0</v>
      </c>
      <c r="AM1342" s="359"/>
      <c r="AN1342" s="357">
        <f t="shared" si="1105"/>
        <v>61893.15</v>
      </c>
      <c r="AO1342" s="360">
        <f t="shared" si="1042"/>
        <v>61893.15</v>
      </c>
      <c r="AP1342" s="357"/>
      <c r="AQ1342" s="361">
        <f t="shared" si="1052"/>
        <v>48900.63</v>
      </c>
      <c r="AR1342" s="357"/>
      <c r="AS1342" s="357"/>
      <c r="AT1342" s="357"/>
      <c r="AU1342" s="358"/>
      <c r="AV1342" s="357">
        <f t="shared" si="1043"/>
        <v>0</v>
      </c>
      <c r="AW1342" s="359"/>
      <c r="AX1342" s="357">
        <f t="shared" si="1106"/>
        <v>48900.63</v>
      </c>
      <c r="AY1342" s="359">
        <f t="shared" si="1044"/>
        <v>48900.63</v>
      </c>
      <c r="AZ1342" s="516"/>
      <c r="BA1342"/>
      <c r="BC1342"/>
      <c r="BD1342"/>
      <c r="BE1342"/>
      <c r="BF1342"/>
      <c r="BG1342"/>
      <c r="BH1342"/>
      <c r="BI1342"/>
      <c r="BJ1342"/>
      <c r="BK1342"/>
      <c r="BL1342"/>
      <c r="BM1342"/>
      <c r="BN1342"/>
      <c r="BO1342"/>
      <c r="BP1342"/>
      <c r="BQ1342"/>
      <c r="BR1342"/>
      <c r="BS1342"/>
      <c r="BT1342"/>
      <c r="BU1342"/>
      <c r="BV1342"/>
      <c r="BW1342"/>
      <c r="BX1342"/>
      <c r="BY1342"/>
      <c r="BZ1342"/>
      <c r="CA1342"/>
      <c r="CB1342"/>
      <c r="CC1342"/>
      <c r="CD1342"/>
      <c r="CE1342"/>
      <c r="CF1342"/>
      <c r="CG1342"/>
      <c r="CH1342"/>
      <c r="CI1342"/>
    </row>
    <row r="1343" spans="1:87" s="11" customFormat="1" ht="12" customHeight="1">
      <c r="A1343" s="168">
        <v>25700043</v>
      </c>
      <c r="B1343" s="111" t="str">
        <f t="shared" si="1053"/>
        <v>25700043</v>
      </c>
      <c r="C1343" s="96" t="s">
        <v>1282</v>
      </c>
      <c r="D1343" s="115" t="str">
        <f t="shared" si="1054"/>
        <v>AIC</v>
      </c>
      <c r="E1343" s="115"/>
      <c r="F1343" s="96"/>
      <c r="G1343" s="115"/>
      <c r="H1343" s="184" t="str">
        <f t="shared" si="1102"/>
        <v>AIC</v>
      </c>
      <c r="I1343" s="184" t="str">
        <f t="shared" si="1103"/>
        <v/>
      </c>
      <c r="J1343" s="184" t="str">
        <f t="shared" si="1104"/>
        <v/>
      </c>
      <c r="K1343" s="184" t="str">
        <f t="shared" si="1107"/>
        <v/>
      </c>
      <c r="L1343" s="184" t="str">
        <f t="shared" si="1063"/>
        <v>NO</v>
      </c>
      <c r="M1343" s="184" t="str">
        <f t="shared" si="1064"/>
        <v>NO</v>
      </c>
      <c r="N1343" s="184" t="str">
        <f t="shared" si="1065"/>
        <v/>
      </c>
      <c r="O1343"/>
      <c r="P1343" s="97">
        <v>0</v>
      </c>
      <c r="Q1343" s="97">
        <v>0</v>
      </c>
      <c r="R1343" s="97">
        <v>0</v>
      </c>
      <c r="S1343" s="97">
        <v>0</v>
      </c>
      <c r="T1343" s="97">
        <v>0</v>
      </c>
      <c r="U1343" s="97">
        <v>0</v>
      </c>
      <c r="V1343" s="97">
        <v>0</v>
      </c>
      <c r="W1343" s="97">
        <v>0</v>
      </c>
      <c r="X1343" s="97">
        <v>0</v>
      </c>
      <c r="Y1343" s="97">
        <v>0</v>
      </c>
      <c r="Z1343" s="97">
        <v>0</v>
      </c>
      <c r="AA1343" s="97">
        <v>0</v>
      </c>
      <c r="AB1343" s="97">
        <v>0</v>
      </c>
      <c r="AC1343" s="97"/>
      <c r="AD1343" s="97"/>
      <c r="AE1343" s="97">
        <f t="shared" si="1040"/>
        <v>0</v>
      </c>
      <c r="AF1343" s="105"/>
      <c r="AG1343" s="105"/>
      <c r="AH1343" s="102">
        <f>AE1343</f>
        <v>0</v>
      </c>
      <c r="AI1343" s="102"/>
      <c r="AJ1343" s="102"/>
      <c r="AK1343" s="103"/>
      <c r="AL1343" s="102">
        <f t="shared" si="1041"/>
        <v>0</v>
      </c>
      <c r="AM1343" s="101"/>
      <c r="AN1343" s="102"/>
      <c r="AO1343" s="264">
        <f t="shared" si="1042"/>
        <v>0</v>
      </c>
      <c r="AP1343" s="102"/>
      <c r="AQ1343" s="87">
        <f t="shared" si="1052"/>
        <v>0</v>
      </c>
      <c r="AR1343" s="102">
        <f>AQ1343</f>
        <v>0</v>
      </c>
      <c r="AS1343" s="102"/>
      <c r="AT1343" s="102"/>
      <c r="AU1343" s="103"/>
      <c r="AV1343" s="102">
        <f t="shared" si="1043"/>
        <v>0</v>
      </c>
      <c r="AW1343" s="101"/>
      <c r="AX1343" s="102"/>
      <c r="AY1343" s="101">
        <f t="shared" si="1044"/>
        <v>0</v>
      </c>
      <c r="AZ1343" s="516"/>
      <c r="BA1343"/>
      <c r="BC1343"/>
      <c r="BD1343"/>
      <c r="BE1343"/>
      <c r="BF1343"/>
      <c r="BG1343"/>
      <c r="BH1343"/>
      <c r="BI1343"/>
      <c r="BJ1343"/>
      <c r="BK1343"/>
      <c r="BL1343"/>
      <c r="BM1343"/>
      <c r="BN1343"/>
      <c r="BO1343"/>
      <c r="BP1343"/>
      <c r="BQ1343"/>
      <c r="BR1343"/>
      <c r="BS1343"/>
      <c r="BT1343"/>
      <c r="BU1343"/>
      <c r="BV1343"/>
      <c r="BW1343"/>
      <c r="BX1343"/>
      <c r="BY1343"/>
      <c r="BZ1343"/>
      <c r="CA1343"/>
      <c r="CB1343"/>
      <c r="CC1343"/>
      <c r="CD1343"/>
      <c r="CE1343"/>
      <c r="CF1343"/>
      <c r="CG1343"/>
      <c r="CH1343"/>
      <c r="CI1343"/>
    </row>
    <row r="1344" spans="1:87" s="11" customFormat="1" ht="12" customHeight="1">
      <c r="A1344" s="168">
        <v>28200002</v>
      </c>
      <c r="B1344" s="111" t="str">
        <f t="shared" si="1053"/>
        <v>28200002</v>
      </c>
      <c r="C1344" s="96" t="s">
        <v>599</v>
      </c>
      <c r="D1344" s="115" t="str">
        <f t="shared" si="1054"/>
        <v>GRB</v>
      </c>
      <c r="E1344" s="115"/>
      <c r="F1344" s="96"/>
      <c r="G1344" s="115"/>
      <c r="H1344" s="184" t="str">
        <f t="shared" si="1102"/>
        <v/>
      </c>
      <c r="I1344" s="184" t="str">
        <f t="shared" si="1103"/>
        <v/>
      </c>
      <c r="J1344" s="184" t="str">
        <f t="shared" si="1104"/>
        <v>GRB</v>
      </c>
      <c r="K1344" s="184" t="str">
        <f t="shared" si="1107"/>
        <v/>
      </c>
      <c r="L1344" s="184" t="str">
        <f t="shared" si="1063"/>
        <v>NO</v>
      </c>
      <c r="M1344" s="184" t="str">
        <f t="shared" si="1064"/>
        <v>NO</v>
      </c>
      <c r="N1344" s="184" t="str">
        <f t="shared" si="1065"/>
        <v/>
      </c>
      <c r="O1344"/>
      <c r="P1344" s="97">
        <v>-579236684.05999994</v>
      </c>
      <c r="Q1344" s="97">
        <v>-578948162.38</v>
      </c>
      <c r="R1344" s="97">
        <v>-578659640.91999996</v>
      </c>
      <c r="S1344" s="97">
        <v>-578887780.12</v>
      </c>
      <c r="T1344" s="97">
        <v>-578771478.74000001</v>
      </c>
      <c r="U1344" s="97">
        <v>-578655177.35000002</v>
      </c>
      <c r="V1344" s="97">
        <v>-578538875.97000003</v>
      </c>
      <c r="W1344" s="97">
        <v>-578422574.59000003</v>
      </c>
      <c r="X1344" s="97">
        <v>-578306273.20000005</v>
      </c>
      <c r="Y1344" s="97">
        <v>-573282062.78999996</v>
      </c>
      <c r="Z1344" s="97">
        <v>-573165762.03999996</v>
      </c>
      <c r="AA1344" s="97">
        <v>-573049460.64999998</v>
      </c>
      <c r="AB1344" s="97">
        <v>-578290008.41999996</v>
      </c>
      <c r="AC1344" s="97"/>
      <c r="AD1344" s="97"/>
      <c r="AE1344" s="97">
        <f t="shared" si="1040"/>
        <v>-577287549.58249986</v>
      </c>
      <c r="AF1344" s="105"/>
      <c r="AG1344" s="105">
        <v>10</v>
      </c>
      <c r="AH1344" s="102"/>
      <c r="AI1344" s="102"/>
      <c r="AJ1344" s="102">
        <f>AE1344</f>
        <v>-577287549.58249986</v>
      </c>
      <c r="AK1344" s="103"/>
      <c r="AL1344" s="102">
        <f t="shared" si="1041"/>
        <v>-577287549.58249986</v>
      </c>
      <c r="AM1344" s="101"/>
      <c r="AN1344" s="102"/>
      <c r="AO1344" s="264">
        <f t="shared" si="1042"/>
        <v>0</v>
      </c>
      <c r="AP1344" s="102"/>
      <c r="AQ1344" s="87">
        <f t="shared" si="1052"/>
        <v>-578290008.41999996</v>
      </c>
      <c r="AR1344" s="102"/>
      <c r="AS1344" s="102"/>
      <c r="AT1344" s="102">
        <f>AQ1344</f>
        <v>-578290008.41999996</v>
      </c>
      <c r="AU1344" s="103"/>
      <c r="AV1344" s="102">
        <f t="shared" si="1043"/>
        <v>-578290008.41999996</v>
      </c>
      <c r="AW1344" s="101"/>
      <c r="AX1344" s="102"/>
      <c r="AY1344" s="101">
        <f t="shared" si="1044"/>
        <v>0</v>
      </c>
      <c r="AZ1344" s="516"/>
      <c r="BA1344"/>
      <c r="BC1344"/>
      <c r="BD1344"/>
      <c r="BE1344"/>
      <c r="BF1344"/>
      <c r="BG1344"/>
      <c r="BH1344"/>
      <c r="BI1344"/>
      <c r="BJ1344"/>
      <c r="BK1344"/>
      <c r="BL1344"/>
      <c r="BM1344"/>
      <c r="BN1344"/>
      <c r="BO1344"/>
      <c r="BP1344"/>
      <c r="BQ1344"/>
      <c r="BR1344"/>
      <c r="BS1344"/>
      <c r="BT1344"/>
      <c r="BU1344"/>
      <c r="BV1344"/>
      <c r="BW1344"/>
      <c r="BX1344"/>
      <c r="BY1344"/>
      <c r="BZ1344"/>
      <c r="CA1344"/>
      <c r="CB1344"/>
      <c r="CC1344"/>
      <c r="CD1344"/>
      <c r="CE1344"/>
      <c r="CF1344"/>
      <c r="CG1344"/>
      <c r="CH1344"/>
      <c r="CI1344"/>
    </row>
    <row r="1345" spans="1:87" s="11" customFormat="1" ht="12" customHeight="1">
      <c r="A1345" s="168">
        <v>28200013</v>
      </c>
      <c r="B1345" s="111" t="str">
        <f t="shared" si="1053"/>
        <v>28200013</v>
      </c>
      <c r="C1345" s="148" t="s">
        <v>149</v>
      </c>
      <c r="D1345" s="115" t="str">
        <f t="shared" si="1054"/>
        <v>CRB</v>
      </c>
      <c r="E1345" s="115"/>
      <c r="F1345" s="186"/>
      <c r="G1345" s="115"/>
      <c r="H1345" s="184" t="str">
        <f t="shared" si="1102"/>
        <v/>
      </c>
      <c r="I1345" s="184" t="str">
        <f t="shared" si="1103"/>
        <v>ERB</v>
      </c>
      <c r="J1345" s="184" t="str">
        <f t="shared" si="1104"/>
        <v>GRB</v>
      </c>
      <c r="K1345" s="184" t="str">
        <f t="shared" si="1107"/>
        <v/>
      </c>
      <c r="L1345" s="184" t="str">
        <f t="shared" si="1063"/>
        <v>NO</v>
      </c>
      <c r="M1345" s="184" t="str">
        <f t="shared" si="1064"/>
        <v>NO</v>
      </c>
      <c r="N1345" s="184" t="str">
        <f t="shared" si="1065"/>
        <v/>
      </c>
      <c r="O1345"/>
      <c r="P1345" s="97">
        <v>-70806013.290000007</v>
      </c>
      <c r="Q1345" s="97">
        <v>-70622513.700000003</v>
      </c>
      <c r="R1345" s="97">
        <v>-70439014.109999999</v>
      </c>
      <c r="S1345" s="97">
        <v>-69415854.430000007</v>
      </c>
      <c r="T1345" s="97">
        <v>-68952468.140000001</v>
      </c>
      <c r="U1345" s="97">
        <v>-68489081.849999994</v>
      </c>
      <c r="V1345" s="97">
        <v>-68025695.549999997</v>
      </c>
      <c r="W1345" s="97">
        <v>-67562309.269999996</v>
      </c>
      <c r="X1345" s="97">
        <v>-67098922.979999997</v>
      </c>
      <c r="Y1345" s="97">
        <v>-66638603.18</v>
      </c>
      <c r="Z1345" s="97">
        <v>-66175216.899999999</v>
      </c>
      <c r="AA1345" s="97">
        <v>-65711830.609999999</v>
      </c>
      <c r="AB1345" s="97">
        <v>-66763125.520000003</v>
      </c>
      <c r="AC1345" s="97"/>
      <c r="AD1345" s="97"/>
      <c r="AE1345" s="97">
        <f t="shared" si="1040"/>
        <v>-68159673.343749985</v>
      </c>
      <c r="AF1345" s="105" t="s">
        <v>272</v>
      </c>
      <c r="AG1345" s="105" t="s">
        <v>1578</v>
      </c>
      <c r="AH1345" s="102"/>
      <c r="AI1345" s="102">
        <f>AE1345*C1408</f>
        <v>-45114887.78622812</v>
      </c>
      <c r="AJ1345" s="102">
        <f>AE1345*C1409</f>
        <v>-23044785.557521872</v>
      </c>
      <c r="AK1345" s="103"/>
      <c r="AL1345" s="102">
        <f t="shared" si="1041"/>
        <v>-68159673.34375</v>
      </c>
      <c r="AM1345" s="101"/>
      <c r="AN1345" s="102"/>
      <c r="AO1345" s="264">
        <f t="shared" si="1042"/>
        <v>0</v>
      </c>
      <c r="AP1345" s="102"/>
      <c r="AQ1345" s="87">
        <f t="shared" si="1052"/>
        <v>-66763125.520000003</v>
      </c>
      <c r="AR1345" s="102"/>
      <c r="AS1345" s="102">
        <f>AQ1345*C1408</f>
        <v>-44190512.781688005</v>
      </c>
      <c r="AT1345" s="102">
        <f>AQ1345*C1409</f>
        <v>-22572612.738312002</v>
      </c>
      <c r="AU1345" s="103"/>
      <c r="AV1345" s="102">
        <f t="shared" si="1043"/>
        <v>-66763125.520000011</v>
      </c>
      <c r="AW1345" s="101"/>
      <c r="AX1345" s="102"/>
      <c r="AY1345" s="101">
        <f t="shared" si="1044"/>
        <v>0</v>
      </c>
      <c r="AZ1345" s="516"/>
      <c r="BA1345"/>
      <c r="BC1345"/>
      <c r="BD1345"/>
      <c r="BE1345"/>
      <c r="BF1345"/>
      <c r="BG1345"/>
      <c r="BH1345"/>
      <c r="BI1345"/>
      <c r="BJ1345"/>
      <c r="BK1345"/>
      <c r="BL1345"/>
      <c r="BM1345"/>
      <c r="BN1345"/>
      <c r="BO1345"/>
      <c r="BP1345"/>
      <c r="BQ1345"/>
      <c r="BR1345"/>
      <c r="BS1345"/>
      <c r="BT1345"/>
      <c r="BU1345"/>
      <c r="BV1345"/>
      <c r="BW1345"/>
      <c r="BX1345"/>
      <c r="BY1345"/>
      <c r="BZ1345"/>
      <c r="CA1345"/>
      <c r="CB1345"/>
      <c r="CC1345"/>
      <c r="CD1345"/>
      <c r="CE1345"/>
      <c r="CF1345"/>
      <c r="CG1345"/>
      <c r="CH1345"/>
      <c r="CI1345"/>
    </row>
    <row r="1346" spans="1:87" s="11" customFormat="1" ht="12" customHeight="1">
      <c r="A1346" s="168">
        <v>28200121</v>
      </c>
      <c r="B1346" s="111" t="str">
        <f t="shared" si="1053"/>
        <v>28200121</v>
      </c>
      <c r="C1346" s="96" t="s">
        <v>142</v>
      </c>
      <c r="D1346" s="115" t="str">
        <f t="shared" si="1054"/>
        <v>ERB</v>
      </c>
      <c r="E1346" s="115"/>
      <c r="F1346" s="96"/>
      <c r="G1346" s="115"/>
      <c r="H1346" s="184" t="str">
        <f t="shared" si="1102"/>
        <v/>
      </c>
      <c r="I1346" s="184" t="str">
        <f t="shared" si="1103"/>
        <v>ERB</v>
      </c>
      <c r="J1346" s="184" t="str">
        <f t="shared" si="1104"/>
        <v/>
      </c>
      <c r="K1346" s="184" t="str">
        <f t="shared" si="1107"/>
        <v/>
      </c>
      <c r="L1346" s="184" t="str">
        <f t="shared" si="1063"/>
        <v>NO</v>
      </c>
      <c r="M1346" s="184" t="str">
        <f t="shared" si="1064"/>
        <v>NO</v>
      </c>
      <c r="N1346" s="184" t="str">
        <f t="shared" si="1065"/>
        <v/>
      </c>
      <c r="O1346"/>
      <c r="P1346" s="97">
        <v>-1384285648.5999999</v>
      </c>
      <c r="Q1346" s="97">
        <v>-1382746436.6900001</v>
      </c>
      <c r="R1346" s="97">
        <v>-1381207224.5699999</v>
      </c>
      <c r="S1346" s="97">
        <v>-1378045373.47</v>
      </c>
      <c r="T1346" s="97">
        <v>-1375965281.8299999</v>
      </c>
      <c r="U1346" s="97">
        <v>-1373885190.1900001</v>
      </c>
      <c r="V1346" s="97">
        <v>-1372608779.54</v>
      </c>
      <c r="W1346" s="97">
        <v>-1370662634.0899999</v>
      </c>
      <c r="X1346" s="97">
        <v>-1366804282.8299999</v>
      </c>
      <c r="Y1346" s="97">
        <v>-1369523954.76</v>
      </c>
      <c r="Z1346" s="97">
        <v>-1367338783.0699999</v>
      </c>
      <c r="AA1346" s="97">
        <v>-1365153612.4300001</v>
      </c>
      <c r="AB1346" s="97">
        <v>-1353667766.8900001</v>
      </c>
      <c r="AC1346" s="97"/>
      <c r="AD1346" s="97"/>
      <c r="AE1346" s="97">
        <f t="shared" si="1040"/>
        <v>-1372743188.4345834</v>
      </c>
      <c r="AF1346" s="105">
        <v>33</v>
      </c>
      <c r="AG1346" s="105"/>
      <c r="AH1346" s="102"/>
      <c r="AI1346" s="102">
        <f>AE1346</f>
        <v>-1372743188.4345834</v>
      </c>
      <c r="AJ1346" s="102"/>
      <c r="AK1346" s="103"/>
      <c r="AL1346" s="102">
        <f t="shared" si="1041"/>
        <v>-1372743188.4345834</v>
      </c>
      <c r="AM1346" s="101"/>
      <c r="AN1346" s="102"/>
      <c r="AO1346" s="264">
        <f t="shared" si="1042"/>
        <v>0</v>
      </c>
      <c r="AP1346" s="102"/>
      <c r="AQ1346" s="87">
        <f t="shared" si="1052"/>
        <v>-1353667766.8900001</v>
      </c>
      <c r="AR1346" s="102"/>
      <c r="AS1346" s="102">
        <f>AQ1346</f>
        <v>-1353667766.8900001</v>
      </c>
      <c r="AT1346" s="102"/>
      <c r="AU1346" s="103"/>
      <c r="AV1346" s="102">
        <f t="shared" si="1043"/>
        <v>-1353667766.8900001</v>
      </c>
      <c r="AW1346" s="101"/>
      <c r="AX1346" s="102"/>
      <c r="AY1346" s="101">
        <f t="shared" si="1044"/>
        <v>0</v>
      </c>
      <c r="AZ1346" s="516"/>
      <c r="BA1346"/>
      <c r="BC1346"/>
      <c r="BD1346"/>
      <c r="BE1346"/>
      <c r="BF1346"/>
      <c r="BG1346"/>
      <c r="BH1346"/>
      <c r="BI1346"/>
      <c r="BJ1346"/>
      <c r="BK1346"/>
      <c r="BL1346"/>
      <c r="BM1346"/>
      <c r="BN1346"/>
      <c r="BO1346"/>
      <c r="BP1346"/>
      <c r="BQ1346"/>
      <c r="BR1346"/>
      <c r="BS1346"/>
      <c r="BT1346"/>
      <c r="BU1346"/>
      <c r="BV1346"/>
      <c r="BW1346"/>
      <c r="BX1346"/>
      <c r="BY1346"/>
      <c r="BZ1346"/>
      <c r="CA1346"/>
      <c r="CB1346"/>
      <c r="CC1346"/>
      <c r="CD1346"/>
      <c r="CE1346"/>
      <c r="CF1346"/>
      <c r="CG1346"/>
      <c r="CH1346"/>
      <c r="CI1346"/>
    </row>
    <row r="1347" spans="1:87" s="11" customFormat="1" ht="12" customHeight="1">
      <c r="A1347" s="539" t="s">
        <v>1612</v>
      </c>
      <c r="B1347" s="540"/>
      <c r="C1347" s="548" t="s">
        <v>1607</v>
      </c>
      <c r="D1347" s="525" t="str">
        <f t="shared" ref="D1347" si="1108">IF(CONCATENATE(H1347,I1347,J1347,K1347,N1347)= "ERBGRB","CRB",CONCATENATE(H1347,I1347,J1347,K1347,N1347))</f>
        <v>W/C</v>
      </c>
      <c r="E1347" s="525"/>
      <c r="F1347" s="526">
        <v>43298</v>
      </c>
      <c r="G1347" s="525"/>
      <c r="H1347" s="527" t="str">
        <f t="shared" si="1102"/>
        <v/>
      </c>
      <c r="I1347" s="527" t="str">
        <f t="shared" si="1103"/>
        <v/>
      </c>
      <c r="J1347" s="527" t="str">
        <f t="shared" si="1104"/>
        <v/>
      </c>
      <c r="K1347" s="527"/>
      <c r="L1347" s="527" t="str">
        <f t="shared" si="1063"/>
        <v>NO</v>
      </c>
      <c r="M1347" s="527" t="str">
        <f t="shared" si="1064"/>
        <v>W/C</v>
      </c>
      <c r="N1347" s="527" t="str">
        <f t="shared" si="1065"/>
        <v>W/C</v>
      </c>
      <c r="O1347" s="528"/>
      <c r="P1347" s="529"/>
      <c r="Q1347" s="529"/>
      <c r="R1347" s="529"/>
      <c r="S1347" s="529"/>
      <c r="T1347" s="529"/>
      <c r="U1347" s="529"/>
      <c r="V1347" s="529"/>
      <c r="W1347" s="529">
        <v>-937619.58</v>
      </c>
      <c r="X1347" s="529">
        <v>-923117.82</v>
      </c>
      <c r="Y1347" s="529">
        <v>-1170800.01</v>
      </c>
      <c r="Z1347" s="529">
        <v>-1156298.25</v>
      </c>
      <c r="AA1347" s="529">
        <v>-1141796.49</v>
      </c>
      <c r="AB1347" s="529">
        <v>-800017.28</v>
      </c>
      <c r="AC1347" s="529"/>
      <c r="AD1347" s="529"/>
      <c r="AE1347" s="529">
        <f t="shared" si="1040"/>
        <v>-477470.06583333336</v>
      </c>
      <c r="AF1347" s="530"/>
      <c r="AG1347" s="542"/>
      <c r="AH1347" s="532"/>
      <c r="AI1347" s="532"/>
      <c r="AJ1347" s="532"/>
      <c r="AK1347" s="533"/>
      <c r="AL1347" s="532">
        <f t="shared" ref="AL1347" si="1109">SUM(AI1347:AK1347)</f>
        <v>0</v>
      </c>
      <c r="AM1347" s="534"/>
      <c r="AN1347" s="532">
        <f>AE1347</f>
        <v>-477470.06583333336</v>
      </c>
      <c r="AO1347" s="535">
        <f t="shared" si="1042"/>
        <v>-477470.06583333336</v>
      </c>
      <c r="AP1347" s="532"/>
      <c r="AQ1347" s="536">
        <f t="shared" si="1052"/>
        <v>-800017.28</v>
      </c>
      <c r="AR1347" s="532"/>
      <c r="AS1347" s="532"/>
      <c r="AT1347" s="532"/>
      <c r="AU1347" s="533"/>
      <c r="AV1347" s="532">
        <f t="shared" ref="AV1347" si="1110">SUM(AS1347:AU1347)</f>
        <v>0</v>
      </c>
      <c r="AW1347" s="534"/>
      <c r="AX1347" s="532">
        <f t="shared" ref="AX1347" si="1111">AQ1347</f>
        <v>-800017.28</v>
      </c>
      <c r="AY1347" s="534">
        <f t="shared" ref="AY1347" si="1112">AW1347+AX1347</f>
        <v>-800017.28</v>
      </c>
      <c r="AZ1347" s="538"/>
      <c r="BA1347"/>
      <c r="BC1347"/>
      <c r="BD1347"/>
      <c r="BE1347"/>
      <c r="BF1347"/>
      <c r="BG1347"/>
      <c r="BH1347"/>
      <c r="BI1347"/>
      <c r="BJ1347"/>
      <c r="BK1347"/>
      <c r="BL1347"/>
      <c r="BM1347"/>
      <c r="BN1347"/>
      <c r="BO1347"/>
      <c r="BP1347"/>
      <c r="BQ1347"/>
      <c r="BR1347"/>
      <c r="BS1347"/>
      <c r="BT1347"/>
      <c r="BU1347"/>
      <c r="BV1347"/>
      <c r="BW1347"/>
      <c r="BX1347"/>
      <c r="BY1347"/>
      <c r="BZ1347"/>
      <c r="CA1347"/>
      <c r="CB1347"/>
      <c r="CC1347"/>
      <c r="CD1347"/>
      <c r="CE1347"/>
      <c r="CF1347"/>
      <c r="CG1347"/>
      <c r="CH1347"/>
      <c r="CI1347"/>
    </row>
    <row r="1348" spans="1:87" s="11" customFormat="1" ht="12" customHeight="1">
      <c r="A1348" s="168">
        <v>28300031</v>
      </c>
      <c r="B1348" s="111" t="str">
        <f t="shared" si="1053"/>
        <v>28300031</v>
      </c>
      <c r="C1348" s="96" t="s">
        <v>512</v>
      </c>
      <c r="D1348" s="115" t="str">
        <f t="shared" si="1054"/>
        <v>Non-Op</v>
      </c>
      <c r="E1348" s="115"/>
      <c r="F1348" s="96"/>
      <c r="G1348" s="115"/>
      <c r="H1348" s="184" t="str">
        <f t="shared" si="1102"/>
        <v/>
      </c>
      <c r="I1348" s="184" t="str">
        <f t="shared" si="1103"/>
        <v/>
      </c>
      <c r="J1348" s="184" t="str">
        <f t="shared" si="1104"/>
        <v/>
      </c>
      <c r="K1348" s="184" t="str">
        <f t="shared" ref="K1348:K1360" si="1113">IF(VALUE(AK1348),K$7,IF(ISBLANK(AK1348),"",K$7))</f>
        <v>Non-Op</v>
      </c>
      <c r="L1348" s="184" t="str">
        <f t="shared" si="1063"/>
        <v>NO</v>
      </c>
      <c r="M1348" s="184" t="str">
        <f t="shared" si="1064"/>
        <v>NO</v>
      </c>
      <c r="N1348" s="184" t="str">
        <f t="shared" si="1065"/>
        <v/>
      </c>
      <c r="O1348"/>
      <c r="P1348" s="97">
        <v>-2636220.91</v>
      </c>
      <c r="Q1348" s="97">
        <v>-3194685.92</v>
      </c>
      <c r="R1348" s="97">
        <v>-3377991.88</v>
      </c>
      <c r="S1348" s="97">
        <v>-2708853.45</v>
      </c>
      <c r="T1348" s="97">
        <v>-2430615.62</v>
      </c>
      <c r="U1348" s="97">
        <v>-2454693.52</v>
      </c>
      <c r="V1348" s="97">
        <v>-2074653.43</v>
      </c>
      <c r="W1348" s="97">
        <v>-2473080.73</v>
      </c>
      <c r="X1348" s="97">
        <v>-1543505.98</v>
      </c>
      <c r="Y1348" s="97">
        <v>-1641649.82</v>
      </c>
      <c r="Z1348" s="97">
        <v>-22855426.969999999</v>
      </c>
      <c r="AA1348" s="97">
        <v>-29943179.73</v>
      </c>
      <c r="AB1348" s="97">
        <v>-6728585.8600000003</v>
      </c>
      <c r="AC1348" s="97"/>
      <c r="AD1348" s="97"/>
      <c r="AE1348" s="97">
        <f t="shared" si="1040"/>
        <v>-6615061.7029166669</v>
      </c>
      <c r="AF1348" s="105"/>
      <c r="AG1348" s="104"/>
      <c r="AH1348" s="102"/>
      <c r="AI1348" s="102"/>
      <c r="AJ1348" s="102"/>
      <c r="AK1348" s="103">
        <f>AE1348</f>
        <v>-6615061.7029166669</v>
      </c>
      <c r="AL1348" s="102">
        <f t="shared" si="1041"/>
        <v>-6615061.7029166669</v>
      </c>
      <c r="AM1348" s="101"/>
      <c r="AN1348" s="102"/>
      <c r="AO1348" s="264">
        <f t="shared" si="1042"/>
        <v>0</v>
      </c>
      <c r="AP1348" s="102"/>
      <c r="AQ1348" s="87">
        <f t="shared" si="1052"/>
        <v>-6728585.8600000003</v>
      </c>
      <c r="AR1348" s="102"/>
      <c r="AS1348" s="102"/>
      <c r="AT1348" s="102"/>
      <c r="AU1348" s="103">
        <f>AQ1348</f>
        <v>-6728585.8600000003</v>
      </c>
      <c r="AV1348" s="102">
        <f t="shared" si="1043"/>
        <v>-6728585.8600000003</v>
      </c>
      <c r="AW1348" s="101"/>
      <c r="AX1348" s="102"/>
      <c r="AY1348" s="101">
        <f t="shared" si="1044"/>
        <v>0</v>
      </c>
      <c r="AZ1348" s="516" t="s">
        <v>1695</v>
      </c>
      <c r="BA1348"/>
      <c r="BC1348"/>
      <c r="BD1348"/>
      <c r="BE1348"/>
      <c r="BF1348"/>
      <c r="BG1348"/>
      <c r="BH1348"/>
      <c r="BI1348"/>
      <c r="BJ1348"/>
      <c r="BK1348"/>
      <c r="BL1348"/>
      <c r="BM1348"/>
      <c r="BN1348"/>
      <c r="BO1348"/>
      <c r="BP1348"/>
      <c r="BQ1348"/>
      <c r="BR1348"/>
      <c r="BS1348"/>
      <c r="BT1348"/>
      <c r="BU1348"/>
      <c r="BV1348"/>
      <c r="BW1348"/>
      <c r="BX1348"/>
      <c r="BY1348"/>
      <c r="BZ1348"/>
      <c r="CA1348"/>
      <c r="CB1348"/>
      <c r="CC1348"/>
      <c r="CD1348"/>
      <c r="CE1348"/>
      <c r="CF1348"/>
      <c r="CG1348"/>
      <c r="CH1348"/>
      <c r="CI1348"/>
    </row>
    <row r="1349" spans="1:87" s="11" customFormat="1" ht="12" customHeight="1">
      <c r="A1349" s="168">
        <v>28300033</v>
      </c>
      <c r="B1349" s="111" t="str">
        <f t="shared" si="1053"/>
        <v>28300033</v>
      </c>
      <c r="C1349" s="96" t="s">
        <v>105</v>
      </c>
      <c r="D1349" s="115" t="str">
        <f t="shared" si="1054"/>
        <v>Non-Op</v>
      </c>
      <c r="E1349" s="115"/>
      <c r="F1349" s="96"/>
      <c r="G1349" s="115"/>
      <c r="H1349" s="184" t="str">
        <f t="shared" si="1102"/>
        <v/>
      </c>
      <c r="I1349" s="184" t="str">
        <f t="shared" si="1103"/>
        <v/>
      </c>
      <c r="J1349" s="184" t="str">
        <f t="shared" si="1104"/>
        <v/>
      </c>
      <c r="K1349" s="184" t="str">
        <f t="shared" si="1113"/>
        <v>Non-Op</v>
      </c>
      <c r="L1349" s="184" t="str">
        <f t="shared" si="1063"/>
        <v>NO</v>
      </c>
      <c r="M1349" s="184" t="str">
        <f t="shared" si="1064"/>
        <v>NO</v>
      </c>
      <c r="N1349" s="184" t="str">
        <f t="shared" si="1065"/>
        <v/>
      </c>
      <c r="O1349"/>
      <c r="P1349" s="97">
        <v>-45807652.280000001</v>
      </c>
      <c r="Q1349" s="97">
        <v>-45670909.380000003</v>
      </c>
      <c r="R1349" s="97">
        <v>-45534166.479999997</v>
      </c>
      <c r="S1349" s="97">
        <v>-46342423.530000001</v>
      </c>
      <c r="T1349" s="97">
        <v>-46205680.689999998</v>
      </c>
      <c r="U1349" s="97">
        <v>-46068937.780000001</v>
      </c>
      <c r="V1349" s="97">
        <v>-46877194.880000003</v>
      </c>
      <c r="W1349" s="97">
        <v>-46740451.990000002</v>
      </c>
      <c r="X1349" s="97">
        <v>-46603709.079999998</v>
      </c>
      <c r="Y1349" s="97">
        <v>-47232771.140000001</v>
      </c>
      <c r="Z1349" s="97">
        <v>-47076117.68</v>
      </c>
      <c r="AA1349" s="97">
        <v>-46919464.219999999</v>
      </c>
      <c r="AB1349" s="97">
        <v>-47707810.770000003</v>
      </c>
      <c r="AC1349" s="97"/>
      <c r="AD1349" s="97"/>
      <c r="AE1349" s="97">
        <f t="shared" ref="AE1349:AE1396" si="1114">(P1349+AB1349+SUM(Q1349:AA1349)*2)/24</f>
        <v>-46502463.197916664</v>
      </c>
      <c r="AF1349" s="105"/>
      <c r="AG1349" s="104"/>
      <c r="AH1349" s="102"/>
      <c r="AI1349" s="102"/>
      <c r="AJ1349" s="102"/>
      <c r="AK1349" s="103">
        <f>AE1349</f>
        <v>-46502463.197916664</v>
      </c>
      <c r="AL1349" s="102">
        <f t="shared" si="1041"/>
        <v>-46502463.197916664</v>
      </c>
      <c r="AM1349" s="101"/>
      <c r="AN1349" s="102"/>
      <c r="AO1349" s="264">
        <f t="shared" si="1042"/>
        <v>0</v>
      </c>
      <c r="AP1349" s="102"/>
      <c r="AQ1349" s="87">
        <f t="shared" si="1052"/>
        <v>-47707810.770000003</v>
      </c>
      <c r="AR1349" s="102"/>
      <c r="AS1349" s="102"/>
      <c r="AT1349" s="102"/>
      <c r="AU1349" s="103">
        <f>AQ1349</f>
        <v>-47707810.770000003</v>
      </c>
      <c r="AV1349" s="102">
        <f t="shared" si="1043"/>
        <v>-47707810.770000003</v>
      </c>
      <c r="AW1349" s="101"/>
      <c r="AX1349" s="102"/>
      <c r="AY1349" s="101">
        <f t="shared" si="1044"/>
        <v>0</v>
      </c>
      <c r="AZ1349" s="516" t="s">
        <v>1701</v>
      </c>
      <c r="BA1349"/>
      <c r="BC1349"/>
      <c r="BD1349"/>
      <c r="BE1349"/>
      <c r="BF1349"/>
      <c r="BG1349"/>
      <c r="BH1349"/>
      <c r="BI1349"/>
      <c r="BJ1349"/>
      <c r="BK1349"/>
      <c r="BL1349"/>
      <c r="BM1349"/>
      <c r="BN1349"/>
      <c r="BO1349"/>
      <c r="BP1349"/>
      <c r="BQ1349"/>
      <c r="BR1349"/>
      <c r="BS1349"/>
      <c r="BT1349"/>
      <c r="BU1349"/>
      <c r="BV1349"/>
      <c r="BW1349"/>
      <c r="BX1349"/>
      <c r="BY1349"/>
      <c r="BZ1349"/>
      <c r="CA1349"/>
      <c r="CB1349"/>
      <c r="CC1349"/>
      <c r="CD1349"/>
      <c r="CE1349"/>
      <c r="CF1349"/>
      <c r="CG1349"/>
      <c r="CH1349"/>
      <c r="CI1349"/>
    </row>
    <row r="1350" spans="1:87" s="11" customFormat="1" ht="12" customHeight="1">
      <c r="A1350" s="168">
        <v>28300041</v>
      </c>
      <c r="B1350" s="111" t="str">
        <f t="shared" si="1053"/>
        <v>28300041</v>
      </c>
      <c r="C1350" s="96" t="s">
        <v>342</v>
      </c>
      <c r="D1350" s="115" t="str">
        <f t="shared" si="1054"/>
        <v>Non-Op</v>
      </c>
      <c r="E1350" s="115"/>
      <c r="F1350" s="96"/>
      <c r="G1350" s="115"/>
      <c r="H1350" s="184" t="str">
        <f t="shared" si="1102"/>
        <v/>
      </c>
      <c r="I1350" s="184" t="str">
        <f t="shared" si="1103"/>
        <v/>
      </c>
      <c r="J1350" s="184" t="str">
        <f t="shared" si="1104"/>
        <v/>
      </c>
      <c r="K1350" s="184" t="str">
        <f t="shared" si="1113"/>
        <v>Non-Op</v>
      </c>
      <c r="L1350" s="184" t="str">
        <f t="shared" si="1063"/>
        <v>NO</v>
      </c>
      <c r="M1350" s="184" t="str">
        <f t="shared" si="1064"/>
        <v>NO</v>
      </c>
      <c r="N1350" s="184" t="str">
        <f t="shared" si="1065"/>
        <v/>
      </c>
      <c r="O1350"/>
      <c r="P1350" s="97">
        <v>-175927.9</v>
      </c>
      <c r="Q1350" s="97">
        <v>-144454.75</v>
      </c>
      <c r="R1350" s="97">
        <v>-102598.24</v>
      </c>
      <c r="S1350" s="97">
        <v>-52728.79</v>
      </c>
      <c r="T1350" s="97">
        <v>-40053.43</v>
      </c>
      <c r="U1350" s="97">
        <v>-152269.07999999999</v>
      </c>
      <c r="V1350" s="97">
        <v>-212229.73</v>
      </c>
      <c r="W1350" s="97">
        <v>-273082.07</v>
      </c>
      <c r="X1350" s="97">
        <v>-125623.17</v>
      </c>
      <c r="Y1350" s="97">
        <v>-86461.97</v>
      </c>
      <c r="Z1350" s="97">
        <v>-531527.93000000005</v>
      </c>
      <c r="AA1350" s="97">
        <v>-1047476.79</v>
      </c>
      <c r="AB1350" s="97">
        <v>-261657.82</v>
      </c>
      <c r="AC1350" s="97"/>
      <c r="AD1350" s="97"/>
      <c r="AE1350" s="97">
        <f t="shared" si="1114"/>
        <v>-248941.56749999998</v>
      </c>
      <c r="AF1350" s="105"/>
      <c r="AG1350" s="104"/>
      <c r="AH1350" s="102"/>
      <c r="AI1350" s="102"/>
      <c r="AJ1350" s="102"/>
      <c r="AK1350" s="103">
        <f>AE1350</f>
        <v>-248941.56749999998</v>
      </c>
      <c r="AL1350" s="102">
        <f t="shared" si="1041"/>
        <v>-248941.56749999998</v>
      </c>
      <c r="AM1350" s="101"/>
      <c r="AN1350" s="102"/>
      <c r="AO1350" s="264">
        <f t="shared" si="1042"/>
        <v>0</v>
      </c>
      <c r="AP1350" s="102"/>
      <c r="AQ1350" s="87">
        <f t="shared" si="1052"/>
        <v>-261657.82</v>
      </c>
      <c r="AR1350" s="102"/>
      <c r="AS1350" s="102"/>
      <c r="AT1350" s="102"/>
      <c r="AU1350" s="103">
        <f>AQ1350</f>
        <v>-261657.82</v>
      </c>
      <c r="AV1350" s="102">
        <f t="shared" si="1043"/>
        <v>-261657.82</v>
      </c>
      <c r="AW1350" s="101"/>
      <c r="AX1350" s="102"/>
      <c r="AY1350" s="101">
        <f t="shared" si="1044"/>
        <v>0</v>
      </c>
      <c r="AZ1350" s="516" t="s">
        <v>1695</v>
      </c>
      <c r="BA1350"/>
      <c r="BC1350"/>
      <c r="BD1350"/>
      <c r="BE1350"/>
      <c r="BF1350"/>
      <c r="BG1350"/>
      <c r="BH1350"/>
      <c r="BI1350"/>
      <c r="BJ1350"/>
      <c r="BK1350"/>
      <c r="BL1350"/>
      <c r="BM1350"/>
      <c r="BN1350"/>
      <c r="BO1350"/>
      <c r="BP1350"/>
      <c r="BQ1350"/>
      <c r="BR1350"/>
      <c r="BS1350"/>
      <c r="BT1350"/>
      <c r="BU1350"/>
      <c r="BV1350"/>
      <c r="BW1350"/>
      <c r="BX1350"/>
      <c r="BY1350"/>
      <c r="BZ1350"/>
      <c r="CA1350"/>
      <c r="CB1350"/>
      <c r="CC1350"/>
      <c r="CD1350"/>
      <c r="CE1350"/>
      <c r="CF1350"/>
      <c r="CG1350"/>
      <c r="CH1350"/>
      <c r="CI1350"/>
    </row>
    <row r="1351" spans="1:87" s="11" customFormat="1" ht="12" customHeight="1">
      <c r="A1351" s="168">
        <v>28300043</v>
      </c>
      <c r="B1351" s="111" t="str">
        <f t="shared" si="1053"/>
        <v>28300043</v>
      </c>
      <c r="C1351" s="96" t="s">
        <v>106</v>
      </c>
      <c r="D1351" s="115" t="str">
        <f t="shared" si="1054"/>
        <v>AIC</v>
      </c>
      <c r="E1351" s="115"/>
      <c r="F1351" s="96"/>
      <c r="G1351" s="115"/>
      <c r="H1351" s="184" t="str">
        <f t="shared" si="1102"/>
        <v>AIC</v>
      </c>
      <c r="I1351" s="184" t="str">
        <f t="shared" si="1103"/>
        <v/>
      </c>
      <c r="J1351" s="184" t="str">
        <f t="shared" si="1104"/>
        <v/>
      </c>
      <c r="K1351" s="184" t="str">
        <f t="shared" si="1113"/>
        <v/>
      </c>
      <c r="L1351" s="184" t="str">
        <f t="shared" si="1063"/>
        <v>NO</v>
      </c>
      <c r="M1351" s="184" t="str">
        <f t="shared" si="1064"/>
        <v>NO</v>
      </c>
      <c r="N1351" s="184" t="str">
        <f t="shared" si="1065"/>
        <v/>
      </c>
      <c r="O1351"/>
      <c r="P1351" s="97">
        <v>-13861052.58</v>
      </c>
      <c r="Q1351" s="97">
        <v>-13815387.310000001</v>
      </c>
      <c r="R1351" s="97">
        <v>-13778084.99</v>
      </c>
      <c r="S1351" s="97">
        <v>-14496349.029999999</v>
      </c>
      <c r="T1351" s="97">
        <v>-14734884.85</v>
      </c>
      <c r="U1351" s="97">
        <v>-14682655.199999999</v>
      </c>
      <c r="V1351" s="97">
        <v>-14656184.9</v>
      </c>
      <c r="W1351" s="97">
        <v>-14617193.710000001</v>
      </c>
      <c r="X1351" s="97">
        <v>-14578202.529999999</v>
      </c>
      <c r="Y1351" s="97">
        <v>-14564090.039999999</v>
      </c>
      <c r="Z1351" s="97">
        <v>-14531698.91</v>
      </c>
      <c r="AA1351" s="97">
        <v>-14492696.4</v>
      </c>
      <c r="AB1351" s="97">
        <v>-14453693.890000001</v>
      </c>
      <c r="AC1351" s="97"/>
      <c r="AD1351" s="97"/>
      <c r="AE1351" s="97">
        <f t="shared" si="1114"/>
        <v>-14425400.092083335</v>
      </c>
      <c r="AF1351" s="105"/>
      <c r="AG1351" s="104"/>
      <c r="AH1351" s="102">
        <f>AE1351</f>
        <v>-14425400.092083335</v>
      </c>
      <c r="AI1351" s="102"/>
      <c r="AJ1351" s="102"/>
      <c r="AK1351" s="103"/>
      <c r="AL1351" s="102">
        <f t="shared" si="1041"/>
        <v>0</v>
      </c>
      <c r="AM1351" s="101"/>
      <c r="AN1351" s="102"/>
      <c r="AO1351" s="264">
        <f t="shared" si="1042"/>
        <v>0</v>
      </c>
      <c r="AP1351" s="102"/>
      <c r="AQ1351" s="87">
        <f t="shared" si="1052"/>
        <v>-14453693.890000001</v>
      </c>
      <c r="AR1351" s="102">
        <f>AQ1351</f>
        <v>-14453693.890000001</v>
      </c>
      <c r="AS1351" s="102"/>
      <c r="AT1351" s="102"/>
      <c r="AU1351" s="103"/>
      <c r="AV1351" s="102">
        <f t="shared" si="1043"/>
        <v>0</v>
      </c>
      <c r="AW1351" s="101"/>
      <c r="AX1351" s="102"/>
      <c r="AY1351" s="101">
        <f t="shared" si="1044"/>
        <v>0</v>
      </c>
      <c r="AZ1351" s="516"/>
      <c r="BA1351"/>
      <c r="BC1351"/>
      <c r="BD1351"/>
      <c r="BE1351"/>
      <c r="BF1351"/>
      <c r="BG1351"/>
      <c r="BH1351"/>
      <c r="BI1351"/>
      <c r="BJ1351"/>
      <c r="BK1351"/>
      <c r="BL1351"/>
      <c r="BM1351"/>
      <c r="BN1351"/>
      <c r="BO1351"/>
      <c r="BP1351"/>
      <c r="BQ1351"/>
      <c r="BR1351"/>
      <c r="BS1351"/>
      <c r="BT1351"/>
      <c r="BU1351"/>
      <c r="BV1351"/>
      <c r="BW1351"/>
      <c r="BX1351"/>
      <c r="BY1351"/>
      <c r="BZ1351"/>
      <c r="CA1351"/>
      <c r="CB1351"/>
      <c r="CC1351"/>
      <c r="CD1351"/>
      <c r="CE1351"/>
      <c r="CF1351"/>
      <c r="CG1351"/>
      <c r="CH1351"/>
      <c r="CI1351"/>
    </row>
    <row r="1352" spans="1:87" s="11" customFormat="1" ht="12" customHeight="1">
      <c r="A1352" s="168">
        <v>28300081</v>
      </c>
      <c r="B1352" s="111" t="str">
        <f t="shared" si="1053"/>
        <v>28300081</v>
      </c>
      <c r="C1352" s="96" t="s">
        <v>862</v>
      </c>
      <c r="D1352" s="115" t="str">
        <f t="shared" si="1054"/>
        <v>ERB</v>
      </c>
      <c r="E1352" s="115"/>
      <c r="F1352" s="96"/>
      <c r="G1352" s="115"/>
      <c r="H1352" s="184" t="str">
        <f t="shared" si="1102"/>
        <v/>
      </c>
      <c r="I1352" s="184" t="str">
        <f t="shared" si="1103"/>
        <v>ERB</v>
      </c>
      <c r="J1352" s="184" t="str">
        <f t="shared" si="1104"/>
        <v/>
      </c>
      <c r="K1352" s="184" t="str">
        <f t="shared" si="1113"/>
        <v/>
      </c>
      <c r="L1352" s="184" t="str">
        <f t="shared" si="1063"/>
        <v>NO</v>
      </c>
      <c r="M1352" s="184" t="str">
        <f t="shared" si="1064"/>
        <v>NO</v>
      </c>
      <c r="N1352" s="184" t="str">
        <f t="shared" si="1065"/>
        <v/>
      </c>
      <c r="O1352"/>
      <c r="P1352" s="97">
        <v>-4679291.4000000004</v>
      </c>
      <c r="Q1352" s="97">
        <v>-4667261.55</v>
      </c>
      <c r="R1352" s="97">
        <v>-4655231.7</v>
      </c>
      <c r="S1352" s="97">
        <v>-4643201.8499999996</v>
      </c>
      <c r="T1352" s="97">
        <v>-4631172</v>
      </c>
      <c r="U1352" s="97">
        <v>-4619142.1500000004</v>
      </c>
      <c r="V1352" s="97">
        <v>-4607112.3</v>
      </c>
      <c r="W1352" s="97">
        <v>-4595082.45</v>
      </c>
      <c r="X1352" s="97">
        <v>-4583052.5999999996</v>
      </c>
      <c r="Y1352" s="97">
        <v>-4571022.75</v>
      </c>
      <c r="Z1352" s="97">
        <v>-4558992.9000000004</v>
      </c>
      <c r="AA1352" s="97">
        <v>-4546963.05</v>
      </c>
      <c r="AB1352" s="97">
        <v>-4534933.2</v>
      </c>
      <c r="AC1352" s="97"/>
      <c r="AD1352" s="97"/>
      <c r="AE1352" s="97">
        <f t="shared" si="1114"/>
        <v>-4607112.3</v>
      </c>
      <c r="AF1352" s="105" t="s">
        <v>905</v>
      </c>
      <c r="AG1352" s="105"/>
      <c r="AH1352" s="102"/>
      <c r="AI1352" s="102">
        <f>AE1352</f>
        <v>-4607112.3</v>
      </c>
      <c r="AJ1352" s="102"/>
      <c r="AK1352" s="103"/>
      <c r="AL1352" s="102">
        <f t="shared" si="1041"/>
        <v>-4607112.3</v>
      </c>
      <c r="AM1352" s="101"/>
      <c r="AN1352" s="102"/>
      <c r="AO1352" s="264">
        <f t="shared" si="1042"/>
        <v>0</v>
      </c>
      <c r="AP1352" s="102"/>
      <c r="AQ1352" s="87">
        <f t="shared" si="1052"/>
        <v>-4534933.2</v>
      </c>
      <c r="AR1352" s="102"/>
      <c r="AS1352" s="102">
        <f>AQ1352</f>
        <v>-4534933.2</v>
      </c>
      <c r="AT1352" s="102"/>
      <c r="AU1352" s="103"/>
      <c r="AV1352" s="102">
        <f t="shared" si="1043"/>
        <v>-4534933.2</v>
      </c>
      <c r="AW1352" s="101"/>
      <c r="AX1352" s="102"/>
      <c r="AY1352" s="101">
        <f t="shared" si="1044"/>
        <v>0</v>
      </c>
      <c r="AZ1352" s="516"/>
      <c r="BA1352"/>
      <c r="BC1352"/>
      <c r="BD1352"/>
      <c r="BE1352"/>
      <c r="BF1352"/>
      <c r="BG1352"/>
      <c r="BH1352"/>
      <c r="BI1352"/>
      <c r="BJ1352"/>
      <c r="BK1352"/>
      <c r="BL1352"/>
      <c r="BM1352"/>
      <c r="BN1352"/>
      <c r="BO1352"/>
      <c r="BP1352"/>
      <c r="BQ1352"/>
      <c r="BR1352"/>
      <c r="BS1352"/>
      <c r="BT1352"/>
      <c r="BU1352"/>
      <c r="BV1352"/>
      <c r="BW1352"/>
      <c r="BX1352"/>
      <c r="BY1352"/>
      <c r="BZ1352"/>
      <c r="CA1352"/>
      <c r="CB1352"/>
      <c r="CC1352"/>
      <c r="CD1352"/>
      <c r="CE1352"/>
      <c r="CF1352"/>
      <c r="CG1352"/>
      <c r="CH1352"/>
      <c r="CI1352"/>
    </row>
    <row r="1353" spans="1:87" s="11" customFormat="1" ht="12" customHeight="1">
      <c r="A1353" s="168">
        <v>28300091</v>
      </c>
      <c r="B1353" s="111" t="str">
        <f t="shared" si="1053"/>
        <v>28300091</v>
      </c>
      <c r="C1353" s="96" t="s">
        <v>971</v>
      </c>
      <c r="D1353" s="115" t="str">
        <f t="shared" si="1054"/>
        <v>ERB</v>
      </c>
      <c r="E1353" s="115"/>
      <c r="F1353" s="96"/>
      <c r="G1353" s="115"/>
      <c r="H1353" s="184" t="str">
        <f t="shared" si="1102"/>
        <v/>
      </c>
      <c r="I1353" s="184" t="str">
        <f t="shared" si="1103"/>
        <v>ERB</v>
      </c>
      <c r="J1353" s="184" t="str">
        <f t="shared" si="1104"/>
        <v/>
      </c>
      <c r="K1353" s="184" t="str">
        <f t="shared" si="1113"/>
        <v/>
      </c>
      <c r="L1353" s="184" t="str">
        <f t="shared" si="1063"/>
        <v>NO</v>
      </c>
      <c r="M1353" s="184" t="str">
        <f t="shared" si="1064"/>
        <v>NO</v>
      </c>
      <c r="N1353" s="184" t="str">
        <f t="shared" si="1065"/>
        <v/>
      </c>
      <c r="O1353"/>
      <c r="P1353" s="97">
        <v>-1811144.25</v>
      </c>
      <c r="Q1353" s="97">
        <v>-1738514.16</v>
      </c>
      <c r="R1353" s="97">
        <v>-1667286.15</v>
      </c>
      <c r="S1353" s="97">
        <v>-1596058.14</v>
      </c>
      <c r="T1353" s="97">
        <v>-1524830.13</v>
      </c>
      <c r="U1353" s="97">
        <v>-1506459.5</v>
      </c>
      <c r="V1353" s="97">
        <v>-1445685.5</v>
      </c>
      <c r="W1353" s="97">
        <v>-447291.92</v>
      </c>
      <c r="X1353" s="97">
        <v>-401019.68</v>
      </c>
      <c r="Y1353" s="97">
        <v>-354747.44</v>
      </c>
      <c r="Z1353" s="97">
        <v>-308479.03999999998</v>
      </c>
      <c r="AA1353" s="97">
        <v>-308479.03999999998</v>
      </c>
      <c r="AB1353" s="97">
        <v>-308479.03999999998</v>
      </c>
      <c r="AC1353" s="97"/>
      <c r="AD1353" s="97"/>
      <c r="AE1353" s="97">
        <f t="shared" si="1114"/>
        <v>-1029888.5287499996</v>
      </c>
      <c r="AF1353" s="105" t="s">
        <v>434</v>
      </c>
      <c r="AG1353" s="105"/>
      <c r="AH1353" s="102"/>
      <c r="AI1353" s="102">
        <f>AE1353</f>
        <v>-1029888.5287499996</v>
      </c>
      <c r="AJ1353" s="102"/>
      <c r="AK1353" s="103"/>
      <c r="AL1353" s="102">
        <f t="shared" si="1041"/>
        <v>-1029888.5287499996</v>
      </c>
      <c r="AM1353" s="101"/>
      <c r="AN1353" s="102"/>
      <c r="AO1353" s="264">
        <f t="shared" si="1042"/>
        <v>0</v>
      </c>
      <c r="AP1353" s="102"/>
      <c r="AQ1353" s="87">
        <f t="shared" si="1052"/>
        <v>-308479.03999999998</v>
      </c>
      <c r="AR1353" s="102"/>
      <c r="AS1353" s="102">
        <f>AQ1353</f>
        <v>-308479.03999999998</v>
      </c>
      <c r="AT1353" s="102"/>
      <c r="AU1353" s="103"/>
      <c r="AV1353" s="102">
        <f t="shared" si="1043"/>
        <v>-308479.03999999998</v>
      </c>
      <c r="AW1353" s="101"/>
      <c r="AX1353" s="102"/>
      <c r="AY1353" s="101">
        <f t="shared" si="1044"/>
        <v>0</v>
      </c>
      <c r="AZ1353" s="516"/>
      <c r="BA1353"/>
      <c r="BC1353"/>
      <c r="BD1353"/>
      <c r="BE1353"/>
      <c r="BF1353"/>
      <c r="BG1353"/>
      <c r="BH1353"/>
      <c r="BI1353"/>
      <c r="BJ1353"/>
      <c r="BK1353"/>
      <c r="BL1353"/>
      <c r="BM1353"/>
      <c r="BN1353"/>
      <c r="BO1353"/>
      <c r="BP1353"/>
      <c r="BQ1353"/>
      <c r="BR1353"/>
      <c r="BS1353"/>
      <c r="BT1353"/>
      <c r="BU1353"/>
      <c r="BV1353"/>
      <c r="BW1353"/>
      <c r="BX1353"/>
      <c r="BY1353"/>
      <c r="BZ1353"/>
      <c r="CA1353"/>
      <c r="CB1353"/>
      <c r="CC1353"/>
      <c r="CD1353"/>
      <c r="CE1353"/>
      <c r="CF1353"/>
      <c r="CG1353"/>
      <c r="CH1353"/>
      <c r="CI1353"/>
    </row>
    <row r="1354" spans="1:87" s="11" customFormat="1" ht="12" customHeight="1">
      <c r="A1354" s="364">
        <v>28300101</v>
      </c>
      <c r="B1354" s="365" t="str">
        <f t="shared" si="1053"/>
        <v>28300101</v>
      </c>
      <c r="C1354" s="352" t="s">
        <v>1460</v>
      </c>
      <c r="D1354" s="353" t="str">
        <f t="shared" si="1054"/>
        <v>ERB</v>
      </c>
      <c r="E1354" s="353"/>
      <c r="F1354" s="367">
        <v>43070</v>
      </c>
      <c r="G1354" s="353"/>
      <c r="H1354" s="354" t="str">
        <f t="shared" si="1102"/>
        <v/>
      </c>
      <c r="I1354" s="354" t="str">
        <f t="shared" si="1103"/>
        <v>ERB</v>
      </c>
      <c r="J1354" s="354" t="str">
        <f t="shared" si="1104"/>
        <v/>
      </c>
      <c r="K1354" s="354" t="str">
        <f t="shared" si="1113"/>
        <v/>
      </c>
      <c r="L1354" s="354" t="str">
        <f t="shared" si="1063"/>
        <v>NO</v>
      </c>
      <c r="M1354" s="354" t="str">
        <f t="shared" si="1064"/>
        <v>NO</v>
      </c>
      <c r="N1354" s="354" t="str">
        <f t="shared" si="1065"/>
        <v/>
      </c>
      <c r="O1354"/>
      <c r="P1354" s="355">
        <v>-166208.72</v>
      </c>
      <c r="Q1354" s="355">
        <v>-404851.57</v>
      </c>
      <c r="R1354" s="355">
        <v>-642812.91</v>
      </c>
      <c r="S1354" s="355">
        <v>-880863.26</v>
      </c>
      <c r="T1354" s="355">
        <v>-1119002.75</v>
      </c>
      <c r="U1354" s="355">
        <v>-1357231.69</v>
      </c>
      <c r="V1354" s="355">
        <v>-1595550.2</v>
      </c>
      <c r="W1354" s="355">
        <v>-1833957.96</v>
      </c>
      <c r="X1354" s="355">
        <v>-2072455.91</v>
      </c>
      <c r="Y1354" s="355">
        <v>-2311044.16</v>
      </c>
      <c r="Z1354" s="355">
        <v>-2549720.23</v>
      </c>
      <c r="AA1354" s="355">
        <v>-2788478.39</v>
      </c>
      <c r="AB1354" s="355">
        <v>-3000498.42</v>
      </c>
      <c r="AC1354" s="355"/>
      <c r="AD1354" s="355"/>
      <c r="AE1354" s="355">
        <f t="shared" si="1114"/>
        <v>-1594943.55</v>
      </c>
      <c r="AF1354" s="406" t="s">
        <v>621</v>
      </c>
      <c r="AG1354" s="356"/>
      <c r="AH1354" s="357"/>
      <c r="AI1354" s="357">
        <f>AE1354</f>
        <v>-1594943.55</v>
      </c>
      <c r="AJ1354" s="357"/>
      <c r="AK1354" s="358"/>
      <c r="AL1354" s="357">
        <f t="shared" si="1041"/>
        <v>-1594943.55</v>
      </c>
      <c r="AM1354" s="359"/>
      <c r="AN1354" s="357"/>
      <c r="AO1354" s="360">
        <f t="shared" si="1042"/>
        <v>0</v>
      </c>
      <c r="AP1354" s="357"/>
      <c r="AQ1354" s="361">
        <f t="shared" si="1052"/>
        <v>-3000498.42</v>
      </c>
      <c r="AR1354" s="357"/>
      <c r="AS1354" s="357">
        <f>AQ1354</f>
        <v>-3000498.42</v>
      </c>
      <c r="AT1354" s="357"/>
      <c r="AU1354" s="358"/>
      <c r="AV1354" s="357">
        <f t="shared" si="1043"/>
        <v>-3000498.42</v>
      </c>
      <c r="AW1354" s="359"/>
      <c r="AX1354" s="357"/>
      <c r="AY1354" s="359">
        <f t="shared" si="1044"/>
        <v>0</v>
      </c>
      <c r="AZ1354" s="516"/>
      <c r="BA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row>
    <row r="1355" spans="1:87" s="11" customFormat="1" ht="12" customHeight="1">
      <c r="A1355" s="539" t="s">
        <v>1681</v>
      </c>
      <c r="B1355" s="540"/>
      <c r="C1355" s="524" t="s">
        <v>1671</v>
      </c>
      <c r="D1355" s="525" t="str">
        <f t="shared" ref="D1355:D1357" si="1115">IF(CONCATENATE(H1355,I1355,J1355,K1355,N1355)= "ERBGRB","CRB",CONCATENATE(H1355,I1355,J1355,K1355,N1355))</f>
        <v>W/C</v>
      </c>
      <c r="E1355" s="525"/>
      <c r="F1355" s="526">
        <v>43435</v>
      </c>
      <c r="G1355" s="525"/>
      <c r="H1355" s="527" t="str">
        <f t="shared" ref="H1355" si="1116">IF(VALUE(AH1355),H$7,IF(ISBLANK(AH1355),"",H$7))</f>
        <v/>
      </c>
      <c r="I1355" s="527" t="str">
        <f t="shared" ref="I1355" si="1117">IF(VALUE(AI1355),I$7,IF(ISBLANK(AI1355),"",I$7))</f>
        <v/>
      </c>
      <c r="J1355" s="527" t="str">
        <f t="shared" ref="J1355" si="1118">IF(VALUE(AJ1355),J$7,IF(ISBLANK(AJ1355),"",J$7))</f>
        <v/>
      </c>
      <c r="K1355" s="527"/>
      <c r="L1355" s="527" t="str">
        <f t="shared" si="1063"/>
        <v>NO</v>
      </c>
      <c r="M1355" s="527" t="str">
        <f t="shared" si="1064"/>
        <v>W/C</v>
      </c>
      <c r="N1355" s="527" t="str">
        <f t="shared" si="1065"/>
        <v>W/C</v>
      </c>
      <c r="O1355" s="528"/>
      <c r="P1355" s="529"/>
      <c r="Q1355" s="529"/>
      <c r="R1355" s="529"/>
      <c r="S1355" s="529"/>
      <c r="T1355" s="529"/>
      <c r="U1355" s="529"/>
      <c r="V1355" s="529"/>
      <c r="W1355" s="529"/>
      <c r="X1355" s="529"/>
      <c r="Y1355" s="529"/>
      <c r="Z1355" s="529"/>
      <c r="AA1355" s="529"/>
      <c r="AB1355" s="529">
        <v>-2493698.2599999998</v>
      </c>
      <c r="AC1355" s="529"/>
      <c r="AD1355" s="529"/>
      <c r="AE1355" s="529">
        <f t="shared" ref="AE1355" si="1119">(P1355+AB1355+SUM(Q1355:AA1355)*2)/24</f>
        <v>-103904.09416666666</v>
      </c>
      <c r="AF1355" s="530"/>
      <c r="AG1355" s="542"/>
      <c r="AH1355" s="532"/>
      <c r="AI1355" s="532"/>
      <c r="AJ1355" s="532"/>
      <c r="AK1355" s="533"/>
      <c r="AL1355" s="532">
        <f t="shared" ref="AL1355" si="1120">SUM(AI1355:AK1355)</f>
        <v>0</v>
      </c>
      <c r="AM1355" s="534"/>
      <c r="AN1355" s="532">
        <f>AE1355</f>
        <v>-103904.09416666666</v>
      </c>
      <c r="AO1355" s="535">
        <f t="shared" si="1042"/>
        <v>-103904.09416666666</v>
      </c>
      <c r="AP1355" s="532"/>
      <c r="AQ1355" s="536">
        <f t="shared" ref="AQ1355" si="1121">AB1355</f>
        <v>-2493698.2599999998</v>
      </c>
      <c r="AR1355" s="532"/>
      <c r="AS1355" s="532"/>
      <c r="AT1355" s="532"/>
      <c r="AU1355" s="533"/>
      <c r="AV1355" s="532">
        <f t="shared" ref="AV1355" si="1122">SUM(AS1355:AU1355)</f>
        <v>0</v>
      </c>
      <c r="AW1355" s="534"/>
      <c r="AX1355" s="532">
        <f t="shared" ref="AX1355" si="1123">AQ1355</f>
        <v>-2493698.2599999998</v>
      </c>
      <c r="AY1355" s="534">
        <f t="shared" ref="AY1355" si="1124">AW1355+AX1355</f>
        <v>-2493698.2599999998</v>
      </c>
      <c r="AZ1355" s="538"/>
      <c r="BA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row>
    <row r="1356" spans="1:87" s="11" customFormat="1" ht="12" customHeight="1">
      <c r="A1356" s="539" t="s">
        <v>1682</v>
      </c>
      <c r="B1356" s="540"/>
      <c r="C1356" s="554" t="s">
        <v>1672</v>
      </c>
      <c r="D1356" s="525" t="str">
        <f t="shared" si="1115"/>
        <v>W/C</v>
      </c>
      <c r="E1356" s="525"/>
      <c r="F1356" s="526">
        <v>43435</v>
      </c>
      <c r="G1356" s="525"/>
      <c r="H1356" s="527" t="str">
        <f t="shared" ref="H1356:H1357" si="1125">IF(VALUE(AH1356),H$7,IF(ISBLANK(AH1356),"",H$7))</f>
        <v/>
      </c>
      <c r="I1356" s="527" t="str">
        <f t="shared" ref="I1356:I1357" si="1126">IF(VALUE(AI1356),I$7,IF(ISBLANK(AI1356),"",I$7))</f>
        <v/>
      </c>
      <c r="J1356" s="527" t="str">
        <f t="shared" ref="J1356:J1357" si="1127">IF(VALUE(AJ1356),J$7,IF(ISBLANK(AJ1356),"",J$7))</f>
        <v/>
      </c>
      <c r="K1356" s="527"/>
      <c r="L1356" s="527" t="str">
        <f t="shared" ref="L1356:L1357" si="1128">IF(VALUE(AM1356),"W/C",IF(ISBLANK(AM1356),"NO","W/C"))</f>
        <v>NO</v>
      </c>
      <c r="M1356" s="527" t="str">
        <f t="shared" ref="M1356:M1357" si="1129">IF(VALUE(AN1356),"W/C",IF(ISBLANK(AN1356),"NO","W/C"))</f>
        <v>W/C</v>
      </c>
      <c r="N1356" s="527" t="str">
        <f t="shared" ref="N1356:N1357" si="1130">IF(OR(CONCATENATE(L1356,M1356)="NOW/C",CONCATENATE(L1356,M1356)="W/CNO"),"W/C","")</f>
        <v>W/C</v>
      </c>
      <c r="O1356" s="528"/>
      <c r="P1356" s="529"/>
      <c r="Q1356" s="529"/>
      <c r="R1356" s="529"/>
      <c r="S1356" s="529"/>
      <c r="T1356" s="529"/>
      <c r="U1356" s="529"/>
      <c r="V1356" s="529"/>
      <c r="W1356" s="529"/>
      <c r="X1356" s="529"/>
      <c r="Y1356" s="529"/>
      <c r="Z1356" s="529"/>
      <c r="AA1356" s="529"/>
      <c r="AB1356" s="529">
        <v>8733038.4399999995</v>
      </c>
      <c r="AC1356" s="529"/>
      <c r="AD1356" s="529"/>
      <c r="AE1356" s="529">
        <f t="shared" ref="AE1356:AE1357" si="1131">(P1356+AB1356+SUM(Q1356:AA1356)*2)/24</f>
        <v>363876.60166666663</v>
      </c>
      <c r="AF1356" s="530"/>
      <c r="AG1356" s="542"/>
      <c r="AH1356" s="532"/>
      <c r="AI1356" s="532"/>
      <c r="AJ1356" s="532"/>
      <c r="AK1356" s="533"/>
      <c r="AL1356" s="532">
        <f t="shared" ref="AL1356:AL1357" si="1132">SUM(AI1356:AK1356)</f>
        <v>0</v>
      </c>
      <c r="AM1356" s="534"/>
      <c r="AN1356" s="532">
        <f t="shared" ref="AN1356:AN1357" si="1133">AE1356</f>
        <v>363876.60166666663</v>
      </c>
      <c r="AO1356" s="535">
        <f t="shared" ref="AO1356:AO1357" si="1134">AM1356+AN1356</f>
        <v>363876.60166666663</v>
      </c>
      <c r="AP1356" s="532"/>
      <c r="AQ1356" s="536">
        <f t="shared" ref="AQ1356:AQ1357" si="1135">AB1356</f>
        <v>8733038.4399999995</v>
      </c>
      <c r="AR1356" s="532"/>
      <c r="AS1356" s="532"/>
      <c r="AT1356" s="532"/>
      <c r="AU1356" s="533"/>
      <c r="AV1356" s="532">
        <f t="shared" ref="AV1356:AV1357" si="1136">SUM(AS1356:AU1356)</f>
        <v>0</v>
      </c>
      <c r="AW1356" s="534"/>
      <c r="AX1356" s="532">
        <f t="shared" ref="AX1356:AX1357" si="1137">AQ1356</f>
        <v>8733038.4399999995</v>
      </c>
      <c r="AY1356" s="534">
        <f t="shared" ref="AY1356:AY1357" si="1138">AW1356+AX1356</f>
        <v>8733038.4399999995</v>
      </c>
      <c r="AZ1356" s="538"/>
      <c r="BA1356"/>
      <c r="BC1356"/>
      <c r="BD1356"/>
      <c r="BE1356"/>
      <c r="BF1356"/>
      <c r="BG1356"/>
      <c r="BH1356"/>
      <c r="BI1356"/>
      <c r="BJ1356"/>
      <c r="BK1356"/>
      <c r="BL1356"/>
      <c r="BM1356"/>
      <c r="BN1356"/>
      <c r="BO1356"/>
      <c r="BP1356"/>
      <c r="BQ1356"/>
      <c r="BR1356"/>
      <c r="BS1356"/>
      <c r="BT1356"/>
      <c r="BU1356"/>
      <c r="BV1356"/>
      <c r="BW1356"/>
      <c r="BX1356"/>
      <c r="BY1356"/>
      <c r="BZ1356"/>
      <c r="CA1356"/>
      <c r="CB1356"/>
      <c r="CC1356"/>
      <c r="CD1356"/>
      <c r="CE1356"/>
      <c r="CF1356"/>
      <c r="CG1356"/>
      <c r="CH1356"/>
      <c r="CI1356"/>
    </row>
    <row r="1357" spans="1:87" s="11" customFormat="1" ht="12" customHeight="1">
      <c r="A1357" s="539" t="s">
        <v>1683</v>
      </c>
      <c r="B1357" s="540"/>
      <c r="C1357" s="554" t="s">
        <v>1673</v>
      </c>
      <c r="D1357" s="525" t="str">
        <f t="shared" si="1115"/>
        <v>W/C</v>
      </c>
      <c r="E1357" s="525"/>
      <c r="F1357" s="526">
        <v>43435</v>
      </c>
      <c r="G1357" s="525"/>
      <c r="H1357" s="527" t="str">
        <f t="shared" si="1125"/>
        <v/>
      </c>
      <c r="I1357" s="527" t="str">
        <f t="shared" si="1126"/>
        <v/>
      </c>
      <c r="J1357" s="527" t="str">
        <f t="shared" si="1127"/>
        <v/>
      </c>
      <c r="K1357" s="527"/>
      <c r="L1357" s="527" t="str">
        <f t="shared" si="1128"/>
        <v>NO</v>
      </c>
      <c r="M1357" s="527" t="str">
        <f t="shared" si="1129"/>
        <v>W/C</v>
      </c>
      <c r="N1357" s="527" t="str">
        <f t="shared" si="1130"/>
        <v>W/C</v>
      </c>
      <c r="O1357" s="528"/>
      <c r="P1357" s="529"/>
      <c r="Q1357" s="529"/>
      <c r="R1357" s="529"/>
      <c r="S1357" s="529"/>
      <c r="T1357" s="529"/>
      <c r="U1357" s="529"/>
      <c r="V1357" s="529"/>
      <c r="W1357" s="529"/>
      <c r="X1357" s="529"/>
      <c r="Y1357" s="529"/>
      <c r="Z1357" s="529"/>
      <c r="AA1357" s="529"/>
      <c r="AB1357" s="529">
        <v>4025467.25</v>
      </c>
      <c r="AC1357" s="529"/>
      <c r="AD1357" s="529"/>
      <c r="AE1357" s="529">
        <f t="shared" si="1131"/>
        <v>167727.80208333334</v>
      </c>
      <c r="AF1357" s="530"/>
      <c r="AG1357" s="542"/>
      <c r="AH1357" s="532"/>
      <c r="AI1357" s="532"/>
      <c r="AJ1357" s="532"/>
      <c r="AK1357" s="533"/>
      <c r="AL1357" s="532">
        <f t="shared" si="1132"/>
        <v>0</v>
      </c>
      <c r="AM1357" s="534"/>
      <c r="AN1357" s="532">
        <f t="shared" si="1133"/>
        <v>167727.80208333334</v>
      </c>
      <c r="AO1357" s="535">
        <f t="shared" si="1134"/>
        <v>167727.80208333334</v>
      </c>
      <c r="AP1357" s="532"/>
      <c r="AQ1357" s="536">
        <f t="shared" si="1135"/>
        <v>4025467.25</v>
      </c>
      <c r="AR1357" s="532"/>
      <c r="AS1357" s="532"/>
      <c r="AT1357" s="532"/>
      <c r="AU1357" s="533"/>
      <c r="AV1357" s="532">
        <f t="shared" si="1136"/>
        <v>0</v>
      </c>
      <c r="AW1357" s="534"/>
      <c r="AX1357" s="532">
        <f t="shared" si="1137"/>
        <v>4025467.25</v>
      </c>
      <c r="AY1357" s="534">
        <f t="shared" si="1138"/>
        <v>4025467.25</v>
      </c>
      <c r="AZ1357" s="538"/>
      <c r="BA1357"/>
      <c r="BC1357"/>
      <c r="BD1357"/>
      <c r="BE1357"/>
      <c r="BF1357"/>
      <c r="BG1357"/>
      <c r="BH1357"/>
      <c r="BI1357"/>
      <c r="BJ1357"/>
      <c r="BK1357"/>
      <c r="BL1357"/>
      <c r="BM1357"/>
      <c r="BN1357"/>
      <c r="BO1357"/>
      <c r="BP1357"/>
      <c r="BQ1357"/>
      <c r="BR1357"/>
      <c r="BS1357"/>
      <c r="BT1357"/>
      <c r="BU1357"/>
      <c r="BV1357"/>
      <c r="BW1357"/>
      <c r="BX1357"/>
      <c r="BY1357"/>
      <c r="BZ1357"/>
      <c r="CA1357"/>
      <c r="CB1357"/>
      <c r="CC1357"/>
      <c r="CD1357"/>
      <c r="CE1357"/>
      <c r="CF1357"/>
      <c r="CG1357"/>
      <c r="CH1357"/>
      <c r="CI1357"/>
    </row>
    <row r="1358" spans="1:87" s="11" customFormat="1" ht="12" customHeight="1">
      <c r="A1358" s="168">
        <v>28300152</v>
      </c>
      <c r="B1358" s="111" t="str">
        <f t="shared" si="1053"/>
        <v>28300152</v>
      </c>
      <c r="C1358" s="96" t="s">
        <v>361</v>
      </c>
      <c r="D1358" s="115" t="str">
        <f t="shared" si="1054"/>
        <v>Non-Op</v>
      </c>
      <c r="E1358" s="115"/>
      <c r="F1358" s="96"/>
      <c r="G1358" s="115"/>
      <c r="H1358" s="184" t="str">
        <f t="shared" si="1102"/>
        <v/>
      </c>
      <c r="I1358" s="184" t="str">
        <f t="shared" si="1103"/>
        <v/>
      </c>
      <c r="J1358" s="184" t="str">
        <f t="shared" si="1104"/>
        <v/>
      </c>
      <c r="K1358" s="184" t="str">
        <f t="shared" si="1113"/>
        <v>Non-Op</v>
      </c>
      <c r="L1358" s="184" t="str">
        <f t="shared" si="1063"/>
        <v>NO</v>
      </c>
      <c r="M1358" s="184" t="str">
        <f t="shared" si="1064"/>
        <v>NO</v>
      </c>
      <c r="N1358" s="184" t="str">
        <f t="shared" si="1065"/>
        <v/>
      </c>
      <c r="O1358"/>
      <c r="P1358" s="97">
        <v>-2035652.44</v>
      </c>
      <c r="Q1358" s="97">
        <v>-2199053.15</v>
      </c>
      <c r="R1358" s="97">
        <v>-2775960.5</v>
      </c>
      <c r="S1358" s="97">
        <v>-2271830.02</v>
      </c>
      <c r="T1358" s="97">
        <v>-2212134.2999999998</v>
      </c>
      <c r="U1358" s="97">
        <v>-2272455.2999999998</v>
      </c>
      <c r="V1358" s="97">
        <v>-2098499.77</v>
      </c>
      <c r="W1358" s="97">
        <v>-1753342.32</v>
      </c>
      <c r="X1358" s="97">
        <v>-1751124.2</v>
      </c>
      <c r="Y1358" s="97">
        <v>-1828400.09</v>
      </c>
      <c r="Z1358" s="97">
        <v>-8983521.6699999999</v>
      </c>
      <c r="AA1358" s="97">
        <v>-12925311.17</v>
      </c>
      <c r="AB1358" s="97">
        <v>-3037856.02</v>
      </c>
      <c r="AC1358" s="97"/>
      <c r="AD1358" s="97"/>
      <c r="AE1358" s="97">
        <f t="shared" si="1114"/>
        <v>-3634032.2266666666</v>
      </c>
      <c r="AF1358" s="105"/>
      <c r="AG1358" s="104"/>
      <c r="AH1358" s="102"/>
      <c r="AI1358" s="102"/>
      <c r="AJ1358" s="102"/>
      <c r="AK1358" s="103">
        <f>AE1358</f>
        <v>-3634032.2266666666</v>
      </c>
      <c r="AL1358" s="102">
        <f t="shared" si="1041"/>
        <v>-3634032.2266666666</v>
      </c>
      <c r="AM1358" s="101"/>
      <c r="AN1358" s="102"/>
      <c r="AO1358" s="264">
        <f t="shared" si="1042"/>
        <v>0</v>
      </c>
      <c r="AP1358" s="102"/>
      <c r="AQ1358" s="87">
        <f t="shared" si="1052"/>
        <v>-3037856.02</v>
      </c>
      <c r="AR1358" s="102"/>
      <c r="AS1358" s="102"/>
      <c r="AT1358" s="102"/>
      <c r="AU1358" s="103">
        <f>AQ1358</f>
        <v>-3037856.02</v>
      </c>
      <c r="AV1358" s="102">
        <f t="shared" si="1043"/>
        <v>-3037856.02</v>
      </c>
      <c r="AW1358" s="101"/>
      <c r="AX1358" s="102"/>
      <c r="AY1358" s="101">
        <f t="shared" si="1044"/>
        <v>0</v>
      </c>
      <c r="AZ1358" s="516" t="s">
        <v>1695</v>
      </c>
      <c r="BA1358"/>
      <c r="BC1358"/>
      <c r="BD1358"/>
      <c r="BE1358"/>
      <c r="BF1358"/>
      <c r="BG1358"/>
      <c r="BH1358"/>
      <c r="BI1358"/>
      <c r="BJ1358"/>
      <c r="BK1358"/>
      <c r="BL1358"/>
      <c r="BM1358"/>
      <c r="BN1358"/>
      <c r="BO1358"/>
      <c r="BP1358"/>
      <c r="BQ1358"/>
      <c r="BR1358"/>
      <c r="BS1358"/>
      <c r="BT1358"/>
      <c r="BU1358"/>
      <c r="BV1358"/>
      <c r="BW1358"/>
      <c r="BX1358"/>
      <c r="BY1358"/>
      <c r="BZ1358"/>
      <c r="CA1358"/>
      <c r="CB1358"/>
      <c r="CC1358"/>
      <c r="CD1358"/>
      <c r="CE1358"/>
      <c r="CF1358"/>
      <c r="CG1358"/>
      <c r="CH1358"/>
      <c r="CI1358"/>
    </row>
    <row r="1359" spans="1:87" s="11" customFormat="1" ht="12" customHeight="1">
      <c r="A1359" s="168">
        <v>28300162</v>
      </c>
      <c r="B1359" s="111" t="str">
        <f t="shared" si="1053"/>
        <v>28300162</v>
      </c>
      <c r="C1359" s="96" t="s">
        <v>287</v>
      </c>
      <c r="D1359" s="115" t="str">
        <f t="shared" si="1054"/>
        <v>Non-Op</v>
      </c>
      <c r="E1359" s="115"/>
      <c r="F1359" s="96"/>
      <c r="G1359" s="115"/>
      <c r="H1359" s="184" t="str">
        <f t="shared" si="1102"/>
        <v/>
      </c>
      <c r="I1359" s="184" t="str">
        <f t="shared" si="1103"/>
        <v/>
      </c>
      <c r="J1359" s="184" t="str">
        <f t="shared" si="1104"/>
        <v/>
      </c>
      <c r="K1359" s="184" t="str">
        <f t="shared" si="1113"/>
        <v>Non-Op</v>
      </c>
      <c r="L1359" s="184" t="str">
        <f t="shared" si="1063"/>
        <v>NO</v>
      </c>
      <c r="M1359" s="184" t="str">
        <f t="shared" si="1064"/>
        <v>NO</v>
      </c>
      <c r="N1359" s="184" t="str">
        <f t="shared" si="1065"/>
        <v/>
      </c>
      <c r="O1359"/>
      <c r="P1359" s="97">
        <v>-277250.40000000002</v>
      </c>
      <c r="Q1359" s="97">
        <v>-493905.2</v>
      </c>
      <c r="R1359" s="97">
        <v>-528781.71</v>
      </c>
      <c r="S1359" s="97">
        <v>-670280.62</v>
      </c>
      <c r="T1359" s="97">
        <v>-628269.49</v>
      </c>
      <c r="U1359" s="97">
        <v>-556532.49</v>
      </c>
      <c r="V1359" s="97">
        <v>-541514.81999999995</v>
      </c>
      <c r="W1359" s="97">
        <v>-455558.9</v>
      </c>
      <c r="X1359" s="97">
        <v>-392253.7</v>
      </c>
      <c r="Y1359" s="97">
        <v>-311751.18</v>
      </c>
      <c r="Z1359" s="97">
        <v>-471030.26</v>
      </c>
      <c r="AA1359" s="97">
        <v>-516846.57</v>
      </c>
      <c r="AB1359" s="97">
        <v>-265937.78000000003</v>
      </c>
      <c r="AC1359" s="97"/>
      <c r="AD1359" s="97"/>
      <c r="AE1359" s="97">
        <f t="shared" si="1114"/>
        <v>-486526.58583333326</v>
      </c>
      <c r="AF1359" s="105"/>
      <c r="AG1359" s="105"/>
      <c r="AH1359" s="102"/>
      <c r="AI1359" s="102"/>
      <c r="AJ1359" s="102"/>
      <c r="AK1359" s="103">
        <f>AE1359</f>
        <v>-486526.58583333326</v>
      </c>
      <c r="AL1359" s="102">
        <f t="shared" si="1041"/>
        <v>-486526.58583333326</v>
      </c>
      <c r="AM1359" s="101"/>
      <c r="AN1359" s="102"/>
      <c r="AO1359" s="264">
        <f t="shared" si="1042"/>
        <v>0</v>
      </c>
      <c r="AP1359" s="102"/>
      <c r="AQ1359" s="87">
        <f t="shared" si="1052"/>
        <v>-265937.78000000003</v>
      </c>
      <c r="AR1359" s="102"/>
      <c r="AS1359" s="102"/>
      <c r="AT1359" s="102"/>
      <c r="AU1359" s="103">
        <f>AQ1359</f>
        <v>-265937.78000000003</v>
      </c>
      <c r="AV1359" s="102">
        <f t="shared" si="1043"/>
        <v>-265937.78000000003</v>
      </c>
      <c r="AW1359" s="101"/>
      <c r="AX1359" s="102"/>
      <c r="AY1359" s="101">
        <f t="shared" si="1044"/>
        <v>0</v>
      </c>
      <c r="AZ1359" s="516" t="s">
        <v>1695</v>
      </c>
      <c r="BA1359"/>
      <c r="BC1359"/>
      <c r="BD1359"/>
      <c r="BE1359"/>
      <c r="BF1359"/>
      <c r="BG1359"/>
      <c r="BH1359"/>
      <c r="BI1359"/>
      <c r="BJ1359"/>
      <c r="BK1359"/>
      <c r="BL1359"/>
      <c r="BM1359"/>
      <c r="BN1359"/>
      <c r="BO1359"/>
      <c r="BP1359"/>
      <c r="BQ1359"/>
      <c r="BR1359"/>
      <c r="BS1359"/>
      <c r="BT1359"/>
      <c r="BU1359"/>
      <c r="BV1359"/>
      <c r="BW1359"/>
      <c r="BX1359"/>
      <c r="BY1359"/>
      <c r="BZ1359"/>
      <c r="CA1359"/>
      <c r="CB1359"/>
      <c r="CC1359"/>
      <c r="CD1359"/>
      <c r="CE1359"/>
      <c r="CF1359"/>
      <c r="CG1359"/>
      <c r="CH1359"/>
      <c r="CI1359"/>
    </row>
    <row r="1360" spans="1:87" s="11" customFormat="1" ht="12" customHeight="1">
      <c r="A1360" s="168">
        <v>28300211</v>
      </c>
      <c r="B1360" s="111" t="str">
        <f t="shared" si="1053"/>
        <v>28300211</v>
      </c>
      <c r="C1360" s="128" t="s">
        <v>200</v>
      </c>
      <c r="D1360" s="115" t="str">
        <f t="shared" si="1054"/>
        <v>W/C</v>
      </c>
      <c r="E1360" s="115"/>
      <c r="F1360" s="128"/>
      <c r="G1360" s="115"/>
      <c r="H1360" s="184" t="str">
        <f t="shared" si="1102"/>
        <v/>
      </c>
      <c r="I1360" s="184" t="str">
        <f t="shared" si="1103"/>
        <v/>
      </c>
      <c r="J1360" s="184" t="str">
        <f t="shared" si="1104"/>
        <v/>
      </c>
      <c r="K1360" s="184" t="str">
        <f t="shared" si="1113"/>
        <v/>
      </c>
      <c r="L1360" s="184" t="str">
        <f t="shared" si="1063"/>
        <v>NO</v>
      </c>
      <c r="M1360" s="184" t="str">
        <f t="shared" si="1064"/>
        <v>W/C</v>
      </c>
      <c r="N1360" s="184" t="str">
        <f t="shared" si="1065"/>
        <v>W/C</v>
      </c>
      <c r="O1360"/>
      <c r="P1360" s="97">
        <v>-19107371.079999998</v>
      </c>
      <c r="Q1360" s="97">
        <v>-18948796.93</v>
      </c>
      <c r="R1360" s="97">
        <v>-18790222.780000001</v>
      </c>
      <c r="S1360" s="97">
        <v>-18631648.629999999</v>
      </c>
      <c r="T1360" s="97">
        <v>-18473074.48</v>
      </c>
      <c r="U1360" s="97">
        <v>-18314500.329999998</v>
      </c>
      <c r="V1360" s="97">
        <v>-18155926.18</v>
      </c>
      <c r="W1360" s="97">
        <v>-17997352.030000001</v>
      </c>
      <c r="X1360" s="97">
        <v>-17838777.879999999</v>
      </c>
      <c r="Y1360" s="97">
        <v>-17680203.73</v>
      </c>
      <c r="Z1360" s="97">
        <v>-17521629.579999998</v>
      </c>
      <c r="AA1360" s="97">
        <v>-17363055.43</v>
      </c>
      <c r="AB1360" s="97">
        <v>-17204481.280000001</v>
      </c>
      <c r="AC1360" s="97"/>
      <c r="AD1360" s="97"/>
      <c r="AE1360" s="97">
        <f t="shared" si="1114"/>
        <v>-18155926.180000003</v>
      </c>
      <c r="AF1360" s="466"/>
      <c r="AG1360" s="105"/>
      <c r="AH1360" s="102"/>
      <c r="AI1360" s="102"/>
      <c r="AJ1360" s="102"/>
      <c r="AK1360" s="103"/>
      <c r="AL1360" s="102">
        <f t="shared" si="1041"/>
        <v>0</v>
      </c>
      <c r="AM1360" s="101"/>
      <c r="AN1360" s="102">
        <f>AE1360</f>
        <v>-18155926.180000003</v>
      </c>
      <c r="AO1360" s="264">
        <f t="shared" si="1042"/>
        <v>-18155926.180000003</v>
      </c>
      <c r="AP1360" s="102"/>
      <c r="AQ1360" s="87">
        <f t="shared" si="1052"/>
        <v>-17204481.280000001</v>
      </c>
      <c r="AR1360" s="102"/>
      <c r="AS1360" s="102"/>
      <c r="AT1360" s="102"/>
      <c r="AU1360" s="103"/>
      <c r="AV1360" s="102">
        <f t="shared" si="1043"/>
        <v>0</v>
      </c>
      <c r="AW1360" s="101"/>
      <c r="AX1360" s="102">
        <f>AQ1360</f>
        <v>-17204481.280000001</v>
      </c>
      <c r="AY1360" s="101">
        <f t="shared" si="1044"/>
        <v>-17204481.280000001</v>
      </c>
      <c r="AZ1360" s="516"/>
      <c r="BA1360"/>
      <c r="BC1360"/>
      <c r="BD1360"/>
      <c r="BE1360"/>
      <c r="BF1360"/>
      <c r="BG1360"/>
      <c r="BH1360"/>
      <c r="BI1360"/>
      <c r="BJ1360"/>
      <c r="BK1360"/>
      <c r="BL1360"/>
      <c r="BM1360"/>
      <c r="BN1360"/>
      <c r="BO1360"/>
      <c r="BP1360"/>
      <c r="BQ1360"/>
      <c r="BR1360"/>
      <c r="BS1360"/>
      <c r="BT1360"/>
      <c r="BU1360"/>
      <c r="BV1360"/>
      <c r="BW1360"/>
      <c r="BX1360"/>
      <c r="BY1360"/>
      <c r="BZ1360"/>
      <c r="CA1360"/>
      <c r="CB1360"/>
      <c r="CC1360"/>
      <c r="CD1360"/>
      <c r="CE1360"/>
      <c r="CF1360"/>
      <c r="CG1360"/>
      <c r="CH1360"/>
      <c r="CI1360"/>
    </row>
    <row r="1361" spans="1:87" s="11" customFormat="1" ht="12" customHeight="1">
      <c r="A1361" s="364" t="s">
        <v>1572</v>
      </c>
      <c r="B1361" s="365"/>
      <c r="C1361" s="392" t="s">
        <v>1565</v>
      </c>
      <c r="D1361" s="353" t="str">
        <f t="shared" si="1054"/>
        <v>W/C</v>
      </c>
      <c r="E1361" s="353"/>
      <c r="F1361" s="438">
        <v>43237</v>
      </c>
      <c r="G1361" s="353"/>
      <c r="H1361" s="354" t="str">
        <f t="shared" si="1102"/>
        <v/>
      </c>
      <c r="I1361" s="354" t="str">
        <f t="shared" si="1103"/>
        <v/>
      </c>
      <c r="J1361" s="354" t="str">
        <f t="shared" si="1104"/>
        <v/>
      </c>
      <c r="K1361" s="354"/>
      <c r="L1361" s="354" t="str">
        <f t="shared" ref="L1361" si="1139">IF(VALUE(AM1361),"W/C",IF(ISBLANK(AM1361),"NO","W/C"))</f>
        <v>NO</v>
      </c>
      <c r="M1361" s="354" t="str">
        <f t="shared" ref="M1361" si="1140">IF(VALUE(AN1361),"W/C",IF(ISBLANK(AN1361),"NO","W/C"))</f>
        <v>W/C</v>
      </c>
      <c r="N1361" s="354" t="str">
        <f t="shared" ref="N1361" si="1141">IF(OR(CONCATENATE(L1361,M1361)="NOW/C",CONCATENATE(L1361,M1361)="W/CNO"),"W/C","")</f>
        <v>W/C</v>
      </c>
      <c r="O1361"/>
      <c r="P1361" s="355"/>
      <c r="Q1361" s="355"/>
      <c r="R1361" s="355"/>
      <c r="S1361" s="355"/>
      <c r="T1361" s="355"/>
      <c r="U1361" s="355">
        <v>52857.38</v>
      </c>
      <c r="V1361" s="355">
        <v>63311.39</v>
      </c>
      <c r="W1361" s="355">
        <v>73765.399999999994</v>
      </c>
      <c r="X1361" s="355">
        <v>84219.41</v>
      </c>
      <c r="Y1361" s="355">
        <v>94673.42</v>
      </c>
      <c r="Z1361" s="355">
        <v>105127.43</v>
      </c>
      <c r="AA1361" s="355">
        <v>115581.44</v>
      </c>
      <c r="AB1361" s="355">
        <v>-201242</v>
      </c>
      <c r="AC1361" s="355"/>
      <c r="AD1361" s="355"/>
      <c r="AE1361" s="355">
        <f t="shared" si="1114"/>
        <v>40742.905833333323</v>
      </c>
      <c r="AF1361" s="465"/>
      <c r="AG1361" s="406"/>
      <c r="AH1361" s="357"/>
      <c r="AI1361" s="357"/>
      <c r="AJ1361" s="357"/>
      <c r="AK1361" s="358"/>
      <c r="AL1361" s="357">
        <f t="shared" ref="AL1361" si="1142">SUM(AI1361:AK1361)</f>
        <v>0</v>
      </c>
      <c r="AM1361" s="359"/>
      <c r="AN1361" s="357">
        <f>AE1361</f>
        <v>40742.905833333323</v>
      </c>
      <c r="AO1361" s="360">
        <f t="shared" ref="AO1361" si="1143">AM1361+AN1361</f>
        <v>40742.905833333323</v>
      </c>
      <c r="AP1361" s="357"/>
      <c r="AQ1361" s="361">
        <f t="shared" si="1052"/>
        <v>-201242</v>
      </c>
      <c r="AR1361" s="357"/>
      <c r="AS1361" s="357"/>
      <c r="AT1361" s="357"/>
      <c r="AU1361" s="358"/>
      <c r="AV1361" s="357">
        <f t="shared" ref="AV1361" si="1144">SUM(AS1361:AU1361)</f>
        <v>0</v>
      </c>
      <c r="AW1361" s="359"/>
      <c r="AX1361" s="357">
        <f t="shared" ref="AX1361" si="1145">AQ1361</f>
        <v>-201242</v>
      </c>
      <c r="AY1361" s="359">
        <f t="shared" si="1044"/>
        <v>-201242</v>
      </c>
      <c r="AZ1361" s="516"/>
      <c r="BA1361"/>
      <c r="BC1361"/>
      <c r="BD1361"/>
      <c r="BE1361"/>
      <c r="BF1361"/>
      <c r="BG1361"/>
      <c r="BH1361"/>
      <c r="BI1361"/>
      <c r="BJ1361"/>
      <c r="BK1361"/>
      <c r="BL1361"/>
      <c r="BM1361"/>
      <c r="BN1361"/>
      <c r="BO1361"/>
      <c r="BP1361"/>
      <c r="BQ1361"/>
      <c r="BR1361"/>
      <c r="BS1361"/>
      <c r="BT1361"/>
      <c r="BU1361"/>
      <c r="BV1361"/>
      <c r="BW1361"/>
      <c r="BX1361"/>
      <c r="BY1361"/>
      <c r="BZ1361"/>
      <c r="CA1361"/>
      <c r="CB1361"/>
      <c r="CC1361"/>
      <c r="CD1361"/>
      <c r="CE1361"/>
      <c r="CF1361"/>
      <c r="CG1361"/>
      <c r="CH1361"/>
      <c r="CI1361"/>
    </row>
    <row r="1362" spans="1:87" s="11" customFormat="1" ht="12" customHeight="1">
      <c r="A1362" s="168">
        <v>28300221</v>
      </c>
      <c r="B1362" s="111" t="str">
        <f t="shared" si="1053"/>
        <v>28300221</v>
      </c>
      <c r="C1362" s="128" t="s">
        <v>1128</v>
      </c>
      <c r="D1362" s="115" t="str">
        <f t="shared" si="1054"/>
        <v>W/C</v>
      </c>
      <c r="E1362" s="115"/>
      <c r="F1362" s="128"/>
      <c r="G1362" s="115"/>
      <c r="H1362" s="184" t="str">
        <f t="shared" si="1102"/>
        <v/>
      </c>
      <c r="I1362" s="184" t="str">
        <f t="shared" si="1103"/>
        <v/>
      </c>
      <c r="J1362" s="184" t="str">
        <f t="shared" si="1104"/>
        <v/>
      </c>
      <c r="K1362" s="184" t="str">
        <f t="shared" ref="K1362:K1373" si="1146">IF(VALUE(AK1362),K$7,IF(ISBLANK(AK1362),"",K$7))</f>
        <v/>
      </c>
      <c r="L1362" s="184" t="str">
        <f t="shared" si="1063"/>
        <v>NO</v>
      </c>
      <c r="M1362" s="184" t="str">
        <f t="shared" si="1064"/>
        <v>W/C</v>
      </c>
      <c r="N1362" s="184" t="str">
        <f t="shared" si="1065"/>
        <v>W/C</v>
      </c>
      <c r="O1362"/>
      <c r="P1362" s="97">
        <v>-6183652.8799999999</v>
      </c>
      <c r="Q1362" s="97">
        <v>-5899076</v>
      </c>
      <c r="R1362" s="97">
        <v>-5614499.1200000001</v>
      </c>
      <c r="S1362" s="97">
        <v>-5329922.24</v>
      </c>
      <c r="T1362" s="97">
        <v>-5045345.3600000003</v>
      </c>
      <c r="U1362" s="97">
        <v>-4760768.4800000004</v>
      </c>
      <c r="V1362" s="97">
        <v>-4476191.5999999996</v>
      </c>
      <c r="W1362" s="97">
        <v>-4191614.72</v>
      </c>
      <c r="X1362" s="97">
        <v>-3907037.84</v>
      </c>
      <c r="Y1362" s="97">
        <v>-3622460.96</v>
      </c>
      <c r="Z1362" s="97">
        <v>-3337884.08</v>
      </c>
      <c r="AA1362" s="97">
        <v>-3053307.2</v>
      </c>
      <c r="AB1362" s="97">
        <v>-2768730.32</v>
      </c>
      <c r="AC1362" s="97"/>
      <c r="AD1362" s="97"/>
      <c r="AE1362" s="97">
        <f t="shared" si="1114"/>
        <v>-4476191.6000000006</v>
      </c>
      <c r="AF1362" s="466"/>
      <c r="AG1362" s="105"/>
      <c r="AH1362" s="102"/>
      <c r="AI1362" s="102"/>
      <c r="AJ1362" s="102"/>
      <c r="AK1362" s="103"/>
      <c r="AL1362" s="102">
        <f t="shared" si="1041"/>
        <v>0</v>
      </c>
      <c r="AM1362" s="101"/>
      <c r="AN1362" s="102">
        <f>AE1362</f>
        <v>-4476191.6000000006</v>
      </c>
      <c r="AO1362" s="264">
        <f t="shared" si="1042"/>
        <v>-4476191.6000000006</v>
      </c>
      <c r="AP1362" s="102"/>
      <c r="AQ1362" s="87">
        <f t="shared" si="1052"/>
        <v>-2768730.32</v>
      </c>
      <c r="AR1362" s="102"/>
      <c r="AS1362" s="102"/>
      <c r="AT1362" s="102"/>
      <c r="AU1362" s="103"/>
      <c r="AV1362" s="102">
        <f t="shared" si="1043"/>
        <v>0</v>
      </c>
      <c r="AW1362" s="101"/>
      <c r="AX1362" s="102">
        <f>AQ1362</f>
        <v>-2768730.32</v>
      </c>
      <c r="AY1362" s="101">
        <f t="shared" si="1044"/>
        <v>-2768730.32</v>
      </c>
      <c r="AZ1362" s="516"/>
      <c r="BA1362"/>
      <c r="BC1362"/>
      <c r="BD1362"/>
      <c r="BE1362"/>
      <c r="BF1362"/>
      <c r="BG1362"/>
      <c r="BH1362"/>
      <c r="BI1362"/>
      <c r="BJ1362"/>
      <c r="BK1362"/>
      <c r="BL1362"/>
      <c r="BM1362"/>
      <c r="BN1362"/>
      <c r="BO1362"/>
      <c r="BP1362"/>
      <c r="BQ1362"/>
      <c r="BR1362"/>
      <c r="BS1362"/>
      <c r="BT1362"/>
      <c r="BU1362"/>
      <c r="BV1362"/>
      <c r="BW1362"/>
      <c r="BX1362"/>
      <c r="BY1362"/>
      <c r="BZ1362"/>
      <c r="CA1362"/>
      <c r="CB1362"/>
      <c r="CC1362"/>
      <c r="CD1362"/>
      <c r="CE1362"/>
      <c r="CF1362"/>
      <c r="CG1362"/>
      <c r="CH1362"/>
      <c r="CI1362"/>
    </row>
    <row r="1363" spans="1:87" s="11" customFormat="1" ht="12" customHeight="1">
      <c r="A1363" s="168">
        <v>28300232</v>
      </c>
      <c r="B1363" s="111" t="str">
        <f t="shared" si="1053"/>
        <v>28300232</v>
      </c>
      <c r="C1363" s="96" t="s">
        <v>353</v>
      </c>
      <c r="D1363" s="115" t="str">
        <f t="shared" si="1054"/>
        <v>Non-Op</v>
      </c>
      <c r="E1363" s="115"/>
      <c r="F1363" s="96"/>
      <c r="G1363" s="115"/>
      <c r="H1363" s="184" t="str">
        <f t="shared" si="1102"/>
        <v/>
      </c>
      <c r="I1363" s="184" t="str">
        <f t="shared" si="1103"/>
        <v/>
      </c>
      <c r="J1363" s="184" t="str">
        <f t="shared" si="1104"/>
        <v/>
      </c>
      <c r="K1363" s="184" t="str">
        <f t="shared" si="1146"/>
        <v>Non-Op</v>
      </c>
      <c r="L1363" s="184" t="str">
        <f t="shared" si="1063"/>
        <v>NO</v>
      </c>
      <c r="M1363" s="184" t="str">
        <f t="shared" si="1064"/>
        <v>NO</v>
      </c>
      <c r="N1363" s="184" t="str">
        <f t="shared" si="1065"/>
        <v/>
      </c>
      <c r="O1363"/>
      <c r="P1363" s="97">
        <v>-5466402.9699999997</v>
      </c>
      <c r="Q1363" s="97">
        <v>-5100701.09</v>
      </c>
      <c r="R1363" s="97">
        <v>-5334763.67</v>
      </c>
      <c r="S1363" s="97">
        <v>-4673916.8499999996</v>
      </c>
      <c r="T1363" s="97">
        <v>-5527462.1299999999</v>
      </c>
      <c r="U1363" s="97">
        <v>-3624880.64</v>
      </c>
      <c r="V1363" s="97">
        <v>-2873925.61</v>
      </c>
      <c r="W1363" s="97">
        <v>-3000057.28</v>
      </c>
      <c r="X1363" s="97">
        <v>-3049497.49</v>
      </c>
      <c r="Y1363" s="97">
        <v>-2103996.7000000002</v>
      </c>
      <c r="Z1363" s="97">
        <v>-0.01</v>
      </c>
      <c r="AA1363" s="97">
        <v>-0.01</v>
      </c>
      <c r="AB1363" s="97">
        <v>-3095282.17</v>
      </c>
      <c r="AC1363" s="97"/>
      <c r="AD1363" s="97"/>
      <c r="AE1363" s="97">
        <f t="shared" si="1114"/>
        <v>-3297503.6708333329</v>
      </c>
      <c r="AF1363" s="105"/>
      <c r="AG1363" s="105"/>
      <c r="AH1363" s="102"/>
      <c r="AI1363" s="102"/>
      <c r="AJ1363" s="102"/>
      <c r="AK1363" s="103">
        <f>AE1363</f>
        <v>-3297503.6708333329</v>
      </c>
      <c r="AL1363" s="102">
        <f t="shared" si="1041"/>
        <v>-3297503.6708333329</v>
      </c>
      <c r="AM1363" s="101"/>
      <c r="AN1363" s="102"/>
      <c r="AO1363" s="264">
        <f t="shared" si="1042"/>
        <v>0</v>
      </c>
      <c r="AP1363" s="102"/>
      <c r="AQ1363" s="87">
        <f t="shared" si="1052"/>
        <v>-3095282.17</v>
      </c>
      <c r="AR1363" s="102"/>
      <c r="AS1363" s="102"/>
      <c r="AT1363" s="102"/>
      <c r="AU1363" s="103">
        <f>AQ1363</f>
        <v>-3095282.17</v>
      </c>
      <c r="AV1363" s="102">
        <f t="shared" si="1043"/>
        <v>-3095282.17</v>
      </c>
      <c r="AW1363" s="101"/>
      <c r="AX1363" s="102"/>
      <c r="AY1363" s="101">
        <f t="shared" si="1044"/>
        <v>0</v>
      </c>
      <c r="AZ1363" s="516" t="s">
        <v>1695</v>
      </c>
      <c r="BA1363"/>
      <c r="BC1363"/>
      <c r="BD1363"/>
      <c r="BE1363"/>
      <c r="BF1363"/>
      <c r="BG1363"/>
      <c r="BH1363"/>
      <c r="BI1363"/>
      <c r="BJ1363"/>
      <c r="BK1363"/>
      <c r="BL1363"/>
      <c r="BM1363"/>
      <c r="BN1363"/>
      <c r="BO1363"/>
      <c r="BP1363"/>
      <c r="BQ1363"/>
      <c r="BR1363"/>
      <c r="BS1363"/>
      <c r="BT1363"/>
      <c r="BU1363"/>
      <c r="BV1363"/>
      <c r="BW1363"/>
      <c r="BX1363"/>
      <c r="BY1363"/>
      <c r="BZ1363"/>
      <c r="CA1363"/>
      <c r="CB1363"/>
      <c r="CC1363"/>
      <c r="CD1363"/>
      <c r="CE1363"/>
      <c r="CF1363"/>
      <c r="CG1363"/>
      <c r="CH1363"/>
      <c r="CI1363"/>
    </row>
    <row r="1364" spans="1:87" s="11" customFormat="1" ht="12" customHeight="1">
      <c r="A1364" s="168">
        <v>28300252</v>
      </c>
      <c r="B1364" s="111" t="str">
        <f t="shared" si="1053"/>
        <v>28300252</v>
      </c>
      <c r="C1364" s="96" t="s">
        <v>807</v>
      </c>
      <c r="D1364" s="115" t="str">
        <f t="shared" si="1054"/>
        <v>W/C</v>
      </c>
      <c r="E1364" s="115"/>
      <c r="F1364" s="96"/>
      <c r="G1364" s="115"/>
      <c r="H1364" s="184" t="str">
        <f t="shared" si="1102"/>
        <v/>
      </c>
      <c r="I1364" s="184" t="str">
        <f t="shared" si="1103"/>
        <v/>
      </c>
      <c r="J1364" s="184" t="str">
        <f t="shared" si="1104"/>
        <v/>
      </c>
      <c r="K1364" s="184" t="str">
        <f t="shared" si="1146"/>
        <v/>
      </c>
      <c r="L1364" s="184" t="str">
        <f t="shared" si="1063"/>
        <v>NO</v>
      </c>
      <c r="M1364" s="184" t="str">
        <f t="shared" si="1064"/>
        <v>W/C</v>
      </c>
      <c r="N1364" s="184" t="str">
        <f t="shared" si="1065"/>
        <v>W/C</v>
      </c>
      <c r="O1364"/>
      <c r="P1364" s="97">
        <v>-8781661.8900000006</v>
      </c>
      <c r="Q1364" s="97">
        <v>-8658943.9499999993</v>
      </c>
      <c r="R1364" s="97">
        <v>-8565263.8499999996</v>
      </c>
      <c r="S1364" s="97">
        <v>-8466595.1500000004</v>
      </c>
      <c r="T1364" s="97">
        <v>-8363338.1399999997</v>
      </c>
      <c r="U1364" s="97">
        <v>-8268037.3799999999</v>
      </c>
      <c r="V1364" s="97">
        <v>-8149820.4400000004</v>
      </c>
      <c r="W1364" s="97">
        <v>-8070434.6200000001</v>
      </c>
      <c r="X1364" s="97">
        <v>-7957136.5199999996</v>
      </c>
      <c r="Y1364" s="97">
        <v>-7816796.2000000002</v>
      </c>
      <c r="Z1364" s="97">
        <v>-7706321.1399999997</v>
      </c>
      <c r="AA1364" s="97">
        <v>-7633244.1900000004</v>
      </c>
      <c r="AB1364" s="97">
        <v>-7605521.5899999999</v>
      </c>
      <c r="AC1364" s="97"/>
      <c r="AD1364" s="97"/>
      <c r="AE1364" s="97">
        <f t="shared" si="1114"/>
        <v>-8154126.9433333324</v>
      </c>
      <c r="AF1364" s="100"/>
      <c r="AG1364" s="100"/>
      <c r="AH1364" s="102"/>
      <c r="AI1364" s="102"/>
      <c r="AJ1364" s="102"/>
      <c r="AK1364" s="103"/>
      <c r="AL1364" s="102">
        <f t="shared" si="1041"/>
        <v>0</v>
      </c>
      <c r="AM1364" s="101"/>
      <c r="AN1364" s="102">
        <f>AE1364</f>
        <v>-8154126.9433333324</v>
      </c>
      <c r="AO1364" s="264">
        <f t="shared" si="1042"/>
        <v>-8154126.9433333324</v>
      </c>
      <c r="AP1364" s="102"/>
      <c r="AQ1364" s="87">
        <f t="shared" si="1052"/>
        <v>-7605521.5899999999</v>
      </c>
      <c r="AR1364" s="102"/>
      <c r="AS1364" s="102"/>
      <c r="AT1364" s="102"/>
      <c r="AU1364" s="103"/>
      <c r="AV1364" s="102">
        <f t="shared" si="1043"/>
        <v>0</v>
      </c>
      <c r="AW1364" s="101"/>
      <c r="AX1364" s="102">
        <f>AQ1364</f>
        <v>-7605521.5899999999</v>
      </c>
      <c r="AY1364" s="101">
        <f t="shared" si="1044"/>
        <v>-7605521.5899999999</v>
      </c>
      <c r="AZ1364" s="516"/>
      <c r="BA1364"/>
      <c r="BC1364"/>
      <c r="BD1364"/>
      <c r="BE1364"/>
      <c r="BF1364"/>
      <c r="BG1364"/>
      <c r="BH1364"/>
      <c r="BI1364"/>
      <c r="BJ1364"/>
      <c r="BK1364"/>
      <c r="BL1364"/>
      <c r="BM1364"/>
      <c r="BN1364"/>
      <c r="BO1364"/>
      <c r="BP1364"/>
      <c r="BQ1364"/>
      <c r="BR1364"/>
      <c r="BS1364"/>
      <c r="BT1364"/>
      <c r="BU1364"/>
      <c r="BV1364"/>
      <c r="BW1364"/>
      <c r="BX1364"/>
      <c r="BY1364"/>
      <c r="BZ1364"/>
      <c r="CA1364"/>
      <c r="CB1364"/>
      <c r="CC1364"/>
      <c r="CD1364"/>
      <c r="CE1364"/>
      <c r="CF1364"/>
      <c r="CG1364"/>
      <c r="CH1364"/>
      <c r="CI1364"/>
    </row>
    <row r="1365" spans="1:87" s="11" customFormat="1" ht="12" customHeight="1">
      <c r="A1365" s="168">
        <v>28300262</v>
      </c>
      <c r="B1365" s="111" t="str">
        <f t="shared" si="1053"/>
        <v>28300262</v>
      </c>
      <c r="C1365" s="96" t="s">
        <v>808</v>
      </c>
      <c r="D1365" s="115" t="str">
        <f t="shared" si="1054"/>
        <v>W/C</v>
      </c>
      <c r="E1365" s="115"/>
      <c r="F1365" s="96"/>
      <c r="G1365" s="115"/>
      <c r="H1365" s="184" t="str">
        <f t="shared" si="1102"/>
        <v/>
      </c>
      <c r="I1365" s="184" t="str">
        <f t="shared" si="1103"/>
        <v/>
      </c>
      <c r="J1365" s="184" t="str">
        <f t="shared" si="1104"/>
        <v/>
      </c>
      <c r="K1365" s="184" t="str">
        <f t="shared" si="1146"/>
        <v/>
      </c>
      <c r="L1365" s="184" t="str">
        <f t="shared" si="1063"/>
        <v>NO</v>
      </c>
      <c r="M1365" s="184" t="str">
        <f t="shared" si="1064"/>
        <v>W/C</v>
      </c>
      <c r="N1365" s="184" t="str">
        <f t="shared" si="1065"/>
        <v>W/C</v>
      </c>
      <c r="O1365"/>
      <c r="P1365" s="97">
        <v>-2464580.38</v>
      </c>
      <c r="Q1365" s="97">
        <v>-2354765.7000000002</v>
      </c>
      <c r="R1365" s="97">
        <v>-2138080.69</v>
      </c>
      <c r="S1365" s="97">
        <v>-1996203.87</v>
      </c>
      <c r="T1365" s="97">
        <v>-2008871.06</v>
      </c>
      <c r="U1365" s="97">
        <v>-2054199.64</v>
      </c>
      <c r="V1365" s="97">
        <v>-2320964.88</v>
      </c>
      <c r="W1365" s="97">
        <v>-2469695.0099999998</v>
      </c>
      <c r="X1365" s="97">
        <v>-2526201.15</v>
      </c>
      <c r="Y1365" s="97">
        <v>-2694544.78</v>
      </c>
      <c r="Z1365" s="97">
        <v>-2717631.14</v>
      </c>
      <c r="AA1365" s="97">
        <v>-2682708.1</v>
      </c>
      <c r="AB1365" s="97">
        <v>-2709096.95</v>
      </c>
      <c r="AC1365" s="97"/>
      <c r="AD1365" s="97"/>
      <c r="AE1365" s="97">
        <f t="shared" si="1114"/>
        <v>-2379225.3904166669</v>
      </c>
      <c r="AF1365" s="151"/>
      <c r="AG1365" s="151"/>
      <c r="AH1365" s="102"/>
      <c r="AI1365" s="102"/>
      <c r="AJ1365" s="102"/>
      <c r="AK1365" s="103"/>
      <c r="AL1365" s="102">
        <f t="shared" si="1041"/>
        <v>0</v>
      </c>
      <c r="AM1365" s="101"/>
      <c r="AN1365" s="102">
        <f>AE1365</f>
        <v>-2379225.3904166669</v>
      </c>
      <c r="AO1365" s="264">
        <f t="shared" si="1042"/>
        <v>-2379225.3904166669</v>
      </c>
      <c r="AP1365" s="102"/>
      <c r="AQ1365" s="87">
        <f t="shared" ref="AQ1365:AQ1397" si="1147">AB1365</f>
        <v>-2709096.95</v>
      </c>
      <c r="AR1365" s="102"/>
      <c r="AS1365" s="102"/>
      <c r="AT1365" s="102"/>
      <c r="AU1365" s="103"/>
      <c r="AV1365" s="102">
        <f t="shared" si="1043"/>
        <v>0</v>
      </c>
      <c r="AW1365" s="101"/>
      <c r="AX1365" s="102">
        <f t="shared" ref="AX1365:AX1366" si="1148">AQ1365</f>
        <v>-2709096.95</v>
      </c>
      <c r="AY1365" s="101">
        <f t="shared" si="1044"/>
        <v>-2709096.95</v>
      </c>
      <c r="AZ1365" s="516"/>
      <c r="BA1365"/>
      <c r="BC1365"/>
      <c r="BD1365"/>
      <c r="BE1365"/>
      <c r="BF1365"/>
      <c r="BG1365"/>
      <c r="BH1365"/>
      <c r="BI1365"/>
      <c r="BJ1365"/>
      <c r="BK1365"/>
      <c r="BL1365"/>
      <c r="BM1365"/>
      <c r="BN1365"/>
      <c r="BO1365"/>
      <c r="BP1365"/>
      <c r="BQ1365"/>
      <c r="BR1365"/>
      <c r="BS1365"/>
      <c r="BT1365"/>
      <c r="BU1365"/>
      <c r="BV1365"/>
      <c r="BW1365"/>
      <c r="BX1365"/>
      <c r="BY1365"/>
      <c r="BZ1365"/>
      <c r="CA1365"/>
      <c r="CB1365"/>
      <c r="CC1365"/>
      <c r="CD1365"/>
      <c r="CE1365"/>
      <c r="CF1365"/>
      <c r="CG1365"/>
      <c r="CH1365"/>
      <c r="CI1365"/>
    </row>
    <row r="1366" spans="1:87" s="11" customFormat="1" ht="12" customHeight="1">
      <c r="A1366" s="168">
        <v>28300311</v>
      </c>
      <c r="B1366" s="111" t="str">
        <f t="shared" si="1053"/>
        <v>28300311</v>
      </c>
      <c r="C1366" s="111" t="s">
        <v>1193</v>
      </c>
      <c r="D1366" s="115" t="str">
        <f t="shared" si="1054"/>
        <v>W/C</v>
      </c>
      <c r="E1366" s="115"/>
      <c r="F1366" s="111"/>
      <c r="G1366" s="115"/>
      <c r="H1366" s="184" t="str">
        <f t="shared" si="1102"/>
        <v/>
      </c>
      <c r="I1366" s="184" t="str">
        <f t="shared" si="1103"/>
        <v/>
      </c>
      <c r="J1366" s="184" t="str">
        <f t="shared" si="1104"/>
        <v/>
      </c>
      <c r="K1366" s="184" t="str">
        <f t="shared" si="1146"/>
        <v/>
      </c>
      <c r="L1366" s="184" t="str">
        <f t="shared" si="1063"/>
        <v>NO</v>
      </c>
      <c r="M1366" s="184" t="str">
        <f t="shared" si="1064"/>
        <v>W/C</v>
      </c>
      <c r="N1366" s="184" t="str">
        <f t="shared" si="1065"/>
        <v>W/C</v>
      </c>
      <c r="O1366"/>
      <c r="P1366" s="97">
        <v>-8455227.6999999993</v>
      </c>
      <c r="Q1366" s="97">
        <v>-8455227.6999999993</v>
      </c>
      <c r="R1366" s="97">
        <v>-8455227.6999999993</v>
      </c>
      <c r="S1366" s="97">
        <v>-8455227.6999999993</v>
      </c>
      <c r="T1366" s="97">
        <v>-8455227.6999999993</v>
      </c>
      <c r="U1366" s="97">
        <v>-8455227.6999999993</v>
      </c>
      <c r="V1366" s="97">
        <v>-8455227.6999999993</v>
      </c>
      <c r="W1366" s="97">
        <v>-8455227.6999999993</v>
      </c>
      <c r="X1366" s="97">
        <v>-8455227.6999999993</v>
      </c>
      <c r="Y1366" s="97">
        <v>-8455227.6999999993</v>
      </c>
      <c r="Z1366" s="97">
        <v>-8455227.6999999993</v>
      </c>
      <c r="AA1366" s="97">
        <v>-8455227.6999999993</v>
      </c>
      <c r="AB1366" s="97">
        <v>-8455227.6999999993</v>
      </c>
      <c r="AC1366" s="97"/>
      <c r="AD1366" s="97"/>
      <c r="AE1366" s="97">
        <f t="shared" si="1114"/>
        <v>-8455227.7000000011</v>
      </c>
      <c r="AF1366" s="105"/>
      <c r="AG1366" s="105"/>
      <c r="AH1366" s="102"/>
      <c r="AI1366" s="102"/>
      <c r="AJ1366" s="102"/>
      <c r="AK1366" s="103"/>
      <c r="AL1366" s="102">
        <f t="shared" si="1041"/>
        <v>0</v>
      </c>
      <c r="AM1366" s="101"/>
      <c r="AN1366" s="102">
        <f>AE1366</f>
        <v>-8455227.7000000011</v>
      </c>
      <c r="AO1366" s="264">
        <f t="shared" si="1042"/>
        <v>-8455227.7000000011</v>
      </c>
      <c r="AP1366" s="102"/>
      <c r="AQ1366" s="87">
        <f t="shared" si="1147"/>
        <v>-8455227.6999999993</v>
      </c>
      <c r="AR1366" s="102"/>
      <c r="AS1366" s="102"/>
      <c r="AT1366" s="102"/>
      <c r="AU1366" s="103"/>
      <c r="AV1366" s="102">
        <f t="shared" si="1043"/>
        <v>0</v>
      </c>
      <c r="AW1366" s="101"/>
      <c r="AX1366" s="102">
        <f t="shared" si="1148"/>
        <v>-8455227.6999999993</v>
      </c>
      <c r="AY1366" s="101">
        <f t="shared" si="1044"/>
        <v>-8455227.6999999993</v>
      </c>
      <c r="AZ1366" s="516"/>
      <c r="BA1366"/>
      <c r="BC1366"/>
      <c r="BD1366"/>
      <c r="BE1366"/>
      <c r="BF1366"/>
      <c r="BG1366"/>
      <c r="BH1366"/>
      <c r="BI1366"/>
      <c r="BJ1366"/>
      <c r="BK1366"/>
      <c r="BL1366"/>
      <c r="BM1366"/>
      <c r="BN1366"/>
      <c r="BO1366"/>
      <c r="BP1366"/>
      <c r="BQ1366"/>
      <c r="BR1366"/>
      <c r="BS1366"/>
      <c r="BT1366"/>
      <c r="BU1366"/>
      <c r="BV1366"/>
      <c r="BW1366"/>
      <c r="BX1366"/>
      <c r="BY1366"/>
      <c r="BZ1366"/>
      <c r="CA1366"/>
      <c r="CB1366"/>
      <c r="CC1366"/>
      <c r="CD1366"/>
      <c r="CE1366"/>
      <c r="CF1366"/>
      <c r="CG1366"/>
      <c r="CH1366"/>
      <c r="CI1366"/>
    </row>
    <row r="1367" spans="1:87" s="11" customFormat="1" ht="12" customHeight="1">
      <c r="A1367" s="168">
        <v>28300361</v>
      </c>
      <c r="B1367" s="111" t="str">
        <f t="shared" si="1053"/>
        <v>28300361</v>
      </c>
      <c r="C1367" s="96" t="s">
        <v>1176</v>
      </c>
      <c r="D1367" s="115" t="str">
        <f t="shared" si="1054"/>
        <v>Non-Op</v>
      </c>
      <c r="E1367" s="115"/>
      <c r="F1367" s="96"/>
      <c r="G1367" s="115"/>
      <c r="H1367" s="184" t="str">
        <f t="shared" si="1102"/>
        <v/>
      </c>
      <c r="I1367" s="184" t="str">
        <f t="shared" si="1103"/>
        <v/>
      </c>
      <c r="J1367" s="184" t="str">
        <f t="shared" si="1104"/>
        <v/>
      </c>
      <c r="K1367" s="184" t="str">
        <f t="shared" si="1146"/>
        <v>Non-Op</v>
      </c>
      <c r="L1367" s="184" t="str">
        <f t="shared" si="1063"/>
        <v>NO</v>
      </c>
      <c r="M1367" s="184" t="str">
        <f t="shared" si="1064"/>
        <v>NO</v>
      </c>
      <c r="N1367" s="184" t="str">
        <f t="shared" si="1065"/>
        <v/>
      </c>
      <c r="O1367"/>
      <c r="P1367" s="97">
        <v>-797362.18</v>
      </c>
      <c r="Q1367" s="97">
        <v>-2511685.7599999998</v>
      </c>
      <c r="R1367" s="97">
        <v>-4201898.9400000004</v>
      </c>
      <c r="S1367" s="97">
        <v>-1.1100000000000001</v>
      </c>
      <c r="T1367" s="97">
        <v>-1.1100000000000001</v>
      </c>
      <c r="U1367" s="97">
        <v>-1.1100000000000001</v>
      </c>
      <c r="V1367" s="97">
        <v>-1.1100000000000001</v>
      </c>
      <c r="W1367" s="97">
        <v>-1.1100000000000001</v>
      </c>
      <c r="X1367" s="97">
        <v>-1.1100000000000001</v>
      </c>
      <c r="Y1367" s="97">
        <v>-1.1100000000000001</v>
      </c>
      <c r="Z1367" s="97">
        <v>-1.1100000000000001</v>
      </c>
      <c r="AA1367" s="97">
        <v>1.39</v>
      </c>
      <c r="AB1367" s="97">
        <v>-1.1100000000000001</v>
      </c>
      <c r="AC1367" s="97"/>
      <c r="AD1367" s="97"/>
      <c r="AE1367" s="97">
        <f t="shared" si="1114"/>
        <v>-592689.48625000019</v>
      </c>
      <c r="AF1367" s="105"/>
      <c r="AG1367" s="105"/>
      <c r="AH1367" s="102"/>
      <c r="AI1367" s="102"/>
      <c r="AJ1367" s="102"/>
      <c r="AK1367" s="103">
        <f>AE1367</f>
        <v>-592689.48625000019</v>
      </c>
      <c r="AL1367" s="102">
        <f t="shared" si="1041"/>
        <v>-592689.48625000019</v>
      </c>
      <c r="AM1367" s="101"/>
      <c r="AN1367" s="102"/>
      <c r="AO1367" s="264">
        <f t="shared" si="1042"/>
        <v>0</v>
      </c>
      <c r="AP1367" s="102"/>
      <c r="AQ1367" s="87">
        <f t="shared" si="1147"/>
        <v>-1.1100000000000001</v>
      </c>
      <c r="AR1367" s="102"/>
      <c r="AS1367" s="102"/>
      <c r="AT1367" s="102"/>
      <c r="AU1367" s="103">
        <f>AQ1367</f>
        <v>-1.1100000000000001</v>
      </c>
      <c r="AV1367" s="102">
        <f t="shared" si="1043"/>
        <v>-1.1100000000000001</v>
      </c>
      <c r="AW1367" s="101"/>
      <c r="AX1367" s="102"/>
      <c r="AY1367" s="101">
        <f t="shared" si="1044"/>
        <v>0</v>
      </c>
      <c r="AZ1367" s="516" t="s">
        <v>1696</v>
      </c>
      <c r="BA1367"/>
      <c r="BC1367"/>
      <c r="BD1367"/>
      <c r="BE1367"/>
      <c r="BF1367"/>
      <c r="BG1367"/>
      <c r="BH1367"/>
      <c r="BI1367"/>
      <c r="BJ1367"/>
      <c r="BK1367"/>
      <c r="BL1367"/>
      <c r="BM1367"/>
      <c r="BN1367"/>
      <c r="BO1367"/>
      <c r="BP1367"/>
      <c r="BQ1367"/>
      <c r="BR1367"/>
      <c r="BS1367"/>
      <c r="BT1367"/>
      <c r="BU1367"/>
      <c r="BV1367"/>
      <c r="BW1367"/>
      <c r="BX1367"/>
      <c r="BY1367"/>
      <c r="BZ1367"/>
      <c r="CA1367"/>
      <c r="CB1367"/>
      <c r="CC1367"/>
      <c r="CD1367"/>
      <c r="CE1367"/>
      <c r="CF1367"/>
      <c r="CG1367"/>
      <c r="CH1367"/>
      <c r="CI1367"/>
    </row>
    <row r="1368" spans="1:87" s="11" customFormat="1" ht="12" customHeight="1">
      <c r="A1368" s="168">
        <v>28300362</v>
      </c>
      <c r="B1368" s="111" t="str">
        <f t="shared" si="1053"/>
        <v>28300362</v>
      </c>
      <c r="C1368" s="96" t="s">
        <v>130</v>
      </c>
      <c r="D1368" s="115" t="str">
        <f t="shared" si="1054"/>
        <v>Non-Op</v>
      </c>
      <c r="E1368" s="115"/>
      <c r="F1368" s="96"/>
      <c r="G1368" s="115"/>
      <c r="H1368" s="184" t="str">
        <f t="shared" si="1102"/>
        <v/>
      </c>
      <c r="I1368" s="184" t="str">
        <f t="shared" si="1103"/>
        <v/>
      </c>
      <c r="J1368" s="184" t="str">
        <f t="shared" si="1104"/>
        <v/>
      </c>
      <c r="K1368" s="184" t="str">
        <f t="shared" si="1146"/>
        <v>Non-Op</v>
      </c>
      <c r="L1368" s="184" t="str">
        <f t="shared" si="1063"/>
        <v>NO</v>
      </c>
      <c r="M1368" s="184" t="str">
        <f t="shared" si="1064"/>
        <v>NO</v>
      </c>
      <c r="N1368" s="184" t="str">
        <f t="shared" si="1065"/>
        <v/>
      </c>
      <c r="O1368"/>
      <c r="P1368" s="97">
        <v>-0.35</v>
      </c>
      <c r="Q1368" s="97">
        <v>-755917.62</v>
      </c>
      <c r="R1368" s="97">
        <v>-1482621.9</v>
      </c>
      <c r="S1368" s="97">
        <v>-0.35</v>
      </c>
      <c r="T1368" s="97">
        <v>-0.35</v>
      </c>
      <c r="U1368" s="97">
        <v>-0.35</v>
      </c>
      <c r="V1368" s="97">
        <v>-0.35</v>
      </c>
      <c r="W1368" s="97">
        <v>-0.35</v>
      </c>
      <c r="X1368" s="97">
        <v>-0.35</v>
      </c>
      <c r="Y1368" s="97">
        <v>-0.35</v>
      </c>
      <c r="Z1368" s="97">
        <v>27996.55</v>
      </c>
      <c r="AA1368" s="97">
        <v>0.96</v>
      </c>
      <c r="AB1368" s="97">
        <v>-0.35</v>
      </c>
      <c r="AC1368" s="97"/>
      <c r="AD1368" s="97"/>
      <c r="AE1368" s="97">
        <f t="shared" si="1114"/>
        <v>-184212.06750000009</v>
      </c>
      <c r="AF1368" s="105"/>
      <c r="AG1368" s="105"/>
      <c r="AH1368" s="102"/>
      <c r="AI1368" s="102"/>
      <c r="AJ1368" s="102"/>
      <c r="AK1368" s="103">
        <f>AE1368</f>
        <v>-184212.06750000009</v>
      </c>
      <c r="AL1368" s="102">
        <f t="shared" si="1041"/>
        <v>-184212.06750000009</v>
      </c>
      <c r="AM1368" s="101"/>
      <c r="AN1368" s="102"/>
      <c r="AO1368" s="264">
        <f t="shared" si="1042"/>
        <v>0</v>
      </c>
      <c r="AP1368" s="102"/>
      <c r="AQ1368" s="87">
        <f t="shared" si="1147"/>
        <v>-0.35</v>
      </c>
      <c r="AR1368" s="102"/>
      <c r="AS1368" s="102"/>
      <c r="AT1368" s="102"/>
      <c r="AU1368" s="103">
        <f>AQ1368</f>
        <v>-0.35</v>
      </c>
      <c r="AV1368" s="102">
        <f t="shared" si="1043"/>
        <v>-0.35</v>
      </c>
      <c r="AW1368" s="101"/>
      <c r="AX1368" s="102"/>
      <c r="AY1368" s="101">
        <f t="shared" si="1044"/>
        <v>0</v>
      </c>
      <c r="AZ1368" s="516" t="s">
        <v>1696</v>
      </c>
      <c r="BA1368"/>
      <c r="BC1368"/>
      <c r="BD1368"/>
      <c r="BE1368"/>
      <c r="BF1368"/>
      <c r="BG1368"/>
      <c r="BH1368"/>
      <c r="BI1368"/>
      <c r="BJ1368"/>
      <c r="BK1368"/>
      <c r="BL1368"/>
      <c r="BM1368"/>
      <c r="BN1368"/>
      <c r="BO1368"/>
      <c r="BP1368"/>
      <c r="BQ1368"/>
      <c r="BR1368"/>
      <c r="BS1368"/>
      <c r="BT1368"/>
      <c r="BU1368"/>
      <c r="BV1368"/>
      <c r="BW1368"/>
      <c r="BX1368"/>
      <c r="BY1368"/>
      <c r="BZ1368"/>
      <c r="CA1368"/>
      <c r="CB1368"/>
      <c r="CC1368"/>
      <c r="CD1368"/>
      <c r="CE1368"/>
      <c r="CF1368"/>
      <c r="CG1368"/>
      <c r="CH1368"/>
      <c r="CI1368"/>
    </row>
    <row r="1369" spans="1:87" s="11" customFormat="1" ht="12" customHeight="1">
      <c r="A1369" s="168">
        <v>28300431</v>
      </c>
      <c r="B1369" s="111" t="str">
        <f t="shared" si="1053"/>
        <v>28300431</v>
      </c>
      <c r="C1369" s="96" t="s">
        <v>199</v>
      </c>
      <c r="D1369" s="115" t="str">
        <f t="shared" si="1054"/>
        <v>ERB</v>
      </c>
      <c r="E1369" s="115"/>
      <c r="F1369" s="96"/>
      <c r="G1369" s="115"/>
      <c r="H1369" s="184" t="str">
        <f t="shared" si="1102"/>
        <v/>
      </c>
      <c r="I1369" s="184" t="str">
        <f t="shared" si="1103"/>
        <v>ERB</v>
      </c>
      <c r="J1369" s="184" t="str">
        <f t="shared" si="1104"/>
        <v/>
      </c>
      <c r="K1369" s="184" t="str">
        <f t="shared" si="1146"/>
        <v/>
      </c>
      <c r="L1369" s="184" t="str">
        <f t="shared" si="1063"/>
        <v>NO</v>
      </c>
      <c r="M1369" s="184" t="str">
        <f t="shared" si="1064"/>
        <v>NO</v>
      </c>
      <c r="N1369" s="184" t="str">
        <f t="shared" si="1065"/>
        <v/>
      </c>
      <c r="O1369"/>
      <c r="P1369" s="97">
        <v>0</v>
      </c>
      <c r="Q1369" s="97">
        <v>0</v>
      </c>
      <c r="R1369" s="97">
        <v>0</v>
      </c>
      <c r="S1369" s="97">
        <v>0</v>
      </c>
      <c r="T1369" s="97">
        <v>0</v>
      </c>
      <c r="U1369" s="97">
        <v>0</v>
      </c>
      <c r="V1369" s="97">
        <v>0</v>
      </c>
      <c r="W1369" s="97">
        <v>0</v>
      </c>
      <c r="X1369" s="97">
        <v>0</v>
      </c>
      <c r="Y1369" s="97">
        <v>0</v>
      </c>
      <c r="Z1369" s="97">
        <v>0</v>
      </c>
      <c r="AA1369" s="97">
        <v>0</v>
      </c>
      <c r="AB1369" s="97">
        <v>0</v>
      </c>
      <c r="AC1369" s="97"/>
      <c r="AD1369" s="97"/>
      <c r="AE1369" s="97">
        <f t="shared" si="1114"/>
        <v>0</v>
      </c>
      <c r="AF1369" s="105" t="s">
        <v>421</v>
      </c>
      <c r="AG1369" s="105"/>
      <c r="AH1369" s="102"/>
      <c r="AI1369" s="102">
        <f>AE1369</f>
        <v>0</v>
      </c>
      <c r="AJ1369" s="102"/>
      <c r="AK1369" s="103"/>
      <c r="AL1369" s="102">
        <f t="shared" si="1041"/>
        <v>0</v>
      </c>
      <c r="AM1369" s="101"/>
      <c r="AN1369" s="102"/>
      <c r="AO1369" s="264">
        <f t="shared" si="1042"/>
        <v>0</v>
      </c>
      <c r="AP1369" s="102"/>
      <c r="AQ1369" s="87">
        <f t="shared" si="1147"/>
        <v>0</v>
      </c>
      <c r="AR1369" s="102"/>
      <c r="AS1369" s="102">
        <f>AQ1369</f>
        <v>0</v>
      </c>
      <c r="AT1369" s="102"/>
      <c r="AU1369" s="103"/>
      <c r="AV1369" s="102">
        <f t="shared" si="1043"/>
        <v>0</v>
      </c>
      <c r="AW1369" s="101"/>
      <c r="AX1369" s="102"/>
      <c r="AY1369" s="101">
        <f t="shared" si="1044"/>
        <v>0</v>
      </c>
      <c r="AZ1369" s="516"/>
      <c r="BA1369"/>
      <c r="BC1369"/>
      <c r="BD1369"/>
      <c r="BE1369"/>
      <c r="BF1369"/>
      <c r="BG1369"/>
      <c r="BH1369"/>
      <c r="BI1369"/>
      <c r="BJ1369"/>
      <c r="BK1369"/>
      <c r="BL1369"/>
      <c r="BM1369"/>
      <c r="BN1369"/>
      <c r="BO1369"/>
      <c r="BP1369"/>
      <c r="BQ1369"/>
      <c r="BR1369"/>
      <c r="BS1369"/>
      <c r="BT1369"/>
      <c r="BU1369"/>
      <c r="BV1369"/>
      <c r="BW1369"/>
      <c r="BX1369"/>
      <c r="BY1369"/>
      <c r="BZ1369"/>
      <c r="CA1369"/>
      <c r="CB1369"/>
      <c r="CC1369"/>
      <c r="CD1369"/>
      <c r="CE1369"/>
      <c r="CF1369"/>
      <c r="CG1369"/>
      <c r="CH1369"/>
      <c r="CI1369"/>
    </row>
    <row r="1370" spans="1:87" s="11" customFormat="1" ht="12" customHeight="1">
      <c r="A1370" s="168">
        <v>28300441</v>
      </c>
      <c r="B1370" s="111" t="str">
        <f t="shared" si="1053"/>
        <v>28300441</v>
      </c>
      <c r="C1370" s="96" t="s">
        <v>1248</v>
      </c>
      <c r="D1370" s="115" t="str">
        <f t="shared" si="1054"/>
        <v>W/C</v>
      </c>
      <c r="E1370" s="115"/>
      <c r="F1370" s="96"/>
      <c r="G1370" s="115"/>
      <c r="H1370" s="184" t="str">
        <f t="shared" si="1102"/>
        <v/>
      </c>
      <c r="I1370" s="184" t="str">
        <f t="shared" si="1103"/>
        <v/>
      </c>
      <c r="J1370" s="184" t="str">
        <f t="shared" si="1104"/>
        <v/>
      </c>
      <c r="K1370" s="184" t="str">
        <f t="shared" si="1146"/>
        <v/>
      </c>
      <c r="L1370" s="184" t="str">
        <f t="shared" si="1063"/>
        <v>NO</v>
      </c>
      <c r="M1370" s="184" t="str">
        <f t="shared" si="1064"/>
        <v>W/C</v>
      </c>
      <c r="N1370" s="184" t="str">
        <f t="shared" si="1065"/>
        <v>W/C</v>
      </c>
      <c r="O1370"/>
      <c r="P1370" s="97">
        <v>-3653111.77</v>
      </c>
      <c r="Q1370" s="97">
        <v>-3653111.77</v>
      </c>
      <c r="R1370" s="97">
        <v>-3653111.77</v>
      </c>
      <c r="S1370" s="97">
        <v>-3653111.77</v>
      </c>
      <c r="T1370" s="97">
        <v>-3653111.77</v>
      </c>
      <c r="U1370" s="97">
        <v>-3653111.77</v>
      </c>
      <c r="V1370" s="97">
        <v>-3653111.77</v>
      </c>
      <c r="W1370" s="97">
        <v>-3653111.77</v>
      </c>
      <c r="X1370" s="97">
        <v>-3653111.77</v>
      </c>
      <c r="Y1370" s="97">
        <v>-3653111.77</v>
      </c>
      <c r="Z1370" s="97">
        <v>-3653111.77</v>
      </c>
      <c r="AA1370" s="97">
        <v>-3653111.77</v>
      </c>
      <c r="AB1370" s="97">
        <v>-3653111.77</v>
      </c>
      <c r="AC1370" s="97"/>
      <c r="AD1370" s="97"/>
      <c r="AE1370" s="97">
        <f t="shared" si="1114"/>
        <v>-3653111.7700000009</v>
      </c>
      <c r="AF1370" s="105"/>
      <c r="AG1370" s="105"/>
      <c r="AH1370" s="102"/>
      <c r="AI1370" s="102"/>
      <c r="AJ1370" s="102"/>
      <c r="AK1370" s="103"/>
      <c r="AL1370" s="102">
        <f t="shared" ref="AL1370:AL1396" si="1149">SUM(AI1370:AK1370)</f>
        <v>0</v>
      </c>
      <c r="AM1370" s="101"/>
      <c r="AN1370" s="102">
        <f>AE1370</f>
        <v>-3653111.7700000009</v>
      </c>
      <c r="AO1370" s="264">
        <f t="shared" ref="AO1370:AO1396" si="1150">AM1370+AN1370</f>
        <v>-3653111.7700000009</v>
      </c>
      <c r="AP1370" s="102"/>
      <c r="AQ1370" s="87">
        <f t="shared" si="1147"/>
        <v>-3653111.77</v>
      </c>
      <c r="AR1370" s="102"/>
      <c r="AS1370" s="102"/>
      <c r="AT1370" s="102"/>
      <c r="AU1370" s="103"/>
      <c r="AV1370" s="102">
        <f t="shared" ref="AV1370:AV1393" si="1151">SUM(AS1370:AU1370)</f>
        <v>0</v>
      </c>
      <c r="AW1370" s="101"/>
      <c r="AX1370" s="102">
        <f>AQ1370</f>
        <v>-3653111.77</v>
      </c>
      <c r="AY1370" s="101">
        <f t="shared" ref="AY1370:AY1396" si="1152">AW1370+AX1370</f>
        <v>-3653111.77</v>
      </c>
      <c r="AZ1370" s="516"/>
      <c r="BA1370"/>
      <c r="BC1370"/>
      <c r="BD1370"/>
      <c r="BE1370"/>
      <c r="BF1370"/>
      <c r="BG1370"/>
      <c r="BH1370"/>
      <c r="BI1370"/>
      <c r="BJ1370"/>
      <c r="BK1370"/>
      <c r="BL1370"/>
      <c r="BM1370"/>
      <c r="BN1370"/>
      <c r="BO1370"/>
      <c r="BP1370"/>
      <c r="BQ1370"/>
      <c r="BR1370"/>
      <c r="BS1370"/>
      <c r="BT1370"/>
      <c r="BU1370"/>
      <c r="BV1370"/>
      <c r="BW1370"/>
      <c r="BX1370"/>
      <c r="BY1370"/>
      <c r="BZ1370"/>
      <c r="CA1370"/>
      <c r="CB1370"/>
      <c r="CC1370"/>
      <c r="CD1370"/>
      <c r="CE1370"/>
      <c r="CF1370"/>
      <c r="CG1370"/>
      <c r="CH1370"/>
      <c r="CI1370"/>
    </row>
    <row r="1371" spans="1:87" s="11" customFormat="1" ht="12" customHeight="1">
      <c r="A1371" s="168">
        <v>28300501</v>
      </c>
      <c r="B1371" s="111" t="str">
        <f t="shared" si="1053"/>
        <v>28300501</v>
      </c>
      <c r="C1371" s="96" t="s">
        <v>719</v>
      </c>
      <c r="D1371" s="115" t="str">
        <f t="shared" si="1054"/>
        <v>CRB</v>
      </c>
      <c r="E1371" s="115"/>
      <c r="F1371" s="96"/>
      <c r="G1371" s="115"/>
      <c r="H1371" s="184" t="str">
        <f t="shared" si="1102"/>
        <v/>
      </c>
      <c r="I1371" s="184" t="str">
        <f t="shared" si="1103"/>
        <v>ERB</v>
      </c>
      <c r="J1371" s="184" t="str">
        <f t="shared" si="1104"/>
        <v>GRB</v>
      </c>
      <c r="K1371" s="184" t="str">
        <f t="shared" si="1146"/>
        <v/>
      </c>
      <c r="L1371" s="184" t="str">
        <f t="shared" si="1063"/>
        <v>NO</v>
      </c>
      <c r="M1371" s="184" t="str">
        <f t="shared" si="1064"/>
        <v>NO</v>
      </c>
      <c r="N1371" s="184" t="str">
        <f t="shared" si="1065"/>
        <v/>
      </c>
      <c r="O1371"/>
      <c r="P1371" s="97">
        <v>1070991.8500000001</v>
      </c>
      <c r="Q1371" s="97">
        <v>1065086.6499999999</v>
      </c>
      <c r="R1371" s="97">
        <v>1059181.24</v>
      </c>
      <c r="S1371" s="97">
        <v>1053275.93</v>
      </c>
      <c r="T1371" s="97">
        <v>1047370.63</v>
      </c>
      <c r="U1371" s="97">
        <v>1041465.32</v>
      </c>
      <c r="V1371" s="97">
        <v>1035560.02</v>
      </c>
      <c r="W1371" s="97">
        <v>1029654.71</v>
      </c>
      <c r="X1371" s="97">
        <v>1023749.41</v>
      </c>
      <c r="Y1371" s="97">
        <v>1017844.1</v>
      </c>
      <c r="Z1371" s="97">
        <v>1011938.8</v>
      </c>
      <c r="AA1371" s="97">
        <v>1006033.49</v>
      </c>
      <c r="AB1371" s="97">
        <v>1000128.19</v>
      </c>
      <c r="AC1371" s="97"/>
      <c r="AD1371" s="97"/>
      <c r="AE1371" s="97">
        <f t="shared" si="1114"/>
        <v>1035560.0266666667</v>
      </c>
      <c r="AF1371" s="105" t="s">
        <v>272</v>
      </c>
      <c r="AG1371" s="105" t="s">
        <v>1578</v>
      </c>
      <c r="AH1371" s="102"/>
      <c r="AI1371" s="102">
        <f>AE1371*C1408</f>
        <v>685437.18165066675</v>
      </c>
      <c r="AJ1371" s="102">
        <f>AE1371*C1409</f>
        <v>350122.84501600004</v>
      </c>
      <c r="AK1371" s="103"/>
      <c r="AL1371" s="102">
        <f t="shared" si="1149"/>
        <v>1035560.0266666668</v>
      </c>
      <c r="AM1371" s="101"/>
      <c r="AN1371" s="102"/>
      <c r="AO1371" s="264">
        <f t="shared" si="1150"/>
        <v>0</v>
      </c>
      <c r="AP1371" s="102"/>
      <c r="AQ1371" s="87">
        <f t="shared" si="1147"/>
        <v>1000128.19</v>
      </c>
      <c r="AR1371" s="102"/>
      <c r="AS1371" s="102">
        <f>AQ1371*C1408</f>
        <v>661984.84896099998</v>
      </c>
      <c r="AT1371" s="102">
        <f>AQ1371*C1409</f>
        <v>338143.34103900002</v>
      </c>
      <c r="AU1371" s="103"/>
      <c r="AV1371" s="102">
        <f t="shared" si="1151"/>
        <v>1000128.19</v>
      </c>
      <c r="AW1371" s="101"/>
      <c r="AX1371" s="102"/>
      <c r="AY1371" s="101">
        <f t="shared" si="1152"/>
        <v>0</v>
      </c>
      <c r="AZ1371" s="516"/>
      <c r="BA1371"/>
      <c r="BC1371"/>
      <c r="BD1371"/>
      <c r="BE1371"/>
      <c r="BF1371"/>
      <c r="BG1371"/>
      <c r="BH1371"/>
      <c r="BI1371"/>
      <c r="BJ1371"/>
      <c r="BK1371"/>
      <c r="BL1371"/>
      <c r="BM1371"/>
      <c r="BN1371"/>
      <c r="BO1371"/>
      <c r="BP1371"/>
      <c r="BQ1371"/>
      <c r="BR1371"/>
      <c r="BS1371"/>
      <c r="BT1371"/>
      <c r="BU1371"/>
      <c r="BV1371"/>
      <c r="BW1371"/>
      <c r="BX1371"/>
      <c r="BY1371"/>
      <c r="BZ1371"/>
      <c r="CA1371"/>
      <c r="CB1371"/>
      <c r="CC1371"/>
      <c r="CD1371"/>
      <c r="CE1371"/>
      <c r="CF1371"/>
      <c r="CG1371"/>
      <c r="CH1371"/>
      <c r="CI1371"/>
    </row>
    <row r="1372" spans="1:87" s="11" customFormat="1" ht="12" customHeight="1">
      <c r="A1372" s="168">
        <v>28300503</v>
      </c>
      <c r="B1372" s="111" t="str">
        <f t="shared" si="1053"/>
        <v>28300503</v>
      </c>
      <c r="C1372" s="96" t="s">
        <v>573</v>
      </c>
      <c r="D1372" s="115" t="str">
        <f t="shared" si="1054"/>
        <v>AIC</v>
      </c>
      <c r="E1372" s="115"/>
      <c r="F1372" s="96"/>
      <c r="G1372" s="115"/>
      <c r="H1372" s="184" t="str">
        <f t="shared" si="1102"/>
        <v>AIC</v>
      </c>
      <c r="I1372" s="184" t="str">
        <f t="shared" si="1103"/>
        <v/>
      </c>
      <c r="J1372" s="184" t="str">
        <f t="shared" si="1104"/>
        <v/>
      </c>
      <c r="K1372" s="184" t="str">
        <f t="shared" si="1146"/>
        <v/>
      </c>
      <c r="L1372" s="184" t="str">
        <f t="shared" si="1063"/>
        <v>NO</v>
      </c>
      <c r="M1372" s="184" t="str">
        <f t="shared" si="1064"/>
        <v>NO</v>
      </c>
      <c r="N1372" s="184" t="str">
        <f t="shared" si="1065"/>
        <v/>
      </c>
      <c r="O1372"/>
      <c r="P1372" s="97">
        <v>-4601698.8899999997</v>
      </c>
      <c r="Q1372" s="97">
        <v>-4589261.8499999996</v>
      </c>
      <c r="R1372" s="97">
        <v>-4576824.8099999996</v>
      </c>
      <c r="S1372" s="97">
        <v>-4564387.7699999996</v>
      </c>
      <c r="T1372" s="97">
        <v>-4551950.7300000004</v>
      </c>
      <c r="U1372" s="97">
        <v>-4539513.6900000004</v>
      </c>
      <c r="V1372" s="97">
        <v>-4527076.6500000004</v>
      </c>
      <c r="W1372" s="97">
        <v>-4514639.6100000003</v>
      </c>
      <c r="X1372" s="97">
        <v>-4502202.57</v>
      </c>
      <c r="Y1372" s="97">
        <v>-4489765.53</v>
      </c>
      <c r="Z1372" s="97">
        <v>-4477328.49</v>
      </c>
      <c r="AA1372" s="97">
        <v>-4464891.45</v>
      </c>
      <c r="AB1372" s="97">
        <v>-4452454.41</v>
      </c>
      <c r="AC1372" s="97"/>
      <c r="AD1372" s="97"/>
      <c r="AE1372" s="97">
        <f t="shared" si="1114"/>
        <v>-4527076.6500000004</v>
      </c>
      <c r="AF1372" s="146"/>
      <c r="AG1372" s="146"/>
      <c r="AH1372" s="102">
        <f>AE1372</f>
        <v>-4527076.6500000004</v>
      </c>
      <c r="AI1372" s="102"/>
      <c r="AJ1372" s="102"/>
      <c r="AK1372" s="103"/>
      <c r="AL1372" s="102">
        <f t="shared" si="1149"/>
        <v>0</v>
      </c>
      <c r="AM1372" s="101"/>
      <c r="AN1372" s="102"/>
      <c r="AO1372" s="264">
        <f t="shared" si="1150"/>
        <v>0</v>
      </c>
      <c r="AP1372" s="102"/>
      <c r="AQ1372" s="87">
        <f t="shared" si="1147"/>
        <v>-4452454.41</v>
      </c>
      <c r="AR1372" s="102">
        <f>AQ1372</f>
        <v>-4452454.41</v>
      </c>
      <c r="AS1372" s="102"/>
      <c r="AT1372" s="102"/>
      <c r="AU1372" s="103"/>
      <c r="AV1372" s="102">
        <f t="shared" si="1151"/>
        <v>0</v>
      </c>
      <c r="AW1372" s="101"/>
      <c r="AX1372" s="102"/>
      <c r="AY1372" s="101">
        <f t="shared" si="1152"/>
        <v>0</v>
      </c>
      <c r="AZ1372" s="516"/>
      <c r="BA1372"/>
      <c r="BC1372"/>
      <c r="BD1372"/>
      <c r="BE1372"/>
      <c r="BF1372"/>
      <c r="BG1372"/>
      <c r="BH1372"/>
      <c r="BI1372"/>
      <c r="BJ1372"/>
      <c r="BK1372"/>
      <c r="BL1372"/>
      <c r="BM1372"/>
      <c r="BN1372"/>
      <c r="BO1372"/>
      <c r="BP1372"/>
      <c r="BQ1372"/>
      <c r="BR1372"/>
      <c r="BS1372"/>
      <c r="BT1372"/>
      <c r="BU1372"/>
      <c r="BV1372"/>
      <c r="BW1372"/>
      <c r="BX1372"/>
      <c r="BY1372"/>
      <c r="BZ1372"/>
      <c r="CA1372"/>
      <c r="CB1372"/>
      <c r="CC1372"/>
      <c r="CD1372"/>
      <c r="CE1372"/>
      <c r="CF1372"/>
      <c r="CG1372"/>
      <c r="CH1372"/>
      <c r="CI1372"/>
    </row>
    <row r="1373" spans="1:87" s="11" customFormat="1" ht="12" customHeight="1">
      <c r="A1373" s="168">
        <v>28300511</v>
      </c>
      <c r="B1373" s="111" t="str">
        <f t="shared" si="1053"/>
        <v>28300511</v>
      </c>
      <c r="C1373" s="96" t="s">
        <v>393</v>
      </c>
      <c r="D1373" s="115" t="str">
        <f t="shared" si="1054"/>
        <v>Non-Op</v>
      </c>
      <c r="E1373" s="115"/>
      <c r="F1373" s="96"/>
      <c r="G1373" s="115"/>
      <c r="H1373" s="184" t="str">
        <f t="shared" si="1102"/>
        <v/>
      </c>
      <c r="I1373" s="184" t="str">
        <f t="shared" si="1103"/>
        <v/>
      </c>
      <c r="J1373" s="184" t="str">
        <f t="shared" si="1104"/>
        <v/>
      </c>
      <c r="K1373" s="184" t="str">
        <f t="shared" si="1146"/>
        <v>Non-Op</v>
      </c>
      <c r="L1373" s="184" t="str">
        <f t="shared" si="1063"/>
        <v>NO</v>
      </c>
      <c r="M1373" s="184" t="str">
        <f t="shared" si="1064"/>
        <v>NO</v>
      </c>
      <c r="N1373" s="184" t="str">
        <f t="shared" si="1065"/>
        <v/>
      </c>
      <c r="O1373" s="4"/>
      <c r="P1373" s="97">
        <v>-725412.24</v>
      </c>
      <c r="Q1373" s="97">
        <v>-725412.24</v>
      </c>
      <c r="R1373" s="97">
        <v>-725412.24</v>
      </c>
      <c r="S1373" s="97">
        <v>-725412.24</v>
      </c>
      <c r="T1373" s="97">
        <v>-725412.24</v>
      </c>
      <c r="U1373" s="97">
        <v>-725412.24</v>
      </c>
      <c r="V1373" s="97">
        <v>-725412.24</v>
      </c>
      <c r="W1373" s="97">
        <v>-725412.24</v>
      </c>
      <c r="X1373" s="97">
        <v>-725412.24</v>
      </c>
      <c r="Y1373" s="97">
        <v>-725412.24</v>
      </c>
      <c r="Z1373" s="97">
        <v>-725412.24</v>
      </c>
      <c r="AA1373" s="97">
        <v>-725412.24</v>
      </c>
      <c r="AB1373" s="97">
        <v>-725412.24</v>
      </c>
      <c r="AC1373" s="97"/>
      <c r="AD1373" s="97"/>
      <c r="AE1373" s="97">
        <f t="shared" si="1114"/>
        <v>-725412.24000000011</v>
      </c>
      <c r="AF1373" s="146"/>
      <c r="AG1373" s="108"/>
      <c r="AH1373" s="102"/>
      <c r="AI1373" s="102"/>
      <c r="AJ1373" s="102"/>
      <c r="AK1373" s="103">
        <f>AE1373</f>
        <v>-725412.24000000011</v>
      </c>
      <c r="AL1373" s="102">
        <f t="shared" si="1149"/>
        <v>-725412.24000000011</v>
      </c>
      <c r="AM1373" s="101"/>
      <c r="AN1373" s="102"/>
      <c r="AO1373" s="264">
        <f t="shared" si="1150"/>
        <v>0</v>
      </c>
      <c r="AP1373" s="102"/>
      <c r="AQ1373" s="87">
        <f t="shared" si="1147"/>
        <v>-725412.24</v>
      </c>
      <c r="AR1373" s="102"/>
      <c r="AS1373" s="102"/>
      <c r="AT1373" s="102"/>
      <c r="AU1373" s="103">
        <f>AQ1373</f>
        <v>-725412.24</v>
      </c>
      <c r="AV1373" s="102">
        <f t="shared" si="1151"/>
        <v>-725412.24</v>
      </c>
      <c r="AW1373" s="101"/>
      <c r="AX1373" s="102"/>
      <c r="AY1373" s="101">
        <f t="shared" si="1152"/>
        <v>0</v>
      </c>
      <c r="AZ1373" s="516" t="s">
        <v>1685</v>
      </c>
      <c r="BA1373"/>
      <c r="BC1373"/>
      <c r="BD1373"/>
      <c r="BE1373"/>
      <c r="BF1373"/>
      <c r="BG1373"/>
      <c r="BH1373"/>
      <c r="BI1373"/>
      <c r="BJ1373"/>
      <c r="BK1373"/>
      <c r="BL1373"/>
      <c r="BM1373"/>
      <c r="BN1373"/>
      <c r="BO1373"/>
      <c r="BP1373"/>
      <c r="BQ1373"/>
      <c r="BR1373"/>
      <c r="BS1373"/>
      <c r="BT1373"/>
      <c r="BU1373"/>
      <c r="BV1373"/>
      <c r="BW1373"/>
      <c r="BX1373"/>
      <c r="BY1373"/>
      <c r="BZ1373"/>
      <c r="CA1373"/>
      <c r="CB1373"/>
      <c r="CC1373"/>
      <c r="CD1373"/>
      <c r="CE1373"/>
      <c r="CF1373"/>
      <c r="CG1373"/>
      <c r="CH1373"/>
      <c r="CI1373"/>
    </row>
    <row r="1374" spans="1:87" s="11" customFormat="1" ht="12" customHeight="1">
      <c r="A1374" s="168" t="s">
        <v>1573</v>
      </c>
      <c r="B1374" s="111" t="str">
        <f t="shared" si="1053"/>
        <v>28300541</v>
      </c>
      <c r="C1374" s="268" t="s">
        <v>1566</v>
      </c>
      <c r="D1374" s="115" t="str">
        <f t="shared" si="1054"/>
        <v>W/C</v>
      </c>
      <c r="E1374" s="574" t="s">
        <v>1709</v>
      </c>
      <c r="F1374" s="488">
        <v>43237</v>
      </c>
      <c r="G1374" s="115"/>
      <c r="H1374" s="184" t="str">
        <f t="shared" ref="H1374:H1396" si="1153">IF(VALUE(AH1374),H$7,IF(ISBLANK(AH1374),"",H$7))</f>
        <v/>
      </c>
      <c r="I1374" s="184"/>
      <c r="J1374" s="184" t="str">
        <f t="shared" ref="J1374:J1396" si="1154">IF(VALUE(AJ1374),J$7,IF(ISBLANK(AJ1374),"",J$7))</f>
        <v/>
      </c>
      <c r="K1374" s="184"/>
      <c r="L1374" s="184" t="str">
        <f t="shared" si="1063"/>
        <v>NO</v>
      </c>
      <c r="M1374" s="184" t="str">
        <f t="shared" si="1064"/>
        <v>W/C</v>
      </c>
      <c r="N1374" s="184" t="str">
        <f t="shared" si="1065"/>
        <v>W/C</v>
      </c>
      <c r="O1374" s="4"/>
      <c r="P1374" s="97"/>
      <c r="Q1374" s="97"/>
      <c r="R1374" s="97"/>
      <c r="S1374" s="97"/>
      <c r="T1374" s="97"/>
      <c r="U1374" s="97">
        <v>-153314.49</v>
      </c>
      <c r="V1374" s="97">
        <v>159441.35</v>
      </c>
      <c r="W1374" s="97">
        <v>-152797.97</v>
      </c>
      <c r="X1374" s="97">
        <v>-161643.20000000001</v>
      </c>
      <c r="Y1374" s="97">
        <v>-158321.51</v>
      </c>
      <c r="Z1374" s="97">
        <v>-154999.81</v>
      </c>
      <c r="AA1374" s="97">
        <v>-151678.12</v>
      </c>
      <c r="AB1374" s="97">
        <v>-148356.43</v>
      </c>
      <c r="AC1374" s="97"/>
      <c r="AD1374" s="97"/>
      <c r="AE1374" s="97">
        <f t="shared" si="1114"/>
        <v>-70624.330416666664</v>
      </c>
      <c r="AF1374" s="105"/>
      <c r="AG1374" s="105"/>
      <c r="AH1374" s="102"/>
      <c r="AI1374" s="102"/>
      <c r="AJ1374" s="102"/>
      <c r="AK1374" s="103"/>
      <c r="AL1374" s="102">
        <f t="shared" ref="AL1374" si="1155">SUM(AI1374:AK1374)</f>
        <v>0</v>
      </c>
      <c r="AM1374" s="101"/>
      <c r="AN1374" s="102">
        <f>AE1374</f>
        <v>-70624.330416666664</v>
      </c>
      <c r="AO1374" s="264">
        <f t="shared" si="1150"/>
        <v>-70624.330416666664</v>
      </c>
      <c r="AP1374" s="102"/>
      <c r="AQ1374" s="87">
        <f t="shared" si="1147"/>
        <v>-148356.43</v>
      </c>
      <c r="AR1374" s="102"/>
      <c r="AS1374" s="102"/>
      <c r="AT1374" s="102"/>
      <c r="AU1374" s="103"/>
      <c r="AV1374" s="102">
        <f t="shared" si="1151"/>
        <v>0</v>
      </c>
      <c r="AW1374" s="101"/>
      <c r="AX1374" s="102">
        <f>AQ1374</f>
        <v>-148356.43</v>
      </c>
      <c r="AY1374" s="101">
        <f t="shared" si="1152"/>
        <v>-148356.43</v>
      </c>
      <c r="AZ1374" s="516"/>
      <c r="BA1374"/>
      <c r="BC1374"/>
      <c r="BD1374"/>
      <c r="BE1374"/>
      <c r="BF1374"/>
      <c r="BG1374"/>
      <c r="BH1374"/>
      <c r="BI1374"/>
      <c r="BJ1374"/>
      <c r="BK1374"/>
      <c r="BL1374"/>
      <c r="BM1374"/>
      <c r="BN1374"/>
      <c r="BO1374"/>
      <c r="BP1374"/>
      <c r="BQ1374"/>
      <c r="BR1374"/>
      <c r="BS1374"/>
      <c r="BT1374"/>
      <c r="BU1374"/>
      <c r="BV1374"/>
      <c r="BW1374"/>
      <c r="BX1374"/>
      <c r="BY1374"/>
      <c r="BZ1374"/>
      <c r="CA1374"/>
      <c r="CB1374"/>
      <c r="CC1374"/>
      <c r="CD1374"/>
      <c r="CE1374"/>
      <c r="CF1374"/>
      <c r="CG1374"/>
      <c r="CH1374"/>
      <c r="CI1374"/>
    </row>
    <row r="1375" spans="1:87" s="11" customFormat="1" ht="12" customHeight="1">
      <c r="A1375" s="168">
        <v>28300561</v>
      </c>
      <c r="B1375" s="111" t="str">
        <f t="shared" si="1053"/>
        <v>28300561</v>
      </c>
      <c r="C1375" s="96" t="s">
        <v>339</v>
      </c>
      <c r="D1375" s="115" t="str">
        <f t="shared" si="1054"/>
        <v>ERB</v>
      </c>
      <c r="E1375" s="115"/>
      <c r="F1375" s="96"/>
      <c r="G1375" s="115"/>
      <c r="H1375" s="184" t="str">
        <f t="shared" si="1153"/>
        <v/>
      </c>
      <c r="I1375" s="184" t="str">
        <f t="shared" ref="I1375:I1396" si="1156">IF(VALUE(AI1375),I$7,IF(ISBLANK(AI1375),"",I$7))</f>
        <v>ERB</v>
      </c>
      <c r="J1375" s="184" t="str">
        <f t="shared" si="1154"/>
        <v/>
      </c>
      <c r="K1375" s="184" t="str">
        <f t="shared" ref="K1375:K1396" si="1157">IF(VALUE(AK1375),K$7,IF(ISBLANK(AK1375),"",K$7))</f>
        <v/>
      </c>
      <c r="L1375" s="184" t="str">
        <f t="shared" si="1063"/>
        <v>NO</v>
      </c>
      <c r="M1375" s="184" t="str">
        <f t="shared" si="1064"/>
        <v>NO</v>
      </c>
      <c r="N1375" s="184" t="str">
        <f t="shared" si="1065"/>
        <v/>
      </c>
      <c r="O1375" s="4"/>
      <c r="P1375" s="97">
        <v>-12772442.1</v>
      </c>
      <c r="Q1375" s="97">
        <v>-12726275.949999999</v>
      </c>
      <c r="R1375" s="97">
        <v>-12680109.800000001</v>
      </c>
      <c r="S1375" s="97">
        <v>-12633943.66</v>
      </c>
      <c r="T1375" s="97">
        <v>-12587777.51</v>
      </c>
      <c r="U1375" s="97">
        <v>-12541611.359999999</v>
      </c>
      <c r="V1375" s="97">
        <v>-12495445.210000001</v>
      </c>
      <c r="W1375" s="97">
        <v>-12449279.060000001</v>
      </c>
      <c r="X1375" s="97">
        <v>-12403112.91</v>
      </c>
      <c r="Y1375" s="97">
        <v>-12356946.77</v>
      </c>
      <c r="Z1375" s="97">
        <v>-12310780.619999999</v>
      </c>
      <c r="AA1375" s="97">
        <v>-12264614.470000001</v>
      </c>
      <c r="AB1375" s="97">
        <v>-12218448.32</v>
      </c>
      <c r="AC1375" s="97"/>
      <c r="AD1375" s="97"/>
      <c r="AE1375" s="97">
        <f t="shared" si="1114"/>
        <v>-12495445.210833333</v>
      </c>
      <c r="AF1375" s="105" t="s">
        <v>801</v>
      </c>
      <c r="AG1375" s="105"/>
      <c r="AH1375" s="102"/>
      <c r="AI1375" s="102">
        <f>AE1375</f>
        <v>-12495445.210833333</v>
      </c>
      <c r="AJ1375" s="102"/>
      <c r="AK1375" s="103"/>
      <c r="AL1375" s="102">
        <f t="shared" si="1149"/>
        <v>-12495445.210833333</v>
      </c>
      <c r="AM1375" s="101"/>
      <c r="AN1375" s="102"/>
      <c r="AO1375" s="264">
        <f t="shared" si="1150"/>
        <v>0</v>
      </c>
      <c r="AP1375" s="102"/>
      <c r="AQ1375" s="87">
        <f t="shared" si="1147"/>
        <v>-12218448.32</v>
      </c>
      <c r="AR1375" s="102"/>
      <c r="AS1375" s="102">
        <f>AQ1375</f>
        <v>-12218448.32</v>
      </c>
      <c r="AT1375" s="102"/>
      <c r="AU1375" s="103"/>
      <c r="AV1375" s="102">
        <f t="shared" si="1151"/>
        <v>-12218448.32</v>
      </c>
      <c r="AW1375" s="101"/>
      <c r="AX1375" s="102"/>
      <c r="AY1375" s="101">
        <f t="shared" si="1152"/>
        <v>0</v>
      </c>
      <c r="AZ1375" s="516"/>
      <c r="BA1375"/>
      <c r="BC1375"/>
      <c r="BD1375"/>
      <c r="BE1375"/>
      <c r="BF1375"/>
      <c r="BG1375"/>
      <c r="BH1375"/>
      <c r="BI1375"/>
      <c r="BJ1375"/>
      <c r="BK1375"/>
      <c r="BL1375"/>
      <c r="BM1375"/>
      <c r="BN1375"/>
      <c r="BO1375"/>
      <c r="BP1375"/>
      <c r="BQ1375"/>
      <c r="BR1375"/>
      <c r="BS1375"/>
      <c r="BT1375"/>
      <c r="BU1375"/>
      <c r="BV1375"/>
      <c r="BW1375"/>
      <c r="BX1375"/>
      <c r="BY1375"/>
      <c r="BZ1375"/>
      <c r="CA1375"/>
      <c r="CB1375"/>
      <c r="CC1375"/>
      <c r="CD1375"/>
      <c r="CE1375"/>
      <c r="CF1375"/>
      <c r="CG1375"/>
      <c r="CH1375"/>
      <c r="CI1375"/>
    </row>
    <row r="1376" spans="1:87" s="11" customFormat="1" ht="12" customHeight="1">
      <c r="A1376" s="168">
        <v>28300581</v>
      </c>
      <c r="B1376" s="111" t="str">
        <f t="shared" si="1053"/>
        <v>28300581</v>
      </c>
      <c r="C1376" s="96" t="s">
        <v>504</v>
      </c>
      <c r="D1376" s="115" t="str">
        <f t="shared" si="1054"/>
        <v>W/C</v>
      </c>
      <c r="E1376" s="115"/>
      <c r="F1376" s="96"/>
      <c r="G1376" s="115"/>
      <c r="H1376" s="184" t="str">
        <f t="shared" si="1153"/>
        <v/>
      </c>
      <c r="I1376" s="184" t="str">
        <f t="shared" si="1156"/>
        <v/>
      </c>
      <c r="J1376" s="184" t="str">
        <f t="shared" si="1154"/>
        <v/>
      </c>
      <c r="K1376" s="184" t="str">
        <f t="shared" si="1157"/>
        <v/>
      </c>
      <c r="L1376" s="184" t="str">
        <f t="shared" si="1063"/>
        <v>NO</v>
      </c>
      <c r="M1376" s="184" t="str">
        <f t="shared" si="1064"/>
        <v>W/C</v>
      </c>
      <c r="N1376" s="184" t="str">
        <f t="shared" si="1065"/>
        <v>W/C</v>
      </c>
      <c r="O1376"/>
      <c r="P1376" s="97">
        <v>-9973614.6300000008</v>
      </c>
      <c r="Q1376" s="97">
        <v>-9626338.8599999994</v>
      </c>
      <c r="R1376" s="97">
        <v>-8761385.8300000001</v>
      </c>
      <c r="S1376" s="97">
        <v>-8077597.7599999998</v>
      </c>
      <c r="T1376" s="97">
        <v>-7397152.3600000003</v>
      </c>
      <c r="U1376" s="97">
        <v>-7265250.7199999997</v>
      </c>
      <c r="V1376" s="97">
        <v>-7650251.6500000004</v>
      </c>
      <c r="W1376" s="97">
        <v>-7472491.6600000001</v>
      </c>
      <c r="X1376" s="97">
        <v>-7347455.7300000004</v>
      </c>
      <c r="Y1376" s="97">
        <v>-7699915.8700000001</v>
      </c>
      <c r="Z1376" s="97">
        <v>-8156811.5</v>
      </c>
      <c r="AA1376" s="97">
        <v>-7961214.2599999998</v>
      </c>
      <c r="AB1376" s="97">
        <v>-8713338.0899999999</v>
      </c>
      <c r="AC1376" s="97"/>
      <c r="AD1376" s="97"/>
      <c r="AE1376" s="97">
        <f t="shared" si="1114"/>
        <v>-8063278.5466666669</v>
      </c>
      <c r="AF1376" s="105"/>
      <c r="AG1376" s="105"/>
      <c r="AH1376" s="102"/>
      <c r="AI1376" s="102"/>
      <c r="AJ1376" s="102"/>
      <c r="AK1376" s="103"/>
      <c r="AL1376" s="102">
        <f t="shared" si="1149"/>
        <v>0</v>
      </c>
      <c r="AM1376" s="101"/>
      <c r="AN1376" s="102">
        <f>AE1376</f>
        <v>-8063278.5466666669</v>
      </c>
      <c r="AO1376" s="264">
        <f t="shared" si="1150"/>
        <v>-8063278.5466666669</v>
      </c>
      <c r="AP1376" s="102"/>
      <c r="AQ1376" s="87">
        <f t="shared" si="1147"/>
        <v>-8713338.0899999999</v>
      </c>
      <c r="AR1376" s="102"/>
      <c r="AS1376" s="102"/>
      <c r="AT1376" s="102"/>
      <c r="AU1376" s="103"/>
      <c r="AV1376" s="102">
        <f t="shared" si="1151"/>
        <v>0</v>
      </c>
      <c r="AW1376" s="101"/>
      <c r="AX1376" s="102">
        <f>AQ1376</f>
        <v>-8713338.0899999999</v>
      </c>
      <c r="AY1376" s="101">
        <f t="shared" si="1152"/>
        <v>-8713338.0899999999</v>
      </c>
      <c r="AZ1376" s="516"/>
      <c r="BA1376"/>
      <c r="BC1376"/>
      <c r="BD1376"/>
      <c r="BE1376"/>
      <c r="BF1376"/>
      <c r="BG1376"/>
      <c r="BH1376"/>
      <c r="BI1376"/>
      <c r="BJ1376"/>
      <c r="BK1376"/>
      <c r="BL1376"/>
      <c r="BM1376"/>
      <c r="BN1376"/>
      <c r="BO1376"/>
      <c r="BP1376"/>
      <c r="BQ1376"/>
      <c r="BR1376"/>
      <c r="BS1376"/>
      <c r="BT1376"/>
      <c r="BU1376"/>
      <c r="BV1376"/>
      <c r="BW1376"/>
      <c r="BX1376"/>
      <c r="BY1376"/>
      <c r="BZ1376"/>
      <c r="CA1376"/>
      <c r="CB1376"/>
      <c r="CC1376"/>
      <c r="CD1376"/>
      <c r="CE1376"/>
      <c r="CF1376"/>
      <c r="CG1376"/>
      <c r="CH1376"/>
      <c r="CI1376"/>
    </row>
    <row r="1377" spans="1:87" s="11" customFormat="1" ht="12" customHeight="1">
      <c r="A1377" s="168">
        <v>28300651</v>
      </c>
      <c r="B1377" s="111" t="str">
        <f t="shared" si="1053"/>
        <v>28300651</v>
      </c>
      <c r="C1377" s="96" t="s">
        <v>392</v>
      </c>
      <c r="D1377" s="115" t="str">
        <f t="shared" si="1054"/>
        <v>ERB</v>
      </c>
      <c r="E1377" s="115"/>
      <c r="F1377" s="96"/>
      <c r="G1377" s="115"/>
      <c r="H1377" s="184" t="str">
        <f t="shared" si="1153"/>
        <v/>
      </c>
      <c r="I1377" s="184" t="str">
        <f t="shared" si="1156"/>
        <v>ERB</v>
      </c>
      <c r="J1377" s="184" t="str">
        <f t="shared" si="1154"/>
        <v/>
      </c>
      <c r="K1377" s="184" t="str">
        <f t="shared" si="1157"/>
        <v/>
      </c>
      <c r="L1377" s="184" t="str">
        <f t="shared" si="1063"/>
        <v>NO</v>
      </c>
      <c r="M1377" s="184" t="str">
        <f t="shared" si="1064"/>
        <v>NO</v>
      </c>
      <c r="N1377" s="184" t="str">
        <f t="shared" si="1065"/>
        <v/>
      </c>
      <c r="O1377"/>
      <c r="P1377" s="97">
        <v>-6825557.1399999997</v>
      </c>
      <c r="Q1377" s="97">
        <v>-6711797.8600000003</v>
      </c>
      <c r="R1377" s="97">
        <v>-6598038.5700000003</v>
      </c>
      <c r="S1377" s="97">
        <v>-6484279.29</v>
      </c>
      <c r="T1377" s="97">
        <v>-6370520</v>
      </c>
      <c r="U1377" s="97">
        <v>-6256760.7199999997</v>
      </c>
      <c r="V1377" s="97">
        <v>-6143001.4299999997</v>
      </c>
      <c r="W1377" s="97">
        <v>-6029242.1500000004</v>
      </c>
      <c r="X1377" s="97">
        <v>-5908976.8899999997</v>
      </c>
      <c r="Y1377" s="97">
        <v>-5795217.6100000003</v>
      </c>
      <c r="Z1377" s="97">
        <v>-5681458.3200000003</v>
      </c>
      <c r="AA1377" s="97">
        <v>-5567699.04</v>
      </c>
      <c r="AB1377" s="97">
        <v>-5453010.3300000001</v>
      </c>
      <c r="AC1377" s="97"/>
      <c r="AD1377" s="97"/>
      <c r="AE1377" s="97">
        <f t="shared" si="1114"/>
        <v>-6140522.9679166665</v>
      </c>
      <c r="AF1377" s="105" t="s">
        <v>309</v>
      </c>
      <c r="AG1377" s="105"/>
      <c r="AH1377" s="102"/>
      <c r="AI1377" s="102">
        <f>AE1377</f>
        <v>-6140522.9679166665</v>
      </c>
      <c r="AJ1377" s="102"/>
      <c r="AK1377" s="103"/>
      <c r="AL1377" s="102">
        <f t="shared" si="1149"/>
        <v>-6140522.9679166665</v>
      </c>
      <c r="AM1377" s="101"/>
      <c r="AN1377" s="102"/>
      <c r="AO1377" s="264">
        <f t="shared" si="1150"/>
        <v>0</v>
      </c>
      <c r="AP1377" s="102"/>
      <c r="AQ1377" s="87">
        <f t="shared" si="1147"/>
        <v>-5453010.3300000001</v>
      </c>
      <c r="AR1377" s="102"/>
      <c r="AS1377" s="102">
        <f>AQ1377</f>
        <v>-5453010.3300000001</v>
      </c>
      <c r="AT1377" s="102"/>
      <c r="AU1377" s="103"/>
      <c r="AV1377" s="102">
        <f t="shared" si="1151"/>
        <v>-5453010.3300000001</v>
      </c>
      <c r="AW1377" s="101"/>
      <c r="AX1377" s="102"/>
      <c r="AY1377" s="101">
        <f t="shared" si="1152"/>
        <v>0</v>
      </c>
      <c r="AZ1377" s="516"/>
      <c r="BA1377"/>
      <c r="BC1377"/>
      <c r="BD1377"/>
      <c r="BE1377"/>
      <c r="BF1377"/>
      <c r="BG1377"/>
      <c r="BH1377"/>
      <c r="BI1377"/>
      <c r="BJ1377"/>
      <c r="BK1377"/>
      <c r="BL1377"/>
      <c r="BM1377"/>
      <c r="BN1377"/>
      <c r="BO1377"/>
      <c r="BP1377"/>
      <c r="BQ1377"/>
      <c r="BR1377"/>
      <c r="BS1377"/>
      <c r="BT1377"/>
      <c r="BU1377"/>
      <c r="BV1377"/>
      <c r="BW1377"/>
      <c r="BX1377"/>
      <c r="BY1377"/>
      <c r="BZ1377"/>
      <c r="CA1377"/>
      <c r="CB1377"/>
      <c r="CC1377"/>
      <c r="CD1377"/>
      <c r="CE1377"/>
      <c r="CF1377"/>
      <c r="CG1377"/>
      <c r="CH1377"/>
      <c r="CI1377"/>
    </row>
    <row r="1378" spans="1:87" s="11" customFormat="1" ht="12" customHeight="1">
      <c r="A1378" s="168">
        <v>28300661</v>
      </c>
      <c r="B1378" s="111" t="str">
        <f t="shared" si="1053"/>
        <v>28300661</v>
      </c>
      <c r="C1378" s="96" t="s">
        <v>706</v>
      </c>
      <c r="D1378" s="115" t="str">
        <f t="shared" si="1054"/>
        <v>ERB</v>
      </c>
      <c r="E1378" s="115"/>
      <c r="F1378" s="96"/>
      <c r="G1378" s="115"/>
      <c r="H1378" s="184" t="str">
        <f t="shared" si="1153"/>
        <v/>
      </c>
      <c r="I1378" s="184" t="str">
        <f t="shared" si="1156"/>
        <v>ERB</v>
      </c>
      <c r="J1378" s="184" t="str">
        <f t="shared" si="1154"/>
        <v/>
      </c>
      <c r="K1378" s="184" t="str">
        <f t="shared" si="1157"/>
        <v/>
      </c>
      <c r="L1378" s="184" t="str">
        <f t="shared" si="1063"/>
        <v>NO</v>
      </c>
      <c r="M1378" s="184" t="str">
        <f t="shared" si="1064"/>
        <v>NO</v>
      </c>
      <c r="N1378" s="184" t="str">
        <f t="shared" si="1065"/>
        <v/>
      </c>
      <c r="O1378"/>
      <c r="P1378" s="97">
        <v>-7262635.4500000002</v>
      </c>
      <c r="Q1378" s="97">
        <v>-7212147.04</v>
      </c>
      <c r="R1378" s="97">
        <v>-7161658.6299999999</v>
      </c>
      <c r="S1378" s="97">
        <v>-7111170.2199999997</v>
      </c>
      <c r="T1378" s="97">
        <v>-7060681.8099999996</v>
      </c>
      <c r="U1378" s="97">
        <v>-7010193.4000000004</v>
      </c>
      <c r="V1378" s="97">
        <v>-6959704.9900000002</v>
      </c>
      <c r="W1378" s="97">
        <v>-6909216.5800000001</v>
      </c>
      <c r="X1378" s="97">
        <v>-6858728.1699999999</v>
      </c>
      <c r="Y1378" s="97">
        <v>-6808239.7599999998</v>
      </c>
      <c r="Z1378" s="97">
        <v>-6757751.3499999996</v>
      </c>
      <c r="AA1378" s="97">
        <v>-6707262.9400000004</v>
      </c>
      <c r="AB1378" s="97">
        <v>-6656774.5300000003</v>
      </c>
      <c r="AC1378" s="97"/>
      <c r="AD1378" s="97"/>
      <c r="AE1378" s="97">
        <f t="shared" si="1114"/>
        <v>-6959704.9899999993</v>
      </c>
      <c r="AF1378" s="105" t="s">
        <v>707</v>
      </c>
      <c r="AG1378" s="105"/>
      <c r="AH1378" s="102"/>
      <c r="AI1378" s="102">
        <f>AE1378</f>
        <v>-6959704.9899999993</v>
      </c>
      <c r="AJ1378" s="102"/>
      <c r="AK1378" s="103"/>
      <c r="AL1378" s="102">
        <f t="shared" si="1149"/>
        <v>-6959704.9899999993</v>
      </c>
      <c r="AM1378" s="101"/>
      <c r="AN1378" s="102"/>
      <c r="AO1378" s="264">
        <f t="shared" si="1150"/>
        <v>0</v>
      </c>
      <c r="AP1378" s="102"/>
      <c r="AQ1378" s="87">
        <f t="shared" si="1147"/>
        <v>-6656774.5300000003</v>
      </c>
      <c r="AR1378" s="102"/>
      <c r="AS1378" s="102">
        <f>AQ1378</f>
        <v>-6656774.5300000003</v>
      </c>
      <c r="AT1378" s="102"/>
      <c r="AU1378" s="103"/>
      <c r="AV1378" s="102">
        <f t="shared" si="1151"/>
        <v>-6656774.5300000003</v>
      </c>
      <c r="AW1378" s="101"/>
      <c r="AX1378" s="102"/>
      <c r="AY1378" s="101">
        <f t="shared" si="1152"/>
        <v>0</v>
      </c>
      <c r="AZ1378" s="516"/>
      <c r="BA1378"/>
      <c r="BC1378"/>
      <c r="BD1378"/>
      <c r="BE1378"/>
      <c r="BF1378"/>
      <c r="BG1378"/>
      <c r="BH1378"/>
      <c r="BI1378"/>
      <c r="BJ1378"/>
      <c r="BK1378"/>
      <c r="BL1378"/>
      <c r="BM1378"/>
      <c r="BN1378"/>
      <c r="BO1378"/>
      <c r="BP1378"/>
      <c r="BQ1378"/>
      <c r="BR1378"/>
      <c r="BS1378"/>
      <c r="BT1378"/>
      <c r="BU1378"/>
      <c r="BV1378"/>
      <c r="BW1378"/>
      <c r="BX1378"/>
      <c r="BY1378"/>
      <c r="BZ1378"/>
      <c r="CA1378"/>
      <c r="CB1378"/>
      <c r="CC1378"/>
      <c r="CD1378"/>
      <c r="CE1378"/>
      <c r="CF1378"/>
      <c r="CG1378"/>
      <c r="CH1378"/>
      <c r="CI1378"/>
    </row>
    <row r="1379" spans="1:87" s="11" customFormat="1" ht="12" customHeight="1">
      <c r="A1379" s="168">
        <v>28300721</v>
      </c>
      <c r="B1379" s="111" t="str">
        <f t="shared" si="1053"/>
        <v>28300721</v>
      </c>
      <c r="C1379" s="96" t="s">
        <v>829</v>
      </c>
      <c r="D1379" s="115" t="str">
        <f t="shared" si="1054"/>
        <v>ERB</v>
      </c>
      <c r="E1379" s="115"/>
      <c r="F1379" s="96"/>
      <c r="G1379" s="115"/>
      <c r="H1379" s="184" t="str">
        <f t="shared" si="1153"/>
        <v/>
      </c>
      <c r="I1379" s="184" t="str">
        <f t="shared" si="1156"/>
        <v>ERB</v>
      </c>
      <c r="J1379" s="184" t="str">
        <f t="shared" si="1154"/>
        <v/>
      </c>
      <c r="K1379" s="184" t="str">
        <f t="shared" si="1157"/>
        <v/>
      </c>
      <c r="L1379" s="184" t="str">
        <f t="shared" si="1063"/>
        <v>NO</v>
      </c>
      <c r="M1379" s="184" t="str">
        <f t="shared" si="1064"/>
        <v>NO</v>
      </c>
      <c r="N1379" s="184" t="str">
        <f t="shared" si="1065"/>
        <v/>
      </c>
      <c r="O1379"/>
      <c r="P1379" s="97">
        <v>0</v>
      </c>
      <c r="Q1379" s="97">
        <v>0</v>
      </c>
      <c r="R1379" s="97">
        <v>0</v>
      </c>
      <c r="S1379" s="97">
        <v>0</v>
      </c>
      <c r="T1379" s="97">
        <v>0</v>
      </c>
      <c r="U1379" s="97">
        <v>0</v>
      </c>
      <c r="V1379" s="97">
        <v>0</v>
      </c>
      <c r="W1379" s="97">
        <v>0</v>
      </c>
      <c r="X1379" s="97">
        <v>0</v>
      </c>
      <c r="Y1379" s="97">
        <v>0</v>
      </c>
      <c r="Z1379" s="97">
        <v>0</v>
      </c>
      <c r="AA1379" s="97">
        <v>0</v>
      </c>
      <c r="AB1379" s="97">
        <v>0</v>
      </c>
      <c r="AC1379" s="97"/>
      <c r="AD1379" s="97"/>
      <c r="AE1379" s="97">
        <f t="shared" si="1114"/>
        <v>0</v>
      </c>
      <c r="AF1379" s="105" t="s">
        <v>905</v>
      </c>
      <c r="AG1379" s="105"/>
      <c r="AH1379" s="102"/>
      <c r="AI1379" s="102">
        <f>AE1379</f>
        <v>0</v>
      </c>
      <c r="AJ1379" s="102"/>
      <c r="AK1379" s="103"/>
      <c r="AL1379" s="102">
        <f t="shared" si="1149"/>
        <v>0</v>
      </c>
      <c r="AM1379" s="101"/>
      <c r="AN1379" s="102"/>
      <c r="AO1379" s="264">
        <f t="shared" si="1150"/>
        <v>0</v>
      </c>
      <c r="AP1379" s="102"/>
      <c r="AQ1379" s="87">
        <f t="shared" si="1147"/>
        <v>0</v>
      </c>
      <c r="AR1379" s="102"/>
      <c r="AS1379" s="102">
        <f>AQ1379</f>
        <v>0</v>
      </c>
      <c r="AT1379" s="102"/>
      <c r="AU1379" s="103"/>
      <c r="AV1379" s="102">
        <f>SUM(AS1379:AU1379)</f>
        <v>0</v>
      </c>
      <c r="AW1379" s="101"/>
      <c r="AX1379" s="102"/>
      <c r="AY1379" s="101">
        <f t="shared" si="1152"/>
        <v>0</v>
      </c>
      <c r="AZ1379" s="516"/>
      <c r="BA1379"/>
      <c r="BC1379"/>
      <c r="BD1379"/>
      <c r="BE1379"/>
      <c r="BF1379"/>
      <c r="BG1379"/>
      <c r="BH1379"/>
      <c r="BI1379"/>
      <c r="BJ1379"/>
      <c r="BK1379"/>
      <c r="BL1379"/>
      <c r="BM1379"/>
      <c r="BN1379"/>
      <c r="BO1379"/>
      <c r="BP1379"/>
      <c r="BQ1379"/>
      <c r="BR1379"/>
      <c r="BS1379"/>
      <c r="BT1379"/>
      <c r="BU1379"/>
      <c r="BV1379"/>
      <c r="BW1379"/>
      <c r="BX1379"/>
      <c r="BY1379"/>
      <c r="BZ1379"/>
      <c r="CA1379"/>
      <c r="CB1379"/>
      <c r="CC1379"/>
      <c r="CD1379"/>
      <c r="CE1379"/>
      <c r="CF1379"/>
      <c r="CG1379"/>
      <c r="CH1379"/>
      <c r="CI1379"/>
    </row>
    <row r="1380" spans="1:87" s="11" customFormat="1" ht="12" customHeight="1">
      <c r="A1380" s="168">
        <v>28300731</v>
      </c>
      <c r="B1380" s="111" t="str">
        <f t="shared" si="1053"/>
        <v>28300731</v>
      </c>
      <c r="C1380" s="96" t="s">
        <v>909</v>
      </c>
      <c r="D1380" s="115" t="str">
        <f t="shared" si="1054"/>
        <v>ERB</v>
      </c>
      <c r="E1380" s="115"/>
      <c r="F1380" s="96"/>
      <c r="G1380" s="115"/>
      <c r="H1380" s="184" t="str">
        <f t="shared" si="1153"/>
        <v/>
      </c>
      <c r="I1380" s="184" t="str">
        <f t="shared" si="1156"/>
        <v>ERB</v>
      </c>
      <c r="J1380" s="184" t="str">
        <f t="shared" si="1154"/>
        <v/>
      </c>
      <c r="K1380" s="184" t="str">
        <f t="shared" si="1157"/>
        <v/>
      </c>
      <c r="L1380" s="184" t="str">
        <f t="shared" si="1063"/>
        <v>NO</v>
      </c>
      <c r="M1380" s="184" t="str">
        <f t="shared" si="1064"/>
        <v>NO</v>
      </c>
      <c r="N1380" s="184" t="str">
        <f t="shared" si="1065"/>
        <v/>
      </c>
      <c r="O1380"/>
      <c r="P1380" s="97">
        <v>-2900603.22</v>
      </c>
      <c r="Q1380" s="97">
        <v>-2821495.8</v>
      </c>
      <c r="R1380" s="97">
        <v>-2742388.38</v>
      </c>
      <c r="S1380" s="97">
        <v>-2663280.96</v>
      </c>
      <c r="T1380" s="97">
        <v>-2584173.54</v>
      </c>
      <c r="U1380" s="97">
        <v>-2505066.12</v>
      </c>
      <c r="V1380" s="97">
        <v>-2425958.7000000002</v>
      </c>
      <c r="W1380" s="97">
        <v>-2346851.2799999998</v>
      </c>
      <c r="X1380" s="97">
        <v>-2267743.86</v>
      </c>
      <c r="Y1380" s="97">
        <v>-2188636.44</v>
      </c>
      <c r="Z1380" s="97">
        <v>-2109529.02</v>
      </c>
      <c r="AA1380" s="97">
        <v>-2030421.6</v>
      </c>
      <c r="AB1380" s="97">
        <v>-1951314.18</v>
      </c>
      <c r="AC1380" s="97"/>
      <c r="AD1380" s="97"/>
      <c r="AE1380" s="97">
        <f t="shared" si="1114"/>
        <v>-2425958.7000000002</v>
      </c>
      <c r="AF1380" s="105" t="s">
        <v>237</v>
      </c>
      <c r="AG1380" s="105"/>
      <c r="AH1380" s="102"/>
      <c r="AI1380" s="102">
        <f>AE1380</f>
        <v>-2425958.7000000002</v>
      </c>
      <c r="AJ1380" s="102"/>
      <c r="AK1380" s="103"/>
      <c r="AL1380" s="102">
        <f t="shared" si="1149"/>
        <v>-2425958.7000000002</v>
      </c>
      <c r="AM1380" s="101"/>
      <c r="AN1380" s="102"/>
      <c r="AO1380" s="264">
        <f t="shared" si="1150"/>
        <v>0</v>
      </c>
      <c r="AP1380" s="102"/>
      <c r="AQ1380" s="87">
        <f t="shared" si="1147"/>
        <v>-1951314.18</v>
      </c>
      <c r="AR1380" s="102"/>
      <c r="AS1380" s="102">
        <f>AQ1380</f>
        <v>-1951314.18</v>
      </c>
      <c r="AT1380" s="102"/>
      <c r="AU1380" s="103"/>
      <c r="AV1380" s="102">
        <f t="shared" si="1151"/>
        <v>-1951314.18</v>
      </c>
      <c r="AW1380" s="101"/>
      <c r="AX1380" s="102"/>
      <c r="AY1380" s="101">
        <f t="shared" si="1152"/>
        <v>0</v>
      </c>
      <c r="AZ1380" s="516"/>
      <c r="BA1380"/>
      <c r="BC1380"/>
      <c r="BD1380"/>
      <c r="BE1380"/>
      <c r="BF1380"/>
      <c r="BG1380"/>
      <c r="BH1380"/>
      <c r="BI1380"/>
      <c r="BJ1380"/>
      <c r="BK1380"/>
      <c r="BL1380"/>
      <c r="BM1380"/>
      <c r="BN1380"/>
      <c r="BO1380"/>
      <c r="BP1380"/>
      <c r="BQ1380"/>
      <c r="BR1380"/>
      <c r="BS1380"/>
      <c r="BT1380"/>
      <c r="BU1380"/>
      <c r="BV1380"/>
      <c r="BW1380"/>
      <c r="BX1380"/>
      <c r="BY1380"/>
      <c r="BZ1380"/>
      <c r="CA1380"/>
      <c r="CB1380"/>
      <c r="CC1380"/>
      <c r="CD1380"/>
      <c r="CE1380"/>
      <c r="CF1380"/>
      <c r="CG1380"/>
      <c r="CH1380"/>
      <c r="CI1380"/>
    </row>
    <row r="1381" spans="1:87" s="11" customFormat="1" ht="12" customHeight="1">
      <c r="A1381" s="168">
        <v>28300741</v>
      </c>
      <c r="B1381" s="111" t="str">
        <f t="shared" si="1053"/>
        <v>28300741</v>
      </c>
      <c r="C1381" s="96" t="s">
        <v>1000</v>
      </c>
      <c r="D1381" s="115" t="str">
        <f t="shared" si="1054"/>
        <v>ERB</v>
      </c>
      <c r="E1381" s="115"/>
      <c r="F1381" s="96"/>
      <c r="G1381" s="115"/>
      <c r="H1381" s="184" t="str">
        <f t="shared" si="1153"/>
        <v/>
      </c>
      <c r="I1381" s="184" t="str">
        <f t="shared" si="1156"/>
        <v>ERB</v>
      </c>
      <c r="J1381" s="184" t="str">
        <f t="shared" si="1154"/>
        <v/>
      </c>
      <c r="K1381" s="184" t="str">
        <f t="shared" si="1157"/>
        <v/>
      </c>
      <c r="L1381" s="184" t="str">
        <f t="shared" si="1063"/>
        <v>NO</v>
      </c>
      <c r="M1381" s="184" t="str">
        <f t="shared" si="1064"/>
        <v>NO</v>
      </c>
      <c r="N1381" s="184" t="str">
        <f t="shared" si="1065"/>
        <v/>
      </c>
      <c r="O1381"/>
      <c r="P1381" s="97">
        <v>-196389.52</v>
      </c>
      <c r="Q1381" s="97">
        <v>-184605.79</v>
      </c>
      <c r="R1381" s="97">
        <v>-172822.06</v>
      </c>
      <c r="S1381" s="97">
        <v>-161038.32999999999</v>
      </c>
      <c r="T1381" s="97">
        <v>-149254.6</v>
      </c>
      <c r="U1381" s="97">
        <v>-137470.87</v>
      </c>
      <c r="V1381" s="97">
        <v>-125687.14</v>
      </c>
      <c r="W1381" s="97">
        <v>-113903.41</v>
      </c>
      <c r="X1381" s="97">
        <v>-102119.67999999999</v>
      </c>
      <c r="Y1381" s="97">
        <v>-90335.95</v>
      </c>
      <c r="Z1381" s="97">
        <v>-78555.81</v>
      </c>
      <c r="AA1381" s="97">
        <v>-78555.81</v>
      </c>
      <c r="AB1381" s="97">
        <v>-78555.81</v>
      </c>
      <c r="AC1381" s="97"/>
      <c r="AD1381" s="97"/>
      <c r="AE1381" s="97">
        <f t="shared" si="1114"/>
        <v>-127651.84291666666</v>
      </c>
      <c r="AF1381" s="105" t="s">
        <v>435</v>
      </c>
      <c r="AG1381" s="105"/>
      <c r="AH1381" s="102"/>
      <c r="AI1381" s="102">
        <f>AE1381</f>
        <v>-127651.84291666666</v>
      </c>
      <c r="AJ1381" s="102"/>
      <c r="AK1381" s="103"/>
      <c r="AL1381" s="102">
        <f t="shared" si="1149"/>
        <v>-127651.84291666666</v>
      </c>
      <c r="AM1381" s="101"/>
      <c r="AN1381" s="102"/>
      <c r="AO1381" s="264">
        <f t="shared" si="1150"/>
        <v>0</v>
      </c>
      <c r="AP1381" s="102"/>
      <c r="AQ1381" s="87">
        <f t="shared" si="1147"/>
        <v>-78555.81</v>
      </c>
      <c r="AR1381" s="102"/>
      <c r="AS1381" s="102">
        <f>AQ1381</f>
        <v>-78555.81</v>
      </c>
      <c r="AT1381" s="102"/>
      <c r="AU1381" s="103"/>
      <c r="AV1381" s="102">
        <f t="shared" si="1151"/>
        <v>-78555.81</v>
      </c>
      <c r="AW1381" s="101"/>
      <c r="AX1381" s="102"/>
      <c r="AY1381" s="101">
        <f t="shared" si="1152"/>
        <v>0</v>
      </c>
      <c r="AZ1381" s="516"/>
      <c r="BA1381"/>
      <c r="BC1381"/>
      <c r="BD1381"/>
      <c r="BE1381"/>
      <c r="BF1381"/>
      <c r="BG1381"/>
      <c r="BH1381"/>
      <c r="BI1381"/>
      <c r="BJ1381"/>
      <c r="BK1381"/>
      <c r="BL1381"/>
      <c r="BM1381"/>
      <c r="BN1381"/>
      <c r="BO1381"/>
      <c r="BP1381"/>
      <c r="BQ1381"/>
      <c r="BR1381"/>
      <c r="BS1381"/>
      <c r="BT1381"/>
      <c r="BU1381"/>
      <c r="BV1381"/>
      <c r="BW1381"/>
      <c r="BX1381"/>
      <c r="BY1381"/>
      <c r="BZ1381"/>
      <c r="CA1381"/>
      <c r="CB1381"/>
      <c r="CC1381"/>
      <c r="CD1381"/>
      <c r="CE1381"/>
      <c r="CF1381"/>
      <c r="CG1381"/>
      <c r="CH1381"/>
      <c r="CI1381"/>
    </row>
    <row r="1382" spans="1:87" s="11" customFormat="1" ht="12" customHeight="1">
      <c r="A1382" s="175">
        <v>28300761</v>
      </c>
      <c r="B1382" s="115" t="str">
        <f t="shared" ref="B1382:B1396" si="1158">TEXT(A1382,"##")</f>
        <v>28300761</v>
      </c>
      <c r="C1382" s="96" t="s">
        <v>1151</v>
      </c>
      <c r="D1382" s="115" t="str">
        <f t="shared" ref="D1382:D1396" si="1159">IF(CONCATENATE(H1382,I1382,J1382,K1382,N1382)= "ERBGRB","CRB",CONCATENATE(H1382,I1382,J1382,K1382,N1382))</f>
        <v>Non-Op</v>
      </c>
      <c r="E1382" s="115"/>
      <c r="F1382" s="96"/>
      <c r="G1382" s="115"/>
      <c r="H1382" s="184" t="str">
        <f t="shared" si="1153"/>
        <v/>
      </c>
      <c r="I1382" s="184" t="str">
        <f t="shared" si="1156"/>
        <v/>
      </c>
      <c r="J1382" s="184" t="str">
        <f t="shared" si="1154"/>
        <v/>
      </c>
      <c r="K1382" s="184" t="str">
        <f t="shared" si="1157"/>
        <v>Non-Op</v>
      </c>
      <c r="L1382" s="184" t="str">
        <f t="shared" si="1063"/>
        <v>NO</v>
      </c>
      <c r="M1382" s="184" t="str">
        <f t="shared" si="1064"/>
        <v>NO</v>
      </c>
      <c r="N1382" s="184" t="str">
        <f t="shared" si="1065"/>
        <v/>
      </c>
      <c r="O1382"/>
      <c r="P1382" s="97">
        <v>-1549497.81</v>
      </c>
      <c r="Q1382" s="97">
        <v>-1549497.81</v>
      </c>
      <c r="R1382" s="97">
        <v>-1549497.81</v>
      </c>
      <c r="S1382" s="97">
        <v>-1522953.6</v>
      </c>
      <c r="T1382" s="97">
        <v>-1522953.6</v>
      </c>
      <c r="U1382" s="97">
        <v>-1522953.6</v>
      </c>
      <c r="V1382" s="97">
        <v>-1667388.66</v>
      </c>
      <c r="W1382" s="97">
        <v>-1667388.66</v>
      </c>
      <c r="X1382" s="97">
        <v>-1667388.66</v>
      </c>
      <c r="Y1382" s="97">
        <v>-1895164.32</v>
      </c>
      <c r="Z1382" s="97">
        <v>-1895164.32</v>
      </c>
      <c r="AA1382" s="97">
        <v>-1895164.32</v>
      </c>
      <c r="AB1382" s="97">
        <v>-2032606.59</v>
      </c>
      <c r="AC1382" s="97"/>
      <c r="AD1382" s="97"/>
      <c r="AE1382" s="97">
        <f t="shared" si="1114"/>
        <v>-1678880.63</v>
      </c>
      <c r="AF1382" s="105"/>
      <c r="AG1382" s="105"/>
      <c r="AH1382" s="102"/>
      <c r="AI1382" s="102"/>
      <c r="AJ1382" s="102"/>
      <c r="AK1382" s="103">
        <f t="shared" ref="AK1382:AK1387" si="1160">AE1382</f>
        <v>-1678880.63</v>
      </c>
      <c r="AL1382" s="102">
        <f t="shared" si="1149"/>
        <v>-1678880.63</v>
      </c>
      <c r="AM1382" s="101"/>
      <c r="AN1382" s="102"/>
      <c r="AO1382" s="264">
        <f t="shared" si="1150"/>
        <v>0</v>
      </c>
      <c r="AP1382" s="102"/>
      <c r="AQ1382" s="87">
        <f t="shared" si="1147"/>
        <v>-2032606.59</v>
      </c>
      <c r="AR1382" s="102"/>
      <c r="AS1382" s="102"/>
      <c r="AT1382" s="102"/>
      <c r="AU1382" s="103">
        <f t="shared" ref="AU1382:AU1387" si="1161">AQ1382</f>
        <v>-2032606.59</v>
      </c>
      <c r="AV1382" s="102">
        <f t="shared" si="1151"/>
        <v>-2032606.59</v>
      </c>
      <c r="AW1382" s="101"/>
      <c r="AX1382" s="102"/>
      <c r="AY1382" s="101">
        <f t="shared" si="1152"/>
        <v>0</v>
      </c>
      <c r="AZ1382" s="516" t="s">
        <v>1703</v>
      </c>
      <c r="BA1382"/>
      <c r="BC1382"/>
      <c r="BD1382"/>
      <c r="BE1382"/>
      <c r="BF1382"/>
      <c r="BG1382"/>
      <c r="BH1382"/>
      <c r="BI1382"/>
      <c r="BJ1382"/>
      <c r="BK1382"/>
      <c r="BL1382"/>
      <c r="BM1382"/>
      <c r="BN1382"/>
      <c r="BO1382"/>
      <c r="BP1382"/>
      <c r="BQ1382"/>
      <c r="BR1382"/>
      <c r="BS1382"/>
      <c r="BT1382"/>
      <c r="BU1382"/>
      <c r="BV1382"/>
      <c r="BW1382"/>
      <c r="BX1382"/>
      <c r="BY1382"/>
      <c r="BZ1382"/>
      <c r="CA1382"/>
      <c r="CB1382"/>
      <c r="CC1382"/>
      <c r="CD1382"/>
      <c r="CE1382"/>
      <c r="CF1382"/>
      <c r="CG1382"/>
      <c r="CH1382"/>
      <c r="CI1382"/>
    </row>
    <row r="1383" spans="1:87" s="11" customFormat="1" ht="12" customHeight="1">
      <c r="A1383" s="569">
        <v>28300771</v>
      </c>
      <c r="B1383" s="525" t="str">
        <f t="shared" si="1158"/>
        <v>28300771</v>
      </c>
      <c r="C1383" s="566" t="s">
        <v>1633</v>
      </c>
      <c r="D1383" s="525" t="str">
        <f t="shared" si="1159"/>
        <v>Non-Op</v>
      </c>
      <c r="E1383" s="525"/>
      <c r="F1383" s="526">
        <v>43360</v>
      </c>
      <c r="G1383" s="525"/>
      <c r="H1383" s="527" t="str">
        <f t="shared" si="1153"/>
        <v/>
      </c>
      <c r="I1383" s="527" t="str">
        <f t="shared" si="1156"/>
        <v/>
      </c>
      <c r="J1383" s="527" t="str">
        <f t="shared" si="1154"/>
        <v/>
      </c>
      <c r="K1383" s="527" t="str">
        <f t="shared" si="1157"/>
        <v>Non-Op</v>
      </c>
      <c r="L1383" s="527" t="str">
        <f t="shared" ref="L1383" si="1162">IF(VALUE(AM1383),"W/C",IF(ISBLANK(AM1383),"NO","W/C"))</f>
        <v>NO</v>
      </c>
      <c r="M1383" s="527" t="str">
        <f t="shared" ref="M1383" si="1163">IF(VALUE(AN1383),"W/C",IF(ISBLANK(AN1383),"NO","W/C"))</f>
        <v>NO</v>
      </c>
      <c r="N1383" s="527" t="str">
        <f t="shared" ref="N1383" si="1164">IF(OR(CONCATENATE(L1383,M1383)="NOW/C",CONCATENATE(L1383,M1383)="W/CNO"),"W/C","")</f>
        <v/>
      </c>
      <c r="O1383" s="528"/>
      <c r="P1383" s="529"/>
      <c r="Q1383" s="529"/>
      <c r="R1383" s="529"/>
      <c r="S1383" s="529"/>
      <c r="T1383" s="529"/>
      <c r="U1383" s="529"/>
      <c r="V1383" s="529"/>
      <c r="W1383" s="529"/>
      <c r="X1383" s="529"/>
      <c r="Y1383" s="529">
        <v>-662.94</v>
      </c>
      <c r="Z1383" s="529">
        <v>-591.59</v>
      </c>
      <c r="AA1383" s="529">
        <v>-0.08</v>
      </c>
      <c r="AB1383" s="529">
        <v>0</v>
      </c>
      <c r="AC1383" s="529"/>
      <c r="AD1383" s="529"/>
      <c r="AE1383" s="529">
        <f t="shared" si="1114"/>
        <v>-104.55083333333334</v>
      </c>
      <c r="AF1383" s="530"/>
      <c r="AG1383" s="530"/>
      <c r="AH1383" s="532"/>
      <c r="AI1383" s="532"/>
      <c r="AJ1383" s="532"/>
      <c r="AK1383" s="533">
        <f t="shared" si="1160"/>
        <v>-104.55083333333334</v>
      </c>
      <c r="AL1383" s="532">
        <f t="shared" ref="AL1383" si="1165">SUM(AI1383:AK1383)</f>
        <v>-104.55083333333334</v>
      </c>
      <c r="AM1383" s="534"/>
      <c r="AN1383" s="532"/>
      <c r="AO1383" s="535">
        <f t="shared" ref="AO1383" si="1166">AM1383+AN1383</f>
        <v>0</v>
      </c>
      <c r="AP1383" s="532"/>
      <c r="AQ1383" s="536">
        <f t="shared" si="1147"/>
        <v>0</v>
      </c>
      <c r="AR1383" s="532"/>
      <c r="AS1383" s="532"/>
      <c r="AT1383" s="532"/>
      <c r="AU1383" s="533">
        <f t="shared" si="1161"/>
        <v>0</v>
      </c>
      <c r="AV1383" s="532">
        <f t="shared" ref="AV1383" si="1167">SUM(AS1383:AU1383)</f>
        <v>0</v>
      </c>
      <c r="AW1383" s="534"/>
      <c r="AX1383" s="532"/>
      <c r="AY1383" s="534">
        <f t="shared" si="1152"/>
        <v>0</v>
      </c>
      <c r="AZ1383" s="538" t="s">
        <v>1684</v>
      </c>
      <c r="BA1383"/>
      <c r="BC1383"/>
      <c r="BD1383"/>
      <c r="BE1383"/>
      <c r="BF1383"/>
      <c r="BG1383"/>
      <c r="BH1383"/>
      <c r="BI1383"/>
      <c r="BJ1383"/>
      <c r="BK1383"/>
      <c r="BL1383"/>
      <c r="BM1383"/>
      <c r="BN1383"/>
      <c r="BO1383"/>
      <c r="BP1383"/>
      <c r="BQ1383"/>
      <c r="BR1383"/>
      <c r="BS1383"/>
      <c r="BT1383"/>
      <c r="BU1383"/>
      <c r="BV1383"/>
      <c r="BW1383"/>
      <c r="BX1383"/>
      <c r="BY1383"/>
      <c r="BZ1383"/>
      <c r="CA1383"/>
      <c r="CB1383"/>
      <c r="CC1383"/>
      <c r="CD1383"/>
      <c r="CE1383"/>
      <c r="CF1383"/>
      <c r="CG1383"/>
      <c r="CH1383"/>
      <c r="CI1383"/>
    </row>
    <row r="1384" spans="1:87" s="11" customFormat="1" ht="12" customHeight="1">
      <c r="A1384" s="168">
        <v>28302001</v>
      </c>
      <c r="B1384" s="111" t="str">
        <f t="shared" si="1158"/>
        <v>28302001</v>
      </c>
      <c r="C1384" s="96" t="s">
        <v>1003</v>
      </c>
      <c r="D1384" s="115" t="str">
        <f t="shared" si="1159"/>
        <v>Non-Op</v>
      </c>
      <c r="E1384" s="115"/>
      <c r="F1384" s="96"/>
      <c r="G1384" s="115"/>
      <c r="H1384" s="184" t="str">
        <f t="shared" si="1153"/>
        <v/>
      </c>
      <c r="I1384" s="184" t="str">
        <f t="shared" si="1156"/>
        <v/>
      </c>
      <c r="J1384" s="184" t="str">
        <f t="shared" si="1154"/>
        <v/>
      </c>
      <c r="K1384" s="184" t="str">
        <f t="shared" si="1157"/>
        <v>Non-Op</v>
      </c>
      <c r="L1384" s="184" t="str">
        <f t="shared" si="1063"/>
        <v>NO</v>
      </c>
      <c r="M1384" s="184" t="str">
        <f t="shared" si="1064"/>
        <v>NO</v>
      </c>
      <c r="N1384" s="184" t="str">
        <f t="shared" si="1065"/>
        <v/>
      </c>
      <c r="O1384"/>
      <c r="P1384" s="97">
        <v>181048.55</v>
      </c>
      <c r="Q1384" s="97">
        <v>-241909.85</v>
      </c>
      <c r="R1384" s="97">
        <v>50925.02</v>
      </c>
      <c r="S1384" s="97">
        <v>369149.93</v>
      </c>
      <c r="T1384" s="97">
        <v>717432.19</v>
      </c>
      <c r="U1384" s="97">
        <v>-906318.64</v>
      </c>
      <c r="V1384" s="97">
        <v>-723973.54</v>
      </c>
      <c r="W1384" s="97">
        <v>1314531.3700000001</v>
      </c>
      <c r="X1384" s="97">
        <v>1170592.6599999999</v>
      </c>
      <c r="Y1384" s="97">
        <v>1066726.56</v>
      </c>
      <c r="Z1384" s="97">
        <v>899166.36</v>
      </c>
      <c r="AA1384" s="97">
        <v>124958.62</v>
      </c>
      <c r="AB1384" s="97">
        <v>-706854.48</v>
      </c>
      <c r="AC1384" s="97"/>
      <c r="AD1384" s="97"/>
      <c r="AE1384" s="97">
        <f t="shared" si="1114"/>
        <v>298198.14291666669</v>
      </c>
      <c r="AF1384" s="146"/>
      <c r="AG1384" s="146"/>
      <c r="AH1384" s="102"/>
      <c r="AI1384" s="102"/>
      <c r="AJ1384" s="102"/>
      <c r="AK1384" s="103">
        <f t="shared" si="1160"/>
        <v>298198.14291666669</v>
      </c>
      <c r="AL1384" s="102">
        <f t="shared" si="1149"/>
        <v>298198.14291666669</v>
      </c>
      <c r="AM1384" s="101"/>
      <c r="AN1384" s="102"/>
      <c r="AO1384" s="264">
        <f t="shared" si="1150"/>
        <v>0</v>
      </c>
      <c r="AP1384" s="102"/>
      <c r="AQ1384" s="87">
        <f t="shared" si="1147"/>
        <v>-706854.48</v>
      </c>
      <c r="AR1384" s="102"/>
      <c r="AS1384" s="102"/>
      <c r="AT1384" s="102"/>
      <c r="AU1384" s="103">
        <f t="shared" si="1161"/>
        <v>-706854.48</v>
      </c>
      <c r="AV1384" s="102">
        <f t="shared" si="1151"/>
        <v>-706854.48</v>
      </c>
      <c r="AW1384" s="101"/>
      <c r="AX1384" s="102"/>
      <c r="AY1384" s="101">
        <f t="shared" si="1152"/>
        <v>0</v>
      </c>
      <c r="AZ1384" s="516" t="s">
        <v>1686</v>
      </c>
      <c r="BA1384"/>
      <c r="BC1384"/>
      <c r="BD1384"/>
      <c r="BE1384"/>
      <c r="BF1384"/>
      <c r="BG1384"/>
      <c r="BH1384"/>
      <c r="BI1384"/>
      <c r="BJ1384"/>
      <c r="BK1384"/>
      <c r="BL1384"/>
      <c r="BM1384"/>
      <c r="BN1384"/>
      <c r="BO1384"/>
      <c r="BP1384"/>
      <c r="BQ1384"/>
      <c r="BR1384"/>
      <c r="BS1384"/>
      <c r="BT1384"/>
      <c r="BU1384"/>
      <c r="BV1384"/>
      <c r="BW1384"/>
      <c r="BX1384"/>
      <c r="BY1384"/>
      <c r="BZ1384"/>
      <c r="CA1384"/>
      <c r="CB1384"/>
      <c r="CC1384"/>
      <c r="CD1384"/>
      <c r="CE1384"/>
      <c r="CF1384"/>
      <c r="CG1384"/>
      <c r="CH1384"/>
      <c r="CI1384"/>
    </row>
    <row r="1385" spans="1:87" s="11" customFormat="1" ht="12" customHeight="1">
      <c r="A1385" s="168">
        <v>28302002</v>
      </c>
      <c r="B1385" s="111" t="str">
        <f t="shared" si="1158"/>
        <v>28302002</v>
      </c>
      <c r="C1385" s="96" t="s">
        <v>1004</v>
      </c>
      <c r="D1385" s="115" t="str">
        <f t="shared" si="1159"/>
        <v>Non-Op</v>
      </c>
      <c r="E1385" s="115"/>
      <c r="F1385" s="96"/>
      <c r="G1385" s="115"/>
      <c r="H1385" s="184" t="str">
        <f t="shared" si="1153"/>
        <v/>
      </c>
      <c r="I1385" s="184" t="str">
        <f t="shared" si="1156"/>
        <v/>
      </c>
      <c r="J1385" s="184" t="str">
        <f t="shared" si="1154"/>
        <v/>
      </c>
      <c r="K1385" s="184" t="str">
        <f t="shared" si="1157"/>
        <v>Non-Op</v>
      </c>
      <c r="L1385" s="184" t="str">
        <f t="shared" si="1063"/>
        <v>NO</v>
      </c>
      <c r="M1385" s="184" t="str">
        <f t="shared" si="1064"/>
        <v>NO</v>
      </c>
      <c r="N1385" s="184" t="str">
        <f t="shared" si="1065"/>
        <v/>
      </c>
      <c r="O1385"/>
      <c r="P1385" s="97">
        <v>-13139974.640000001</v>
      </c>
      <c r="Q1385" s="97">
        <v>-13330199.07</v>
      </c>
      <c r="R1385" s="97">
        <v>-12156443.26</v>
      </c>
      <c r="S1385" s="97">
        <v>-11137737.289999999</v>
      </c>
      <c r="T1385" s="97">
        <v>-10392296.92</v>
      </c>
      <c r="U1385" s="97">
        <v>-9886185.6400000006</v>
      </c>
      <c r="V1385" s="97">
        <v>-9703073.6400000006</v>
      </c>
      <c r="W1385" s="97">
        <v>-9663178.3100000005</v>
      </c>
      <c r="X1385" s="97">
        <v>-9577790.5999999996</v>
      </c>
      <c r="Y1385" s="97">
        <v>-9474298.4399999995</v>
      </c>
      <c r="Z1385" s="97">
        <v>-8943598.9600000009</v>
      </c>
      <c r="AA1385" s="97">
        <v>-8129937.96</v>
      </c>
      <c r="AB1385" s="97">
        <v>-7662884.3799999999</v>
      </c>
      <c r="AC1385" s="97"/>
      <c r="AD1385" s="97"/>
      <c r="AE1385" s="97">
        <f t="shared" si="1114"/>
        <v>-10233014.133333333</v>
      </c>
      <c r="AF1385" s="146"/>
      <c r="AG1385" s="146"/>
      <c r="AH1385" s="102"/>
      <c r="AI1385" s="102"/>
      <c r="AJ1385" s="102"/>
      <c r="AK1385" s="103">
        <f t="shared" si="1160"/>
        <v>-10233014.133333333</v>
      </c>
      <c r="AL1385" s="102">
        <f t="shared" si="1149"/>
        <v>-10233014.133333333</v>
      </c>
      <c r="AM1385" s="101"/>
      <c r="AN1385" s="102"/>
      <c r="AO1385" s="264">
        <f t="shared" si="1150"/>
        <v>0</v>
      </c>
      <c r="AP1385" s="102"/>
      <c r="AQ1385" s="87">
        <f t="shared" si="1147"/>
        <v>-7662884.3799999999</v>
      </c>
      <c r="AR1385" s="102"/>
      <c r="AS1385" s="102"/>
      <c r="AT1385" s="102"/>
      <c r="AU1385" s="103">
        <f t="shared" si="1161"/>
        <v>-7662884.3799999999</v>
      </c>
      <c r="AV1385" s="102">
        <f t="shared" si="1151"/>
        <v>-7662884.3799999999</v>
      </c>
      <c r="AW1385" s="101"/>
      <c r="AX1385" s="102"/>
      <c r="AY1385" s="101">
        <f t="shared" si="1152"/>
        <v>0</v>
      </c>
      <c r="AZ1385" s="516" t="s">
        <v>1686</v>
      </c>
      <c r="BA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row>
    <row r="1386" spans="1:87" s="11" customFormat="1" ht="12" customHeight="1">
      <c r="A1386" s="168">
        <v>28302011</v>
      </c>
      <c r="B1386" s="111" t="str">
        <f t="shared" si="1158"/>
        <v>28302011</v>
      </c>
      <c r="C1386" s="96" t="s">
        <v>1005</v>
      </c>
      <c r="D1386" s="115" t="str">
        <f t="shared" si="1159"/>
        <v>Non-Op</v>
      </c>
      <c r="E1386" s="115"/>
      <c r="F1386" s="96"/>
      <c r="G1386" s="115"/>
      <c r="H1386" s="184" t="str">
        <f t="shared" si="1153"/>
        <v/>
      </c>
      <c r="I1386" s="184" t="str">
        <f t="shared" si="1156"/>
        <v/>
      </c>
      <c r="J1386" s="184" t="str">
        <f t="shared" si="1154"/>
        <v/>
      </c>
      <c r="K1386" s="184" t="str">
        <f t="shared" si="1157"/>
        <v>Non-Op</v>
      </c>
      <c r="L1386" s="184" t="str">
        <f t="shared" si="1063"/>
        <v>NO</v>
      </c>
      <c r="M1386" s="184" t="str">
        <f t="shared" si="1064"/>
        <v>NO</v>
      </c>
      <c r="N1386" s="184" t="str">
        <f t="shared" si="1065"/>
        <v/>
      </c>
      <c r="O1386"/>
      <c r="P1386" s="97">
        <v>-3300896.5</v>
      </c>
      <c r="Q1386" s="97">
        <v>-3068528.67</v>
      </c>
      <c r="R1386" s="97">
        <v>-2889639.02</v>
      </c>
      <c r="S1386" s="97">
        <v>-2902274.45</v>
      </c>
      <c r="T1386" s="97">
        <v>-2645335.09</v>
      </c>
      <c r="U1386" s="97">
        <v>-2064809.39</v>
      </c>
      <c r="V1386" s="97">
        <v>-2199178.7999999998</v>
      </c>
      <c r="W1386" s="97">
        <v>-2051560.3</v>
      </c>
      <c r="X1386" s="97">
        <v>-2077741.14</v>
      </c>
      <c r="Y1386" s="97">
        <v>-2377233.9900000002</v>
      </c>
      <c r="Z1386" s="97">
        <v>-2375541.91</v>
      </c>
      <c r="AA1386" s="97">
        <v>-2410434.06</v>
      </c>
      <c r="AB1386" s="97">
        <v>-2649369.66</v>
      </c>
      <c r="AC1386" s="97"/>
      <c r="AD1386" s="97"/>
      <c r="AE1386" s="97">
        <f t="shared" si="1114"/>
        <v>-2503117.4916666667</v>
      </c>
      <c r="AF1386" s="146"/>
      <c r="AG1386" s="146"/>
      <c r="AH1386" s="102"/>
      <c r="AI1386" s="102"/>
      <c r="AJ1386" s="102"/>
      <c r="AK1386" s="103">
        <f t="shared" si="1160"/>
        <v>-2503117.4916666667</v>
      </c>
      <c r="AL1386" s="102">
        <f t="shared" si="1149"/>
        <v>-2503117.4916666667</v>
      </c>
      <c r="AM1386" s="101"/>
      <c r="AN1386" s="102"/>
      <c r="AO1386" s="264">
        <f t="shared" si="1150"/>
        <v>0</v>
      </c>
      <c r="AP1386" s="102"/>
      <c r="AQ1386" s="87">
        <f t="shared" si="1147"/>
        <v>-2649369.66</v>
      </c>
      <c r="AR1386" s="102"/>
      <c r="AS1386" s="102"/>
      <c r="AT1386" s="102"/>
      <c r="AU1386" s="103">
        <f t="shared" si="1161"/>
        <v>-2649369.66</v>
      </c>
      <c r="AV1386" s="102">
        <f t="shared" si="1151"/>
        <v>-2649369.66</v>
      </c>
      <c r="AW1386" s="101"/>
      <c r="AX1386" s="102"/>
      <c r="AY1386" s="101">
        <f t="shared" si="1152"/>
        <v>0</v>
      </c>
      <c r="AZ1386" s="516" t="s">
        <v>1686</v>
      </c>
      <c r="BA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row>
    <row r="1387" spans="1:87" s="11" customFormat="1" ht="12" customHeight="1">
      <c r="A1387" s="168">
        <v>28302012</v>
      </c>
      <c r="B1387" s="111" t="str">
        <f t="shared" si="1158"/>
        <v>28302012</v>
      </c>
      <c r="C1387" s="96" t="s">
        <v>1006</v>
      </c>
      <c r="D1387" s="115" t="str">
        <f t="shared" si="1159"/>
        <v>Non-Op</v>
      </c>
      <c r="E1387" s="115"/>
      <c r="F1387" s="96"/>
      <c r="G1387" s="115"/>
      <c r="H1387" s="184" t="str">
        <f t="shared" si="1153"/>
        <v/>
      </c>
      <c r="I1387" s="184" t="str">
        <f t="shared" si="1156"/>
        <v/>
      </c>
      <c r="J1387" s="184" t="str">
        <f t="shared" si="1154"/>
        <v/>
      </c>
      <c r="K1387" s="184" t="str">
        <f t="shared" si="1157"/>
        <v>Non-Op</v>
      </c>
      <c r="L1387" s="184" t="str">
        <f t="shared" si="1063"/>
        <v>NO</v>
      </c>
      <c r="M1387" s="184" t="str">
        <f t="shared" si="1064"/>
        <v>NO</v>
      </c>
      <c r="N1387" s="184" t="str">
        <f t="shared" si="1065"/>
        <v/>
      </c>
      <c r="O1387"/>
      <c r="P1387" s="97">
        <v>-2063102.8</v>
      </c>
      <c r="Q1387" s="97">
        <v>-1947641.24</v>
      </c>
      <c r="R1387" s="97">
        <v>-1376864.42</v>
      </c>
      <c r="S1387" s="97">
        <v>-903158.65</v>
      </c>
      <c r="T1387" s="97">
        <v>-592683.63</v>
      </c>
      <c r="U1387" s="97">
        <v>-317568.18</v>
      </c>
      <c r="V1387" s="97">
        <v>-197155.51</v>
      </c>
      <c r="W1387" s="97">
        <v>-247512.4</v>
      </c>
      <c r="X1387" s="97">
        <v>-48227.65</v>
      </c>
      <c r="Y1387" s="97">
        <v>-2944.86</v>
      </c>
      <c r="Z1387" s="97">
        <v>64078.91</v>
      </c>
      <c r="AA1387" s="97">
        <v>159042.48000000001</v>
      </c>
      <c r="AB1387" s="97">
        <v>206304.65</v>
      </c>
      <c r="AC1387" s="97"/>
      <c r="AD1387" s="97"/>
      <c r="AE1387" s="97">
        <f t="shared" si="1114"/>
        <v>-528252.85208333342</v>
      </c>
      <c r="AF1387" s="146"/>
      <c r="AG1387" s="146"/>
      <c r="AH1387" s="102"/>
      <c r="AI1387" s="102"/>
      <c r="AJ1387" s="102"/>
      <c r="AK1387" s="103">
        <f t="shared" si="1160"/>
        <v>-528252.85208333342</v>
      </c>
      <c r="AL1387" s="102">
        <f t="shared" si="1149"/>
        <v>-528252.85208333342</v>
      </c>
      <c r="AM1387" s="101"/>
      <c r="AN1387" s="102"/>
      <c r="AO1387" s="264">
        <f t="shared" si="1150"/>
        <v>0</v>
      </c>
      <c r="AP1387" s="102"/>
      <c r="AQ1387" s="87">
        <f t="shared" si="1147"/>
        <v>206304.65</v>
      </c>
      <c r="AR1387" s="102"/>
      <c r="AS1387" s="102"/>
      <c r="AT1387" s="102"/>
      <c r="AU1387" s="103">
        <f t="shared" si="1161"/>
        <v>206304.65</v>
      </c>
      <c r="AV1387" s="102">
        <f t="shared" si="1151"/>
        <v>206304.65</v>
      </c>
      <c r="AW1387" s="101"/>
      <c r="AX1387" s="102"/>
      <c r="AY1387" s="101">
        <f t="shared" si="1152"/>
        <v>0</v>
      </c>
      <c r="AZ1387" s="516" t="s">
        <v>1686</v>
      </c>
      <c r="BA1387"/>
      <c r="BC1387"/>
      <c r="BD1387"/>
      <c r="BE1387"/>
      <c r="BF1387"/>
      <c r="BG1387"/>
      <c r="BH1387"/>
      <c r="BI1387"/>
      <c r="BJ1387"/>
      <c r="BK1387"/>
      <c r="BL1387"/>
      <c r="BM1387"/>
      <c r="BN1387"/>
      <c r="BO1387"/>
      <c r="BP1387"/>
      <c r="BQ1387"/>
      <c r="BR1387"/>
      <c r="BS1387"/>
      <c r="BT1387"/>
      <c r="BU1387"/>
      <c r="BV1387"/>
      <c r="BW1387"/>
      <c r="BX1387"/>
      <c r="BY1387"/>
      <c r="BZ1387"/>
      <c r="CA1387"/>
      <c r="CB1387"/>
      <c r="CC1387"/>
      <c r="CD1387"/>
      <c r="CE1387"/>
      <c r="CF1387"/>
      <c r="CG1387"/>
      <c r="CH1387"/>
      <c r="CI1387"/>
    </row>
    <row r="1388" spans="1:87" s="11" customFormat="1" ht="12" customHeight="1">
      <c r="A1388" s="168">
        <v>28302021</v>
      </c>
      <c r="B1388" s="111" t="str">
        <f t="shared" si="1158"/>
        <v>28302021</v>
      </c>
      <c r="C1388" s="96" t="s">
        <v>1008</v>
      </c>
      <c r="D1388" s="115" t="str">
        <f t="shared" si="1159"/>
        <v>W/C</v>
      </c>
      <c r="E1388" s="115"/>
      <c r="F1388" s="96"/>
      <c r="G1388" s="115"/>
      <c r="H1388" s="184" t="str">
        <f t="shared" si="1153"/>
        <v/>
      </c>
      <c r="I1388" s="184" t="str">
        <f t="shared" si="1156"/>
        <v/>
      </c>
      <c r="J1388" s="184" t="str">
        <f t="shared" si="1154"/>
        <v/>
      </c>
      <c r="K1388" s="184" t="str">
        <f t="shared" si="1157"/>
        <v/>
      </c>
      <c r="L1388" s="184" t="str">
        <f t="shared" si="1063"/>
        <v>NO</v>
      </c>
      <c r="M1388" s="184" t="str">
        <f t="shared" si="1064"/>
        <v>W/C</v>
      </c>
      <c r="N1388" s="184" t="str">
        <f t="shared" si="1065"/>
        <v>W/C</v>
      </c>
      <c r="O1388"/>
      <c r="P1388" s="97">
        <v>181360.9</v>
      </c>
      <c r="Q1388" s="97">
        <v>335762.98</v>
      </c>
      <c r="R1388" s="97">
        <v>484130.92</v>
      </c>
      <c r="S1388" s="97">
        <v>236433</v>
      </c>
      <c r="T1388" s="97">
        <v>-28188.84</v>
      </c>
      <c r="U1388" s="97">
        <v>-311345.7</v>
      </c>
      <c r="V1388" s="97">
        <v>-412629.12</v>
      </c>
      <c r="W1388" s="97">
        <v>-586354.98</v>
      </c>
      <c r="X1388" s="97">
        <v>-710534.07</v>
      </c>
      <c r="Y1388" s="97">
        <v>-3067560.84</v>
      </c>
      <c r="Z1388" s="97">
        <v>-3194863.47</v>
      </c>
      <c r="AA1388" s="97">
        <v>-3285839.25</v>
      </c>
      <c r="AB1388" s="97">
        <v>-11410939.029999999</v>
      </c>
      <c r="AC1388" s="97"/>
      <c r="AD1388" s="97"/>
      <c r="AE1388" s="97">
        <f t="shared" si="1114"/>
        <v>-1346314.8695833334</v>
      </c>
      <c r="AF1388" s="146"/>
      <c r="AG1388" s="146"/>
      <c r="AH1388" s="102"/>
      <c r="AI1388" s="102"/>
      <c r="AJ1388" s="102"/>
      <c r="AK1388" s="103"/>
      <c r="AL1388" s="102">
        <f t="shared" si="1149"/>
        <v>0</v>
      </c>
      <c r="AM1388" s="101"/>
      <c r="AN1388" s="102">
        <f>AE1388</f>
        <v>-1346314.8695833334</v>
      </c>
      <c r="AO1388" s="264">
        <f t="shared" si="1150"/>
        <v>-1346314.8695833334</v>
      </c>
      <c r="AP1388" s="102"/>
      <c r="AQ1388" s="87">
        <f t="shared" si="1147"/>
        <v>-11410939.029999999</v>
      </c>
      <c r="AR1388" s="102"/>
      <c r="AS1388" s="102"/>
      <c r="AT1388" s="102"/>
      <c r="AU1388" s="103"/>
      <c r="AV1388" s="102">
        <f t="shared" si="1151"/>
        <v>0</v>
      </c>
      <c r="AW1388" s="101"/>
      <c r="AX1388" s="102">
        <f>AQ1388</f>
        <v>-11410939.029999999</v>
      </c>
      <c r="AY1388" s="101">
        <f t="shared" si="1152"/>
        <v>-11410939.029999999</v>
      </c>
      <c r="AZ1388" s="516"/>
      <c r="BA1388"/>
      <c r="BC1388"/>
      <c r="BD1388"/>
      <c r="BE1388"/>
      <c r="BF1388"/>
      <c r="BG1388"/>
      <c r="BH1388"/>
      <c r="BI1388"/>
      <c r="BJ1388"/>
      <c r="BK1388"/>
      <c r="BL1388"/>
      <c r="BM1388"/>
      <c r="BN1388"/>
      <c r="BO1388"/>
      <c r="BP1388"/>
      <c r="BQ1388"/>
      <c r="BR1388"/>
      <c r="BS1388"/>
      <c r="BT1388"/>
      <c r="BU1388"/>
      <c r="BV1388"/>
      <c r="BW1388"/>
      <c r="BX1388"/>
      <c r="BY1388"/>
      <c r="BZ1388"/>
      <c r="CA1388"/>
      <c r="CB1388"/>
      <c r="CC1388"/>
      <c r="CD1388"/>
      <c r="CE1388"/>
      <c r="CF1388"/>
      <c r="CG1388"/>
      <c r="CH1388"/>
      <c r="CI1388"/>
    </row>
    <row r="1389" spans="1:87" s="11" customFormat="1" ht="12" customHeight="1">
      <c r="A1389" s="168">
        <v>28302022</v>
      </c>
      <c r="B1389" s="111" t="str">
        <f t="shared" si="1158"/>
        <v>28302022</v>
      </c>
      <c r="C1389" s="96" t="s">
        <v>1007</v>
      </c>
      <c r="D1389" s="115" t="str">
        <f t="shared" si="1159"/>
        <v>W/C</v>
      </c>
      <c r="E1389" s="115"/>
      <c r="F1389" s="96"/>
      <c r="G1389" s="115"/>
      <c r="H1389" s="184" t="str">
        <f t="shared" si="1153"/>
        <v/>
      </c>
      <c r="I1389" s="184" t="str">
        <f t="shared" si="1156"/>
        <v/>
      </c>
      <c r="J1389" s="184" t="str">
        <f t="shared" si="1154"/>
        <v/>
      </c>
      <c r="K1389" s="184" t="str">
        <f t="shared" si="1157"/>
        <v/>
      </c>
      <c r="L1389" s="184" t="str">
        <f t="shared" si="1063"/>
        <v>NO</v>
      </c>
      <c r="M1389" s="184" t="str">
        <f t="shared" si="1064"/>
        <v>W/C</v>
      </c>
      <c r="N1389" s="184" t="str">
        <f t="shared" si="1065"/>
        <v>W/C</v>
      </c>
      <c r="O1389"/>
      <c r="P1389" s="97">
        <v>1155549.77</v>
      </c>
      <c r="Q1389" s="97">
        <v>1413458.54</v>
      </c>
      <c r="R1389" s="97">
        <v>1699385.09</v>
      </c>
      <c r="S1389" s="97">
        <v>1639541.08</v>
      </c>
      <c r="T1389" s="97">
        <v>1567045.93</v>
      </c>
      <c r="U1389" s="97">
        <v>1334318.26</v>
      </c>
      <c r="V1389" s="97">
        <v>1084896.6299999999</v>
      </c>
      <c r="W1389" s="97">
        <v>780110.61</v>
      </c>
      <c r="X1389" s="97">
        <v>479444.79</v>
      </c>
      <c r="Y1389" s="97">
        <v>210305.22</v>
      </c>
      <c r="Z1389" s="97">
        <v>108031.44</v>
      </c>
      <c r="AA1389" s="97">
        <v>133133.37</v>
      </c>
      <c r="AB1389" s="97">
        <v>-3282059.6</v>
      </c>
      <c r="AC1389" s="97"/>
      <c r="AD1389" s="97"/>
      <c r="AE1389" s="97">
        <f t="shared" si="1114"/>
        <v>782201.33708333317</v>
      </c>
      <c r="AF1389" s="146"/>
      <c r="AG1389" s="146"/>
      <c r="AH1389" s="102"/>
      <c r="AI1389" s="102"/>
      <c r="AJ1389" s="102"/>
      <c r="AK1389" s="103"/>
      <c r="AL1389" s="102">
        <f t="shared" si="1149"/>
        <v>0</v>
      </c>
      <c r="AM1389" s="101"/>
      <c r="AN1389" s="102">
        <f>AE1389</f>
        <v>782201.33708333317</v>
      </c>
      <c r="AO1389" s="264">
        <f t="shared" si="1150"/>
        <v>782201.33708333317</v>
      </c>
      <c r="AP1389" s="102"/>
      <c r="AQ1389" s="87">
        <f t="shared" si="1147"/>
        <v>-3282059.6</v>
      </c>
      <c r="AR1389" s="102"/>
      <c r="AS1389" s="102"/>
      <c r="AT1389" s="102"/>
      <c r="AU1389" s="103"/>
      <c r="AV1389" s="102">
        <f t="shared" si="1151"/>
        <v>0</v>
      </c>
      <c r="AW1389" s="101"/>
      <c r="AX1389" s="102">
        <f>AQ1389</f>
        <v>-3282059.6</v>
      </c>
      <c r="AY1389" s="101">
        <f t="shared" si="1152"/>
        <v>-3282059.6</v>
      </c>
      <c r="AZ1389" s="516"/>
      <c r="BA1389"/>
      <c r="BC1389"/>
      <c r="BD1389"/>
      <c r="BE1389"/>
      <c r="BF1389"/>
      <c r="BG1389"/>
      <c r="BH1389"/>
      <c r="BI1389"/>
      <c r="BJ1389"/>
      <c r="BK1389"/>
      <c r="BL1389"/>
      <c r="BM1389"/>
      <c r="BN1389"/>
      <c r="BO1389"/>
      <c r="BP1389"/>
      <c r="BQ1389"/>
      <c r="BR1389"/>
      <c r="BS1389"/>
      <c r="BT1389"/>
      <c r="BU1389"/>
      <c r="BV1389"/>
      <c r="BW1389"/>
      <c r="BX1389"/>
      <c r="BY1389"/>
      <c r="BZ1389"/>
      <c r="CA1389"/>
      <c r="CB1389"/>
      <c r="CC1389"/>
      <c r="CD1389"/>
      <c r="CE1389"/>
      <c r="CF1389"/>
      <c r="CG1389"/>
      <c r="CH1389"/>
      <c r="CI1389"/>
    </row>
    <row r="1390" spans="1:87" s="11" customFormat="1" ht="12" customHeight="1">
      <c r="A1390" s="168">
        <v>28302031</v>
      </c>
      <c r="B1390" s="111" t="str">
        <f t="shared" si="1158"/>
        <v>28302031</v>
      </c>
      <c r="C1390" s="96" t="s">
        <v>1057</v>
      </c>
      <c r="D1390" s="115" t="str">
        <f t="shared" si="1159"/>
        <v>Non-Op</v>
      </c>
      <c r="E1390" s="115"/>
      <c r="F1390" s="96"/>
      <c r="G1390" s="115"/>
      <c r="H1390" s="184" t="str">
        <f t="shared" si="1153"/>
        <v/>
      </c>
      <c r="I1390" s="184" t="str">
        <f t="shared" si="1156"/>
        <v/>
      </c>
      <c r="J1390" s="184" t="str">
        <f t="shared" si="1154"/>
        <v/>
      </c>
      <c r="K1390" s="184" t="str">
        <f t="shared" si="1157"/>
        <v>Non-Op</v>
      </c>
      <c r="L1390" s="184" t="str">
        <f t="shared" ref="L1390:L1396" si="1168">IF(VALUE(AM1390),"W/C",IF(ISBLANK(AM1390),"NO","W/C"))</f>
        <v>NO</v>
      </c>
      <c r="M1390" s="184" t="str">
        <f t="shared" ref="M1390:M1396" si="1169">IF(VALUE(AN1390),"W/C",IF(ISBLANK(AN1390),"NO","W/C"))</f>
        <v>NO</v>
      </c>
      <c r="N1390" s="184" t="str">
        <f t="shared" ref="N1390:N1396" si="1170">IF(OR(CONCATENATE(L1390,M1390)="NOW/C",CONCATENATE(L1390,M1390)="W/CNO"),"W/C","")</f>
        <v/>
      </c>
      <c r="O1390"/>
      <c r="P1390" s="97">
        <v>-20803.55</v>
      </c>
      <c r="Q1390" s="97">
        <v>-251230.67</v>
      </c>
      <c r="R1390" s="97">
        <v>-302195.06</v>
      </c>
      <c r="S1390" s="97">
        <v>-321252</v>
      </c>
      <c r="T1390" s="97">
        <v>-566518.61</v>
      </c>
      <c r="U1390" s="97">
        <v>-301524.84999999998</v>
      </c>
      <c r="V1390" s="97">
        <v>-402250.1</v>
      </c>
      <c r="W1390" s="97">
        <v>-440054.94</v>
      </c>
      <c r="X1390" s="97">
        <v>-550822.76</v>
      </c>
      <c r="Y1390" s="97">
        <v>-685860.62</v>
      </c>
      <c r="Z1390" s="97">
        <v>-422458.86</v>
      </c>
      <c r="AA1390" s="97">
        <v>-379911.71</v>
      </c>
      <c r="AB1390" s="97">
        <v>-484651.98</v>
      </c>
      <c r="AC1390" s="97"/>
      <c r="AD1390" s="97"/>
      <c r="AE1390" s="97">
        <f t="shared" si="1114"/>
        <v>-406400.66208333336</v>
      </c>
      <c r="AF1390" s="146"/>
      <c r="AG1390" s="146"/>
      <c r="AH1390" s="102"/>
      <c r="AI1390" s="102"/>
      <c r="AJ1390" s="102"/>
      <c r="AK1390" s="103">
        <f>AE1390</f>
        <v>-406400.66208333336</v>
      </c>
      <c r="AL1390" s="102">
        <f t="shared" si="1149"/>
        <v>-406400.66208333336</v>
      </c>
      <c r="AM1390" s="101"/>
      <c r="AN1390" s="102"/>
      <c r="AO1390" s="264">
        <f t="shared" si="1150"/>
        <v>0</v>
      </c>
      <c r="AP1390" s="102"/>
      <c r="AQ1390" s="87">
        <f t="shared" si="1147"/>
        <v>-484651.98</v>
      </c>
      <c r="AR1390" s="102"/>
      <c r="AS1390" s="102"/>
      <c r="AT1390" s="102"/>
      <c r="AU1390" s="103">
        <f>AQ1390</f>
        <v>-484651.98</v>
      </c>
      <c r="AV1390" s="102">
        <f t="shared" si="1151"/>
        <v>-484651.98</v>
      </c>
      <c r="AW1390" s="101"/>
      <c r="AX1390" s="102"/>
      <c r="AY1390" s="101">
        <f t="shared" si="1152"/>
        <v>0</v>
      </c>
      <c r="AZ1390" s="516" t="s">
        <v>1686</v>
      </c>
      <c r="BA1390"/>
      <c r="BC1390"/>
      <c r="BD1390"/>
      <c r="BE1390"/>
      <c r="BF1390"/>
      <c r="BG1390"/>
      <c r="BH1390"/>
      <c r="BI1390"/>
      <c r="BJ1390"/>
      <c r="BK1390"/>
      <c r="BL1390"/>
      <c r="BM1390"/>
      <c r="BN1390"/>
      <c r="BO1390"/>
      <c r="BP1390"/>
      <c r="BQ1390"/>
      <c r="BR1390"/>
      <c r="BS1390"/>
      <c r="BT1390"/>
      <c r="BU1390"/>
      <c r="BV1390"/>
      <c r="BW1390"/>
      <c r="BX1390"/>
      <c r="BY1390"/>
      <c r="BZ1390"/>
      <c r="CA1390"/>
      <c r="CB1390"/>
      <c r="CC1390"/>
      <c r="CD1390"/>
      <c r="CE1390"/>
      <c r="CF1390"/>
      <c r="CG1390"/>
      <c r="CH1390"/>
      <c r="CI1390"/>
    </row>
    <row r="1391" spans="1:87" s="11" customFormat="1" ht="12" customHeight="1">
      <c r="A1391" s="168">
        <v>28302041</v>
      </c>
      <c r="B1391" s="111" t="str">
        <f t="shared" si="1158"/>
        <v>28302041</v>
      </c>
      <c r="C1391" s="96" t="s">
        <v>1068</v>
      </c>
      <c r="D1391" s="115" t="str">
        <f t="shared" si="1159"/>
        <v>W/C</v>
      </c>
      <c r="E1391" s="115"/>
      <c r="F1391" s="96"/>
      <c r="G1391" s="115"/>
      <c r="H1391" s="184" t="str">
        <f t="shared" si="1153"/>
        <v/>
      </c>
      <c r="I1391" s="184" t="str">
        <f t="shared" si="1156"/>
        <v/>
      </c>
      <c r="J1391" s="184" t="str">
        <f t="shared" si="1154"/>
        <v/>
      </c>
      <c r="K1391" s="184" t="str">
        <f t="shared" si="1157"/>
        <v/>
      </c>
      <c r="L1391" s="184" t="str">
        <f t="shared" si="1168"/>
        <v>NO</v>
      </c>
      <c r="M1391" s="184" t="str">
        <f t="shared" si="1169"/>
        <v>W/C</v>
      </c>
      <c r="N1391" s="184" t="str">
        <f t="shared" si="1170"/>
        <v>W/C</v>
      </c>
      <c r="O1391"/>
      <c r="P1391" s="97">
        <v>-11627416.529999999</v>
      </c>
      <c r="Q1391" s="97">
        <v>-11530346.26</v>
      </c>
      <c r="R1391" s="97">
        <v>-11430680.75</v>
      </c>
      <c r="S1391" s="97">
        <v>-11331015.25</v>
      </c>
      <c r="T1391" s="97">
        <v>-11214290.34</v>
      </c>
      <c r="U1391" s="97">
        <v>-11114363.65</v>
      </c>
      <c r="V1391" s="97">
        <v>-11016996.369999999</v>
      </c>
      <c r="W1391" s="97">
        <v>-10919527.119999999</v>
      </c>
      <c r="X1391" s="97">
        <v>-10823308.93</v>
      </c>
      <c r="Y1391" s="97">
        <v>-10751499.800000001</v>
      </c>
      <c r="Z1391" s="97">
        <v>-10683136.300000001</v>
      </c>
      <c r="AA1391" s="97">
        <v>-10716997.07</v>
      </c>
      <c r="AB1391" s="97">
        <v>-10628970.699999999</v>
      </c>
      <c r="AC1391" s="97"/>
      <c r="AD1391" s="97"/>
      <c r="AE1391" s="97">
        <f>(P1391+AB1391+SUM(Q1391:AA1391)*2)/24</f>
        <v>-11055029.621249998</v>
      </c>
      <c r="AF1391" s="105"/>
      <c r="AG1391" s="105"/>
      <c r="AH1391" s="102"/>
      <c r="AI1391" s="102"/>
      <c r="AJ1391" s="102"/>
      <c r="AK1391" s="103"/>
      <c r="AL1391" s="102">
        <f t="shared" si="1149"/>
        <v>0</v>
      </c>
      <c r="AM1391" s="101"/>
      <c r="AN1391" s="102">
        <f>AE1391</f>
        <v>-11055029.621249998</v>
      </c>
      <c r="AO1391" s="264">
        <f t="shared" si="1150"/>
        <v>-11055029.621249998</v>
      </c>
      <c r="AP1391" s="102"/>
      <c r="AQ1391" s="87">
        <f t="shared" si="1147"/>
        <v>-10628970.699999999</v>
      </c>
      <c r="AR1391" s="102"/>
      <c r="AS1391" s="102"/>
      <c r="AT1391" s="102"/>
      <c r="AU1391" s="103"/>
      <c r="AV1391" s="102">
        <f t="shared" si="1151"/>
        <v>0</v>
      </c>
      <c r="AW1391" s="101"/>
      <c r="AX1391" s="102">
        <f>AQ1391</f>
        <v>-10628970.699999999</v>
      </c>
      <c r="AY1391" s="101">
        <f t="shared" si="1152"/>
        <v>-10628970.699999999</v>
      </c>
      <c r="AZ1391" s="516"/>
      <c r="BA1391"/>
      <c r="BC1391"/>
      <c r="BD1391"/>
      <c r="BE1391"/>
      <c r="BF1391"/>
      <c r="BG1391"/>
      <c r="BH1391"/>
      <c r="BI1391"/>
      <c r="BJ1391"/>
      <c r="BK1391"/>
      <c r="BL1391"/>
      <c r="BM1391"/>
      <c r="BN1391"/>
      <c r="BO1391"/>
      <c r="BP1391"/>
      <c r="BQ1391"/>
      <c r="BR1391"/>
      <c r="BS1391"/>
      <c r="BT1391"/>
      <c r="BU1391"/>
      <c r="BV1391"/>
      <c r="BW1391"/>
      <c r="BX1391"/>
      <c r="BY1391"/>
      <c r="BZ1391"/>
      <c r="CA1391"/>
      <c r="CB1391"/>
      <c r="CC1391"/>
      <c r="CD1391"/>
      <c r="CE1391"/>
      <c r="CF1391"/>
      <c r="CG1391"/>
      <c r="CH1391"/>
      <c r="CI1391"/>
    </row>
    <row r="1392" spans="1:87" s="11" customFormat="1" ht="12" customHeight="1">
      <c r="A1392" s="168">
        <v>28302042</v>
      </c>
      <c r="B1392" s="111" t="str">
        <f t="shared" si="1158"/>
        <v>28302042</v>
      </c>
      <c r="C1392" s="96" t="s">
        <v>1069</v>
      </c>
      <c r="D1392" s="115" t="str">
        <f t="shared" si="1159"/>
        <v>Non-Op</v>
      </c>
      <c r="E1392" s="574" t="s">
        <v>1709</v>
      </c>
      <c r="F1392" s="96"/>
      <c r="G1392" s="115"/>
      <c r="H1392" s="184" t="str">
        <f t="shared" si="1153"/>
        <v/>
      </c>
      <c r="I1392" s="184" t="str">
        <f t="shared" si="1156"/>
        <v/>
      </c>
      <c r="J1392" s="184" t="str">
        <f t="shared" si="1154"/>
        <v/>
      </c>
      <c r="K1392" s="184" t="str">
        <f t="shared" si="1157"/>
        <v>Non-Op</v>
      </c>
      <c r="L1392" s="184" t="str">
        <f t="shared" si="1168"/>
        <v>NO</v>
      </c>
      <c r="M1392" s="184" t="str">
        <f t="shared" si="1169"/>
        <v>NO</v>
      </c>
      <c r="N1392" s="184" t="str">
        <f t="shared" si="1170"/>
        <v/>
      </c>
      <c r="O1392" s="4"/>
      <c r="P1392" s="97">
        <v>0</v>
      </c>
      <c r="Q1392" s="97">
        <v>0</v>
      </c>
      <c r="R1392" s="97">
        <v>0</v>
      </c>
      <c r="S1392" s="97">
        <v>0</v>
      </c>
      <c r="T1392" s="97">
        <v>0</v>
      </c>
      <c r="U1392" s="97">
        <v>0</v>
      </c>
      <c r="V1392" s="97">
        <v>0</v>
      </c>
      <c r="W1392" s="97">
        <v>0</v>
      </c>
      <c r="X1392" s="97">
        <v>0</v>
      </c>
      <c r="Y1392" s="97">
        <v>0</v>
      </c>
      <c r="Z1392" s="97">
        <v>0</v>
      </c>
      <c r="AA1392" s="97">
        <v>0</v>
      </c>
      <c r="AB1392" s="97">
        <v>0</v>
      </c>
      <c r="AC1392" s="97"/>
      <c r="AD1392" s="97"/>
      <c r="AE1392" s="97">
        <f t="shared" si="1114"/>
        <v>0</v>
      </c>
      <c r="AF1392" s="466"/>
      <c r="AG1392" s="145"/>
      <c r="AH1392" s="102"/>
      <c r="AI1392" s="102"/>
      <c r="AJ1392" s="102"/>
      <c r="AK1392" s="103">
        <f>AE1392</f>
        <v>0</v>
      </c>
      <c r="AL1392" s="102">
        <f t="shared" si="1149"/>
        <v>0</v>
      </c>
      <c r="AM1392" s="101"/>
      <c r="AN1392" s="102"/>
      <c r="AO1392" s="264">
        <f t="shared" si="1150"/>
        <v>0</v>
      </c>
      <c r="AP1392" s="102"/>
      <c r="AQ1392" s="87">
        <f t="shared" si="1147"/>
        <v>0</v>
      </c>
      <c r="AR1392" s="102"/>
      <c r="AS1392" s="102"/>
      <c r="AT1392" s="102"/>
      <c r="AU1392" s="103">
        <f>AQ1392</f>
        <v>0</v>
      </c>
      <c r="AV1392" s="102">
        <f t="shared" si="1151"/>
        <v>0</v>
      </c>
      <c r="AW1392" s="101"/>
      <c r="AX1392" s="102"/>
      <c r="AY1392" s="101">
        <f t="shared" si="1152"/>
        <v>0</v>
      </c>
      <c r="AZ1392" s="516" t="s">
        <v>1686</v>
      </c>
      <c r="BA1392"/>
      <c r="BC1392"/>
      <c r="BD1392"/>
      <c r="BE1392"/>
      <c r="BF1392"/>
      <c r="BG1392"/>
      <c r="BH1392"/>
      <c r="BI1392"/>
      <c r="BJ1392"/>
      <c r="BK1392"/>
      <c r="BL1392"/>
      <c r="BM1392"/>
      <c r="BN1392"/>
      <c r="BO1392"/>
      <c r="BP1392"/>
      <c r="BQ1392"/>
      <c r="BR1392"/>
      <c r="BS1392"/>
      <c r="BT1392"/>
      <c r="BU1392"/>
      <c r="BV1392"/>
      <c r="BW1392"/>
      <c r="BX1392"/>
      <c r="BY1392"/>
      <c r="BZ1392"/>
      <c r="CA1392"/>
      <c r="CB1392"/>
      <c r="CC1392"/>
      <c r="CD1392"/>
      <c r="CE1392"/>
      <c r="CF1392"/>
      <c r="CG1392"/>
      <c r="CH1392"/>
      <c r="CI1392"/>
    </row>
    <row r="1393" spans="1:87" s="11" customFormat="1" ht="12" customHeight="1">
      <c r="A1393" s="168">
        <v>28302051</v>
      </c>
      <c r="B1393" s="111" t="str">
        <f t="shared" si="1158"/>
        <v>28302051</v>
      </c>
      <c r="C1393" s="96" t="s">
        <v>1120</v>
      </c>
      <c r="D1393" s="115" t="str">
        <f t="shared" si="1159"/>
        <v>W/C</v>
      </c>
      <c r="E1393" s="115"/>
      <c r="F1393" s="96"/>
      <c r="G1393" s="115"/>
      <c r="H1393" s="184" t="str">
        <f t="shared" si="1153"/>
        <v/>
      </c>
      <c r="I1393" s="184" t="str">
        <f t="shared" si="1156"/>
        <v/>
      </c>
      <c r="J1393" s="184" t="str">
        <f t="shared" si="1154"/>
        <v/>
      </c>
      <c r="K1393" s="184" t="str">
        <f t="shared" si="1157"/>
        <v/>
      </c>
      <c r="L1393" s="184" t="str">
        <f t="shared" si="1168"/>
        <v>NO</v>
      </c>
      <c r="M1393" s="184" t="str">
        <f t="shared" si="1169"/>
        <v>W/C</v>
      </c>
      <c r="N1393" s="184" t="str">
        <f t="shared" si="1170"/>
        <v>W/C</v>
      </c>
      <c r="O1393"/>
      <c r="P1393" s="97">
        <v>-3053100.3</v>
      </c>
      <c r="Q1393" s="97">
        <v>-2962175.64</v>
      </c>
      <c r="R1393" s="97">
        <v>-2869003.99</v>
      </c>
      <c r="S1393" s="97">
        <v>-2775832.33</v>
      </c>
      <c r="T1393" s="97">
        <v>-2742072.49</v>
      </c>
      <c r="U1393" s="97">
        <v>-2885222.72</v>
      </c>
      <c r="V1393" s="97">
        <v>-2928123.41</v>
      </c>
      <c r="W1393" s="97">
        <v>-2911889.41</v>
      </c>
      <c r="X1393" s="97">
        <v>-2972957.02</v>
      </c>
      <c r="Y1393" s="97">
        <v>-2860421.09</v>
      </c>
      <c r="Z1393" s="97">
        <v>-2820671.21</v>
      </c>
      <c r="AA1393" s="97">
        <v>-2739220.67</v>
      </c>
      <c r="AB1393" s="97">
        <v>-2657899.4</v>
      </c>
      <c r="AC1393" s="97"/>
      <c r="AD1393" s="97"/>
      <c r="AE1393" s="97">
        <f t="shared" si="1114"/>
        <v>-2860257.4858333338</v>
      </c>
      <c r="AF1393" s="105"/>
      <c r="AG1393" s="105"/>
      <c r="AH1393" s="102"/>
      <c r="AI1393" s="102"/>
      <c r="AJ1393" s="102"/>
      <c r="AK1393" s="103"/>
      <c r="AL1393" s="102">
        <f t="shared" si="1149"/>
        <v>0</v>
      </c>
      <c r="AM1393" s="101"/>
      <c r="AN1393" s="102">
        <f>AE1393</f>
        <v>-2860257.4858333338</v>
      </c>
      <c r="AO1393" s="264">
        <f t="shared" si="1150"/>
        <v>-2860257.4858333338</v>
      </c>
      <c r="AP1393" s="102"/>
      <c r="AQ1393" s="87">
        <f t="shared" si="1147"/>
        <v>-2657899.4</v>
      </c>
      <c r="AR1393" s="102"/>
      <c r="AS1393" s="102"/>
      <c r="AT1393" s="102"/>
      <c r="AU1393" s="103"/>
      <c r="AV1393" s="102">
        <f t="shared" si="1151"/>
        <v>0</v>
      </c>
      <c r="AW1393" s="101"/>
      <c r="AX1393" s="102">
        <f>AQ1393</f>
        <v>-2657899.4</v>
      </c>
      <c r="AY1393" s="101">
        <f t="shared" si="1152"/>
        <v>-2657899.4</v>
      </c>
      <c r="AZ1393" s="516"/>
      <c r="BA1393"/>
      <c r="BC1393"/>
      <c r="BD1393"/>
      <c r="BE1393"/>
      <c r="BF1393"/>
      <c r="BG1393"/>
      <c r="BH1393"/>
      <c r="BI1393"/>
      <c r="BJ1393"/>
      <c r="BK1393"/>
      <c r="BL1393"/>
      <c r="BM1393"/>
      <c r="BN1393"/>
      <c r="BO1393"/>
      <c r="BP1393"/>
      <c r="BQ1393"/>
      <c r="BR1393"/>
      <c r="BS1393"/>
      <c r="BT1393"/>
      <c r="BU1393"/>
      <c r="BV1393"/>
      <c r="BW1393"/>
      <c r="BX1393"/>
      <c r="BY1393"/>
      <c r="BZ1393"/>
      <c r="CA1393"/>
      <c r="CB1393"/>
      <c r="CC1393"/>
      <c r="CD1393"/>
      <c r="CE1393"/>
      <c r="CF1393"/>
      <c r="CG1393"/>
      <c r="CH1393"/>
      <c r="CI1393"/>
    </row>
    <row r="1394" spans="1:87" s="11" customFormat="1" ht="12" customHeight="1">
      <c r="A1394" s="168">
        <v>28302061</v>
      </c>
      <c r="B1394" s="111" t="str">
        <f t="shared" si="1158"/>
        <v>28302061</v>
      </c>
      <c r="C1394" s="96" t="s">
        <v>1129</v>
      </c>
      <c r="D1394" s="115" t="str">
        <f t="shared" si="1159"/>
        <v>ERB</v>
      </c>
      <c r="E1394" s="115"/>
      <c r="F1394" s="96"/>
      <c r="G1394" s="115"/>
      <c r="H1394" s="184" t="str">
        <f t="shared" si="1153"/>
        <v/>
      </c>
      <c r="I1394" s="184" t="str">
        <f t="shared" si="1156"/>
        <v>ERB</v>
      </c>
      <c r="J1394" s="184" t="str">
        <f t="shared" si="1154"/>
        <v/>
      </c>
      <c r="K1394" s="184" t="str">
        <f t="shared" si="1157"/>
        <v/>
      </c>
      <c r="L1394" s="184" t="str">
        <f t="shared" si="1168"/>
        <v>NO</v>
      </c>
      <c r="M1394" s="184" t="str">
        <f t="shared" si="1169"/>
        <v>NO</v>
      </c>
      <c r="N1394" s="184" t="str">
        <f t="shared" si="1170"/>
        <v/>
      </c>
      <c r="O1394"/>
      <c r="P1394" s="97">
        <v>-1325207.74</v>
      </c>
      <c r="Q1394" s="97">
        <v>-1265856.49</v>
      </c>
      <c r="R1394" s="97">
        <v>-1206505.24</v>
      </c>
      <c r="S1394" s="97">
        <v>-1147153.99</v>
      </c>
      <c r="T1394" s="97">
        <v>-1087802.74</v>
      </c>
      <c r="U1394" s="97">
        <v>-1028451.49</v>
      </c>
      <c r="V1394" s="97">
        <v>-969100.24</v>
      </c>
      <c r="W1394" s="97">
        <v>-909748.99</v>
      </c>
      <c r="X1394" s="97">
        <v>-746935.36</v>
      </c>
      <c r="Y1394" s="97">
        <v>-669227.80000000005</v>
      </c>
      <c r="Z1394" s="97">
        <v>-596943.69999999995</v>
      </c>
      <c r="AA1394" s="97">
        <v>-530083.09</v>
      </c>
      <c r="AB1394" s="97">
        <v>-530083.09</v>
      </c>
      <c r="AC1394" s="97"/>
      <c r="AD1394" s="97"/>
      <c r="AE1394" s="97">
        <f t="shared" si="1114"/>
        <v>-923787.87875000015</v>
      </c>
      <c r="AF1394" s="105" t="s">
        <v>233</v>
      </c>
      <c r="AG1394" s="105"/>
      <c r="AH1394" s="102"/>
      <c r="AI1394" s="102">
        <f>AE1394</f>
        <v>-923787.87875000015</v>
      </c>
      <c r="AJ1394" s="102"/>
      <c r="AK1394" s="103"/>
      <c r="AL1394" s="255">
        <f t="shared" si="1149"/>
        <v>-923787.87875000015</v>
      </c>
      <c r="AM1394" s="102"/>
      <c r="AN1394" s="102"/>
      <c r="AO1394" s="264">
        <f t="shared" si="1150"/>
        <v>0</v>
      </c>
      <c r="AP1394" s="102"/>
      <c r="AQ1394" s="87">
        <f t="shared" si="1147"/>
        <v>-530083.09</v>
      </c>
      <c r="AR1394" s="102"/>
      <c r="AS1394" s="102">
        <f>AQ1394</f>
        <v>-530083.09</v>
      </c>
      <c r="AT1394" s="102"/>
      <c r="AU1394" s="103"/>
      <c r="AV1394" s="255">
        <f>SUM(AS1394:AU1394)</f>
        <v>-530083.09</v>
      </c>
      <c r="AW1394" s="102"/>
      <c r="AX1394" s="102"/>
      <c r="AY1394" s="101">
        <f t="shared" si="1152"/>
        <v>0</v>
      </c>
      <c r="AZ1394" s="516"/>
      <c r="BA1394"/>
      <c r="BC1394"/>
      <c r="BD1394"/>
      <c r="BE1394"/>
      <c r="BF1394"/>
      <c r="BG1394"/>
      <c r="BH1394"/>
      <c r="BI1394"/>
      <c r="BJ1394"/>
      <c r="BK1394"/>
      <c r="BL1394"/>
      <c r="BM1394"/>
      <c r="BN1394"/>
      <c r="BO1394"/>
      <c r="BP1394"/>
      <c r="BQ1394"/>
      <c r="BR1394"/>
      <c r="BS1394"/>
      <c r="BT1394"/>
      <c r="BU1394"/>
      <c r="BV1394"/>
      <c r="BW1394"/>
      <c r="BX1394"/>
      <c r="BY1394"/>
      <c r="BZ1394"/>
      <c r="CA1394"/>
      <c r="CB1394"/>
      <c r="CC1394"/>
      <c r="CD1394"/>
      <c r="CE1394"/>
      <c r="CF1394"/>
      <c r="CG1394"/>
      <c r="CH1394"/>
      <c r="CI1394"/>
    </row>
    <row r="1395" spans="1:87" s="11" customFormat="1" ht="12" customHeight="1">
      <c r="A1395" s="168">
        <v>28302071</v>
      </c>
      <c r="B1395" s="111" t="str">
        <f t="shared" si="1158"/>
        <v>28302071</v>
      </c>
      <c r="C1395" s="96" t="s">
        <v>1130</v>
      </c>
      <c r="D1395" s="115" t="str">
        <f t="shared" si="1159"/>
        <v>Non-Op</v>
      </c>
      <c r="E1395" s="574" t="s">
        <v>1709</v>
      </c>
      <c r="F1395" s="96"/>
      <c r="G1395" s="115"/>
      <c r="H1395" s="184" t="str">
        <f t="shared" si="1153"/>
        <v/>
      </c>
      <c r="I1395" s="184" t="str">
        <f t="shared" si="1156"/>
        <v/>
      </c>
      <c r="J1395" s="184" t="str">
        <f t="shared" si="1154"/>
        <v/>
      </c>
      <c r="K1395" s="184" t="str">
        <f t="shared" si="1157"/>
        <v>Non-Op</v>
      </c>
      <c r="L1395" s="184" t="str">
        <f t="shared" si="1168"/>
        <v>NO</v>
      </c>
      <c r="M1395" s="184" t="str">
        <f t="shared" si="1169"/>
        <v>NO</v>
      </c>
      <c r="N1395" s="184" t="str">
        <f t="shared" si="1170"/>
        <v/>
      </c>
      <c r="O1395" s="4"/>
      <c r="P1395" s="97">
        <v>0</v>
      </c>
      <c r="Q1395" s="97">
        <v>0</v>
      </c>
      <c r="R1395" s="97">
        <v>0</v>
      </c>
      <c r="S1395" s="97">
        <v>0</v>
      </c>
      <c r="T1395" s="97">
        <v>0</v>
      </c>
      <c r="U1395" s="97">
        <v>0</v>
      </c>
      <c r="V1395" s="97">
        <v>0</v>
      </c>
      <c r="W1395" s="97">
        <v>0</v>
      </c>
      <c r="X1395" s="97">
        <v>0</v>
      </c>
      <c r="Y1395" s="97">
        <v>0</v>
      </c>
      <c r="Z1395" s="97">
        <v>0</v>
      </c>
      <c r="AA1395" s="97">
        <v>0</v>
      </c>
      <c r="AB1395" s="97">
        <v>0</v>
      </c>
      <c r="AC1395" s="97"/>
      <c r="AD1395" s="97"/>
      <c r="AE1395" s="97">
        <f t="shared" si="1114"/>
        <v>0</v>
      </c>
      <c r="AF1395" s="105"/>
      <c r="AG1395" s="105"/>
      <c r="AH1395" s="102"/>
      <c r="AI1395" s="102"/>
      <c r="AJ1395" s="102"/>
      <c r="AK1395" s="103">
        <f>AE1395</f>
        <v>0</v>
      </c>
      <c r="AL1395" s="255">
        <f t="shared" si="1149"/>
        <v>0</v>
      </c>
      <c r="AM1395" s="102"/>
      <c r="AN1395" s="102"/>
      <c r="AO1395" s="264">
        <f t="shared" si="1150"/>
        <v>0</v>
      </c>
      <c r="AP1395" s="102"/>
      <c r="AQ1395" s="87">
        <f t="shared" si="1147"/>
        <v>0</v>
      </c>
      <c r="AR1395" s="102"/>
      <c r="AS1395" s="102"/>
      <c r="AT1395" s="102"/>
      <c r="AU1395" s="103">
        <f>AQ1395</f>
        <v>0</v>
      </c>
      <c r="AV1395" s="255">
        <f>SUM(AS1395:AU1395)</f>
        <v>0</v>
      </c>
      <c r="AW1395" s="102"/>
      <c r="AX1395" s="102"/>
      <c r="AY1395" s="101">
        <f t="shared" si="1152"/>
        <v>0</v>
      </c>
      <c r="AZ1395" s="516" t="s">
        <v>1686</v>
      </c>
      <c r="BA1395"/>
      <c r="BC1395"/>
      <c r="BD1395"/>
      <c r="BE1395"/>
      <c r="BF1395"/>
      <c r="BG1395"/>
      <c r="BH1395"/>
      <c r="BI1395"/>
      <c r="BJ1395"/>
      <c r="BK1395"/>
      <c r="BL1395"/>
      <c r="BM1395"/>
      <c r="BN1395"/>
      <c r="BO1395"/>
      <c r="BP1395"/>
      <c r="BQ1395"/>
      <c r="BR1395"/>
      <c r="BS1395"/>
      <c r="BT1395"/>
      <c r="BU1395"/>
      <c r="BV1395"/>
      <c r="BW1395"/>
      <c r="BX1395"/>
      <c r="BY1395"/>
      <c r="BZ1395"/>
      <c r="CA1395"/>
      <c r="CB1395"/>
      <c r="CC1395"/>
      <c r="CD1395"/>
      <c r="CE1395"/>
      <c r="CF1395"/>
      <c r="CG1395"/>
      <c r="CH1395"/>
      <c r="CI1395"/>
    </row>
    <row r="1396" spans="1:87" s="11" customFormat="1" ht="12" customHeight="1" thickBot="1">
      <c r="A1396" s="381">
        <v>28302081</v>
      </c>
      <c r="B1396" s="414" t="str">
        <f t="shared" si="1158"/>
        <v>28302081</v>
      </c>
      <c r="C1396" s="415" t="s">
        <v>1303</v>
      </c>
      <c r="D1396" s="416" t="str">
        <f t="shared" si="1159"/>
        <v>W/C</v>
      </c>
      <c r="E1396" s="416"/>
      <c r="F1396" s="444">
        <v>42783</v>
      </c>
      <c r="G1396" s="417"/>
      <c r="H1396" s="417" t="str">
        <f t="shared" si="1153"/>
        <v/>
      </c>
      <c r="I1396" s="417" t="str">
        <f t="shared" si="1156"/>
        <v/>
      </c>
      <c r="J1396" s="417" t="str">
        <f t="shared" si="1154"/>
        <v/>
      </c>
      <c r="K1396" s="417" t="str">
        <f t="shared" si="1157"/>
        <v/>
      </c>
      <c r="L1396" s="417" t="str">
        <f t="shared" si="1168"/>
        <v>NO</v>
      </c>
      <c r="M1396" s="417" t="str">
        <f t="shared" si="1169"/>
        <v>W/C</v>
      </c>
      <c r="N1396" s="417" t="str">
        <f t="shared" si="1170"/>
        <v>W/C</v>
      </c>
      <c r="O1396"/>
      <c r="P1396" s="418">
        <v>-7578611.3300000001</v>
      </c>
      <c r="Q1396" s="418">
        <v>-8187271.8499999996</v>
      </c>
      <c r="R1396" s="418">
        <v>-8220496.71</v>
      </c>
      <c r="S1396" s="418">
        <v>-8235433.2199999997</v>
      </c>
      <c r="T1396" s="418">
        <v>-8257141.6500000004</v>
      </c>
      <c r="U1396" s="418">
        <v>-8259901.0999999996</v>
      </c>
      <c r="V1396" s="418">
        <v>-8267446.7300000004</v>
      </c>
      <c r="W1396" s="418">
        <v>-8268083.8700000001</v>
      </c>
      <c r="X1396" s="418">
        <v>-8266097.3700000001</v>
      </c>
      <c r="Y1396" s="418">
        <v>-8265353.7699999996</v>
      </c>
      <c r="Z1396" s="418">
        <v>-8265353.7699999996</v>
      </c>
      <c r="AA1396" s="418">
        <v>-8265353.7699999996</v>
      </c>
      <c r="AB1396" s="418">
        <v>-8265353.7699999996</v>
      </c>
      <c r="AC1396" s="418"/>
      <c r="AD1396" s="418"/>
      <c r="AE1396" s="418">
        <f t="shared" si="1114"/>
        <v>-8223326.3633333324</v>
      </c>
      <c r="AF1396" s="419"/>
      <c r="AG1396" s="419"/>
      <c r="AH1396" s="420"/>
      <c r="AI1396" s="420"/>
      <c r="AJ1396" s="420"/>
      <c r="AK1396" s="421"/>
      <c r="AL1396" s="422">
        <f t="shared" si="1149"/>
        <v>0</v>
      </c>
      <c r="AM1396" s="420"/>
      <c r="AN1396" s="420">
        <f>AE1396</f>
        <v>-8223326.3633333324</v>
      </c>
      <c r="AO1396" s="423">
        <f t="shared" si="1150"/>
        <v>-8223326.3633333324</v>
      </c>
      <c r="AP1396" s="357"/>
      <c r="AQ1396" s="420">
        <f t="shared" si="1147"/>
        <v>-8265353.7699999996</v>
      </c>
      <c r="AR1396" s="420"/>
      <c r="AS1396" s="420"/>
      <c r="AT1396" s="420"/>
      <c r="AU1396" s="421"/>
      <c r="AV1396" s="422">
        <f>SUM(AS1396:AU1396)</f>
        <v>0</v>
      </c>
      <c r="AW1396" s="420"/>
      <c r="AX1396" s="420">
        <f>AQ1396</f>
        <v>-8265353.7699999996</v>
      </c>
      <c r="AY1396" s="514">
        <f t="shared" si="1152"/>
        <v>-8265353.7699999996</v>
      </c>
      <c r="AZ1396" s="517"/>
      <c r="BA1396"/>
      <c r="BC1396"/>
      <c r="BD1396"/>
      <c r="BE1396"/>
      <c r="BF1396"/>
      <c r="BG1396"/>
      <c r="BH1396"/>
      <c r="BI1396"/>
      <c r="BJ1396"/>
      <c r="BK1396"/>
      <c r="BL1396"/>
      <c r="BM1396"/>
      <c r="BN1396"/>
      <c r="BO1396"/>
      <c r="BP1396"/>
      <c r="BQ1396"/>
      <c r="BR1396"/>
      <c r="BS1396"/>
      <c r="BT1396"/>
      <c r="BU1396"/>
      <c r="BV1396"/>
      <c r="BW1396"/>
      <c r="BX1396"/>
      <c r="BY1396"/>
      <c r="BZ1396"/>
      <c r="CA1396"/>
      <c r="CB1396"/>
      <c r="CC1396"/>
      <c r="CD1396"/>
      <c r="CE1396"/>
      <c r="CF1396"/>
      <c r="CG1396"/>
      <c r="CH1396"/>
      <c r="CI1396"/>
    </row>
    <row r="1397" spans="1:87" s="11" customFormat="1" ht="15" customHeight="1">
      <c r="A1397" s="152" t="s">
        <v>1143</v>
      </c>
      <c r="B1397" s="152"/>
      <c r="C1397" s="153"/>
      <c r="D1397" s="153"/>
      <c r="E1397" s="153"/>
      <c r="F1397" s="153"/>
      <c r="G1397" s="153"/>
      <c r="H1397" s="153"/>
      <c r="I1397" s="153"/>
      <c r="J1397" s="153"/>
      <c r="K1397" s="153"/>
      <c r="L1397" s="153"/>
      <c r="M1397" s="153"/>
      <c r="N1397" s="153"/>
      <c r="O1397"/>
      <c r="P1397" s="98">
        <f>SUM(P899:P1396)</f>
        <v>-12625792218.959993</v>
      </c>
      <c r="Q1397" s="98">
        <f>SUM(Q899:Q1396)</f>
        <v>-12604473198.450008</v>
      </c>
      <c r="R1397" s="98">
        <f>SUM(R899:R1396)</f>
        <v>-12602024652.319984</v>
      </c>
      <c r="S1397" s="98">
        <f>SUM(S899:S1396)</f>
        <v>-12541851064.240009</v>
      </c>
      <c r="T1397" s="98">
        <f t="shared" ref="T1397:AA1397" si="1171">SUM(T899:T1396)</f>
        <v>-12456431093.99</v>
      </c>
      <c r="U1397" s="98">
        <f t="shared" si="1171"/>
        <v>-12414895662.369995</v>
      </c>
      <c r="V1397" s="98">
        <f t="shared" si="1171"/>
        <v>-12432450872.950006</v>
      </c>
      <c r="W1397" s="98">
        <f t="shared" si="1171"/>
        <v>-12488909379.350012</v>
      </c>
      <c r="X1397" s="98">
        <f t="shared" si="1171"/>
        <v>-12510155829.600014</v>
      </c>
      <c r="Y1397" s="98">
        <f t="shared" si="1171"/>
        <v>-12549509246.580017</v>
      </c>
      <c r="Z1397" s="98">
        <f t="shared" si="1171"/>
        <v>-12755070345.659985</v>
      </c>
      <c r="AA1397" s="98">
        <f t="shared" si="1171"/>
        <v>-13028285352.999996</v>
      </c>
      <c r="AB1397" s="98">
        <f>SUM(AB899:AB1396)</f>
        <v>-12964100505.320002</v>
      </c>
      <c r="AC1397" s="98"/>
      <c r="AD1397" s="98"/>
      <c r="AE1397" s="98">
        <f>SUM(AE899:AE1396)</f>
        <v>-12598250255.054171</v>
      </c>
      <c r="AF1397" s="150"/>
      <c r="AG1397" s="150"/>
      <c r="AH1397" s="134">
        <f>SUM(AH899:AH1396)</f>
        <v>-7876558764.8029175</v>
      </c>
      <c r="AI1397" s="134">
        <f t="shared" ref="AI1397:AN1397" si="1172">SUM(AI899:AI1396)</f>
        <v>-1741229320.2971277</v>
      </c>
      <c r="AJ1397" s="134">
        <f>SUM(AJ899:AJ1396)</f>
        <v>-647693035.71995568</v>
      </c>
      <c r="AK1397" s="134">
        <f t="shared" si="1172"/>
        <v>-1623145727.7212503</v>
      </c>
      <c r="AL1397" s="134">
        <f>SUM(AL899:AL1396)</f>
        <v>-4012068083.7383308</v>
      </c>
      <c r="AM1397" s="134">
        <f t="shared" si="1172"/>
        <v>0</v>
      </c>
      <c r="AN1397" s="134">
        <f t="shared" si="1172"/>
        <v>-709623406.51291656</v>
      </c>
      <c r="AO1397" s="441">
        <f>SUM(AO899:AO1396)</f>
        <v>-709623406.51291656</v>
      </c>
      <c r="AP1397" s="134"/>
      <c r="AQ1397" s="262">
        <f t="shared" si="1147"/>
        <v>-12964100505.320002</v>
      </c>
      <c r="AR1397" s="262">
        <f t="shared" ref="AR1397:AY1397" si="1173">SUM(AR899:AR1396)</f>
        <v>-8175716459.0500002</v>
      </c>
      <c r="AS1397" s="262">
        <f t="shared" si="1173"/>
        <v>-1710745030.7964158</v>
      </c>
      <c r="AT1397" s="262">
        <f t="shared" si="1173"/>
        <v>-640503052.27358401</v>
      </c>
      <c r="AU1397" s="262">
        <f t="shared" si="1173"/>
        <v>-1590911781.5699997</v>
      </c>
      <c r="AV1397" s="262">
        <f>SUM(AV899:AV1396)</f>
        <v>-3942159864.6399999</v>
      </c>
      <c r="AW1397" s="262">
        <f t="shared" si="1173"/>
        <v>0</v>
      </c>
      <c r="AX1397" s="262">
        <f t="shared" si="1173"/>
        <v>-846224181.63000011</v>
      </c>
      <c r="AY1397" s="442">
        <f t="shared" si="1173"/>
        <v>-846224181.63000011</v>
      </c>
      <c r="BA1397"/>
      <c r="BC1397"/>
      <c r="BD1397"/>
      <c r="BE1397"/>
      <c r="BF1397"/>
      <c r="BG1397"/>
      <c r="BH1397"/>
      <c r="BI1397"/>
      <c r="BJ1397"/>
      <c r="BK1397"/>
      <c r="BL1397"/>
      <c r="BM1397"/>
      <c r="BN1397"/>
      <c r="BO1397"/>
      <c r="BP1397"/>
      <c r="BQ1397"/>
      <c r="BR1397"/>
      <c r="BS1397"/>
      <c r="BT1397"/>
      <c r="BU1397"/>
      <c r="BV1397"/>
      <c r="BW1397"/>
      <c r="BX1397"/>
      <c r="BY1397"/>
      <c r="BZ1397"/>
      <c r="CA1397"/>
      <c r="CB1397"/>
      <c r="CC1397"/>
      <c r="CD1397"/>
      <c r="CE1397"/>
      <c r="CF1397"/>
      <c r="CG1397"/>
      <c r="CH1397"/>
      <c r="CI1397"/>
    </row>
    <row r="1398" spans="1:87" ht="11.25" customHeight="1">
      <c r="O1398"/>
      <c r="P1398" s="154"/>
      <c r="Q1398" s="154"/>
      <c r="R1398" s="154"/>
      <c r="S1398" s="154"/>
      <c r="T1398" s="154"/>
      <c r="U1398" s="154"/>
      <c r="V1398" s="97"/>
      <c r="W1398" s="97"/>
      <c r="X1398" s="97"/>
      <c r="Y1398" s="97"/>
      <c r="Z1398" s="97"/>
      <c r="AA1398" s="97"/>
      <c r="AB1398" s="97"/>
      <c r="AC1398" s="154"/>
      <c r="AD1398" s="154"/>
      <c r="AE1398" s="97"/>
      <c r="AF1398" s="155"/>
      <c r="AG1398" s="155"/>
      <c r="AH1398" s="267"/>
      <c r="AI1398" s="267"/>
      <c r="AJ1398" s="267"/>
      <c r="AK1398" s="267"/>
      <c r="AL1398" s="267"/>
      <c r="AM1398" s="267"/>
      <c r="AN1398" s="267"/>
      <c r="AO1398" s="39"/>
      <c r="AP1398" s="39"/>
      <c r="AY1398" s="165"/>
    </row>
    <row r="1399" spans="1:87" ht="13.5" thickBot="1">
      <c r="A1399" s="575" t="s">
        <v>1710</v>
      </c>
      <c r="O1399"/>
      <c r="P1399" s="424"/>
      <c r="Q1399" s="424"/>
      <c r="R1399" s="424"/>
      <c r="S1399" s="424"/>
      <c r="T1399" s="424"/>
      <c r="U1399" s="424"/>
      <c r="V1399" s="424"/>
      <c r="W1399" s="424"/>
      <c r="X1399"/>
      <c r="Y1399"/>
      <c r="Z1399"/>
      <c r="AA1399"/>
      <c r="AB1399"/>
      <c r="AC1399" s="85"/>
      <c r="AD1399" s="85"/>
      <c r="AE1399" s="85" t="s">
        <v>1369</v>
      </c>
      <c r="AH1399" s="156">
        <f>AH898+AH1397</f>
        <v>-7800065571.5887508</v>
      </c>
      <c r="AI1399" s="156">
        <f>AI898+AI1397</f>
        <v>5063475301.3470755</v>
      </c>
      <c r="AJ1399" s="156">
        <f>AJ898+AJ1397</f>
        <v>1896820343.2129271</v>
      </c>
      <c r="AK1399" s="156">
        <f>AK898+AK1397</f>
        <v>622180615.9970839</v>
      </c>
      <c r="AL1399" s="156">
        <f>AL898+AL1397</f>
        <v>7582476260.5571041</v>
      </c>
      <c r="AM1399" s="156">
        <f>AM898</f>
        <v>927212717.54541612</v>
      </c>
      <c r="AN1399" s="156">
        <f>AN1397</f>
        <v>-709623406.51291656</v>
      </c>
      <c r="AO1399" s="156">
        <f>AM1399+AN1399</f>
        <v>217589311.03249955</v>
      </c>
      <c r="AP1399" s="345"/>
      <c r="AQ1399" s="83"/>
      <c r="AR1399" s="156">
        <f>AR898+AR1397</f>
        <v>-8099533528.6400003</v>
      </c>
      <c r="AS1399" s="156">
        <f>AS898+AS1397</f>
        <v>5254221532.4507446</v>
      </c>
      <c r="AT1399" s="156">
        <f>AT898+AT1397</f>
        <v>2048362005.829257</v>
      </c>
      <c r="AU1399" s="156">
        <f>AU898+AU1397</f>
        <v>590577885.8499999</v>
      </c>
      <c r="AV1399" s="156">
        <f>AV898+AV1397</f>
        <v>7893161424.1300068</v>
      </c>
      <c r="AW1399" s="156">
        <f>AW898</f>
        <v>1052596286.1399996</v>
      </c>
      <c r="AX1399" s="156">
        <f>AX1397</f>
        <v>-846224181.63000011</v>
      </c>
      <c r="AY1399" s="166">
        <f>AW1399+AX1399</f>
        <v>206372104.50999951</v>
      </c>
      <c r="AZ1399" s="85"/>
      <c r="BB1399" s="83"/>
    </row>
    <row r="1400" spans="1:87" ht="11.25" customHeight="1" thickTop="1" thickBot="1">
      <c r="O1400"/>
      <c r="P1400" s="424"/>
      <c r="Q1400" s="424"/>
      <c r="R1400" s="424"/>
      <c r="S1400" s="424"/>
      <c r="T1400" s="424"/>
      <c r="U1400" s="424"/>
      <c r="V1400" s="440"/>
      <c r="W1400"/>
      <c r="X1400"/>
      <c r="Y1400"/>
      <c r="Z1400"/>
      <c r="AA1400"/>
      <c r="AB1400"/>
      <c r="AC1400" s="85"/>
      <c r="AD1400" s="85"/>
      <c r="AE1400" s="440"/>
      <c r="AH1400" s="92"/>
      <c r="AI1400" s="92"/>
      <c r="AJ1400" s="92"/>
      <c r="AK1400" s="92"/>
      <c r="AL1400" s="92"/>
      <c r="AM1400" s="92"/>
      <c r="AN1400" s="92"/>
      <c r="AO1400" s="92"/>
    </row>
    <row r="1401" spans="1:87" ht="11.25" customHeight="1">
      <c r="C1401" s="439" t="s">
        <v>759</v>
      </c>
      <c r="D1401" s="65"/>
      <c r="E1401" s="65"/>
      <c r="F1401" s="65"/>
      <c r="G1401" s="65"/>
      <c r="H1401" s="65"/>
      <c r="I1401" s="65"/>
      <c r="J1401" s="65"/>
      <c r="K1401" s="65"/>
      <c r="L1401" s="65"/>
      <c r="M1401" s="65"/>
      <c r="N1401" s="65"/>
      <c r="O1401"/>
      <c r="P1401" s="424"/>
      <c r="Q1401" s="424"/>
      <c r="R1401" s="424"/>
      <c r="S1401" s="424"/>
      <c r="T1401" s="424"/>
      <c r="U1401" s="222"/>
      <c r="V1401" s="440"/>
      <c r="W1401"/>
      <c r="X1401"/>
      <c r="Y1401"/>
      <c r="Z1401"/>
      <c r="AA1401"/>
      <c r="AB1401"/>
      <c r="AC1401" s="85"/>
      <c r="AD1401" s="85"/>
      <c r="AE1401" s="440"/>
      <c r="AH1401" s="68" t="s">
        <v>1370</v>
      </c>
      <c r="AI1401" s="158">
        <f>AI1399/AL1399</f>
        <v>0.66778650237080317</v>
      </c>
      <c r="AJ1401" s="158">
        <f>AJ1399/AL1399</f>
        <v>0.25015842820107465</v>
      </c>
      <c r="AK1401" s="158">
        <f>AK1399/AL1399</f>
        <v>8.2055069428119867E-2</v>
      </c>
      <c r="AL1401" s="68"/>
      <c r="AM1401" s="92"/>
      <c r="AN1401" s="92"/>
      <c r="AO1401" s="92"/>
      <c r="AR1401" s="68" t="s">
        <v>1370</v>
      </c>
      <c r="AS1401" s="158">
        <f>AS1399/AV1399</f>
        <v>0.66566756336544464</v>
      </c>
      <c r="AT1401" s="158">
        <f>AT1399/AV1399</f>
        <v>0.25951097358369685</v>
      </c>
      <c r="AU1401" s="158">
        <f>AU1399/AV1399</f>
        <v>7.4821463050857864E-2</v>
      </c>
      <c r="AV1401" s="68"/>
    </row>
    <row r="1402" spans="1:87" ht="12" customHeight="1" thickBot="1">
      <c r="C1402" s="346">
        <v>0.85422738957607447</v>
      </c>
      <c r="D1402" s="157"/>
      <c r="E1402" s="157"/>
      <c r="F1402" s="157"/>
      <c r="G1402" s="157"/>
      <c r="H1402" s="157"/>
      <c r="I1402" s="157"/>
      <c r="J1402" s="157"/>
      <c r="K1402" s="157"/>
      <c r="L1402" s="157"/>
      <c r="M1402" s="157"/>
      <c r="N1402" s="157"/>
      <c r="O1402"/>
      <c r="P1402" s="424"/>
      <c r="Q1402" s="424"/>
      <c r="R1402" s="424"/>
      <c r="S1402" s="424"/>
      <c r="T1402" s="424"/>
      <c r="U1402" s="424"/>
      <c r="V1402" s="440"/>
      <c r="W1402"/>
      <c r="X1402"/>
      <c r="Y1402"/>
      <c r="Z1402"/>
      <c r="AA1402"/>
      <c r="AB1402"/>
      <c r="AC1402" s="85"/>
      <c r="AD1402" s="85"/>
      <c r="AE1402" s="440"/>
      <c r="AH1402" s="92"/>
      <c r="AI1402" s="68"/>
      <c r="AJ1402" s="92"/>
      <c r="AK1402" s="92"/>
      <c r="AL1402" s="92"/>
      <c r="AM1402" s="92"/>
      <c r="AN1402" s="92"/>
      <c r="AO1402" s="92"/>
    </row>
    <row r="1403" spans="1:87" ht="11.25" customHeight="1">
      <c r="C1403" s="347">
        <v>0.14577261042392556</v>
      </c>
      <c r="D1403" s="157"/>
      <c r="E1403" s="157"/>
      <c r="F1403" s="157"/>
      <c r="G1403" s="157"/>
      <c r="H1403" s="157"/>
      <c r="I1403" s="157"/>
      <c r="J1403" s="157"/>
      <c r="K1403" s="157"/>
      <c r="L1403" s="157"/>
      <c r="M1403" s="157"/>
      <c r="N1403" s="157"/>
      <c r="O1403"/>
      <c r="P1403" s="424"/>
      <c r="Q1403" s="424"/>
      <c r="R1403" s="424"/>
      <c r="S1403" s="424"/>
      <c r="T1403" s="424"/>
      <c r="U1403" s="424"/>
      <c r="V1403" s="424"/>
      <c r="W1403"/>
      <c r="X1403"/>
      <c r="Y1403"/>
      <c r="Z1403"/>
      <c r="AA1403"/>
      <c r="AB1403"/>
      <c r="AC1403" s="85"/>
      <c r="AD1403" s="85"/>
      <c r="AE1403" s="424"/>
      <c r="AH1403" s="23"/>
      <c r="AI1403" s="23"/>
      <c r="AJ1403" s="92"/>
      <c r="AK1403" s="92"/>
      <c r="AL1403" s="23"/>
      <c r="AM1403" s="608" t="s">
        <v>1371</v>
      </c>
      <c r="AN1403" s="609"/>
      <c r="AO1403" s="17"/>
      <c r="AP1403" s="17"/>
      <c r="AR1403" s="83"/>
      <c r="AS1403" s="162"/>
      <c r="AT1403" s="608" t="s">
        <v>1371</v>
      </c>
      <c r="AU1403" s="609"/>
      <c r="AV1403" s="83"/>
      <c r="AW1403" s="92"/>
      <c r="AX1403" s="83"/>
    </row>
    <row r="1404" spans="1:87" ht="12" customHeight="1" thickBot="1">
      <c r="C1404" s="348">
        <f>SUM(C1402:C1403)</f>
        <v>1</v>
      </c>
      <c r="D1404" s="157"/>
      <c r="E1404" s="157"/>
      <c r="F1404" s="157"/>
      <c r="G1404" s="157"/>
      <c r="H1404" s="157"/>
      <c r="I1404" s="157"/>
      <c r="J1404" s="157"/>
      <c r="K1404" s="157"/>
      <c r="L1404" s="157"/>
      <c r="M1404" s="157"/>
      <c r="N1404" s="157"/>
      <c r="O1404"/>
      <c r="P1404" s="424"/>
      <c r="Q1404" s="424"/>
      <c r="R1404"/>
      <c r="S1404" s="424"/>
      <c r="T1404" s="424"/>
      <c r="U1404" s="424"/>
      <c r="V1404" s="440"/>
      <c r="W1404"/>
      <c r="X1404"/>
      <c r="Y1404"/>
      <c r="Z1404"/>
      <c r="AA1404"/>
      <c r="AB1404"/>
      <c r="AC1404" s="85"/>
      <c r="AD1404" s="85"/>
      <c r="AE1404" s="440"/>
      <c r="AH1404" s="223"/>
      <c r="AI1404"/>
      <c r="AJ1404"/>
      <c r="AK1404" s="92"/>
      <c r="AL1404" s="23"/>
      <c r="AM1404" s="244">
        <f>AI1401</f>
        <v>0.66778650237080317</v>
      </c>
      <c r="AN1404" s="245">
        <f>AO1399*AM1404</f>
        <v>145303204.9676657</v>
      </c>
      <c r="AO1404" s="92"/>
      <c r="AR1404" s="83"/>
      <c r="AS1404" s="162"/>
      <c r="AT1404" s="244">
        <f>AS1401</f>
        <v>0.66566756336544464</v>
      </c>
      <c r="AU1404" s="245">
        <f>AY1399*AT1404</f>
        <v>137375215.95577025</v>
      </c>
      <c r="AV1404" s="83"/>
      <c r="AW1404" s="92"/>
      <c r="AX1404" s="83"/>
    </row>
    <row r="1405" spans="1:87" ht="13.15" customHeight="1" thickBot="1">
      <c r="C1405" s="65"/>
      <c r="D1405" s="65"/>
      <c r="E1405" s="65"/>
      <c r="F1405" s="65"/>
      <c r="G1405" s="65"/>
      <c r="H1405" s="65"/>
      <c r="I1405" s="65"/>
      <c r="J1405" s="65"/>
      <c r="K1405" s="65"/>
      <c r="L1405" s="65"/>
      <c r="M1405" s="65"/>
      <c r="N1405" s="65"/>
      <c r="O1405"/>
      <c r="P1405" s="424"/>
      <c r="Q1405" s="424"/>
      <c r="R1405"/>
      <c r="S1405" s="424"/>
      <c r="T1405" s="424"/>
      <c r="U1405" s="424"/>
      <c r="V1405" s="440"/>
      <c r="W1405"/>
      <c r="X1405"/>
      <c r="Y1405"/>
      <c r="Z1405"/>
      <c r="AA1405"/>
      <c r="AB1405"/>
      <c r="AC1405" s="85"/>
      <c r="AD1405" s="85"/>
      <c r="AE1405" s="440"/>
      <c r="AH1405" s="23"/>
      <c r="AI1405"/>
      <c r="AJ1405"/>
      <c r="AK1405" s="92"/>
      <c r="AL1405" s="23"/>
      <c r="AM1405" s="244">
        <f>AJ1401</f>
        <v>0.25015842820107465</v>
      </c>
      <c r="AN1405" s="245">
        <f>AO1399*AM1405</f>
        <v>54431800.041244835</v>
      </c>
      <c r="AO1405" s="92"/>
      <c r="AR1405" s="83"/>
      <c r="AS1405" s="162"/>
      <c r="AT1405" s="244">
        <f>AT1401</f>
        <v>0.25951097358369685</v>
      </c>
      <c r="AU1405" s="245">
        <f>AY1399*AT1405</f>
        <v>53555825.761906408</v>
      </c>
      <c r="AV1405" s="83"/>
      <c r="AW1405" s="92"/>
      <c r="AX1405" s="83"/>
    </row>
    <row r="1406" spans="1:87" ht="15.6" customHeight="1">
      <c r="A1406" s="92"/>
      <c r="B1406" s="92"/>
      <c r="C1406" s="439" t="s">
        <v>1705</v>
      </c>
      <c r="D1406" s="65"/>
      <c r="E1406" s="65"/>
      <c r="F1406" s="65"/>
      <c r="G1406" s="65"/>
      <c r="H1406" s="65"/>
      <c r="I1406" s="65"/>
      <c r="J1406" s="65"/>
      <c r="K1406" s="65"/>
      <c r="L1406" s="65"/>
      <c r="M1406" s="65"/>
      <c r="N1406" s="65"/>
      <c r="O1406"/>
      <c r="P1406" s="85"/>
      <c r="Q1406" s="85"/>
      <c r="R1406"/>
      <c r="S1406" s="85"/>
      <c r="T1406" s="85"/>
      <c r="U1406" s="85"/>
      <c r="V1406" s="97"/>
      <c r="W1406"/>
      <c r="X1406"/>
      <c r="Y1406"/>
      <c r="Z1406"/>
      <c r="AA1406"/>
      <c r="AB1406"/>
      <c r="AC1406" s="85"/>
      <c r="AD1406" s="85"/>
      <c r="AE1406" s="97"/>
      <c r="AH1406" s="223"/>
      <c r="AI1406"/>
      <c r="AJ1406"/>
      <c r="AK1406" s="92"/>
      <c r="AL1406" s="23"/>
      <c r="AM1406" s="246">
        <f>AK1401</f>
        <v>8.2055069428119867E-2</v>
      </c>
      <c r="AN1406" s="247">
        <f>AO1399*AM1406</f>
        <v>17854306.02358852</v>
      </c>
      <c r="AO1406" s="39"/>
      <c r="AP1406" s="39"/>
      <c r="AR1406" s="83"/>
      <c r="AS1406" s="162"/>
      <c r="AT1406" s="246">
        <f>AU1401</f>
        <v>7.4821463050857864E-2</v>
      </c>
      <c r="AU1406" s="247">
        <f>AY1399*AT1406</f>
        <v>15441062.792322706</v>
      </c>
      <c r="AV1406" s="83"/>
      <c r="AW1406" s="92"/>
      <c r="AX1406" s="83"/>
    </row>
    <row r="1407" spans="1:87" ht="13.5" thickBot="1">
      <c r="A1407" s="23"/>
      <c r="B1407" s="23"/>
      <c r="C1407" s="349" t="s">
        <v>1372</v>
      </c>
      <c r="D1407" s="65"/>
      <c r="E1407" s="65"/>
      <c r="F1407" s="65"/>
      <c r="G1407" s="65"/>
      <c r="H1407" s="65"/>
      <c r="I1407" s="65"/>
      <c r="J1407" s="65"/>
      <c r="K1407" s="65"/>
      <c r="L1407" s="65"/>
      <c r="M1407" s="65"/>
      <c r="N1407" s="65"/>
      <c r="O1407"/>
      <c r="P1407" s="85"/>
      <c r="Q1407" s="85"/>
      <c r="R1407"/>
      <c r="S1407" s="85"/>
      <c r="T1407" s="85"/>
      <c r="U1407" s="85"/>
      <c r="V1407" s="97"/>
      <c r="W1407"/>
      <c r="X1407"/>
      <c r="Y1407"/>
      <c r="Z1407"/>
      <c r="AA1407"/>
      <c r="AB1407"/>
      <c r="AC1407" s="85"/>
      <c r="AD1407" s="85"/>
      <c r="AE1407" s="97"/>
      <c r="AH1407" s="23"/>
      <c r="AI1407"/>
      <c r="AJ1407"/>
      <c r="AK1407" s="92"/>
      <c r="AL1407" s="23"/>
      <c r="AM1407" s="248">
        <f>SUM(AM1404:AM1406)</f>
        <v>0.99999999999999778</v>
      </c>
      <c r="AN1407" s="249">
        <f>SUM(AN1404:AN1406)</f>
        <v>217589311.03249905</v>
      </c>
      <c r="AO1407" s="92"/>
      <c r="AR1407" s="83"/>
      <c r="AS1407" s="162"/>
      <c r="AT1407" s="248">
        <f>SUM(AT1404:AT1406)</f>
        <v>0.99999999999999933</v>
      </c>
      <c r="AU1407" s="249">
        <f>SUM(AU1404:AU1406)</f>
        <v>206372104.50999936</v>
      </c>
      <c r="AV1407" s="83"/>
      <c r="AW1407" s="92"/>
      <c r="AX1407" s="83"/>
    </row>
    <row r="1408" spans="1:87" ht="11.45" customHeight="1">
      <c r="A1408" s="23"/>
      <c r="B1408" s="23"/>
      <c r="C1408" s="346">
        <f>'3.04 &amp; 4.04 Lead'!E35</f>
        <v>0.66190000000000004</v>
      </c>
      <c r="D1408" s="157"/>
      <c r="E1408" s="157"/>
      <c r="F1408" s="157"/>
      <c r="G1408" s="157"/>
      <c r="H1408" s="157"/>
      <c r="I1408" s="157"/>
      <c r="J1408" s="157"/>
      <c r="K1408" s="157"/>
      <c r="L1408" s="157"/>
      <c r="M1408" s="157"/>
      <c r="N1408" s="157"/>
      <c r="O1408"/>
      <c r="P1408" s="85"/>
      <c r="Q1408" s="85"/>
      <c r="R1408"/>
      <c r="S1408" s="85"/>
      <c r="T1408" s="85"/>
      <c r="U1408" s="85"/>
      <c r="V1408" s="97"/>
      <c r="W1408"/>
      <c r="X1408"/>
      <c r="Y1408"/>
      <c r="Z1408"/>
      <c r="AA1408"/>
      <c r="AB1408"/>
      <c r="AC1408" s="85"/>
      <c r="AD1408" s="85"/>
      <c r="AE1408" s="97"/>
      <c r="AH1408" s="23"/>
      <c r="AI1408" s="23"/>
      <c r="AJ1408" s="23"/>
      <c r="AK1408" s="23"/>
      <c r="AL1408" s="23"/>
      <c r="AM1408" s="23"/>
      <c r="AN1408" s="23"/>
      <c r="AO1408" s="23"/>
      <c r="AP1408" s="23"/>
    </row>
    <row r="1409" spans="1:42" ht="11.25" customHeight="1">
      <c r="A1409" s="23"/>
      <c r="B1409" s="23"/>
      <c r="C1409" s="347">
        <f>'3.04 &amp; 4.04 Lead'!F35</f>
        <v>0.33810000000000001</v>
      </c>
      <c r="D1409" s="157"/>
      <c r="E1409" s="157"/>
      <c r="F1409" s="157"/>
      <c r="G1409" s="157"/>
      <c r="H1409" s="157"/>
      <c r="I1409" s="157"/>
      <c r="J1409" s="157"/>
      <c r="K1409" s="157"/>
      <c r="L1409" s="157"/>
      <c r="M1409" s="157"/>
      <c r="N1409" s="157"/>
      <c r="O1409"/>
      <c r="P1409" s="85"/>
      <c r="Q1409" s="85"/>
      <c r="R1409"/>
      <c r="S1409" s="85"/>
      <c r="T1409" s="85"/>
      <c r="U1409" s="85"/>
      <c r="V1409" s="97"/>
      <c r="W1409"/>
      <c r="X1409"/>
      <c r="Y1409"/>
      <c r="Z1409"/>
      <c r="AA1409"/>
      <c r="AB1409"/>
      <c r="AC1409" s="85"/>
      <c r="AD1409" s="85"/>
      <c r="AE1409" s="97"/>
      <c r="AH1409" s="23"/>
      <c r="AI1409" s="23"/>
      <c r="AJ1409" s="23"/>
      <c r="AK1409" s="23"/>
      <c r="AL1409" s="23"/>
      <c r="AM1409" s="23"/>
      <c r="AN1409" s="23"/>
      <c r="AO1409" s="23"/>
      <c r="AP1409" s="23"/>
    </row>
    <row r="1410" spans="1:42" ht="11.25" customHeight="1" thickBot="1">
      <c r="A1410" s="23"/>
      <c r="B1410" s="23"/>
      <c r="C1410" s="348">
        <f>SUM(C1408:C1409)</f>
        <v>1</v>
      </c>
      <c r="D1410" s="157"/>
      <c r="E1410" s="157"/>
      <c r="F1410" s="157"/>
      <c r="G1410" s="157"/>
      <c r="H1410" s="157"/>
      <c r="I1410" s="157"/>
      <c r="J1410" s="157"/>
      <c r="K1410" s="157"/>
      <c r="L1410" s="157"/>
      <c r="M1410" s="157"/>
      <c r="N1410" s="157"/>
      <c r="O1410"/>
      <c r="P1410" s="85"/>
      <c r="Q1410" s="85"/>
      <c r="R1410"/>
      <c r="S1410" s="85"/>
      <c r="T1410" s="85"/>
      <c r="U1410" s="85"/>
      <c r="V1410" s="97"/>
      <c r="W1410"/>
      <c r="X1410"/>
      <c r="Y1410"/>
      <c r="Z1410"/>
      <c r="AA1410"/>
      <c r="AB1410"/>
      <c r="AC1410" s="85"/>
      <c r="AD1410" s="85"/>
      <c r="AE1410" s="97"/>
      <c r="AH1410" s="23"/>
      <c r="AI1410" s="23"/>
      <c r="AJ1410" s="23"/>
      <c r="AK1410" s="23"/>
      <c r="AL1410" s="23"/>
      <c r="AM1410" s="23"/>
      <c r="AN1410" s="23"/>
      <c r="AO1410" s="23"/>
      <c r="AP1410" s="23"/>
    </row>
    <row r="1411" spans="1:42" ht="12" customHeight="1">
      <c r="O1411"/>
      <c r="P1411" s="85"/>
      <c r="Q1411" s="85"/>
      <c r="R1411"/>
      <c r="S1411" s="85"/>
      <c r="T1411" s="85"/>
      <c r="U1411" s="85"/>
      <c r="V1411" s="97"/>
      <c r="W1411"/>
      <c r="X1411"/>
      <c r="Y1411"/>
      <c r="Z1411"/>
      <c r="AA1411"/>
      <c r="AB1411"/>
      <c r="AC1411" s="85"/>
      <c r="AD1411" s="85"/>
      <c r="AE1411" s="97"/>
      <c r="AH1411" s="23"/>
      <c r="AI1411" s="23"/>
      <c r="AJ1411" s="23"/>
      <c r="AK1411" s="23"/>
      <c r="AL1411" s="23"/>
      <c r="AM1411" s="23"/>
      <c r="AN1411" s="23"/>
      <c r="AO1411" s="23"/>
      <c r="AP1411" s="23"/>
    </row>
    <row r="1412" spans="1:42" ht="12" customHeight="1">
      <c r="O1412"/>
      <c r="P1412" s="85"/>
      <c r="Q1412" s="85"/>
      <c r="R1412"/>
      <c r="S1412" s="85"/>
      <c r="T1412" s="85"/>
      <c r="U1412" s="85"/>
      <c r="V1412" s="97"/>
      <c r="W1412"/>
      <c r="X1412"/>
      <c r="Y1412"/>
      <c r="Z1412"/>
      <c r="AA1412"/>
      <c r="AB1412"/>
      <c r="AC1412" s="85"/>
      <c r="AD1412" s="85"/>
      <c r="AE1412" s="97"/>
      <c r="AH1412" s="92"/>
      <c r="AI1412" s="23"/>
      <c r="AJ1412" s="23"/>
      <c r="AK1412" s="23"/>
      <c r="AL1412" s="92"/>
      <c r="AM1412" s="23"/>
      <c r="AN1412" s="23"/>
      <c r="AO1412" s="92"/>
      <c r="AP1412" s="23"/>
    </row>
    <row r="1413" spans="1:42">
      <c r="A1413" s="92"/>
      <c r="B1413" s="92"/>
      <c r="O1413"/>
      <c r="P1413" s="85"/>
      <c r="Q1413" s="85"/>
      <c r="R1413"/>
      <c r="S1413" s="85"/>
      <c r="T1413" s="85"/>
      <c r="U1413" s="85"/>
      <c r="V1413" s="97"/>
      <c r="W1413"/>
      <c r="X1413"/>
      <c r="Y1413"/>
      <c r="Z1413"/>
      <c r="AA1413"/>
      <c r="AB1413"/>
      <c r="AC1413" s="85"/>
      <c r="AD1413" s="85"/>
      <c r="AE1413" s="97"/>
      <c r="AH1413" s="23"/>
      <c r="AI1413" s="23"/>
      <c r="AJ1413" s="23"/>
      <c r="AK1413" s="23"/>
      <c r="AL1413" s="23"/>
      <c r="AM1413" s="23"/>
      <c r="AN1413" s="23"/>
      <c r="AO1413" s="23"/>
      <c r="AP1413" s="23"/>
    </row>
    <row r="1414" spans="1:42">
      <c r="A1414" s="23"/>
      <c r="B1414" s="23"/>
      <c r="O1414"/>
      <c r="P1414" s="85"/>
      <c r="Q1414" s="85"/>
      <c r="R1414" s="85"/>
      <c r="S1414" s="85"/>
      <c r="T1414" s="85"/>
      <c r="U1414" s="85"/>
      <c r="V1414" s="97"/>
      <c r="W1414" s="97"/>
      <c r="X1414" s="97"/>
      <c r="Y1414" s="97"/>
      <c r="Z1414" s="97"/>
      <c r="AA1414" s="97"/>
      <c r="AB1414" s="97"/>
      <c r="AC1414" s="85"/>
      <c r="AD1414" s="85"/>
      <c r="AE1414" s="97"/>
      <c r="AH1414" s="23"/>
      <c r="AI1414" s="23"/>
      <c r="AJ1414" s="23"/>
      <c r="AK1414" s="23"/>
      <c r="AL1414" s="23"/>
      <c r="AM1414" s="23"/>
      <c r="AN1414" s="23"/>
      <c r="AO1414" s="23"/>
      <c r="AP1414" s="23"/>
    </row>
    <row r="1415" spans="1:42">
      <c r="A1415" s="23"/>
      <c r="B1415" s="23"/>
      <c r="O1415"/>
      <c r="P1415" s="85"/>
      <c r="Q1415" s="85"/>
      <c r="R1415" s="85"/>
      <c r="S1415" s="85"/>
      <c r="T1415" s="85"/>
      <c r="U1415" s="85"/>
      <c r="V1415" s="97"/>
      <c r="W1415" s="97"/>
      <c r="X1415" s="97"/>
      <c r="Y1415" s="97"/>
      <c r="Z1415" s="97"/>
      <c r="AA1415" s="97"/>
      <c r="AB1415" s="97"/>
      <c r="AC1415" s="85"/>
      <c r="AD1415" s="85"/>
      <c r="AE1415" s="97"/>
      <c r="AH1415" s="23"/>
      <c r="AI1415" s="23"/>
      <c r="AJ1415" s="23"/>
      <c r="AK1415" s="23"/>
      <c r="AL1415" s="23"/>
      <c r="AM1415" s="23"/>
      <c r="AN1415" s="23"/>
      <c r="AO1415" s="23"/>
      <c r="AP1415" s="23"/>
    </row>
    <row r="1416" spans="1:42">
      <c r="A1416" s="92"/>
      <c r="B1416" s="92"/>
      <c r="O1416"/>
      <c r="V1416" s="97"/>
      <c r="W1416" s="97"/>
      <c r="X1416" s="97"/>
      <c r="Y1416" s="97"/>
      <c r="Z1416" s="97"/>
      <c r="AA1416" s="97"/>
      <c r="AB1416" s="97"/>
      <c r="AE1416" s="97"/>
      <c r="AH1416" s="23"/>
      <c r="AI1416" s="23"/>
      <c r="AJ1416" s="23"/>
      <c r="AK1416" s="23"/>
      <c r="AL1416" s="23"/>
      <c r="AM1416" s="23"/>
      <c r="AN1416" s="23"/>
      <c r="AO1416" s="23"/>
      <c r="AP1416" s="23"/>
    </row>
    <row r="1417" spans="1:42">
      <c r="A1417" s="23"/>
      <c r="B1417" s="23"/>
      <c r="O1417"/>
      <c r="V1417" s="97"/>
      <c r="W1417" s="97"/>
      <c r="X1417" s="97"/>
      <c r="Y1417" s="97"/>
      <c r="Z1417" s="97"/>
      <c r="AA1417" s="97"/>
      <c r="AB1417" s="97"/>
      <c r="AE1417" s="97"/>
      <c r="AF1417" s="159"/>
      <c r="AG1417" s="159"/>
      <c r="AH1417" s="23"/>
      <c r="AI1417" s="23"/>
      <c r="AJ1417" s="23"/>
      <c r="AK1417" s="23"/>
      <c r="AL1417" s="23"/>
      <c r="AM1417" s="23"/>
      <c r="AN1417" s="23"/>
      <c r="AO1417" s="23"/>
      <c r="AP1417" s="23"/>
    </row>
    <row r="1418" spans="1:42">
      <c r="A1418" s="23"/>
      <c r="B1418" s="23"/>
      <c r="O1418"/>
      <c r="V1418" s="97"/>
      <c r="W1418" s="97"/>
      <c r="X1418" s="97"/>
      <c r="Y1418" s="97"/>
      <c r="Z1418" s="97"/>
      <c r="AA1418" s="97"/>
      <c r="AB1418" s="97"/>
      <c r="AE1418" s="97"/>
      <c r="AH1418" s="23"/>
      <c r="AI1418" s="23"/>
      <c r="AJ1418" s="23"/>
      <c r="AK1418" s="23"/>
      <c r="AL1418" s="23"/>
      <c r="AM1418" s="23"/>
      <c r="AN1418" s="23"/>
      <c r="AO1418" s="23"/>
      <c r="AP1418" s="23"/>
    </row>
    <row r="1419" spans="1:42">
      <c r="A1419" s="23"/>
      <c r="B1419" s="23"/>
      <c r="O1419"/>
      <c r="P1419" s="85"/>
      <c r="Q1419" s="85"/>
      <c r="R1419" s="85"/>
      <c r="S1419" s="85"/>
      <c r="T1419" s="85"/>
      <c r="U1419" s="85"/>
      <c r="V1419" s="97"/>
      <c r="W1419" s="97"/>
      <c r="X1419" s="97"/>
      <c r="Y1419" s="97"/>
      <c r="Z1419" s="97"/>
      <c r="AA1419" s="97"/>
      <c r="AB1419" s="97"/>
      <c r="AC1419" s="85"/>
      <c r="AD1419" s="85"/>
      <c r="AE1419" s="97"/>
      <c r="AH1419" s="23"/>
      <c r="AI1419" s="23"/>
      <c r="AJ1419" s="23"/>
      <c r="AK1419" s="23"/>
      <c r="AL1419" s="23"/>
      <c r="AM1419" s="23"/>
      <c r="AN1419" s="23"/>
      <c r="AO1419" s="23"/>
      <c r="AP1419" s="23"/>
    </row>
    <row r="1420" spans="1:42" customFormat="1"/>
    <row r="1421" spans="1:42" customFormat="1"/>
    <row r="1422" spans="1:42" customFormat="1"/>
    <row r="1423" spans="1:42" customFormat="1"/>
    <row r="1424" spans="1:42" customFormat="1"/>
    <row r="1425" spans="15:42" customFormat="1"/>
    <row r="1426" spans="15:42" customFormat="1"/>
    <row r="1427" spans="15:42" customFormat="1"/>
    <row r="1428" spans="15:42" customFormat="1"/>
    <row r="1429" spans="15:42" customFormat="1"/>
    <row r="1430" spans="15:42">
      <c r="O1430"/>
      <c r="AF1430" s="23"/>
      <c r="AG1430" s="23"/>
      <c r="AH1430" s="23"/>
      <c r="AI1430" s="23"/>
      <c r="AJ1430" s="23"/>
      <c r="AK1430" s="23"/>
      <c r="AL1430" s="23"/>
      <c r="AM1430" s="23"/>
      <c r="AN1430" s="23"/>
      <c r="AO1430" s="23"/>
      <c r="AP1430" s="23"/>
    </row>
    <row r="1431" spans="15:42">
      <c r="AF1431" s="23"/>
      <c r="AG1431" s="23"/>
      <c r="AH1431" s="23"/>
      <c r="AI1431" s="23"/>
      <c r="AJ1431" s="23"/>
      <c r="AK1431" s="23"/>
      <c r="AL1431" s="23"/>
      <c r="AM1431" s="23"/>
      <c r="AN1431" s="23"/>
      <c r="AO1431" s="23"/>
      <c r="AP1431" s="23"/>
    </row>
    <row r="1432" spans="15:42">
      <c r="P1432" s="223"/>
      <c r="Q1432" s="223"/>
      <c r="R1432" s="223"/>
      <c r="S1432" s="223"/>
      <c r="T1432" s="223"/>
      <c r="U1432" s="223"/>
      <c r="V1432" s="223"/>
      <c r="W1432" s="223"/>
      <c r="X1432" s="223"/>
      <c r="Y1432" s="223"/>
      <c r="Z1432" s="223"/>
      <c r="AA1432" s="223"/>
      <c r="AB1432" s="223"/>
      <c r="AF1432" s="23"/>
      <c r="AG1432" s="23"/>
      <c r="AH1432" s="23"/>
      <c r="AI1432" s="23"/>
      <c r="AJ1432" s="23"/>
      <c r="AK1432" s="23"/>
      <c r="AL1432" s="23"/>
      <c r="AM1432" s="23"/>
      <c r="AN1432" s="23"/>
      <c r="AO1432" s="23"/>
      <c r="AP1432" s="23"/>
    </row>
    <row r="1433" spans="15:42">
      <c r="P1433" s="223"/>
      <c r="Q1433" s="223"/>
      <c r="R1433" s="223"/>
      <c r="S1433" s="223"/>
      <c r="T1433" s="223"/>
      <c r="U1433" s="223"/>
      <c r="V1433" s="223"/>
      <c r="W1433" s="223"/>
      <c r="X1433" s="223"/>
      <c r="Y1433" s="223"/>
      <c r="Z1433" s="223"/>
      <c r="AA1433" s="223"/>
      <c r="AB1433" s="223"/>
      <c r="AF1433" s="23"/>
      <c r="AG1433" s="23"/>
      <c r="AH1433" s="92"/>
      <c r="AI1433" s="92"/>
      <c r="AJ1433" s="92"/>
      <c r="AK1433" s="92"/>
      <c r="AL1433" s="92"/>
      <c r="AM1433" s="92"/>
      <c r="AN1433" s="92"/>
      <c r="AO1433" s="92"/>
    </row>
    <row r="1434" spans="15:42">
      <c r="AF1434" s="23"/>
      <c r="AG1434" s="23"/>
      <c r="AH1434" s="92"/>
      <c r="AI1434" s="92"/>
      <c r="AJ1434" s="92"/>
      <c r="AK1434" s="92"/>
      <c r="AL1434" s="92"/>
      <c r="AM1434" s="92"/>
      <c r="AN1434" s="92"/>
      <c r="AO1434" s="92"/>
    </row>
    <row r="1435" spans="15:42">
      <c r="P1435" s="92"/>
      <c r="Q1435" s="92"/>
      <c r="R1435" s="92"/>
      <c r="S1435" s="92"/>
      <c r="T1435" s="92"/>
      <c r="U1435" s="92"/>
      <c r="V1435" s="92"/>
      <c r="W1435" s="92"/>
      <c r="X1435" s="92"/>
      <c r="Y1435" s="92"/>
      <c r="Z1435" s="92"/>
      <c r="AA1435" s="92"/>
      <c r="AB1435" s="92"/>
      <c r="AC1435" s="92">
        <f t="shared" ref="AC1435:AI1435" si="1174">AC1426-AC1433</f>
        <v>0</v>
      </c>
      <c r="AD1435" s="92">
        <f t="shared" si="1174"/>
        <v>0</v>
      </c>
      <c r="AE1435" s="92">
        <f t="shared" si="1174"/>
        <v>0</v>
      </c>
      <c r="AF1435" s="92">
        <f t="shared" si="1174"/>
        <v>0</v>
      </c>
      <c r="AG1435" s="92">
        <f t="shared" si="1174"/>
        <v>0</v>
      </c>
      <c r="AH1435" s="92">
        <f t="shared" si="1174"/>
        <v>0</v>
      </c>
      <c r="AI1435" s="92">
        <f t="shared" si="1174"/>
        <v>0</v>
      </c>
      <c r="AJ1435" s="92"/>
      <c r="AK1435" s="92"/>
      <c r="AL1435" s="92"/>
      <c r="AM1435" s="92"/>
      <c r="AN1435" s="92"/>
      <c r="AO1435" s="92"/>
    </row>
    <row r="1436" spans="15:42">
      <c r="AH1436" s="92"/>
      <c r="AI1436" s="92"/>
      <c r="AJ1436" s="92"/>
      <c r="AK1436" s="92"/>
      <c r="AL1436" s="92"/>
      <c r="AM1436" s="92"/>
      <c r="AN1436" s="92"/>
      <c r="AO1436" s="92"/>
    </row>
    <row r="1437" spans="15:42">
      <c r="AH1437" s="92"/>
      <c r="AI1437" s="92"/>
      <c r="AJ1437" s="92"/>
      <c r="AK1437" s="92"/>
      <c r="AL1437" s="92"/>
      <c r="AM1437" s="92"/>
      <c r="AN1437" s="92"/>
      <c r="AO1437" s="92"/>
    </row>
    <row r="1438" spans="15:42">
      <c r="AH1438" s="92"/>
      <c r="AI1438" s="92"/>
      <c r="AJ1438" s="92"/>
      <c r="AK1438" s="92"/>
      <c r="AL1438" s="92"/>
      <c r="AM1438" s="92"/>
      <c r="AN1438" s="92"/>
      <c r="AO1438" s="92"/>
    </row>
    <row r="1439" spans="15:42">
      <c r="AH1439" s="92"/>
      <c r="AI1439" s="92"/>
      <c r="AJ1439" s="92"/>
      <c r="AK1439" s="92"/>
      <c r="AL1439" s="92"/>
      <c r="AM1439" s="92"/>
      <c r="AN1439" s="92"/>
      <c r="AO1439" s="92"/>
    </row>
    <row r="1440" spans="15:42">
      <c r="AH1440" s="92"/>
      <c r="AI1440" s="92"/>
      <c r="AJ1440" s="92"/>
      <c r="AK1440" s="92"/>
      <c r="AL1440" s="92"/>
      <c r="AM1440" s="92"/>
      <c r="AN1440" s="92"/>
      <c r="AO1440" s="92"/>
    </row>
    <row r="1441" spans="34:41">
      <c r="AH1441" s="92"/>
      <c r="AI1441" s="92"/>
      <c r="AJ1441" s="92"/>
      <c r="AK1441" s="92"/>
      <c r="AL1441" s="92"/>
      <c r="AM1441" s="92"/>
      <c r="AN1441" s="92"/>
      <c r="AO1441" s="92"/>
    </row>
    <row r="1442" spans="34:41">
      <c r="AH1442" s="92"/>
      <c r="AI1442" s="92"/>
      <c r="AJ1442" s="92"/>
      <c r="AK1442" s="92"/>
      <c r="AL1442" s="92"/>
      <c r="AM1442" s="92"/>
      <c r="AN1442" s="92"/>
      <c r="AO1442" s="92"/>
    </row>
    <row r="1443" spans="34:41">
      <c r="AH1443" s="92"/>
      <c r="AI1443" s="92"/>
      <c r="AJ1443" s="92"/>
      <c r="AK1443" s="92"/>
      <c r="AL1443" s="92"/>
      <c r="AM1443" s="92"/>
      <c r="AN1443" s="92"/>
      <c r="AO1443" s="92"/>
    </row>
    <row r="1444" spans="34:41">
      <c r="AH1444" s="92"/>
      <c r="AI1444" s="92"/>
      <c r="AJ1444" s="92"/>
      <c r="AK1444" s="92"/>
      <c r="AL1444" s="92"/>
      <c r="AM1444" s="92"/>
      <c r="AN1444" s="92"/>
      <c r="AO1444" s="92"/>
    </row>
    <row r="1445" spans="34:41">
      <c r="AH1445" s="92"/>
      <c r="AI1445" s="92"/>
      <c r="AJ1445" s="92"/>
      <c r="AK1445" s="92"/>
      <c r="AL1445" s="92"/>
      <c r="AM1445" s="92"/>
      <c r="AN1445" s="92"/>
      <c r="AO1445" s="92"/>
    </row>
    <row r="1446" spans="34:41">
      <c r="AH1446" s="92"/>
      <c r="AI1446" s="92"/>
      <c r="AJ1446" s="92"/>
      <c r="AK1446" s="92"/>
      <c r="AL1446" s="92"/>
      <c r="AM1446" s="92"/>
      <c r="AN1446" s="92"/>
      <c r="AO1446" s="92"/>
    </row>
    <row r="1447" spans="34:41">
      <c r="AH1447" s="92"/>
      <c r="AI1447" s="92"/>
      <c r="AJ1447" s="92"/>
      <c r="AK1447" s="92"/>
      <c r="AL1447" s="92"/>
      <c r="AM1447" s="92"/>
      <c r="AN1447" s="92"/>
      <c r="AO1447" s="92"/>
    </row>
    <row r="1448" spans="34:41">
      <c r="AH1448" s="92"/>
      <c r="AI1448" s="92"/>
      <c r="AJ1448" s="92"/>
      <c r="AK1448" s="92"/>
      <c r="AL1448" s="92"/>
      <c r="AM1448" s="92"/>
      <c r="AN1448" s="92"/>
      <c r="AO1448" s="92"/>
    </row>
    <row r="1449" spans="34:41">
      <c r="AH1449" s="92"/>
      <c r="AI1449" s="92"/>
      <c r="AJ1449" s="92"/>
      <c r="AK1449" s="92"/>
      <c r="AL1449" s="92"/>
      <c r="AM1449" s="92"/>
      <c r="AN1449" s="92"/>
      <c r="AO1449" s="92"/>
    </row>
    <row r="1450" spans="34:41">
      <c r="AH1450" s="92"/>
      <c r="AI1450" s="92"/>
      <c r="AJ1450" s="92"/>
      <c r="AK1450" s="92"/>
      <c r="AL1450" s="92"/>
      <c r="AM1450" s="92"/>
      <c r="AN1450" s="92"/>
      <c r="AO1450" s="92"/>
    </row>
    <row r="1451" spans="34:41">
      <c r="AH1451" s="92"/>
      <c r="AI1451" s="92"/>
      <c r="AJ1451" s="92"/>
      <c r="AK1451" s="92"/>
      <c r="AL1451" s="92"/>
      <c r="AM1451" s="92"/>
      <c r="AN1451" s="92"/>
      <c r="AO1451" s="92"/>
    </row>
    <row r="1452" spans="34:41">
      <c r="AH1452" s="92"/>
      <c r="AI1452" s="92"/>
      <c r="AJ1452" s="92"/>
      <c r="AK1452" s="92"/>
      <c r="AL1452" s="92"/>
      <c r="AM1452" s="92"/>
      <c r="AN1452" s="92"/>
      <c r="AO1452" s="92"/>
    </row>
    <row r="1453" spans="34:41">
      <c r="AH1453" s="92"/>
      <c r="AI1453" s="92"/>
      <c r="AJ1453" s="92"/>
      <c r="AK1453" s="92"/>
      <c r="AL1453" s="92"/>
      <c r="AM1453" s="92"/>
      <c r="AN1453" s="92"/>
      <c r="AO1453" s="92"/>
    </row>
    <row r="1454" spans="34:41">
      <c r="AH1454" s="92"/>
      <c r="AI1454" s="92"/>
      <c r="AJ1454" s="92"/>
      <c r="AK1454" s="92"/>
      <c r="AL1454" s="92"/>
      <c r="AM1454" s="92"/>
      <c r="AN1454" s="92"/>
      <c r="AO1454" s="92"/>
    </row>
    <row r="1455" spans="34:41">
      <c r="AH1455" s="92"/>
      <c r="AI1455" s="92"/>
      <c r="AJ1455" s="92"/>
      <c r="AK1455" s="92"/>
      <c r="AL1455" s="92"/>
      <c r="AM1455" s="92"/>
      <c r="AN1455" s="92"/>
      <c r="AO1455" s="92"/>
    </row>
    <row r="1456" spans="34:41">
      <c r="AH1456" s="92"/>
      <c r="AI1456" s="92"/>
      <c r="AJ1456" s="92"/>
      <c r="AK1456" s="92"/>
      <c r="AL1456" s="92"/>
      <c r="AM1456" s="92"/>
      <c r="AN1456" s="92"/>
      <c r="AO1456" s="92"/>
    </row>
    <row r="1457" spans="34:41">
      <c r="AH1457" s="92"/>
      <c r="AI1457" s="92"/>
      <c r="AJ1457" s="92"/>
      <c r="AK1457" s="92"/>
      <c r="AL1457" s="92"/>
      <c r="AM1457" s="92"/>
      <c r="AN1457" s="92"/>
      <c r="AO1457" s="92"/>
    </row>
    <row r="1458" spans="34:41">
      <c r="AH1458" s="92"/>
      <c r="AI1458" s="92"/>
      <c r="AJ1458" s="92"/>
      <c r="AK1458" s="92"/>
      <c r="AL1458" s="92"/>
      <c r="AM1458" s="92"/>
      <c r="AN1458" s="92"/>
      <c r="AO1458" s="92"/>
    </row>
    <row r="1459" spans="34:41">
      <c r="AH1459" s="92"/>
      <c r="AI1459" s="92"/>
      <c r="AJ1459" s="92"/>
      <c r="AK1459" s="92"/>
      <c r="AL1459" s="92"/>
      <c r="AM1459" s="92"/>
      <c r="AN1459" s="92"/>
      <c r="AO1459" s="92"/>
    </row>
    <row r="1460" spans="34:41">
      <c r="AH1460" s="92"/>
      <c r="AI1460" s="92"/>
      <c r="AJ1460" s="92"/>
      <c r="AK1460" s="92"/>
      <c r="AL1460" s="92"/>
      <c r="AM1460" s="92"/>
      <c r="AN1460" s="92"/>
      <c r="AO1460" s="92"/>
    </row>
    <row r="1461" spans="34:41">
      <c r="AH1461" s="92"/>
      <c r="AI1461" s="92"/>
      <c r="AJ1461" s="92"/>
      <c r="AK1461" s="92"/>
      <c r="AL1461" s="92"/>
      <c r="AM1461" s="92"/>
      <c r="AN1461" s="92"/>
      <c r="AO1461" s="92"/>
    </row>
    <row r="1462" spans="34:41">
      <c r="AH1462" s="92"/>
      <c r="AI1462" s="92"/>
      <c r="AJ1462" s="92"/>
      <c r="AK1462" s="92"/>
      <c r="AL1462" s="92"/>
      <c r="AM1462" s="92"/>
      <c r="AN1462" s="92"/>
      <c r="AO1462" s="92"/>
    </row>
    <row r="1463" spans="34:41">
      <c r="AH1463" s="92"/>
      <c r="AI1463" s="92"/>
      <c r="AJ1463" s="92"/>
      <c r="AK1463" s="92"/>
      <c r="AL1463" s="92"/>
      <c r="AM1463" s="92"/>
      <c r="AN1463" s="92"/>
      <c r="AO1463" s="92"/>
    </row>
    <row r="1464" spans="34:41">
      <c r="AH1464" s="92"/>
      <c r="AI1464" s="92"/>
      <c r="AJ1464" s="92"/>
      <c r="AK1464" s="92"/>
      <c r="AL1464" s="92"/>
      <c r="AM1464" s="92"/>
      <c r="AN1464" s="92"/>
      <c r="AO1464" s="92"/>
    </row>
    <row r="1465" spans="34:41">
      <c r="AH1465" s="92"/>
      <c r="AI1465" s="92"/>
      <c r="AJ1465" s="92"/>
      <c r="AK1465" s="92"/>
      <c r="AL1465" s="92"/>
      <c r="AM1465" s="92"/>
      <c r="AN1465" s="92"/>
      <c r="AO1465" s="92"/>
    </row>
    <row r="1466" spans="34:41">
      <c r="AH1466" s="92"/>
      <c r="AI1466" s="92"/>
      <c r="AJ1466" s="92"/>
      <c r="AK1466" s="92"/>
      <c r="AL1466" s="92"/>
      <c r="AM1466" s="92"/>
      <c r="AN1466" s="92"/>
      <c r="AO1466" s="92"/>
    </row>
    <row r="1467" spans="34:41">
      <c r="AH1467" s="92"/>
      <c r="AI1467" s="92"/>
      <c r="AJ1467" s="92"/>
      <c r="AK1467" s="92"/>
      <c r="AL1467" s="92"/>
      <c r="AM1467" s="92"/>
      <c r="AN1467" s="92"/>
      <c r="AO1467" s="92"/>
    </row>
    <row r="1468" spans="34:41">
      <c r="AH1468" s="92"/>
      <c r="AI1468" s="92"/>
      <c r="AJ1468" s="92"/>
      <c r="AK1468" s="92"/>
      <c r="AL1468" s="92"/>
      <c r="AM1468" s="92"/>
      <c r="AN1468" s="92"/>
      <c r="AO1468" s="92"/>
    </row>
    <row r="1469" spans="34:41">
      <c r="AH1469" s="92"/>
      <c r="AI1469" s="92"/>
      <c r="AJ1469" s="92"/>
      <c r="AK1469" s="92"/>
      <c r="AL1469" s="92"/>
      <c r="AM1469" s="92"/>
      <c r="AN1469" s="92"/>
      <c r="AO1469" s="92"/>
    </row>
    <row r="1470" spans="34:41">
      <c r="AH1470" s="92"/>
      <c r="AI1470" s="92"/>
      <c r="AJ1470" s="92"/>
      <c r="AK1470" s="92"/>
      <c r="AL1470" s="92"/>
      <c r="AM1470" s="92"/>
      <c r="AN1470" s="92"/>
      <c r="AO1470" s="92"/>
    </row>
    <row r="1471" spans="34:41">
      <c r="AH1471" s="92"/>
      <c r="AI1471" s="92"/>
      <c r="AJ1471" s="92"/>
      <c r="AK1471" s="92"/>
      <c r="AL1471" s="92"/>
      <c r="AM1471" s="92"/>
      <c r="AN1471" s="92"/>
      <c r="AO1471" s="92"/>
    </row>
    <row r="1472" spans="34:41">
      <c r="AH1472" s="92"/>
      <c r="AI1472" s="92"/>
      <c r="AJ1472" s="92"/>
      <c r="AK1472" s="92"/>
      <c r="AL1472" s="92"/>
      <c r="AM1472" s="92"/>
      <c r="AN1472" s="92"/>
      <c r="AO1472" s="92"/>
    </row>
    <row r="1473" spans="34:41">
      <c r="AH1473" s="92"/>
      <c r="AI1473" s="92"/>
      <c r="AJ1473" s="92"/>
      <c r="AK1473" s="92"/>
      <c r="AL1473" s="92"/>
      <c r="AM1473" s="92"/>
      <c r="AN1473" s="92"/>
      <c r="AO1473" s="92"/>
    </row>
    <row r="1474" spans="34:41">
      <c r="AH1474" s="92"/>
      <c r="AI1474" s="92"/>
      <c r="AJ1474" s="92"/>
      <c r="AK1474" s="92"/>
      <c r="AL1474" s="92"/>
      <c r="AM1474" s="92"/>
      <c r="AN1474" s="92"/>
      <c r="AO1474" s="92"/>
    </row>
    <row r="1475" spans="34:41">
      <c r="AH1475" s="92"/>
      <c r="AI1475" s="92"/>
      <c r="AJ1475" s="92"/>
      <c r="AK1475" s="92"/>
      <c r="AL1475" s="92"/>
      <c r="AM1475" s="92"/>
      <c r="AN1475" s="92"/>
      <c r="AO1475" s="92"/>
    </row>
    <row r="1476" spans="34:41">
      <c r="AH1476" s="92"/>
      <c r="AI1476" s="92"/>
      <c r="AJ1476" s="92"/>
      <c r="AK1476" s="92"/>
      <c r="AL1476" s="92"/>
      <c r="AM1476" s="92"/>
      <c r="AN1476" s="92"/>
      <c r="AO1476" s="92"/>
    </row>
    <row r="1477" spans="34:41">
      <c r="AH1477" s="92"/>
      <c r="AI1477" s="92"/>
      <c r="AJ1477" s="92"/>
      <c r="AK1477" s="92"/>
      <c r="AL1477" s="92"/>
      <c r="AM1477" s="92"/>
      <c r="AN1477" s="92"/>
      <c r="AO1477" s="92"/>
    </row>
    <row r="1478" spans="34:41">
      <c r="AH1478" s="92"/>
      <c r="AI1478" s="92"/>
      <c r="AJ1478" s="92"/>
      <c r="AK1478" s="92"/>
      <c r="AL1478" s="92"/>
      <c r="AM1478" s="92"/>
      <c r="AN1478" s="92"/>
      <c r="AO1478" s="92"/>
    </row>
    <row r="1479" spans="34:41">
      <c r="AH1479" s="92"/>
      <c r="AI1479" s="92"/>
      <c r="AJ1479" s="92"/>
      <c r="AK1479" s="92"/>
      <c r="AL1479" s="92"/>
      <c r="AM1479" s="92"/>
      <c r="AN1479" s="92"/>
      <c r="AO1479" s="92"/>
    </row>
    <row r="1480" spans="34:41">
      <c r="AH1480" s="92"/>
      <c r="AI1480" s="92"/>
      <c r="AJ1480" s="92"/>
      <c r="AK1480" s="92"/>
      <c r="AL1480" s="92"/>
      <c r="AM1480" s="92"/>
      <c r="AN1480" s="92"/>
      <c r="AO1480" s="92"/>
    </row>
    <row r="1481" spans="34:41">
      <c r="AH1481" s="92"/>
      <c r="AI1481" s="92"/>
      <c r="AJ1481" s="92"/>
      <c r="AK1481" s="92"/>
      <c r="AL1481" s="92"/>
      <c r="AM1481" s="92"/>
      <c r="AN1481" s="92"/>
      <c r="AO1481" s="92"/>
    </row>
    <row r="1482" spans="34:41">
      <c r="AH1482" s="92"/>
      <c r="AI1482" s="92"/>
      <c r="AJ1482" s="92"/>
      <c r="AK1482" s="92"/>
      <c r="AL1482" s="92"/>
      <c r="AM1482" s="92"/>
      <c r="AN1482" s="92"/>
      <c r="AO1482" s="92"/>
    </row>
    <row r="1483" spans="34:41">
      <c r="AH1483" s="92"/>
      <c r="AI1483" s="92"/>
      <c r="AJ1483" s="92"/>
      <c r="AK1483" s="92"/>
      <c r="AL1483" s="92"/>
      <c r="AM1483" s="92"/>
      <c r="AN1483" s="92"/>
      <c r="AO1483" s="92"/>
    </row>
    <row r="1484" spans="34:41">
      <c r="AH1484" s="92"/>
      <c r="AI1484" s="92"/>
      <c r="AJ1484" s="92"/>
      <c r="AK1484" s="92"/>
      <c r="AL1484" s="92"/>
      <c r="AM1484" s="92"/>
      <c r="AN1484" s="92"/>
      <c r="AO1484" s="92"/>
    </row>
    <row r="1485" spans="34:41">
      <c r="AH1485" s="92"/>
      <c r="AI1485" s="92"/>
      <c r="AJ1485" s="92"/>
      <c r="AK1485" s="92"/>
      <c r="AL1485" s="92"/>
      <c r="AM1485" s="92"/>
      <c r="AN1485" s="92"/>
      <c r="AO1485" s="92"/>
    </row>
    <row r="1486" spans="34:41">
      <c r="AH1486" s="92"/>
      <c r="AI1486" s="92"/>
      <c r="AJ1486" s="92"/>
      <c r="AK1486" s="92"/>
      <c r="AL1486" s="92"/>
      <c r="AM1486" s="92"/>
      <c r="AN1486" s="92"/>
      <c r="AO1486" s="92"/>
    </row>
    <row r="1487" spans="34:41">
      <c r="AH1487" s="92"/>
      <c r="AI1487" s="92"/>
      <c r="AJ1487" s="92"/>
      <c r="AK1487" s="92"/>
      <c r="AL1487" s="92"/>
      <c r="AM1487" s="92"/>
      <c r="AN1487" s="92"/>
      <c r="AO1487" s="92"/>
    </row>
    <row r="1488" spans="34:41">
      <c r="AH1488" s="92"/>
      <c r="AI1488" s="92"/>
      <c r="AJ1488" s="92"/>
      <c r="AK1488" s="92"/>
      <c r="AL1488" s="92"/>
      <c r="AM1488" s="92"/>
      <c r="AN1488" s="92"/>
      <c r="AO1488" s="92"/>
    </row>
    <row r="1489" spans="34:41">
      <c r="AH1489" s="92"/>
      <c r="AI1489" s="92"/>
      <c r="AJ1489" s="92"/>
      <c r="AK1489" s="92"/>
      <c r="AL1489" s="92"/>
      <c r="AM1489" s="92"/>
      <c r="AN1489" s="92"/>
      <c r="AO1489" s="92"/>
    </row>
    <row r="1490" spans="34:41">
      <c r="AH1490" s="92"/>
      <c r="AI1490" s="92"/>
      <c r="AJ1490" s="92"/>
      <c r="AK1490" s="92"/>
      <c r="AL1490" s="92"/>
      <c r="AM1490" s="92"/>
      <c r="AN1490" s="92"/>
      <c r="AO1490" s="92"/>
    </row>
    <row r="1491" spans="34:41">
      <c r="AH1491" s="92"/>
      <c r="AI1491" s="92"/>
      <c r="AJ1491" s="92"/>
      <c r="AK1491" s="92"/>
      <c r="AL1491" s="92"/>
      <c r="AM1491" s="92"/>
      <c r="AN1491" s="92"/>
      <c r="AO1491" s="92"/>
    </row>
    <row r="1492" spans="34:41">
      <c r="AH1492" s="92"/>
      <c r="AI1492" s="92"/>
      <c r="AJ1492" s="92"/>
      <c r="AK1492" s="92"/>
      <c r="AL1492" s="92"/>
      <c r="AM1492" s="92"/>
      <c r="AN1492" s="92"/>
      <c r="AO1492" s="92"/>
    </row>
    <row r="1493" spans="34:41">
      <c r="AH1493" s="92"/>
      <c r="AI1493" s="92"/>
      <c r="AJ1493" s="92"/>
      <c r="AK1493" s="92"/>
      <c r="AL1493" s="92"/>
      <c r="AM1493" s="92"/>
      <c r="AN1493" s="92"/>
      <c r="AO1493" s="92"/>
    </row>
    <row r="1494" spans="34:41">
      <c r="AH1494" s="92"/>
      <c r="AI1494" s="92"/>
      <c r="AJ1494" s="92"/>
      <c r="AK1494" s="92"/>
      <c r="AL1494" s="92"/>
      <c r="AM1494" s="92"/>
      <c r="AN1494" s="92"/>
      <c r="AO1494" s="92"/>
    </row>
    <row r="1495" spans="34:41">
      <c r="AH1495" s="92"/>
      <c r="AI1495" s="92"/>
      <c r="AJ1495" s="92"/>
      <c r="AK1495" s="92"/>
      <c r="AL1495" s="92"/>
      <c r="AM1495" s="92"/>
      <c r="AN1495" s="92"/>
      <c r="AO1495" s="92"/>
    </row>
    <row r="1496" spans="34:41">
      <c r="AH1496" s="92"/>
      <c r="AI1496" s="92"/>
      <c r="AJ1496" s="92"/>
      <c r="AK1496" s="92"/>
      <c r="AL1496" s="92"/>
      <c r="AM1496" s="92"/>
      <c r="AN1496" s="92"/>
      <c r="AO1496" s="92"/>
    </row>
    <row r="1497" spans="34:41">
      <c r="AH1497" s="92"/>
      <c r="AI1497" s="92"/>
      <c r="AJ1497" s="92"/>
      <c r="AK1497" s="92"/>
      <c r="AL1497" s="92"/>
      <c r="AM1497" s="92"/>
      <c r="AN1497" s="92"/>
      <c r="AO1497" s="92"/>
    </row>
    <row r="1498" spans="34:41">
      <c r="AH1498" s="92"/>
      <c r="AI1498" s="92"/>
      <c r="AJ1498" s="92"/>
      <c r="AK1498" s="92"/>
      <c r="AL1498" s="92"/>
      <c r="AM1498" s="92"/>
      <c r="AN1498" s="92"/>
      <c r="AO1498" s="92"/>
    </row>
    <row r="1499" spans="34:41">
      <c r="AH1499" s="92"/>
      <c r="AI1499" s="92"/>
      <c r="AJ1499" s="92"/>
      <c r="AK1499" s="92"/>
      <c r="AL1499" s="92"/>
      <c r="AM1499" s="92"/>
      <c r="AN1499" s="92"/>
      <c r="AO1499" s="92"/>
    </row>
    <row r="1500" spans="34:41">
      <c r="AH1500" s="92"/>
      <c r="AI1500" s="92"/>
      <c r="AJ1500" s="92"/>
      <c r="AK1500" s="92"/>
      <c r="AL1500" s="92"/>
      <c r="AM1500" s="92"/>
      <c r="AN1500" s="92"/>
      <c r="AO1500" s="92"/>
    </row>
    <row r="1501" spans="34:41">
      <c r="AH1501" s="92"/>
      <c r="AI1501" s="92"/>
      <c r="AJ1501" s="92"/>
      <c r="AK1501" s="92"/>
      <c r="AL1501" s="92"/>
      <c r="AM1501" s="92"/>
      <c r="AN1501" s="92"/>
      <c r="AO1501" s="92"/>
    </row>
    <row r="1502" spans="34:41">
      <c r="AH1502" s="92"/>
      <c r="AI1502" s="92"/>
      <c r="AJ1502" s="92"/>
      <c r="AK1502" s="92"/>
      <c r="AL1502" s="92"/>
      <c r="AM1502" s="92"/>
      <c r="AN1502" s="92"/>
      <c r="AO1502" s="92"/>
    </row>
    <row r="1503" spans="34:41">
      <c r="AH1503" s="92"/>
      <c r="AI1503" s="92"/>
      <c r="AJ1503" s="92"/>
      <c r="AK1503" s="92"/>
      <c r="AL1503" s="92"/>
      <c r="AM1503" s="92"/>
      <c r="AN1503" s="92"/>
      <c r="AO1503" s="92"/>
    </row>
    <row r="1504" spans="34:41">
      <c r="AH1504" s="92"/>
      <c r="AI1504" s="92"/>
      <c r="AJ1504" s="92"/>
      <c r="AK1504" s="92"/>
      <c r="AL1504" s="92"/>
      <c r="AM1504" s="92"/>
      <c r="AN1504" s="92"/>
      <c r="AO1504" s="92"/>
    </row>
    <row r="1505" spans="34:41">
      <c r="AH1505" s="92"/>
      <c r="AI1505" s="92"/>
      <c r="AJ1505" s="92"/>
      <c r="AK1505" s="92"/>
      <c r="AL1505" s="92"/>
      <c r="AM1505" s="92"/>
      <c r="AN1505" s="92"/>
      <c r="AO1505" s="92"/>
    </row>
    <row r="1506" spans="34:41">
      <c r="AH1506" s="92"/>
      <c r="AI1506" s="92"/>
      <c r="AJ1506" s="92"/>
      <c r="AK1506" s="92"/>
      <c r="AL1506" s="92"/>
      <c r="AM1506" s="92"/>
      <c r="AN1506" s="92"/>
      <c r="AO1506" s="92"/>
    </row>
    <row r="1507" spans="34:41">
      <c r="AH1507" s="92"/>
      <c r="AI1507" s="92"/>
      <c r="AJ1507" s="92"/>
      <c r="AK1507" s="92"/>
      <c r="AL1507" s="92"/>
      <c r="AM1507" s="92"/>
      <c r="AN1507" s="92"/>
      <c r="AO1507" s="92"/>
    </row>
    <row r="1508" spans="34:41">
      <c r="AH1508" s="92"/>
      <c r="AI1508" s="92"/>
      <c r="AJ1508" s="92"/>
      <c r="AK1508" s="92"/>
      <c r="AL1508" s="92"/>
      <c r="AM1508" s="92"/>
      <c r="AN1508" s="92"/>
      <c r="AO1508" s="92"/>
    </row>
    <row r="1509" spans="34:41">
      <c r="AH1509" s="92"/>
      <c r="AI1509" s="92"/>
      <c r="AJ1509" s="92"/>
      <c r="AK1509" s="92"/>
      <c r="AL1509" s="92"/>
      <c r="AM1509" s="92"/>
      <c r="AN1509" s="92"/>
      <c r="AO1509" s="92"/>
    </row>
    <row r="1510" spans="34:41">
      <c r="AH1510" s="92"/>
      <c r="AI1510" s="92"/>
      <c r="AJ1510" s="92"/>
      <c r="AK1510" s="92"/>
      <c r="AL1510" s="92"/>
      <c r="AM1510" s="92"/>
      <c r="AN1510" s="92"/>
      <c r="AO1510" s="92"/>
    </row>
    <row r="1511" spans="34:41">
      <c r="AH1511" s="92"/>
      <c r="AI1511" s="92"/>
      <c r="AJ1511" s="92"/>
      <c r="AK1511" s="92"/>
      <c r="AL1511" s="92"/>
      <c r="AM1511" s="92"/>
      <c r="AN1511" s="92"/>
      <c r="AO1511" s="92"/>
    </row>
    <row r="1512" spans="34:41">
      <c r="AH1512" s="92"/>
      <c r="AI1512" s="92"/>
      <c r="AJ1512" s="92"/>
      <c r="AK1512" s="92"/>
      <c r="AL1512" s="92"/>
      <c r="AM1512" s="92"/>
      <c r="AN1512" s="92"/>
      <c r="AO1512" s="92"/>
    </row>
    <row r="1513" spans="34:41">
      <c r="AH1513" s="92"/>
      <c r="AI1513" s="92"/>
      <c r="AJ1513" s="92"/>
      <c r="AK1513" s="92"/>
      <c r="AL1513" s="92"/>
      <c r="AM1513" s="92"/>
      <c r="AN1513" s="92"/>
      <c r="AO1513" s="92"/>
    </row>
    <row r="1514" spans="34:41">
      <c r="AH1514" s="92"/>
      <c r="AI1514" s="92"/>
      <c r="AJ1514" s="92"/>
      <c r="AK1514" s="92"/>
      <c r="AL1514" s="92"/>
      <c r="AM1514" s="92"/>
      <c r="AN1514" s="92"/>
      <c r="AO1514" s="92"/>
    </row>
    <row r="1515" spans="34:41">
      <c r="AH1515" s="92"/>
      <c r="AI1515" s="92"/>
      <c r="AJ1515" s="92"/>
      <c r="AK1515" s="92"/>
      <c r="AL1515" s="92"/>
      <c r="AM1515" s="92"/>
      <c r="AN1515" s="92"/>
      <c r="AO1515" s="92"/>
    </row>
    <row r="1516" spans="34:41">
      <c r="AH1516" s="92"/>
      <c r="AI1516" s="92"/>
      <c r="AJ1516" s="92"/>
      <c r="AK1516" s="92"/>
      <c r="AL1516" s="92"/>
      <c r="AM1516" s="92"/>
      <c r="AN1516" s="92"/>
      <c r="AO1516" s="92"/>
    </row>
    <row r="1517" spans="34:41">
      <c r="AH1517" s="92"/>
      <c r="AI1517" s="92"/>
      <c r="AJ1517" s="92"/>
      <c r="AK1517" s="92"/>
      <c r="AL1517" s="92"/>
      <c r="AM1517" s="92"/>
      <c r="AN1517" s="92"/>
      <c r="AO1517" s="92"/>
    </row>
    <row r="1518" spans="34:41">
      <c r="AH1518" s="92"/>
      <c r="AI1518" s="92"/>
      <c r="AJ1518" s="92"/>
      <c r="AK1518" s="92"/>
      <c r="AL1518" s="92"/>
      <c r="AM1518" s="92"/>
      <c r="AN1518" s="92"/>
      <c r="AO1518" s="92"/>
    </row>
    <row r="1519" spans="34:41">
      <c r="AH1519" s="92"/>
      <c r="AI1519" s="92"/>
      <c r="AJ1519" s="92"/>
      <c r="AK1519" s="92"/>
      <c r="AL1519" s="92"/>
      <c r="AM1519" s="92"/>
      <c r="AN1519" s="92"/>
      <c r="AO1519" s="92"/>
    </row>
    <row r="1520" spans="34:41">
      <c r="AH1520" s="92"/>
      <c r="AI1520" s="92"/>
      <c r="AJ1520" s="92"/>
      <c r="AK1520" s="92"/>
      <c r="AL1520" s="92"/>
      <c r="AM1520" s="92"/>
      <c r="AN1520" s="92"/>
      <c r="AO1520" s="92"/>
    </row>
    <row r="1521" spans="34:41">
      <c r="AH1521" s="92"/>
      <c r="AI1521" s="92"/>
      <c r="AJ1521" s="92"/>
      <c r="AK1521" s="92"/>
      <c r="AL1521" s="92"/>
      <c r="AM1521" s="92"/>
      <c r="AN1521" s="92"/>
      <c r="AO1521" s="92"/>
    </row>
    <row r="1522" spans="34:41">
      <c r="AH1522" s="92"/>
      <c r="AI1522" s="92"/>
      <c r="AJ1522" s="92"/>
      <c r="AK1522" s="92"/>
      <c r="AL1522" s="92"/>
      <c r="AM1522" s="92"/>
      <c r="AN1522" s="92"/>
      <c r="AO1522" s="92"/>
    </row>
    <row r="1523" spans="34:41">
      <c r="AH1523" s="92"/>
      <c r="AI1523" s="92"/>
      <c r="AJ1523" s="92"/>
      <c r="AK1523" s="92"/>
      <c r="AL1523" s="92"/>
      <c r="AM1523" s="92"/>
      <c r="AN1523" s="92"/>
      <c r="AO1523" s="92"/>
    </row>
    <row r="1524" spans="34:41">
      <c r="AH1524" s="92"/>
      <c r="AI1524" s="92"/>
      <c r="AJ1524" s="92"/>
      <c r="AK1524" s="92"/>
      <c r="AL1524" s="92"/>
      <c r="AM1524" s="92"/>
      <c r="AN1524" s="92"/>
      <c r="AO1524" s="92"/>
    </row>
    <row r="1525" spans="34:41">
      <c r="AH1525" s="92"/>
      <c r="AI1525" s="92"/>
      <c r="AJ1525" s="92"/>
      <c r="AK1525" s="92"/>
      <c r="AL1525" s="92"/>
      <c r="AM1525" s="92"/>
      <c r="AN1525" s="92"/>
      <c r="AO1525" s="92"/>
    </row>
    <row r="1526" spans="34:41">
      <c r="AH1526" s="92"/>
      <c r="AI1526" s="92"/>
      <c r="AJ1526" s="92"/>
      <c r="AK1526" s="92"/>
      <c r="AL1526" s="92"/>
      <c r="AM1526" s="92"/>
      <c r="AN1526" s="92"/>
      <c r="AO1526" s="92"/>
    </row>
    <row r="1527" spans="34:41">
      <c r="AH1527" s="92"/>
      <c r="AI1527" s="92"/>
      <c r="AJ1527" s="92"/>
      <c r="AK1527" s="92"/>
      <c r="AL1527" s="92"/>
      <c r="AM1527" s="92"/>
      <c r="AN1527" s="92"/>
      <c r="AO1527" s="92"/>
    </row>
    <row r="1528" spans="34:41">
      <c r="AH1528" s="92"/>
      <c r="AI1528" s="92"/>
      <c r="AJ1528" s="92"/>
      <c r="AK1528" s="92"/>
      <c r="AL1528" s="92"/>
      <c r="AM1528" s="92"/>
      <c r="AN1528" s="92"/>
      <c r="AO1528" s="92"/>
    </row>
    <row r="1529" spans="34:41">
      <c r="AH1529" s="92"/>
      <c r="AI1529" s="92"/>
      <c r="AJ1529" s="92"/>
      <c r="AK1529" s="92"/>
      <c r="AL1529" s="92"/>
      <c r="AM1529" s="92"/>
      <c r="AN1529" s="92"/>
      <c r="AO1529" s="92"/>
    </row>
    <row r="1530" spans="34:41">
      <c r="AH1530" s="92"/>
      <c r="AI1530" s="92"/>
      <c r="AJ1530" s="92"/>
      <c r="AK1530" s="92"/>
      <c r="AL1530" s="92"/>
      <c r="AM1530" s="92"/>
      <c r="AN1530" s="92"/>
      <c r="AO1530" s="92"/>
    </row>
    <row r="1531" spans="34:41">
      <c r="AH1531" s="92"/>
      <c r="AI1531" s="92"/>
      <c r="AJ1531" s="92"/>
      <c r="AK1531" s="92"/>
      <c r="AL1531" s="92"/>
      <c r="AM1531" s="92"/>
      <c r="AN1531" s="92"/>
      <c r="AO1531" s="92"/>
    </row>
    <row r="1532" spans="34:41">
      <c r="AH1532" s="92"/>
      <c r="AI1532" s="92"/>
      <c r="AJ1532" s="92"/>
      <c r="AK1532" s="92"/>
      <c r="AL1532" s="92"/>
      <c r="AM1532" s="92"/>
      <c r="AN1532" s="92"/>
      <c r="AO1532" s="92"/>
    </row>
    <row r="1533" spans="34:41">
      <c r="AH1533" s="92"/>
      <c r="AI1533" s="92"/>
      <c r="AJ1533" s="92"/>
      <c r="AK1533" s="92"/>
      <c r="AL1533" s="92"/>
      <c r="AM1533" s="92"/>
      <c r="AN1533" s="92"/>
      <c r="AO1533" s="92"/>
    </row>
    <row r="1534" spans="34:41">
      <c r="AH1534" s="92"/>
      <c r="AI1534" s="92"/>
      <c r="AJ1534" s="92"/>
      <c r="AK1534" s="92"/>
      <c r="AL1534" s="92"/>
      <c r="AM1534" s="92"/>
      <c r="AN1534" s="92"/>
      <c r="AO1534" s="92"/>
    </row>
    <row r="1535" spans="34:41">
      <c r="AH1535" s="92"/>
      <c r="AI1535" s="92"/>
      <c r="AJ1535" s="92"/>
      <c r="AK1535" s="92"/>
      <c r="AL1535" s="92"/>
      <c r="AM1535" s="92"/>
      <c r="AN1535" s="92"/>
      <c r="AO1535" s="92"/>
    </row>
    <row r="1536" spans="34:41">
      <c r="AH1536" s="92"/>
      <c r="AI1536" s="92"/>
      <c r="AJ1536" s="92"/>
      <c r="AK1536" s="92"/>
      <c r="AL1536" s="92"/>
      <c r="AM1536" s="92"/>
      <c r="AN1536" s="92"/>
      <c r="AO1536" s="92"/>
    </row>
    <row r="1537" spans="34:41">
      <c r="AH1537" s="92"/>
      <c r="AI1537" s="92"/>
      <c r="AJ1537" s="92"/>
      <c r="AK1537" s="92"/>
      <c r="AL1537" s="92"/>
      <c r="AM1537" s="92"/>
      <c r="AN1537" s="92"/>
      <c r="AO1537" s="92"/>
    </row>
    <row r="1538" spans="34:41">
      <c r="AH1538" s="92"/>
      <c r="AI1538" s="92"/>
      <c r="AJ1538" s="92"/>
      <c r="AK1538" s="92"/>
      <c r="AL1538" s="92"/>
      <c r="AM1538" s="92"/>
      <c r="AN1538" s="92"/>
      <c r="AO1538" s="92"/>
    </row>
    <row r="1539" spans="34:41">
      <c r="AH1539" s="92"/>
      <c r="AI1539" s="92"/>
      <c r="AJ1539" s="92"/>
      <c r="AK1539" s="92"/>
      <c r="AL1539" s="92"/>
      <c r="AM1539" s="92"/>
      <c r="AN1539" s="92"/>
      <c r="AO1539" s="92"/>
    </row>
    <row r="1540" spans="34:41">
      <c r="AH1540" s="92"/>
      <c r="AI1540" s="92"/>
      <c r="AJ1540" s="92"/>
      <c r="AK1540" s="92"/>
      <c r="AL1540" s="92"/>
      <c r="AM1540" s="92"/>
      <c r="AN1540" s="92"/>
      <c r="AO1540" s="92"/>
    </row>
    <row r="1541" spans="34:41">
      <c r="AH1541" s="92"/>
      <c r="AI1541" s="92"/>
      <c r="AJ1541" s="92"/>
      <c r="AK1541" s="92"/>
      <c r="AL1541" s="92"/>
      <c r="AM1541" s="92"/>
      <c r="AN1541" s="92"/>
      <c r="AO1541" s="92"/>
    </row>
    <row r="1542" spans="34:41">
      <c r="AH1542" s="92"/>
      <c r="AI1542" s="92"/>
      <c r="AJ1542" s="92"/>
      <c r="AK1542" s="92"/>
      <c r="AL1542" s="92"/>
      <c r="AM1542" s="92"/>
      <c r="AN1542" s="92"/>
      <c r="AO1542" s="92"/>
    </row>
    <row r="1543" spans="34:41">
      <c r="AH1543" s="92"/>
      <c r="AI1543" s="92"/>
      <c r="AJ1543" s="92"/>
      <c r="AK1543" s="92"/>
      <c r="AL1543" s="92"/>
      <c r="AM1543" s="92"/>
      <c r="AN1543" s="92"/>
      <c r="AO1543" s="92"/>
    </row>
    <row r="1544" spans="34:41">
      <c r="AH1544" s="92"/>
      <c r="AI1544" s="92"/>
      <c r="AJ1544" s="92"/>
      <c r="AK1544" s="92"/>
      <c r="AL1544" s="92"/>
      <c r="AM1544" s="92"/>
      <c r="AN1544" s="92"/>
      <c r="AO1544" s="92"/>
    </row>
    <row r="1545" spans="34:41">
      <c r="AH1545" s="92"/>
      <c r="AI1545" s="92"/>
      <c r="AJ1545" s="92"/>
      <c r="AK1545" s="92"/>
      <c r="AL1545" s="92"/>
      <c r="AM1545" s="92"/>
      <c r="AN1545" s="92"/>
      <c r="AO1545" s="92"/>
    </row>
    <row r="1546" spans="34:41">
      <c r="AH1546" s="92"/>
      <c r="AI1546" s="92"/>
      <c r="AJ1546" s="92"/>
      <c r="AK1546" s="92"/>
      <c r="AL1546" s="92"/>
      <c r="AM1546" s="92"/>
      <c r="AN1546" s="92"/>
      <c r="AO1546" s="92"/>
    </row>
    <row r="1547" spans="34:41">
      <c r="AH1547" s="92"/>
      <c r="AI1547" s="92"/>
      <c r="AJ1547" s="92"/>
      <c r="AK1547" s="92"/>
      <c r="AL1547" s="92"/>
      <c r="AM1547" s="92"/>
      <c r="AN1547" s="92"/>
      <c r="AO1547" s="92"/>
    </row>
    <row r="1548" spans="34:41">
      <c r="AH1548" s="92"/>
      <c r="AI1548" s="92"/>
      <c r="AJ1548" s="92"/>
      <c r="AK1548" s="92"/>
      <c r="AL1548" s="92"/>
      <c r="AM1548" s="92"/>
      <c r="AN1548" s="92"/>
      <c r="AO1548" s="92"/>
    </row>
    <row r="1549" spans="34:41">
      <c r="AH1549" s="92"/>
      <c r="AI1549" s="92"/>
      <c r="AJ1549" s="92"/>
      <c r="AK1549" s="92"/>
      <c r="AL1549" s="92"/>
      <c r="AM1549" s="92"/>
      <c r="AN1549" s="92"/>
      <c r="AO1549" s="92"/>
    </row>
    <row r="1550" spans="34:41">
      <c r="AH1550" s="92"/>
      <c r="AI1550" s="92"/>
      <c r="AJ1550" s="92"/>
      <c r="AK1550" s="92"/>
      <c r="AL1550" s="92"/>
      <c r="AM1550" s="92"/>
      <c r="AN1550" s="92"/>
      <c r="AO1550" s="92"/>
    </row>
    <row r="1551" spans="34:41">
      <c r="AH1551" s="92"/>
      <c r="AI1551" s="92"/>
      <c r="AJ1551" s="92"/>
      <c r="AK1551" s="92"/>
      <c r="AL1551" s="92"/>
      <c r="AM1551" s="92"/>
      <c r="AN1551" s="92"/>
      <c r="AO1551" s="92"/>
    </row>
    <row r="1552" spans="34:41">
      <c r="AH1552" s="92"/>
      <c r="AI1552" s="92"/>
      <c r="AJ1552" s="92"/>
      <c r="AK1552" s="92"/>
      <c r="AL1552" s="92"/>
      <c r="AM1552" s="92"/>
      <c r="AN1552" s="92"/>
      <c r="AO1552" s="92"/>
    </row>
    <row r="1553" spans="34:41">
      <c r="AH1553" s="92"/>
      <c r="AI1553" s="92"/>
      <c r="AJ1553" s="92"/>
      <c r="AK1553" s="92"/>
      <c r="AL1553" s="92"/>
      <c r="AM1553" s="92"/>
      <c r="AN1553" s="92"/>
      <c r="AO1553" s="92"/>
    </row>
    <row r="1554" spans="34:41">
      <c r="AH1554" s="92"/>
      <c r="AI1554" s="92"/>
      <c r="AJ1554" s="92"/>
      <c r="AK1554" s="92"/>
      <c r="AL1554" s="92"/>
      <c r="AM1554" s="92"/>
      <c r="AN1554" s="92"/>
      <c r="AO1554" s="92"/>
    </row>
    <row r="1555" spans="34:41">
      <c r="AH1555" s="92"/>
      <c r="AI1555" s="92"/>
      <c r="AJ1555" s="92"/>
      <c r="AK1555" s="92"/>
      <c r="AL1555" s="92"/>
      <c r="AM1555" s="92"/>
      <c r="AN1555" s="92"/>
      <c r="AO1555" s="92"/>
    </row>
    <row r="1556" spans="34:41">
      <c r="AH1556" s="92"/>
      <c r="AI1556" s="92"/>
      <c r="AJ1556" s="92"/>
      <c r="AK1556" s="92"/>
      <c r="AL1556" s="92"/>
      <c r="AM1556" s="92"/>
      <c r="AN1556" s="92"/>
      <c r="AO1556" s="92"/>
    </row>
    <row r="1557" spans="34:41">
      <c r="AH1557" s="92"/>
      <c r="AI1557" s="92"/>
      <c r="AJ1557" s="92"/>
      <c r="AK1557" s="92"/>
      <c r="AL1557" s="92"/>
      <c r="AM1557" s="92"/>
      <c r="AN1557" s="92"/>
      <c r="AO1557" s="92"/>
    </row>
    <row r="1558" spans="34:41">
      <c r="AH1558" s="92"/>
      <c r="AI1558" s="92"/>
      <c r="AJ1558" s="92"/>
      <c r="AK1558" s="92"/>
      <c r="AL1558" s="92"/>
      <c r="AM1558" s="92"/>
      <c r="AN1558" s="92"/>
      <c r="AO1558" s="92"/>
    </row>
    <row r="1559" spans="34:41">
      <c r="AH1559" s="92"/>
      <c r="AI1559" s="92"/>
      <c r="AJ1559" s="92"/>
      <c r="AK1559" s="92"/>
      <c r="AL1559" s="92"/>
      <c r="AM1559" s="92"/>
      <c r="AN1559" s="92"/>
      <c r="AO1559" s="92"/>
    </row>
    <row r="1560" spans="34:41">
      <c r="AH1560" s="92"/>
      <c r="AI1560" s="92"/>
      <c r="AJ1560" s="92"/>
      <c r="AK1560" s="92"/>
      <c r="AL1560" s="92"/>
      <c r="AM1560" s="92"/>
      <c r="AN1560" s="92"/>
      <c r="AO1560" s="92"/>
    </row>
    <row r="1561" spans="34:41">
      <c r="AH1561" s="92"/>
      <c r="AI1561" s="92"/>
      <c r="AJ1561" s="92"/>
      <c r="AK1561" s="92"/>
      <c r="AL1561" s="92"/>
      <c r="AM1561" s="92"/>
      <c r="AN1561" s="92"/>
      <c r="AO1561" s="92"/>
    </row>
    <row r="1562" spans="34:41">
      <c r="AH1562" s="92"/>
      <c r="AI1562" s="92"/>
      <c r="AJ1562" s="92"/>
      <c r="AK1562" s="92"/>
      <c r="AL1562" s="92"/>
      <c r="AM1562" s="92"/>
      <c r="AN1562" s="92"/>
      <c r="AO1562" s="92"/>
    </row>
    <row r="1563" spans="34:41">
      <c r="AH1563" s="92"/>
      <c r="AI1563" s="92"/>
      <c r="AJ1563" s="92"/>
      <c r="AK1563" s="92"/>
      <c r="AL1563" s="92"/>
      <c r="AM1563" s="92"/>
      <c r="AN1563" s="92"/>
      <c r="AO1563" s="92"/>
    </row>
    <row r="1564" spans="34:41">
      <c r="AH1564" s="92"/>
      <c r="AI1564" s="92"/>
      <c r="AJ1564" s="92"/>
      <c r="AK1564" s="92"/>
      <c r="AL1564" s="92"/>
      <c r="AM1564" s="92"/>
      <c r="AN1564" s="92"/>
      <c r="AO1564" s="92"/>
    </row>
    <row r="1565" spans="34:41">
      <c r="AH1565" s="92"/>
      <c r="AI1565" s="92"/>
      <c r="AJ1565" s="92"/>
      <c r="AK1565" s="92"/>
      <c r="AL1565" s="92"/>
      <c r="AM1565" s="92"/>
      <c r="AN1565" s="92"/>
      <c r="AO1565" s="92"/>
    </row>
    <row r="1566" spans="34:41">
      <c r="AH1566" s="92"/>
      <c r="AI1566" s="92"/>
      <c r="AJ1566" s="92"/>
      <c r="AK1566" s="92"/>
      <c r="AL1566" s="92"/>
      <c r="AM1566" s="92"/>
      <c r="AN1566" s="92"/>
      <c r="AO1566" s="92"/>
    </row>
    <row r="1567" spans="34:41">
      <c r="AH1567" s="92"/>
      <c r="AI1567" s="92"/>
      <c r="AJ1567" s="92"/>
      <c r="AK1567" s="92"/>
      <c r="AL1567" s="92"/>
      <c r="AM1567" s="92"/>
      <c r="AN1567" s="92"/>
      <c r="AO1567" s="92"/>
    </row>
    <row r="1568" spans="34:41">
      <c r="AH1568" s="92"/>
      <c r="AI1568" s="92"/>
      <c r="AJ1568" s="92"/>
      <c r="AK1568" s="92"/>
      <c r="AL1568" s="92"/>
      <c r="AM1568" s="92"/>
      <c r="AN1568" s="92"/>
      <c r="AO1568" s="92"/>
    </row>
    <row r="1569" spans="34:41">
      <c r="AH1569" s="92"/>
      <c r="AI1569" s="92"/>
      <c r="AJ1569" s="92"/>
      <c r="AK1569" s="92"/>
      <c r="AL1569" s="92"/>
      <c r="AM1569" s="92"/>
      <c r="AN1569" s="92"/>
      <c r="AO1569" s="92"/>
    </row>
    <row r="1570" spans="34:41">
      <c r="AH1570" s="92"/>
      <c r="AI1570" s="92"/>
      <c r="AJ1570" s="92"/>
      <c r="AK1570" s="92"/>
      <c r="AL1570" s="92"/>
      <c r="AM1570" s="92"/>
      <c r="AN1570" s="92"/>
      <c r="AO1570" s="92"/>
    </row>
    <row r="1571" spans="34:41">
      <c r="AH1571" s="92"/>
      <c r="AI1571" s="92"/>
      <c r="AJ1571" s="92"/>
      <c r="AK1571" s="92"/>
      <c r="AL1571" s="92"/>
      <c r="AM1571" s="92"/>
      <c r="AN1571" s="92"/>
      <c r="AO1571" s="92"/>
    </row>
    <row r="1572" spans="34:41">
      <c r="AH1572" s="92"/>
      <c r="AI1572" s="92"/>
      <c r="AJ1572" s="92"/>
      <c r="AK1572" s="92"/>
      <c r="AL1572" s="92"/>
      <c r="AM1572" s="92"/>
      <c r="AN1572" s="92"/>
      <c r="AO1572" s="92"/>
    </row>
    <row r="1573" spans="34:41">
      <c r="AH1573" s="92"/>
      <c r="AI1573" s="92"/>
      <c r="AJ1573" s="92"/>
      <c r="AK1573" s="92"/>
      <c r="AL1573" s="92"/>
      <c r="AM1573" s="92"/>
      <c r="AN1573" s="92"/>
      <c r="AO1573" s="92"/>
    </row>
    <row r="1574" spans="34:41">
      <c r="AH1574" s="92"/>
      <c r="AI1574" s="92"/>
      <c r="AJ1574" s="92"/>
      <c r="AK1574" s="92"/>
      <c r="AL1574" s="92"/>
      <c r="AM1574" s="92"/>
      <c r="AN1574" s="92"/>
      <c r="AO1574" s="92"/>
    </row>
    <row r="1575" spans="34:41">
      <c r="AH1575" s="92"/>
      <c r="AI1575" s="92"/>
      <c r="AJ1575" s="92"/>
      <c r="AK1575" s="92"/>
      <c r="AL1575" s="92"/>
      <c r="AM1575" s="92"/>
      <c r="AN1575" s="92"/>
      <c r="AO1575" s="92"/>
    </row>
    <row r="1576" spans="34:41">
      <c r="AH1576" s="92"/>
      <c r="AI1576" s="92"/>
      <c r="AJ1576" s="92"/>
      <c r="AK1576" s="92"/>
      <c r="AL1576" s="92"/>
      <c r="AM1576" s="92"/>
      <c r="AN1576" s="92"/>
      <c r="AO1576" s="92"/>
    </row>
    <row r="1577" spans="34:41">
      <c r="AH1577" s="92"/>
      <c r="AI1577" s="92"/>
      <c r="AJ1577" s="92"/>
      <c r="AK1577" s="92"/>
      <c r="AL1577" s="92"/>
      <c r="AM1577" s="92"/>
      <c r="AN1577" s="92"/>
      <c r="AO1577" s="92"/>
    </row>
    <row r="1578" spans="34:41">
      <c r="AH1578" s="92"/>
      <c r="AI1578" s="92"/>
      <c r="AJ1578" s="92"/>
      <c r="AK1578" s="92"/>
      <c r="AL1578" s="92"/>
      <c r="AM1578" s="92"/>
      <c r="AN1578" s="92"/>
      <c r="AO1578" s="92"/>
    </row>
    <row r="1579" spans="34:41">
      <c r="AH1579" s="92"/>
      <c r="AI1579" s="92"/>
      <c r="AJ1579" s="92"/>
      <c r="AK1579" s="92"/>
      <c r="AL1579" s="92"/>
      <c r="AM1579" s="92"/>
      <c r="AN1579" s="92"/>
      <c r="AO1579" s="92"/>
    </row>
    <row r="1580" spans="34:41">
      <c r="AH1580" s="92"/>
      <c r="AI1580" s="92"/>
      <c r="AJ1580" s="92"/>
      <c r="AK1580" s="92"/>
      <c r="AL1580" s="92"/>
      <c r="AM1580" s="92"/>
      <c r="AN1580" s="92"/>
      <c r="AO1580" s="92"/>
    </row>
    <row r="1581" spans="34:41">
      <c r="AH1581" s="92"/>
      <c r="AI1581" s="92"/>
      <c r="AJ1581" s="92"/>
      <c r="AK1581" s="92"/>
      <c r="AL1581" s="92"/>
      <c r="AM1581" s="92"/>
      <c r="AN1581" s="92"/>
      <c r="AO1581" s="92"/>
    </row>
    <row r="1582" spans="34:41">
      <c r="AH1582" s="92"/>
      <c r="AI1582" s="92"/>
      <c r="AJ1582" s="92"/>
      <c r="AK1582" s="92"/>
      <c r="AL1582" s="92"/>
      <c r="AM1582" s="92"/>
      <c r="AN1582" s="92"/>
      <c r="AO1582" s="92"/>
    </row>
    <row r="1583" spans="34:41">
      <c r="AH1583" s="92"/>
      <c r="AI1583" s="92"/>
      <c r="AJ1583" s="92"/>
      <c r="AK1583" s="92"/>
      <c r="AL1583" s="92"/>
      <c r="AM1583" s="92"/>
      <c r="AN1583" s="92"/>
      <c r="AO1583" s="92"/>
    </row>
    <row r="1584" spans="34:41">
      <c r="AH1584" s="92"/>
      <c r="AI1584" s="92"/>
      <c r="AJ1584" s="92"/>
      <c r="AK1584" s="92"/>
      <c r="AL1584" s="92"/>
      <c r="AM1584" s="92"/>
      <c r="AN1584" s="92"/>
      <c r="AO1584" s="92"/>
    </row>
    <row r="1585" spans="34:41">
      <c r="AH1585" s="92"/>
      <c r="AI1585" s="92"/>
      <c r="AJ1585" s="92"/>
      <c r="AK1585" s="92"/>
      <c r="AL1585" s="92"/>
      <c r="AM1585" s="92"/>
      <c r="AN1585" s="92"/>
      <c r="AO1585" s="92"/>
    </row>
    <row r="1586" spans="34:41">
      <c r="AH1586" s="92"/>
      <c r="AI1586" s="92"/>
      <c r="AJ1586" s="92"/>
      <c r="AK1586" s="92"/>
      <c r="AL1586" s="92"/>
      <c r="AM1586" s="92"/>
      <c r="AN1586" s="92"/>
      <c r="AO1586" s="92"/>
    </row>
    <row r="1587" spans="34:41">
      <c r="AH1587" s="92"/>
      <c r="AI1587" s="92"/>
      <c r="AJ1587" s="92"/>
      <c r="AK1587" s="92"/>
      <c r="AL1587" s="92"/>
      <c r="AM1587" s="92"/>
      <c r="AN1587" s="92"/>
      <c r="AO1587" s="92"/>
    </row>
    <row r="1588" spans="34:41">
      <c r="AH1588" s="92"/>
      <c r="AI1588" s="92"/>
      <c r="AJ1588" s="92"/>
      <c r="AK1588" s="92"/>
      <c r="AL1588" s="92"/>
      <c r="AM1588" s="92"/>
      <c r="AN1588" s="92"/>
      <c r="AO1588" s="92"/>
    </row>
    <row r="1589" spans="34:41">
      <c r="AH1589" s="92"/>
      <c r="AI1589" s="92"/>
      <c r="AJ1589" s="92"/>
      <c r="AK1589" s="92"/>
      <c r="AL1589" s="92"/>
      <c r="AM1589" s="92"/>
      <c r="AN1589" s="92"/>
      <c r="AO1589" s="92"/>
    </row>
    <row r="1590" spans="34:41">
      <c r="AH1590" s="92"/>
      <c r="AI1590" s="92"/>
      <c r="AJ1590" s="92"/>
      <c r="AK1590" s="92"/>
      <c r="AL1590" s="92"/>
      <c r="AM1590" s="92"/>
      <c r="AN1590" s="92"/>
      <c r="AO1590" s="92"/>
    </row>
    <row r="1591" spans="34:41">
      <c r="AH1591" s="92"/>
      <c r="AI1591" s="92"/>
      <c r="AJ1591" s="92"/>
      <c r="AK1591" s="92"/>
      <c r="AL1591" s="92"/>
      <c r="AM1591" s="92"/>
      <c r="AN1591" s="92"/>
      <c r="AO1591" s="92"/>
    </row>
    <row r="1592" spans="34:41">
      <c r="AH1592" s="92"/>
      <c r="AI1592" s="92"/>
      <c r="AJ1592" s="92"/>
      <c r="AK1592" s="92"/>
      <c r="AL1592" s="92"/>
      <c r="AM1592" s="92"/>
      <c r="AN1592" s="92"/>
      <c r="AO1592" s="92"/>
    </row>
    <row r="1593" spans="34:41">
      <c r="AH1593" s="92"/>
      <c r="AI1593" s="92"/>
      <c r="AJ1593" s="92"/>
      <c r="AK1593" s="92"/>
      <c r="AL1593" s="92"/>
      <c r="AM1593" s="92"/>
      <c r="AN1593" s="92"/>
      <c r="AO1593" s="92"/>
    </row>
    <row r="1594" spans="34:41">
      <c r="AH1594" s="92"/>
      <c r="AI1594" s="92"/>
      <c r="AJ1594" s="92"/>
      <c r="AK1594" s="92"/>
      <c r="AL1594" s="92"/>
      <c r="AM1594" s="92"/>
      <c r="AN1594" s="92"/>
      <c r="AO1594" s="92"/>
    </row>
    <row r="1595" spans="34:41">
      <c r="AH1595" s="92"/>
      <c r="AI1595" s="92"/>
      <c r="AJ1595" s="92"/>
      <c r="AK1595" s="92"/>
      <c r="AL1595" s="92"/>
      <c r="AM1595" s="92"/>
      <c r="AN1595" s="92"/>
      <c r="AO1595" s="92"/>
    </row>
    <row r="1596" spans="34:41">
      <c r="AH1596" s="92"/>
      <c r="AI1596" s="92"/>
      <c r="AJ1596" s="92"/>
      <c r="AK1596" s="92"/>
      <c r="AL1596" s="92"/>
      <c r="AM1596" s="92"/>
      <c r="AN1596" s="92"/>
      <c r="AO1596" s="92"/>
    </row>
    <row r="1597" spans="34:41">
      <c r="AH1597" s="92"/>
      <c r="AI1597" s="92"/>
      <c r="AJ1597" s="92"/>
      <c r="AK1597" s="92"/>
      <c r="AL1597" s="92"/>
      <c r="AM1597" s="92"/>
      <c r="AN1597" s="92"/>
      <c r="AO1597" s="92"/>
    </row>
    <row r="1598" spans="34:41">
      <c r="AH1598" s="92"/>
      <c r="AI1598" s="92"/>
      <c r="AJ1598" s="92"/>
      <c r="AK1598" s="92"/>
      <c r="AL1598" s="92"/>
      <c r="AM1598" s="92"/>
      <c r="AN1598" s="92"/>
      <c r="AO1598" s="92"/>
    </row>
    <row r="1599" spans="34:41">
      <c r="AH1599" s="92"/>
      <c r="AI1599" s="92"/>
      <c r="AJ1599" s="92"/>
      <c r="AK1599" s="92"/>
      <c r="AL1599" s="92"/>
      <c r="AM1599" s="92"/>
      <c r="AN1599" s="92"/>
      <c r="AO1599" s="92"/>
    </row>
    <row r="1600" spans="34:41">
      <c r="AH1600" s="92"/>
      <c r="AI1600" s="92"/>
      <c r="AJ1600" s="92"/>
      <c r="AK1600" s="92"/>
      <c r="AL1600" s="92"/>
      <c r="AM1600" s="92"/>
      <c r="AN1600" s="92"/>
      <c r="AO1600" s="92"/>
    </row>
    <row r="1601" spans="34:41">
      <c r="AH1601" s="92"/>
      <c r="AI1601" s="92"/>
      <c r="AJ1601" s="92"/>
      <c r="AK1601" s="92"/>
      <c r="AL1601" s="92"/>
      <c r="AM1601" s="92"/>
      <c r="AN1601" s="92"/>
      <c r="AO1601" s="92"/>
    </row>
    <row r="1602" spans="34:41">
      <c r="AH1602" s="92"/>
      <c r="AI1602" s="92"/>
      <c r="AJ1602" s="92"/>
      <c r="AK1602" s="92"/>
      <c r="AL1602" s="92"/>
      <c r="AM1602" s="92"/>
      <c r="AN1602" s="92"/>
      <c r="AO1602" s="92"/>
    </row>
    <row r="1603" spans="34:41">
      <c r="AH1603" s="92"/>
      <c r="AI1603" s="92"/>
      <c r="AJ1603" s="92"/>
      <c r="AK1603" s="92"/>
      <c r="AL1603" s="92"/>
      <c r="AM1603" s="92"/>
      <c r="AN1603" s="92"/>
      <c r="AO1603" s="92"/>
    </row>
    <row r="1604" spans="34:41">
      <c r="AH1604" s="92"/>
      <c r="AI1604" s="92"/>
      <c r="AJ1604" s="92"/>
      <c r="AK1604" s="92"/>
      <c r="AL1604" s="92"/>
      <c r="AM1604" s="92"/>
      <c r="AN1604" s="92"/>
      <c r="AO1604" s="92"/>
    </row>
    <row r="1605" spans="34:41">
      <c r="AH1605" s="92"/>
      <c r="AI1605" s="92"/>
      <c r="AJ1605" s="92"/>
      <c r="AK1605" s="92"/>
      <c r="AL1605" s="92"/>
      <c r="AM1605" s="92"/>
      <c r="AN1605" s="92"/>
      <c r="AO1605" s="92"/>
    </row>
    <row r="1606" spans="34:41">
      <c r="AH1606" s="92"/>
      <c r="AI1606" s="92"/>
      <c r="AJ1606" s="92"/>
      <c r="AK1606" s="92"/>
      <c r="AL1606" s="92"/>
      <c r="AM1606" s="92"/>
      <c r="AN1606" s="92"/>
      <c r="AO1606" s="92"/>
    </row>
    <row r="1607" spans="34:41">
      <c r="AH1607" s="92"/>
      <c r="AI1607" s="92"/>
      <c r="AJ1607" s="92"/>
      <c r="AK1607" s="92"/>
      <c r="AL1607" s="92"/>
      <c r="AM1607" s="92"/>
      <c r="AN1607" s="92"/>
      <c r="AO1607" s="92"/>
    </row>
    <row r="1608" spans="34:41">
      <c r="AH1608" s="92"/>
      <c r="AI1608" s="92"/>
      <c r="AJ1608" s="92"/>
      <c r="AK1608" s="92"/>
      <c r="AL1608" s="92"/>
      <c r="AM1608" s="92"/>
      <c r="AN1608" s="92"/>
      <c r="AO1608" s="92"/>
    </row>
    <row r="1609" spans="34:41">
      <c r="AH1609" s="92"/>
      <c r="AI1609" s="92"/>
      <c r="AJ1609" s="92"/>
      <c r="AK1609" s="92"/>
      <c r="AL1609" s="92"/>
      <c r="AM1609" s="92"/>
      <c r="AN1609" s="92"/>
      <c r="AO1609" s="92"/>
    </row>
    <row r="1610" spans="34:41">
      <c r="AH1610" s="92"/>
      <c r="AI1610" s="92"/>
      <c r="AJ1610" s="92"/>
      <c r="AK1610" s="92"/>
      <c r="AL1610" s="92"/>
      <c r="AM1610" s="92"/>
      <c r="AN1610" s="92"/>
      <c r="AO1610" s="92"/>
    </row>
    <row r="1611" spans="34:41">
      <c r="AH1611" s="92"/>
      <c r="AI1611" s="92"/>
      <c r="AJ1611" s="92"/>
      <c r="AK1611" s="92"/>
      <c r="AL1611" s="92"/>
      <c r="AM1611" s="92"/>
      <c r="AN1611" s="92"/>
      <c r="AO1611" s="92"/>
    </row>
    <row r="1612" spans="34:41">
      <c r="AH1612" s="92"/>
      <c r="AI1612" s="92"/>
      <c r="AJ1612" s="92"/>
      <c r="AK1612" s="92"/>
      <c r="AL1612" s="92"/>
      <c r="AM1612" s="92"/>
      <c r="AN1612" s="92"/>
      <c r="AO1612" s="92"/>
    </row>
    <row r="1613" spans="34:41">
      <c r="AH1613" s="92"/>
      <c r="AI1613" s="92"/>
      <c r="AJ1613" s="92"/>
      <c r="AK1613" s="92"/>
      <c r="AL1613" s="92"/>
      <c r="AM1613" s="92"/>
      <c r="AN1613" s="92"/>
      <c r="AO1613" s="92"/>
    </row>
    <row r="1614" spans="34:41">
      <c r="AH1614" s="92"/>
      <c r="AI1614" s="92"/>
      <c r="AJ1614" s="92"/>
      <c r="AK1614" s="92"/>
      <c r="AL1614" s="92"/>
      <c r="AM1614" s="92"/>
      <c r="AN1614" s="92"/>
      <c r="AO1614" s="92"/>
    </row>
    <row r="1615" spans="34:41">
      <c r="AH1615" s="92"/>
      <c r="AI1615" s="92"/>
      <c r="AJ1615" s="92"/>
      <c r="AK1615" s="92"/>
      <c r="AL1615" s="92"/>
      <c r="AM1615" s="92"/>
      <c r="AN1615" s="92"/>
      <c r="AO1615" s="92"/>
    </row>
    <row r="1616" spans="34:41">
      <c r="AH1616" s="92"/>
      <c r="AI1616" s="92"/>
      <c r="AJ1616" s="92"/>
      <c r="AK1616" s="92"/>
      <c r="AL1616" s="92"/>
      <c r="AM1616" s="92"/>
      <c r="AN1616" s="92"/>
      <c r="AO1616" s="92"/>
    </row>
    <row r="1617" spans="34:41">
      <c r="AH1617" s="92"/>
      <c r="AI1617" s="92"/>
      <c r="AJ1617" s="92"/>
      <c r="AK1617" s="92"/>
      <c r="AL1617" s="92"/>
      <c r="AM1617" s="92"/>
      <c r="AN1617" s="92"/>
      <c r="AO1617" s="92"/>
    </row>
    <row r="1618" spans="34:41">
      <c r="AH1618" s="92"/>
      <c r="AI1618" s="92"/>
      <c r="AJ1618" s="92"/>
      <c r="AK1618" s="92"/>
      <c r="AL1618" s="92"/>
      <c r="AM1618" s="92"/>
      <c r="AN1618" s="92"/>
      <c r="AO1618" s="92"/>
    </row>
    <row r="1619" spans="34:41">
      <c r="AH1619" s="92"/>
      <c r="AI1619" s="92"/>
      <c r="AJ1619" s="92"/>
      <c r="AK1619" s="92"/>
      <c r="AL1619" s="92"/>
      <c r="AM1619" s="92"/>
      <c r="AN1619" s="92"/>
      <c r="AO1619" s="92"/>
    </row>
    <row r="1620" spans="34:41">
      <c r="AH1620" s="92"/>
      <c r="AI1620" s="92"/>
      <c r="AJ1620" s="92"/>
      <c r="AK1620" s="92"/>
      <c r="AL1620" s="92"/>
      <c r="AM1620" s="92"/>
      <c r="AN1620" s="92"/>
      <c r="AO1620" s="92"/>
    </row>
    <row r="1621" spans="34:41">
      <c r="AH1621" s="92"/>
      <c r="AI1621" s="92"/>
      <c r="AJ1621" s="92"/>
      <c r="AK1621" s="92"/>
      <c r="AL1621" s="92"/>
      <c r="AM1621" s="92"/>
      <c r="AN1621" s="92"/>
      <c r="AO1621" s="92"/>
    </row>
    <row r="1622" spans="34:41">
      <c r="AH1622" s="92"/>
      <c r="AI1622" s="92"/>
      <c r="AJ1622" s="92"/>
      <c r="AK1622" s="92"/>
      <c r="AL1622" s="92"/>
      <c r="AM1622" s="92"/>
      <c r="AN1622" s="92"/>
      <c r="AO1622" s="92"/>
    </row>
    <row r="1623" spans="34:41">
      <c r="AH1623" s="92"/>
      <c r="AI1623" s="92"/>
      <c r="AJ1623" s="92"/>
      <c r="AK1623" s="92"/>
      <c r="AL1623" s="92"/>
      <c r="AM1623" s="92"/>
      <c r="AN1623" s="92"/>
      <c r="AO1623" s="92"/>
    </row>
    <row r="1624" spans="34:41">
      <c r="AH1624" s="92"/>
      <c r="AI1624" s="92"/>
      <c r="AJ1624" s="92"/>
      <c r="AK1624" s="92"/>
      <c r="AL1624" s="92"/>
      <c r="AM1624" s="92"/>
      <c r="AN1624" s="92"/>
      <c r="AO1624" s="92"/>
    </row>
    <row r="1625" spans="34:41">
      <c r="AH1625" s="92"/>
      <c r="AI1625" s="92"/>
      <c r="AJ1625" s="92"/>
      <c r="AK1625" s="92"/>
      <c r="AL1625" s="92"/>
      <c r="AM1625" s="92"/>
      <c r="AN1625" s="92"/>
      <c r="AO1625" s="92"/>
    </row>
    <row r="1626" spans="34:41">
      <c r="AH1626" s="92"/>
      <c r="AI1626" s="92"/>
      <c r="AJ1626" s="92"/>
      <c r="AK1626" s="92"/>
      <c r="AL1626" s="92"/>
      <c r="AM1626" s="92"/>
      <c r="AN1626" s="92"/>
      <c r="AO1626" s="92"/>
    </row>
    <row r="1627" spans="34:41">
      <c r="AH1627" s="92"/>
      <c r="AI1627" s="92"/>
      <c r="AJ1627" s="92"/>
      <c r="AK1627" s="92"/>
      <c r="AL1627" s="92"/>
      <c r="AM1627" s="92"/>
      <c r="AN1627" s="92"/>
      <c r="AO1627" s="92"/>
    </row>
    <row r="1628" spans="34:41">
      <c r="AH1628" s="92"/>
      <c r="AI1628" s="92"/>
      <c r="AJ1628" s="92"/>
      <c r="AK1628" s="92"/>
      <c r="AL1628" s="92"/>
      <c r="AM1628" s="92"/>
      <c r="AN1628" s="92"/>
      <c r="AO1628" s="92"/>
    </row>
    <row r="1629" spans="34:41">
      <c r="AH1629" s="92"/>
      <c r="AI1629" s="92"/>
      <c r="AJ1629" s="92"/>
      <c r="AK1629" s="92"/>
      <c r="AL1629" s="92"/>
      <c r="AM1629" s="92"/>
      <c r="AN1629" s="92"/>
      <c r="AO1629" s="92"/>
    </row>
    <row r="1630" spans="34:41">
      <c r="AH1630" s="92"/>
      <c r="AI1630" s="92"/>
      <c r="AJ1630" s="92"/>
      <c r="AK1630" s="92"/>
      <c r="AL1630" s="92"/>
      <c r="AM1630" s="92"/>
      <c r="AN1630" s="92"/>
      <c r="AO1630" s="92"/>
    </row>
    <row r="1631" spans="34:41">
      <c r="AH1631" s="92"/>
      <c r="AI1631" s="92"/>
      <c r="AJ1631" s="92"/>
      <c r="AK1631" s="92"/>
      <c r="AL1631" s="92"/>
      <c r="AM1631" s="92"/>
      <c r="AN1631" s="92"/>
      <c r="AO1631" s="92"/>
    </row>
    <row r="1632" spans="34:41">
      <c r="AH1632" s="92"/>
      <c r="AI1632" s="92"/>
      <c r="AJ1632" s="92"/>
      <c r="AK1632" s="92"/>
      <c r="AL1632" s="92"/>
      <c r="AM1632" s="92"/>
      <c r="AN1632" s="92"/>
      <c r="AO1632" s="92"/>
    </row>
    <row r="1633" spans="34:41">
      <c r="AH1633" s="92"/>
      <c r="AI1633" s="92"/>
      <c r="AJ1633" s="92"/>
      <c r="AK1633" s="92"/>
      <c r="AL1633" s="92"/>
      <c r="AM1633" s="92"/>
      <c r="AN1633" s="92"/>
      <c r="AO1633" s="92"/>
    </row>
    <row r="1634" spans="34:41">
      <c r="AH1634" s="92"/>
      <c r="AI1634" s="92"/>
      <c r="AJ1634" s="92"/>
      <c r="AK1634" s="92"/>
      <c r="AL1634" s="92"/>
      <c r="AM1634" s="92"/>
      <c r="AN1634" s="92"/>
      <c r="AO1634" s="92"/>
    </row>
    <row r="1635" spans="34:41">
      <c r="AH1635" s="92"/>
      <c r="AI1635" s="92"/>
      <c r="AJ1635" s="92"/>
      <c r="AK1635" s="92"/>
      <c r="AL1635" s="92"/>
      <c r="AM1635" s="92"/>
      <c r="AN1635" s="92"/>
      <c r="AO1635" s="92"/>
    </row>
    <row r="1636" spans="34:41">
      <c r="AH1636" s="92"/>
      <c r="AI1636" s="92"/>
      <c r="AJ1636" s="92"/>
      <c r="AK1636" s="92"/>
      <c r="AL1636" s="92"/>
      <c r="AM1636" s="92"/>
      <c r="AN1636" s="92"/>
      <c r="AO1636" s="92"/>
    </row>
    <row r="1637" spans="34:41">
      <c r="AH1637" s="92"/>
      <c r="AI1637" s="92"/>
      <c r="AJ1637" s="92"/>
      <c r="AK1637" s="92"/>
      <c r="AL1637" s="92"/>
      <c r="AM1637" s="92"/>
      <c r="AN1637" s="92"/>
      <c r="AO1637" s="92"/>
    </row>
    <row r="1638" spans="34:41">
      <c r="AH1638" s="92"/>
      <c r="AI1638" s="92"/>
      <c r="AJ1638" s="92"/>
      <c r="AK1638" s="92"/>
      <c r="AL1638" s="92"/>
      <c r="AM1638" s="92"/>
      <c r="AN1638" s="92"/>
      <c r="AO1638" s="92"/>
    </row>
    <row r="1639" spans="34:41">
      <c r="AH1639" s="92"/>
      <c r="AI1639" s="92"/>
      <c r="AJ1639" s="92"/>
      <c r="AK1639" s="92"/>
      <c r="AL1639" s="92"/>
      <c r="AM1639" s="92"/>
      <c r="AN1639" s="92"/>
      <c r="AO1639" s="92"/>
    </row>
    <row r="1640" spans="34:41">
      <c r="AH1640" s="92"/>
      <c r="AI1640" s="92"/>
      <c r="AJ1640" s="92"/>
      <c r="AK1640" s="92"/>
      <c r="AL1640" s="92"/>
      <c r="AM1640" s="92"/>
      <c r="AN1640" s="92"/>
      <c r="AO1640" s="92"/>
    </row>
    <row r="1641" spans="34:41">
      <c r="AH1641" s="92"/>
      <c r="AI1641" s="92"/>
      <c r="AJ1641" s="92"/>
      <c r="AK1641" s="92"/>
      <c r="AL1641" s="92"/>
      <c r="AM1641" s="92"/>
      <c r="AN1641" s="92"/>
      <c r="AO1641" s="92"/>
    </row>
    <row r="1642" spans="34:41">
      <c r="AH1642" s="92"/>
      <c r="AI1642" s="92"/>
      <c r="AJ1642" s="92"/>
      <c r="AK1642" s="92"/>
      <c r="AL1642" s="92"/>
      <c r="AM1642" s="92"/>
      <c r="AN1642" s="92"/>
      <c r="AO1642" s="92"/>
    </row>
    <row r="1643" spans="34:41">
      <c r="AH1643" s="92"/>
      <c r="AI1643" s="92"/>
      <c r="AJ1643" s="92"/>
      <c r="AK1643" s="92"/>
      <c r="AL1643" s="92"/>
      <c r="AM1643" s="92"/>
      <c r="AN1643" s="92"/>
      <c r="AO1643" s="92"/>
    </row>
    <row r="1644" spans="34:41">
      <c r="AH1644" s="92"/>
      <c r="AI1644" s="92"/>
      <c r="AJ1644" s="92"/>
      <c r="AK1644" s="92"/>
      <c r="AL1644" s="92"/>
      <c r="AM1644" s="92"/>
      <c r="AN1644" s="92"/>
      <c r="AO1644" s="92"/>
    </row>
    <row r="1645" spans="34:41">
      <c r="AH1645" s="92"/>
      <c r="AI1645" s="92"/>
      <c r="AJ1645" s="92"/>
      <c r="AK1645" s="92"/>
      <c r="AL1645" s="92"/>
      <c r="AM1645" s="92"/>
      <c r="AN1645" s="92"/>
      <c r="AO1645" s="92"/>
    </row>
    <row r="1646" spans="34:41">
      <c r="AH1646" s="92"/>
      <c r="AI1646" s="92"/>
      <c r="AJ1646" s="92"/>
      <c r="AK1646" s="92"/>
      <c r="AL1646" s="92"/>
      <c r="AM1646" s="92"/>
      <c r="AN1646" s="92"/>
      <c r="AO1646" s="92"/>
    </row>
    <row r="1647" spans="34:41">
      <c r="AH1647" s="92"/>
      <c r="AI1647" s="92"/>
      <c r="AJ1647" s="92"/>
      <c r="AK1647" s="92"/>
      <c r="AL1647" s="92"/>
      <c r="AM1647" s="92"/>
      <c r="AN1647" s="92"/>
      <c r="AO1647" s="92"/>
    </row>
    <row r="1648" spans="34:41">
      <c r="AH1648" s="92"/>
      <c r="AI1648" s="92"/>
      <c r="AJ1648" s="92"/>
      <c r="AK1648" s="92"/>
      <c r="AL1648" s="92"/>
      <c r="AM1648" s="92"/>
      <c r="AN1648" s="92"/>
      <c r="AO1648" s="92"/>
    </row>
    <row r="1649" spans="34:41">
      <c r="AH1649" s="92"/>
      <c r="AI1649" s="92"/>
      <c r="AJ1649" s="92"/>
      <c r="AK1649" s="92"/>
      <c r="AL1649" s="92"/>
      <c r="AM1649" s="92"/>
      <c r="AN1649" s="92"/>
      <c r="AO1649" s="92"/>
    </row>
    <row r="1650" spans="34:41">
      <c r="AH1650" s="92"/>
      <c r="AI1650" s="92"/>
      <c r="AJ1650" s="92"/>
      <c r="AK1650" s="92"/>
      <c r="AL1650" s="92"/>
      <c r="AM1650" s="92"/>
      <c r="AN1650" s="92"/>
      <c r="AO1650" s="92"/>
    </row>
    <row r="1651" spans="34:41">
      <c r="AH1651" s="92"/>
      <c r="AI1651" s="92"/>
      <c r="AJ1651" s="92"/>
      <c r="AK1651" s="92"/>
      <c r="AL1651" s="92"/>
      <c r="AM1651" s="92"/>
      <c r="AN1651" s="92"/>
      <c r="AO1651" s="92"/>
    </row>
    <row r="1652" spans="34:41">
      <c r="AH1652" s="92"/>
      <c r="AI1652" s="92"/>
      <c r="AJ1652" s="92"/>
      <c r="AK1652" s="92"/>
      <c r="AL1652" s="92"/>
      <c r="AM1652" s="92"/>
      <c r="AN1652" s="92"/>
      <c r="AO1652" s="92"/>
    </row>
    <row r="1653" spans="34:41">
      <c r="AH1653" s="92"/>
      <c r="AI1653" s="92"/>
      <c r="AJ1653" s="92"/>
      <c r="AK1653" s="92"/>
      <c r="AL1653" s="92"/>
      <c r="AM1653" s="92"/>
      <c r="AN1653" s="92"/>
      <c r="AO1653" s="92"/>
    </row>
    <row r="1654" spans="34:41">
      <c r="AH1654" s="92"/>
      <c r="AI1654" s="92"/>
      <c r="AJ1654" s="92"/>
      <c r="AK1654" s="92"/>
      <c r="AL1654" s="92"/>
      <c r="AM1654" s="92"/>
      <c r="AN1654" s="92"/>
      <c r="AO1654" s="92"/>
    </row>
    <row r="1655" spans="34:41">
      <c r="AH1655" s="92"/>
      <c r="AI1655" s="92"/>
      <c r="AJ1655" s="92"/>
      <c r="AK1655" s="92"/>
      <c r="AL1655" s="92"/>
      <c r="AM1655" s="92"/>
      <c r="AN1655" s="92"/>
      <c r="AO1655" s="92"/>
    </row>
    <row r="1656" spans="34:41">
      <c r="AH1656" s="92"/>
      <c r="AI1656" s="92"/>
      <c r="AJ1656" s="92"/>
      <c r="AK1656" s="92"/>
      <c r="AL1656" s="92"/>
      <c r="AM1656" s="92"/>
      <c r="AN1656" s="92"/>
      <c r="AO1656" s="92"/>
    </row>
    <row r="1657" spans="34:41">
      <c r="AH1657" s="92"/>
      <c r="AI1657" s="92"/>
      <c r="AJ1657" s="92"/>
      <c r="AK1657" s="92"/>
      <c r="AL1657" s="92"/>
      <c r="AM1657" s="92"/>
      <c r="AN1657" s="92"/>
      <c r="AO1657" s="92"/>
    </row>
    <row r="1658" spans="34:41">
      <c r="AH1658" s="92"/>
      <c r="AI1658" s="92"/>
      <c r="AJ1658" s="92"/>
      <c r="AK1658" s="92"/>
      <c r="AL1658" s="92"/>
      <c r="AM1658" s="92"/>
      <c r="AN1658" s="92"/>
      <c r="AO1658" s="92"/>
    </row>
    <row r="1659" spans="34:41">
      <c r="AH1659" s="92"/>
      <c r="AI1659" s="92"/>
      <c r="AJ1659" s="92"/>
      <c r="AK1659" s="92"/>
      <c r="AL1659" s="92"/>
      <c r="AM1659" s="92"/>
      <c r="AN1659" s="92"/>
      <c r="AO1659" s="92"/>
    </row>
    <row r="1660" spans="34:41">
      <c r="AH1660" s="92"/>
      <c r="AI1660" s="92"/>
      <c r="AJ1660" s="92"/>
      <c r="AK1660" s="92"/>
      <c r="AL1660" s="92"/>
      <c r="AM1660" s="92"/>
      <c r="AN1660" s="92"/>
      <c r="AO1660" s="92"/>
    </row>
    <row r="1661" spans="34:41">
      <c r="AH1661" s="92"/>
      <c r="AI1661" s="92"/>
      <c r="AJ1661" s="92"/>
      <c r="AK1661" s="92"/>
      <c r="AL1661" s="92"/>
      <c r="AM1661" s="92"/>
      <c r="AN1661" s="92"/>
      <c r="AO1661" s="92"/>
    </row>
    <row r="1662" spans="34:41">
      <c r="AH1662" s="92"/>
      <c r="AI1662" s="92"/>
      <c r="AJ1662" s="92"/>
      <c r="AK1662" s="92"/>
      <c r="AL1662" s="92"/>
      <c r="AM1662" s="92"/>
      <c r="AN1662" s="92"/>
      <c r="AO1662" s="92"/>
    </row>
    <row r="1663" spans="34:41">
      <c r="AH1663" s="92"/>
      <c r="AI1663" s="92"/>
      <c r="AJ1663" s="92"/>
      <c r="AK1663" s="92"/>
      <c r="AL1663" s="92"/>
      <c r="AM1663" s="92"/>
      <c r="AN1663" s="92"/>
      <c r="AO1663" s="92"/>
    </row>
    <row r="1664" spans="34:41">
      <c r="AH1664" s="92"/>
      <c r="AI1664" s="92"/>
      <c r="AJ1664" s="92"/>
      <c r="AK1664" s="92"/>
      <c r="AL1664" s="92"/>
      <c r="AM1664" s="92"/>
      <c r="AN1664" s="92"/>
      <c r="AO1664" s="92"/>
    </row>
    <row r="1665" spans="34:41">
      <c r="AH1665" s="92"/>
      <c r="AI1665" s="92"/>
      <c r="AJ1665" s="92"/>
      <c r="AK1665" s="92"/>
      <c r="AL1665" s="92"/>
      <c r="AM1665" s="92"/>
      <c r="AN1665" s="92"/>
      <c r="AO1665" s="92"/>
    </row>
    <row r="1666" spans="34:41">
      <c r="AH1666" s="92"/>
      <c r="AI1666" s="92"/>
      <c r="AJ1666" s="92"/>
      <c r="AK1666" s="92"/>
      <c r="AL1666" s="92"/>
      <c r="AM1666" s="92"/>
      <c r="AN1666" s="92"/>
      <c r="AO1666" s="92"/>
    </row>
    <row r="1667" spans="34:41">
      <c r="AH1667" s="92"/>
      <c r="AI1667" s="92"/>
      <c r="AJ1667" s="92"/>
      <c r="AK1667" s="92"/>
      <c r="AL1667" s="92"/>
      <c r="AM1667" s="92"/>
      <c r="AN1667" s="92"/>
      <c r="AO1667" s="92"/>
    </row>
    <row r="1668" spans="34:41">
      <c r="AH1668" s="92"/>
      <c r="AI1668" s="92"/>
      <c r="AJ1668" s="92"/>
      <c r="AK1668" s="92"/>
      <c r="AL1668" s="92"/>
      <c r="AM1668" s="92"/>
      <c r="AN1668" s="92"/>
      <c r="AO1668" s="92"/>
    </row>
    <row r="1669" spans="34:41">
      <c r="AH1669" s="92"/>
      <c r="AI1669" s="92"/>
      <c r="AJ1669" s="92"/>
      <c r="AK1669" s="92"/>
      <c r="AL1669" s="92"/>
      <c r="AM1669" s="92"/>
      <c r="AN1669" s="92"/>
      <c r="AO1669" s="92"/>
    </row>
    <row r="1670" spans="34:41">
      <c r="AH1670" s="92"/>
      <c r="AI1670" s="92"/>
      <c r="AJ1670" s="92"/>
      <c r="AK1670" s="92"/>
      <c r="AL1670" s="92"/>
      <c r="AM1670" s="92"/>
      <c r="AN1670" s="92"/>
      <c r="AO1670" s="92"/>
    </row>
    <row r="1671" spans="34:41">
      <c r="AH1671" s="92"/>
      <c r="AI1671" s="92"/>
      <c r="AJ1671" s="92"/>
      <c r="AK1671" s="92"/>
      <c r="AL1671" s="92"/>
      <c r="AM1671" s="92"/>
      <c r="AN1671" s="92"/>
      <c r="AO1671" s="92"/>
    </row>
    <row r="1672" spans="34:41">
      <c r="AH1672" s="92"/>
      <c r="AI1672" s="92"/>
      <c r="AJ1672" s="92"/>
      <c r="AK1672" s="92"/>
      <c r="AL1672" s="92"/>
      <c r="AM1672" s="92"/>
      <c r="AN1672" s="92"/>
      <c r="AO1672" s="92"/>
    </row>
    <row r="1673" spans="34:41">
      <c r="AH1673" s="92"/>
      <c r="AI1673" s="92"/>
      <c r="AJ1673" s="92"/>
      <c r="AK1673" s="92"/>
      <c r="AL1673" s="92"/>
      <c r="AM1673" s="92"/>
      <c r="AN1673" s="92"/>
      <c r="AO1673" s="92"/>
    </row>
    <row r="1674" spans="34:41">
      <c r="AH1674" s="92"/>
      <c r="AI1674" s="92"/>
      <c r="AJ1674" s="92"/>
      <c r="AK1674" s="92"/>
      <c r="AL1674" s="92"/>
      <c r="AM1674" s="92"/>
      <c r="AN1674" s="92"/>
      <c r="AO1674" s="92"/>
    </row>
    <row r="1675" spans="34:41">
      <c r="AH1675" s="92"/>
      <c r="AI1675" s="92"/>
      <c r="AJ1675" s="92"/>
      <c r="AK1675" s="92"/>
      <c r="AL1675" s="92"/>
      <c r="AM1675" s="92"/>
      <c r="AN1675" s="92"/>
      <c r="AO1675" s="92"/>
    </row>
    <row r="1676" spans="34:41">
      <c r="AH1676" s="92"/>
      <c r="AI1676" s="92"/>
      <c r="AJ1676" s="92"/>
      <c r="AK1676" s="92"/>
      <c r="AL1676" s="92"/>
      <c r="AM1676" s="92"/>
      <c r="AN1676" s="92"/>
      <c r="AO1676" s="92"/>
    </row>
    <row r="1677" spans="34:41">
      <c r="AH1677" s="92"/>
      <c r="AI1677" s="92"/>
      <c r="AJ1677" s="92"/>
      <c r="AK1677" s="92"/>
      <c r="AL1677" s="92"/>
      <c r="AM1677" s="92"/>
      <c r="AN1677" s="92"/>
      <c r="AO1677" s="92"/>
    </row>
    <row r="1678" spans="34:41">
      <c r="AH1678" s="92"/>
      <c r="AI1678" s="92"/>
      <c r="AJ1678" s="92"/>
      <c r="AK1678" s="92"/>
      <c r="AL1678" s="92"/>
      <c r="AM1678" s="92"/>
      <c r="AN1678" s="92"/>
      <c r="AO1678" s="92"/>
    </row>
    <row r="1679" spans="34:41">
      <c r="AH1679" s="92"/>
      <c r="AI1679" s="92"/>
      <c r="AJ1679" s="92"/>
      <c r="AK1679" s="92"/>
      <c r="AL1679" s="92"/>
      <c r="AM1679" s="92"/>
      <c r="AN1679" s="92"/>
      <c r="AO1679" s="92"/>
    </row>
    <row r="1680" spans="34:41">
      <c r="AH1680" s="92"/>
      <c r="AI1680" s="92"/>
      <c r="AJ1680" s="92"/>
      <c r="AK1680" s="92"/>
      <c r="AL1680" s="92"/>
      <c r="AM1680" s="92"/>
      <c r="AN1680" s="92"/>
      <c r="AO1680" s="92"/>
    </row>
    <row r="1681" spans="34:41">
      <c r="AH1681" s="92"/>
      <c r="AI1681" s="92"/>
      <c r="AJ1681" s="92"/>
      <c r="AK1681" s="92"/>
      <c r="AL1681" s="92"/>
      <c r="AM1681" s="92"/>
      <c r="AN1681" s="92"/>
      <c r="AO1681" s="92"/>
    </row>
    <row r="1682" spans="34:41">
      <c r="AH1682" s="92"/>
      <c r="AI1682" s="92"/>
      <c r="AJ1682" s="92"/>
      <c r="AK1682" s="92"/>
      <c r="AL1682" s="92"/>
      <c r="AM1682" s="92"/>
      <c r="AN1682" s="92"/>
      <c r="AO1682" s="92"/>
    </row>
    <row r="1683" spans="34:41">
      <c r="AH1683" s="92"/>
      <c r="AI1683" s="92"/>
      <c r="AJ1683" s="92"/>
      <c r="AK1683" s="92"/>
      <c r="AL1683" s="92"/>
      <c r="AM1683" s="92"/>
      <c r="AN1683" s="92"/>
      <c r="AO1683" s="92"/>
    </row>
    <row r="1684" spans="34:41">
      <c r="AH1684" s="92"/>
      <c r="AI1684" s="92"/>
      <c r="AJ1684" s="92"/>
      <c r="AK1684" s="92"/>
      <c r="AL1684" s="92"/>
      <c r="AM1684" s="92"/>
      <c r="AN1684" s="92"/>
      <c r="AO1684" s="92"/>
    </row>
    <row r="1685" spans="34:41">
      <c r="AH1685" s="92"/>
      <c r="AI1685" s="92"/>
      <c r="AJ1685" s="92"/>
      <c r="AK1685" s="92"/>
      <c r="AL1685" s="92"/>
      <c r="AM1685" s="92"/>
      <c r="AN1685" s="92"/>
      <c r="AO1685" s="92"/>
    </row>
    <row r="1686" spans="34:41">
      <c r="AH1686" s="92"/>
      <c r="AI1686" s="92"/>
      <c r="AJ1686" s="92"/>
      <c r="AK1686" s="92"/>
      <c r="AL1686" s="92"/>
      <c r="AM1686" s="92"/>
      <c r="AN1686" s="92"/>
      <c r="AO1686" s="92"/>
    </row>
    <row r="1687" spans="34:41">
      <c r="AH1687" s="92"/>
      <c r="AI1687" s="92"/>
      <c r="AJ1687" s="92"/>
      <c r="AK1687" s="92"/>
      <c r="AL1687" s="92"/>
      <c r="AM1687" s="92"/>
      <c r="AN1687" s="92"/>
      <c r="AO1687" s="92"/>
    </row>
    <row r="1688" spans="34:41">
      <c r="AH1688" s="92"/>
      <c r="AI1688" s="92"/>
      <c r="AJ1688" s="92"/>
      <c r="AK1688" s="92"/>
      <c r="AL1688" s="92"/>
      <c r="AM1688" s="92"/>
      <c r="AN1688" s="92"/>
      <c r="AO1688" s="92"/>
    </row>
    <row r="1689" spans="34:41">
      <c r="AH1689" s="92"/>
      <c r="AI1689" s="92"/>
      <c r="AJ1689" s="92"/>
      <c r="AK1689" s="92"/>
      <c r="AL1689" s="92"/>
      <c r="AM1689" s="92"/>
      <c r="AN1689" s="92"/>
      <c r="AO1689" s="92"/>
    </row>
    <row r="1690" spans="34:41">
      <c r="AH1690" s="92"/>
      <c r="AI1690" s="92"/>
      <c r="AJ1690" s="92"/>
      <c r="AK1690" s="92"/>
      <c r="AL1690" s="92"/>
      <c r="AM1690" s="92"/>
      <c r="AN1690" s="92"/>
      <c r="AO1690" s="92"/>
    </row>
    <row r="1691" spans="34:41">
      <c r="AH1691" s="92"/>
      <c r="AI1691" s="92"/>
      <c r="AJ1691" s="92"/>
      <c r="AK1691" s="92"/>
      <c r="AL1691" s="92"/>
      <c r="AM1691" s="92"/>
      <c r="AN1691" s="92"/>
      <c r="AO1691" s="92"/>
    </row>
    <row r="1692" spans="34:41">
      <c r="AH1692" s="92"/>
      <c r="AI1692" s="92"/>
      <c r="AJ1692" s="92"/>
      <c r="AK1692" s="92"/>
      <c r="AL1692" s="92"/>
      <c r="AM1692" s="92"/>
      <c r="AN1692" s="92"/>
      <c r="AO1692" s="92"/>
    </row>
    <row r="1693" spans="34:41">
      <c r="AH1693" s="92"/>
      <c r="AI1693" s="92"/>
      <c r="AJ1693" s="92"/>
      <c r="AK1693" s="92"/>
      <c r="AL1693" s="92"/>
      <c r="AM1693" s="92"/>
      <c r="AN1693" s="92"/>
      <c r="AO1693" s="92"/>
    </row>
    <row r="1694" spans="34:41">
      <c r="AH1694" s="92"/>
      <c r="AI1694" s="92"/>
      <c r="AJ1694" s="92"/>
      <c r="AK1694" s="92"/>
      <c r="AL1694" s="92"/>
      <c r="AM1694" s="92"/>
      <c r="AN1694" s="92"/>
      <c r="AO1694" s="92"/>
    </row>
    <row r="1695" spans="34:41">
      <c r="AH1695" s="92"/>
      <c r="AI1695" s="92"/>
      <c r="AJ1695" s="92"/>
      <c r="AK1695" s="92"/>
      <c r="AL1695" s="92"/>
      <c r="AM1695" s="92"/>
      <c r="AN1695" s="92"/>
      <c r="AO1695" s="92"/>
    </row>
    <row r="1696" spans="34:41">
      <c r="AH1696" s="92"/>
      <c r="AI1696" s="92"/>
      <c r="AJ1696" s="92"/>
      <c r="AK1696" s="92"/>
      <c r="AL1696" s="92"/>
      <c r="AM1696" s="92"/>
      <c r="AN1696" s="92"/>
      <c r="AO1696" s="92"/>
    </row>
    <row r="1697" spans="34:41">
      <c r="AH1697" s="92"/>
      <c r="AI1697" s="92"/>
      <c r="AJ1697" s="92"/>
      <c r="AK1697" s="92"/>
      <c r="AL1697" s="92"/>
      <c r="AM1697" s="92"/>
      <c r="AN1697" s="92"/>
      <c r="AO1697" s="92"/>
    </row>
    <row r="1698" spans="34:41">
      <c r="AH1698" s="92"/>
      <c r="AI1698" s="92"/>
      <c r="AJ1698" s="92"/>
      <c r="AK1698" s="92"/>
      <c r="AL1698" s="92"/>
      <c r="AM1698" s="92"/>
      <c r="AN1698" s="92"/>
      <c r="AO1698" s="92"/>
    </row>
    <row r="1699" spans="34:41">
      <c r="AH1699" s="92"/>
      <c r="AI1699" s="92"/>
      <c r="AJ1699" s="92"/>
      <c r="AK1699" s="92"/>
      <c r="AL1699" s="92"/>
      <c r="AM1699" s="92"/>
      <c r="AN1699" s="92"/>
      <c r="AO1699" s="92"/>
    </row>
    <row r="1700" spans="34:41">
      <c r="AH1700" s="92"/>
      <c r="AI1700" s="92"/>
      <c r="AJ1700" s="92"/>
      <c r="AK1700" s="92"/>
      <c r="AL1700" s="92"/>
      <c r="AM1700" s="92"/>
      <c r="AN1700" s="92"/>
      <c r="AO1700" s="92"/>
    </row>
    <row r="1701" spans="34:41">
      <c r="AH1701" s="92"/>
      <c r="AI1701" s="92"/>
      <c r="AJ1701" s="92"/>
      <c r="AK1701" s="92"/>
      <c r="AL1701" s="92"/>
      <c r="AM1701" s="92"/>
      <c r="AN1701" s="92"/>
      <c r="AO1701" s="92"/>
    </row>
    <row r="1702" spans="34:41">
      <c r="AH1702" s="92"/>
      <c r="AI1702" s="92"/>
      <c r="AJ1702" s="92"/>
      <c r="AK1702" s="92"/>
      <c r="AL1702" s="92"/>
      <c r="AM1702" s="92"/>
      <c r="AN1702" s="92"/>
      <c r="AO1702" s="92"/>
    </row>
    <row r="1703" spans="34:41">
      <c r="AH1703" s="92"/>
      <c r="AI1703" s="92"/>
      <c r="AJ1703" s="92"/>
      <c r="AK1703" s="92"/>
      <c r="AL1703" s="92"/>
      <c r="AM1703" s="92"/>
      <c r="AN1703" s="92"/>
      <c r="AO1703" s="92"/>
    </row>
    <row r="1704" spans="34:41">
      <c r="AH1704" s="92"/>
      <c r="AI1704" s="92"/>
      <c r="AJ1704" s="92"/>
      <c r="AK1704" s="92"/>
      <c r="AL1704" s="92"/>
      <c r="AM1704" s="92"/>
      <c r="AN1704" s="92"/>
      <c r="AO1704" s="92"/>
    </row>
    <row r="1705" spans="34:41">
      <c r="AH1705" s="92"/>
      <c r="AI1705" s="92"/>
      <c r="AJ1705" s="92"/>
      <c r="AK1705" s="92"/>
      <c r="AL1705" s="92"/>
      <c r="AM1705" s="92"/>
      <c r="AN1705" s="92"/>
      <c r="AO1705" s="92"/>
    </row>
    <row r="1706" spans="34:41">
      <c r="AH1706" s="92"/>
      <c r="AI1706" s="92"/>
      <c r="AJ1706" s="92"/>
      <c r="AK1706" s="92"/>
      <c r="AL1706" s="92"/>
      <c r="AM1706" s="92"/>
      <c r="AN1706" s="92"/>
      <c r="AO1706" s="92"/>
    </row>
    <row r="1707" spans="34:41">
      <c r="AH1707" s="92"/>
      <c r="AI1707" s="92"/>
      <c r="AJ1707" s="92"/>
      <c r="AK1707" s="92"/>
      <c r="AL1707" s="92"/>
      <c r="AM1707" s="92"/>
      <c r="AN1707" s="92"/>
      <c r="AO1707" s="92"/>
    </row>
    <row r="1708" spans="34:41">
      <c r="AH1708" s="92"/>
      <c r="AI1708" s="92"/>
      <c r="AJ1708" s="92"/>
      <c r="AK1708" s="92"/>
      <c r="AL1708" s="92"/>
      <c r="AM1708" s="92"/>
      <c r="AN1708" s="92"/>
      <c r="AO1708" s="92"/>
    </row>
    <row r="1709" spans="34:41">
      <c r="AH1709" s="92"/>
      <c r="AI1709" s="92"/>
      <c r="AJ1709" s="92"/>
      <c r="AK1709" s="92"/>
      <c r="AL1709" s="92"/>
      <c r="AM1709" s="92"/>
      <c r="AN1709" s="92"/>
      <c r="AO1709" s="92"/>
    </row>
    <row r="1710" spans="34:41">
      <c r="AH1710" s="92"/>
      <c r="AI1710" s="92"/>
      <c r="AJ1710" s="92"/>
      <c r="AK1710" s="92"/>
      <c r="AL1710" s="92"/>
      <c r="AM1710" s="92"/>
      <c r="AN1710" s="92"/>
      <c r="AO1710" s="92"/>
    </row>
    <row r="1711" spans="34:41">
      <c r="AH1711" s="92"/>
      <c r="AI1711" s="92"/>
      <c r="AJ1711" s="92"/>
      <c r="AK1711" s="92"/>
      <c r="AL1711" s="92"/>
      <c r="AM1711" s="92"/>
      <c r="AN1711" s="92"/>
      <c r="AO1711" s="92"/>
    </row>
    <row r="1712" spans="34:41">
      <c r="AH1712" s="92"/>
      <c r="AI1712" s="92"/>
      <c r="AJ1712" s="92"/>
      <c r="AK1712" s="92"/>
      <c r="AL1712" s="92"/>
      <c r="AM1712" s="92"/>
      <c r="AN1712" s="92"/>
      <c r="AO1712" s="92"/>
    </row>
    <row r="1713" spans="34:41">
      <c r="AH1713" s="92"/>
      <c r="AI1713" s="92"/>
      <c r="AJ1713" s="92"/>
      <c r="AK1713" s="92"/>
      <c r="AL1713" s="92"/>
      <c r="AM1713" s="92"/>
      <c r="AN1713" s="92"/>
      <c r="AO1713" s="92"/>
    </row>
    <row r="1714" spans="34:41">
      <c r="AH1714" s="92"/>
      <c r="AI1714" s="92"/>
      <c r="AJ1714" s="92"/>
      <c r="AK1714" s="92"/>
      <c r="AL1714" s="92"/>
      <c r="AM1714" s="92"/>
      <c r="AN1714" s="92"/>
      <c r="AO1714" s="92"/>
    </row>
    <row r="1715" spans="34:41">
      <c r="AH1715" s="92"/>
      <c r="AI1715" s="92"/>
      <c r="AJ1715" s="92"/>
      <c r="AK1715" s="92"/>
      <c r="AL1715" s="92"/>
      <c r="AM1715" s="92"/>
      <c r="AN1715" s="92"/>
      <c r="AO1715" s="92"/>
    </row>
    <row r="1716" spans="34:41">
      <c r="AH1716" s="92"/>
      <c r="AI1716" s="92"/>
      <c r="AJ1716" s="92"/>
      <c r="AK1716" s="92"/>
      <c r="AL1716" s="92"/>
      <c r="AM1716" s="92"/>
      <c r="AN1716" s="92"/>
      <c r="AO1716" s="92"/>
    </row>
    <row r="1717" spans="34:41">
      <c r="AH1717" s="92"/>
      <c r="AI1717" s="92"/>
      <c r="AJ1717" s="92"/>
      <c r="AK1717" s="92"/>
      <c r="AL1717" s="92"/>
      <c r="AM1717" s="92"/>
      <c r="AN1717" s="92"/>
      <c r="AO1717" s="92"/>
    </row>
    <row r="1718" spans="34:41">
      <c r="AH1718" s="92"/>
      <c r="AI1718" s="92"/>
      <c r="AJ1718" s="92"/>
      <c r="AK1718" s="92"/>
      <c r="AL1718" s="92"/>
      <c r="AM1718" s="92"/>
      <c r="AN1718" s="92"/>
      <c r="AO1718" s="92"/>
    </row>
    <row r="1719" spans="34:41">
      <c r="AH1719" s="92"/>
      <c r="AI1719" s="92"/>
      <c r="AJ1719" s="92"/>
      <c r="AK1719" s="92"/>
      <c r="AL1719" s="92"/>
      <c r="AM1719" s="92"/>
      <c r="AN1719" s="92"/>
      <c r="AO1719" s="92"/>
    </row>
    <row r="1720" spans="34:41">
      <c r="AH1720" s="92"/>
      <c r="AI1720" s="92"/>
      <c r="AJ1720" s="92"/>
      <c r="AK1720" s="92"/>
      <c r="AL1720" s="92"/>
      <c r="AM1720" s="92"/>
      <c r="AN1720" s="92"/>
      <c r="AO1720" s="92"/>
    </row>
    <row r="1721" spans="34:41">
      <c r="AH1721" s="92"/>
      <c r="AI1721" s="92"/>
      <c r="AJ1721" s="92"/>
      <c r="AK1721" s="92"/>
      <c r="AL1721" s="92"/>
      <c r="AM1721" s="92"/>
      <c r="AN1721" s="92"/>
      <c r="AO1721" s="92"/>
    </row>
    <row r="1722" spans="34:41">
      <c r="AH1722" s="92"/>
      <c r="AI1722" s="92"/>
      <c r="AJ1722" s="92"/>
      <c r="AK1722" s="92"/>
      <c r="AL1722" s="92"/>
      <c r="AM1722" s="92"/>
      <c r="AN1722" s="92"/>
      <c r="AO1722" s="92"/>
    </row>
    <row r="1723" spans="34:41">
      <c r="AH1723" s="92"/>
      <c r="AI1723" s="92"/>
      <c r="AJ1723" s="92"/>
      <c r="AK1723" s="92"/>
      <c r="AL1723" s="92"/>
      <c r="AM1723" s="92"/>
      <c r="AN1723" s="92"/>
      <c r="AO1723" s="92"/>
    </row>
    <row r="1724" spans="34:41">
      <c r="AH1724" s="92"/>
      <c r="AI1724" s="92"/>
      <c r="AJ1724" s="92"/>
      <c r="AK1724" s="92"/>
      <c r="AL1724" s="92"/>
      <c r="AM1724" s="92"/>
      <c r="AN1724" s="92"/>
      <c r="AO1724" s="92"/>
    </row>
    <row r="1725" spans="34:41">
      <c r="AH1725" s="92"/>
      <c r="AI1725" s="92"/>
      <c r="AJ1725" s="92"/>
      <c r="AK1725" s="92"/>
      <c r="AL1725" s="92"/>
      <c r="AM1725" s="92"/>
      <c r="AN1725" s="92"/>
      <c r="AO1725" s="92"/>
    </row>
    <row r="1726" spans="34:41">
      <c r="AH1726" s="92"/>
      <c r="AI1726" s="92"/>
      <c r="AJ1726" s="92"/>
      <c r="AK1726" s="92"/>
      <c r="AL1726" s="92"/>
      <c r="AM1726" s="92"/>
      <c r="AN1726" s="92"/>
      <c r="AO1726" s="92"/>
    </row>
    <row r="1727" spans="34:41">
      <c r="AH1727" s="92"/>
      <c r="AI1727" s="92"/>
      <c r="AJ1727" s="92"/>
      <c r="AK1727" s="92"/>
      <c r="AL1727" s="92"/>
      <c r="AM1727" s="92"/>
      <c r="AN1727" s="92"/>
      <c r="AO1727" s="92"/>
    </row>
    <row r="1728" spans="34:41">
      <c r="AH1728" s="92"/>
      <c r="AI1728" s="92"/>
      <c r="AJ1728" s="92"/>
      <c r="AK1728" s="92"/>
      <c r="AL1728" s="92"/>
      <c r="AM1728" s="92"/>
      <c r="AN1728" s="92"/>
      <c r="AO1728" s="92"/>
    </row>
    <row r="1729" spans="34:41">
      <c r="AH1729" s="92"/>
      <c r="AI1729" s="92"/>
      <c r="AJ1729" s="92"/>
      <c r="AK1729" s="92"/>
      <c r="AL1729" s="92"/>
      <c r="AM1729" s="92"/>
      <c r="AN1729" s="92"/>
      <c r="AO1729" s="92"/>
    </row>
    <row r="1730" spans="34:41">
      <c r="AH1730" s="92"/>
      <c r="AI1730" s="92"/>
      <c r="AJ1730" s="92"/>
      <c r="AK1730" s="92"/>
      <c r="AL1730" s="92"/>
      <c r="AM1730" s="92"/>
      <c r="AN1730" s="92"/>
      <c r="AO1730" s="92"/>
    </row>
    <row r="1731" spans="34:41">
      <c r="AH1731" s="92"/>
      <c r="AI1731" s="92"/>
      <c r="AJ1731" s="92"/>
      <c r="AK1731" s="92"/>
      <c r="AL1731" s="92"/>
      <c r="AM1731" s="92"/>
      <c r="AN1731" s="92"/>
      <c r="AO1731" s="92"/>
    </row>
    <row r="1732" spans="34:41">
      <c r="AH1732" s="92"/>
      <c r="AI1732" s="92"/>
      <c r="AJ1732" s="92"/>
      <c r="AK1732" s="92"/>
      <c r="AL1732" s="92"/>
      <c r="AM1732" s="92"/>
      <c r="AN1732" s="92"/>
      <c r="AO1732" s="92"/>
    </row>
    <row r="1733" spans="34:41">
      <c r="AH1733" s="92"/>
      <c r="AI1733" s="92"/>
      <c r="AJ1733" s="92"/>
      <c r="AK1733" s="92"/>
      <c r="AL1733" s="92"/>
      <c r="AM1733" s="92"/>
      <c r="AN1733" s="92"/>
      <c r="AO1733" s="92"/>
    </row>
    <row r="1734" spans="34:41">
      <c r="AH1734" s="92"/>
      <c r="AI1734" s="92"/>
      <c r="AJ1734" s="92"/>
      <c r="AK1734" s="92"/>
      <c r="AL1734" s="92"/>
      <c r="AM1734" s="92"/>
      <c r="AN1734" s="92"/>
      <c r="AO1734" s="92"/>
    </row>
    <row r="1735" spans="34:41">
      <c r="AH1735" s="92"/>
      <c r="AI1735" s="92"/>
      <c r="AJ1735" s="92"/>
      <c r="AK1735" s="92"/>
      <c r="AL1735" s="92"/>
      <c r="AM1735" s="92"/>
      <c r="AN1735" s="92"/>
      <c r="AO1735" s="92"/>
    </row>
    <row r="1736" spans="34:41">
      <c r="AH1736" s="92"/>
      <c r="AI1736" s="92"/>
      <c r="AJ1736" s="92"/>
      <c r="AK1736" s="92"/>
      <c r="AL1736" s="92"/>
      <c r="AM1736" s="92"/>
      <c r="AN1736" s="92"/>
      <c r="AO1736" s="92"/>
    </row>
    <row r="1737" spans="34:41">
      <c r="AH1737" s="92"/>
      <c r="AI1737" s="92"/>
      <c r="AJ1737" s="92"/>
      <c r="AK1737" s="92"/>
      <c r="AL1737" s="92"/>
      <c r="AM1737" s="92"/>
      <c r="AN1737" s="92"/>
      <c r="AO1737" s="92"/>
    </row>
    <row r="1738" spans="34:41">
      <c r="AH1738" s="92"/>
      <c r="AI1738" s="92"/>
      <c r="AJ1738" s="92"/>
      <c r="AK1738" s="92"/>
      <c r="AL1738" s="92"/>
      <c r="AM1738" s="92"/>
      <c r="AN1738" s="92"/>
      <c r="AO1738" s="92"/>
    </row>
    <row r="1739" spans="34:41">
      <c r="AH1739" s="92"/>
      <c r="AI1739" s="92"/>
      <c r="AJ1739" s="92"/>
      <c r="AK1739" s="92"/>
      <c r="AL1739" s="92"/>
      <c r="AM1739" s="92"/>
      <c r="AN1739" s="92"/>
      <c r="AO1739" s="92"/>
    </row>
    <row r="1740" spans="34:41">
      <c r="AH1740" s="92"/>
      <c r="AI1740" s="92"/>
      <c r="AJ1740" s="92"/>
      <c r="AK1740" s="92"/>
      <c r="AL1740" s="92"/>
      <c r="AM1740" s="92"/>
      <c r="AN1740" s="92"/>
      <c r="AO1740" s="92"/>
    </row>
    <row r="1741" spans="34:41">
      <c r="AH1741" s="92"/>
      <c r="AI1741" s="92"/>
      <c r="AJ1741" s="92"/>
      <c r="AK1741" s="92"/>
      <c r="AL1741" s="92"/>
      <c r="AM1741" s="92"/>
      <c r="AN1741" s="92"/>
      <c r="AO1741" s="92"/>
    </row>
    <row r="1742" spans="34:41">
      <c r="AH1742" s="92"/>
      <c r="AI1742" s="92"/>
      <c r="AJ1742" s="92"/>
      <c r="AK1742" s="92"/>
      <c r="AL1742" s="92"/>
      <c r="AM1742" s="92"/>
      <c r="AN1742" s="92"/>
      <c r="AO1742" s="92"/>
    </row>
    <row r="1743" spans="34:41">
      <c r="AH1743" s="92"/>
      <c r="AI1743" s="92"/>
      <c r="AJ1743" s="92"/>
      <c r="AK1743" s="92"/>
      <c r="AL1743" s="92"/>
      <c r="AM1743" s="92"/>
      <c r="AN1743" s="92"/>
      <c r="AO1743" s="92"/>
    </row>
    <row r="1744" spans="34:41">
      <c r="AH1744" s="92"/>
      <c r="AI1744" s="92"/>
      <c r="AJ1744" s="92"/>
      <c r="AK1744" s="92"/>
      <c r="AL1744" s="92"/>
      <c r="AM1744" s="92"/>
      <c r="AN1744" s="92"/>
      <c r="AO1744" s="92"/>
    </row>
    <row r="1745" spans="34:41">
      <c r="AH1745" s="92"/>
      <c r="AI1745" s="92"/>
      <c r="AJ1745" s="92"/>
      <c r="AK1745" s="92"/>
      <c r="AL1745" s="92"/>
      <c r="AM1745" s="92"/>
      <c r="AN1745" s="92"/>
      <c r="AO1745" s="92"/>
    </row>
    <row r="1746" spans="34:41">
      <c r="AH1746" s="92"/>
      <c r="AI1746" s="92"/>
      <c r="AJ1746" s="92"/>
      <c r="AK1746" s="92"/>
      <c r="AL1746" s="92"/>
      <c r="AM1746" s="92"/>
      <c r="AN1746" s="92"/>
      <c r="AO1746" s="92"/>
    </row>
    <row r="1747" spans="34:41">
      <c r="AH1747" s="92"/>
      <c r="AI1747" s="92"/>
      <c r="AJ1747" s="92"/>
      <c r="AK1747" s="92"/>
      <c r="AL1747" s="92"/>
      <c r="AM1747" s="92"/>
      <c r="AN1747" s="92"/>
      <c r="AO1747" s="92"/>
    </row>
    <row r="1748" spans="34:41">
      <c r="AH1748" s="92"/>
      <c r="AI1748" s="92"/>
      <c r="AJ1748" s="92"/>
      <c r="AK1748" s="92"/>
      <c r="AL1748" s="92"/>
      <c r="AM1748" s="92"/>
      <c r="AN1748" s="92"/>
      <c r="AO1748" s="92"/>
    </row>
    <row r="1749" spans="34:41">
      <c r="AH1749" s="92"/>
      <c r="AI1749" s="92"/>
      <c r="AJ1749" s="92"/>
      <c r="AK1749" s="92"/>
      <c r="AL1749" s="92"/>
      <c r="AM1749" s="92"/>
      <c r="AN1749" s="92"/>
      <c r="AO1749" s="92"/>
    </row>
    <row r="1750" spans="34:41">
      <c r="AH1750" s="92"/>
      <c r="AI1750" s="92"/>
      <c r="AJ1750" s="92"/>
      <c r="AK1750" s="92"/>
      <c r="AL1750" s="92"/>
      <c r="AM1750" s="92"/>
      <c r="AN1750" s="92"/>
      <c r="AO1750" s="92"/>
    </row>
    <row r="1751" spans="34:41">
      <c r="AH1751" s="92"/>
      <c r="AI1751" s="92"/>
      <c r="AJ1751" s="92"/>
      <c r="AK1751" s="92"/>
      <c r="AL1751" s="92"/>
      <c r="AM1751" s="92"/>
      <c r="AN1751" s="92"/>
      <c r="AO1751" s="92"/>
    </row>
    <row r="1752" spans="34:41">
      <c r="AH1752" s="92"/>
      <c r="AI1752" s="92"/>
      <c r="AJ1752" s="92"/>
      <c r="AK1752" s="92"/>
      <c r="AL1752" s="92"/>
      <c r="AM1752" s="92"/>
      <c r="AN1752" s="92"/>
      <c r="AO1752" s="92"/>
    </row>
    <row r="1753" spans="34:41">
      <c r="AH1753" s="92"/>
      <c r="AI1753" s="92"/>
      <c r="AJ1753" s="92"/>
      <c r="AK1753" s="92"/>
      <c r="AL1753" s="92"/>
      <c r="AM1753" s="92"/>
      <c r="AN1753" s="92"/>
      <c r="AO1753" s="92"/>
    </row>
    <row r="1754" spans="34:41">
      <c r="AH1754" s="92"/>
      <c r="AI1754" s="92"/>
      <c r="AJ1754" s="92"/>
      <c r="AK1754" s="92"/>
      <c r="AL1754" s="92"/>
      <c r="AM1754" s="92"/>
      <c r="AN1754" s="92"/>
      <c r="AO1754" s="92"/>
    </row>
    <row r="1755" spans="34:41">
      <c r="AH1755" s="92"/>
      <c r="AI1755" s="92"/>
      <c r="AJ1755" s="92"/>
      <c r="AK1755" s="92"/>
      <c r="AL1755" s="92"/>
      <c r="AM1755" s="92"/>
      <c r="AN1755" s="92"/>
      <c r="AO1755" s="92"/>
    </row>
    <row r="1756" spans="34:41">
      <c r="AH1756" s="92"/>
      <c r="AI1756" s="92"/>
      <c r="AJ1756" s="92"/>
      <c r="AK1756" s="92"/>
      <c r="AL1756" s="92"/>
      <c r="AM1756" s="92"/>
      <c r="AN1756" s="92"/>
      <c r="AO1756" s="92"/>
    </row>
    <row r="1757" spans="34:41">
      <c r="AH1757" s="92"/>
      <c r="AI1757" s="92"/>
      <c r="AJ1757" s="92"/>
      <c r="AK1757" s="92"/>
      <c r="AL1757" s="92"/>
      <c r="AM1757" s="92"/>
      <c r="AN1757" s="92"/>
      <c r="AO1757" s="92"/>
    </row>
    <row r="1758" spans="34:41">
      <c r="AH1758" s="92"/>
      <c r="AI1758" s="92"/>
      <c r="AJ1758" s="92"/>
      <c r="AK1758" s="92"/>
      <c r="AL1758" s="92"/>
      <c r="AM1758" s="92"/>
      <c r="AN1758" s="92"/>
      <c r="AO1758" s="92"/>
    </row>
    <row r="1759" spans="34:41">
      <c r="AH1759" s="92"/>
      <c r="AI1759" s="92"/>
      <c r="AJ1759" s="92"/>
      <c r="AK1759" s="92"/>
      <c r="AL1759" s="92"/>
      <c r="AM1759" s="92"/>
      <c r="AN1759" s="92"/>
      <c r="AO1759" s="92"/>
    </row>
    <row r="1760" spans="34:41">
      <c r="AH1760" s="92"/>
      <c r="AI1760" s="92"/>
      <c r="AJ1760" s="92"/>
      <c r="AK1760" s="92"/>
      <c r="AL1760" s="92"/>
      <c r="AM1760" s="92"/>
      <c r="AN1760" s="92"/>
      <c r="AO1760" s="92"/>
    </row>
    <row r="1761" spans="34:41">
      <c r="AH1761" s="92"/>
      <c r="AI1761" s="92"/>
      <c r="AJ1761" s="92"/>
      <c r="AK1761" s="92"/>
      <c r="AL1761" s="92"/>
      <c r="AM1761" s="92"/>
      <c r="AN1761" s="92"/>
      <c r="AO1761" s="92"/>
    </row>
    <row r="1762" spans="34:41">
      <c r="AH1762" s="92"/>
      <c r="AI1762" s="92"/>
      <c r="AJ1762" s="92"/>
      <c r="AK1762" s="92"/>
      <c r="AL1762" s="92"/>
      <c r="AM1762" s="92"/>
      <c r="AN1762" s="92"/>
      <c r="AO1762" s="92"/>
    </row>
    <row r="1763" spans="34:41">
      <c r="AH1763" s="92"/>
      <c r="AI1763" s="92"/>
      <c r="AJ1763" s="92"/>
      <c r="AK1763" s="92"/>
      <c r="AL1763" s="92"/>
      <c r="AM1763" s="92"/>
      <c r="AN1763" s="92"/>
      <c r="AO1763" s="92"/>
    </row>
    <row r="1764" spans="34:41">
      <c r="AH1764" s="92"/>
      <c r="AI1764" s="92"/>
      <c r="AJ1764" s="92"/>
      <c r="AK1764" s="92"/>
      <c r="AL1764" s="92"/>
      <c r="AM1764" s="92"/>
      <c r="AN1764" s="92"/>
      <c r="AO1764" s="92"/>
    </row>
    <row r="1765" spans="34:41">
      <c r="AH1765" s="92"/>
      <c r="AI1765" s="92"/>
      <c r="AJ1765" s="92"/>
      <c r="AK1765" s="92"/>
      <c r="AL1765" s="92"/>
      <c r="AM1765" s="92"/>
      <c r="AN1765" s="92"/>
      <c r="AO1765" s="92"/>
    </row>
    <row r="1766" spans="34:41">
      <c r="AH1766" s="92"/>
      <c r="AI1766" s="92"/>
      <c r="AJ1766" s="92"/>
      <c r="AK1766" s="92"/>
      <c r="AL1766" s="92"/>
      <c r="AM1766" s="92"/>
      <c r="AN1766" s="92"/>
      <c r="AO1766" s="92"/>
    </row>
    <row r="1767" spans="34:41">
      <c r="AH1767" s="92"/>
      <c r="AI1767" s="92"/>
      <c r="AJ1767" s="92"/>
      <c r="AK1767" s="92"/>
      <c r="AL1767" s="92"/>
      <c r="AM1767" s="92"/>
      <c r="AN1767" s="92"/>
      <c r="AO1767" s="92"/>
    </row>
    <row r="1768" spans="34:41">
      <c r="AH1768" s="92"/>
      <c r="AI1768" s="92"/>
      <c r="AJ1768" s="92"/>
      <c r="AK1768" s="92"/>
      <c r="AL1768" s="92"/>
      <c r="AM1768" s="92"/>
      <c r="AN1768" s="92"/>
      <c r="AO1768" s="92"/>
    </row>
    <row r="1769" spans="34:41">
      <c r="AH1769" s="92"/>
      <c r="AI1769" s="92"/>
      <c r="AJ1769" s="92"/>
      <c r="AK1769" s="92"/>
      <c r="AL1769" s="92"/>
      <c r="AM1769" s="92"/>
      <c r="AN1769" s="92"/>
      <c r="AO1769" s="92"/>
    </row>
    <row r="1770" spans="34:41">
      <c r="AH1770" s="92"/>
      <c r="AI1770" s="92"/>
      <c r="AJ1770" s="92"/>
      <c r="AK1770" s="92"/>
      <c r="AL1770" s="92"/>
      <c r="AM1770" s="92"/>
      <c r="AN1770" s="92"/>
      <c r="AO1770" s="92"/>
    </row>
    <row r="1771" spans="34:41">
      <c r="AH1771" s="92"/>
      <c r="AI1771" s="92"/>
      <c r="AJ1771" s="92"/>
      <c r="AK1771" s="92"/>
      <c r="AL1771" s="92"/>
      <c r="AM1771" s="92"/>
      <c r="AN1771" s="92"/>
      <c r="AO1771" s="92"/>
    </row>
    <row r="1772" spans="34:41">
      <c r="AH1772" s="92"/>
      <c r="AI1772" s="92"/>
      <c r="AJ1772" s="92"/>
      <c r="AK1772" s="92"/>
      <c r="AL1772" s="92"/>
      <c r="AM1772" s="92"/>
      <c r="AN1772" s="92"/>
      <c r="AO1772" s="92"/>
    </row>
    <row r="1773" spans="34:41">
      <c r="AH1773" s="92"/>
      <c r="AI1773" s="92"/>
      <c r="AJ1773" s="92"/>
      <c r="AK1773" s="92"/>
      <c r="AL1773" s="92"/>
      <c r="AM1773" s="92"/>
      <c r="AN1773" s="92"/>
      <c r="AO1773" s="92"/>
    </row>
    <row r="1774" spans="34:41">
      <c r="AH1774" s="92"/>
      <c r="AI1774" s="92"/>
      <c r="AJ1774" s="92"/>
      <c r="AK1774" s="92"/>
      <c r="AL1774" s="92"/>
      <c r="AM1774" s="92"/>
      <c r="AN1774" s="92"/>
      <c r="AO1774" s="92"/>
    </row>
    <row r="1775" spans="34:41">
      <c r="AH1775" s="92"/>
      <c r="AI1775" s="92"/>
      <c r="AJ1775" s="92"/>
      <c r="AK1775" s="92"/>
      <c r="AL1775" s="92"/>
      <c r="AM1775" s="92"/>
      <c r="AN1775" s="92"/>
      <c r="AO1775" s="92"/>
    </row>
    <row r="1776" spans="34:41">
      <c r="AH1776" s="92"/>
      <c r="AI1776" s="92"/>
      <c r="AJ1776" s="92"/>
      <c r="AK1776" s="92"/>
      <c r="AL1776" s="92"/>
      <c r="AM1776" s="92"/>
      <c r="AN1776" s="92"/>
      <c r="AO1776" s="92"/>
    </row>
    <row r="1777" spans="34:42">
      <c r="AH1777" s="92"/>
      <c r="AI1777" s="92"/>
      <c r="AJ1777" s="92"/>
      <c r="AK1777" s="92"/>
      <c r="AL1777" s="92"/>
      <c r="AM1777" s="92"/>
      <c r="AN1777" s="92"/>
      <c r="AO1777" s="92"/>
    </row>
    <row r="1778" spans="34:42">
      <c r="AH1778" s="92"/>
      <c r="AI1778" s="92"/>
      <c r="AJ1778" s="92"/>
      <c r="AK1778" s="92"/>
      <c r="AL1778" s="92"/>
      <c r="AM1778" s="92"/>
      <c r="AN1778" s="92"/>
      <c r="AO1778" s="92"/>
    </row>
    <row r="1779" spans="34:42">
      <c r="AH1779" s="92"/>
      <c r="AI1779" s="92"/>
      <c r="AJ1779" s="92"/>
      <c r="AK1779" s="92"/>
      <c r="AL1779" s="92"/>
      <c r="AM1779" s="92"/>
      <c r="AN1779" s="92"/>
      <c r="AO1779" s="92"/>
    </row>
    <row r="1780" spans="34:42">
      <c r="AH1780" s="92"/>
      <c r="AI1780" s="92"/>
      <c r="AJ1780" s="92"/>
      <c r="AK1780" s="92"/>
      <c r="AL1780" s="92"/>
      <c r="AM1780" s="92"/>
      <c r="AN1780" s="92"/>
      <c r="AO1780" s="92"/>
    </row>
    <row r="1781" spans="34:42">
      <c r="AH1781" s="92"/>
      <c r="AI1781" s="92"/>
      <c r="AJ1781" s="92"/>
      <c r="AK1781" s="92"/>
      <c r="AL1781" s="92"/>
      <c r="AM1781" s="92"/>
      <c r="AN1781" s="92"/>
      <c r="AO1781" s="92"/>
    </row>
    <row r="1782" spans="34:42">
      <c r="AH1782" s="92"/>
      <c r="AI1782" s="92"/>
      <c r="AJ1782" s="92"/>
      <c r="AK1782" s="92"/>
      <c r="AL1782" s="92"/>
      <c r="AM1782" s="92"/>
      <c r="AN1782" s="92"/>
      <c r="AO1782" s="92"/>
    </row>
    <row r="1783" spans="34:42">
      <c r="AH1783" s="92"/>
      <c r="AI1783" s="92"/>
      <c r="AJ1783" s="92"/>
      <c r="AK1783" s="92"/>
      <c r="AL1783" s="92"/>
      <c r="AM1783" s="92"/>
      <c r="AN1783" s="92"/>
      <c r="AO1783" s="92"/>
    </row>
    <row r="1784" spans="34:42">
      <c r="AH1784" s="92"/>
      <c r="AI1784" s="92"/>
      <c r="AJ1784" s="92"/>
      <c r="AK1784" s="92"/>
      <c r="AL1784" s="92"/>
      <c r="AM1784" s="92"/>
      <c r="AN1784" s="92"/>
      <c r="AO1784" s="92"/>
    </row>
    <row r="1785" spans="34:42">
      <c r="AH1785" s="92"/>
      <c r="AI1785" s="92"/>
      <c r="AJ1785" s="92"/>
      <c r="AK1785" s="92"/>
      <c r="AL1785" s="92"/>
      <c r="AM1785" s="92"/>
      <c r="AN1785" s="92"/>
      <c r="AO1785" s="92"/>
    </row>
    <row r="1786" spans="34:42">
      <c r="AH1786" s="92"/>
      <c r="AI1786" s="92"/>
      <c r="AJ1786" s="92"/>
      <c r="AK1786" s="92"/>
      <c r="AL1786" s="92"/>
      <c r="AM1786" s="92"/>
      <c r="AN1786" s="92"/>
      <c r="AO1786" s="92"/>
    </row>
    <row r="1787" spans="34:42">
      <c r="AH1787" s="92"/>
      <c r="AI1787" s="92"/>
      <c r="AJ1787" s="92"/>
      <c r="AK1787" s="92"/>
      <c r="AL1787" s="92"/>
      <c r="AM1787" s="92"/>
      <c r="AN1787" s="92"/>
      <c r="AO1787" s="92"/>
    </row>
    <row r="1788" spans="34:42">
      <c r="AH1788" s="92"/>
      <c r="AI1788" s="92"/>
      <c r="AJ1788" s="92"/>
      <c r="AK1788" s="92"/>
      <c r="AL1788" s="92"/>
      <c r="AM1788" s="92"/>
      <c r="AN1788" s="92"/>
      <c r="AO1788" s="92"/>
    </row>
    <row r="1789" spans="34:42">
      <c r="AH1789" s="92"/>
      <c r="AI1789" s="92"/>
      <c r="AJ1789" s="92"/>
      <c r="AK1789" s="92"/>
      <c r="AL1789" s="92"/>
      <c r="AM1789" s="92"/>
      <c r="AN1789" s="92"/>
      <c r="AO1789" s="92"/>
    </row>
    <row r="1790" spans="34:42">
      <c r="AH1790" s="92"/>
      <c r="AI1790" s="92"/>
      <c r="AJ1790" s="92"/>
      <c r="AK1790" s="92"/>
      <c r="AL1790" s="92"/>
      <c r="AM1790" s="92"/>
      <c r="AN1790" s="92"/>
      <c r="AO1790" s="92"/>
    </row>
    <row r="1791" spans="34:42">
      <c r="AH1791" s="92"/>
      <c r="AI1791" s="92"/>
      <c r="AJ1791" s="92"/>
      <c r="AK1791" s="92"/>
      <c r="AL1791" s="92"/>
      <c r="AM1791" s="92"/>
      <c r="AN1791" s="92"/>
      <c r="AO1791" s="92"/>
    </row>
    <row r="1792" spans="34:42">
      <c r="AH1792" s="23"/>
      <c r="AI1792" s="23"/>
      <c r="AJ1792" s="23"/>
      <c r="AK1792" s="23"/>
      <c r="AL1792" s="23"/>
      <c r="AM1792" s="23"/>
      <c r="AN1792" s="23"/>
      <c r="AO1792" s="23"/>
      <c r="AP1792" s="23"/>
    </row>
    <row r="1793" spans="1:42">
      <c r="AH1793" s="23"/>
      <c r="AI1793" s="23"/>
      <c r="AJ1793" s="23"/>
      <c r="AK1793" s="23"/>
      <c r="AL1793" s="23"/>
      <c r="AM1793" s="23"/>
      <c r="AN1793" s="23"/>
      <c r="AO1793" s="23"/>
      <c r="AP1793" s="23"/>
    </row>
    <row r="1794" spans="1:42">
      <c r="AH1794" s="23"/>
      <c r="AI1794" s="23"/>
      <c r="AJ1794" s="23"/>
      <c r="AK1794" s="23"/>
      <c r="AL1794" s="23"/>
      <c r="AM1794" s="23"/>
      <c r="AN1794" s="23"/>
      <c r="AO1794" s="23"/>
      <c r="AP1794" s="23"/>
    </row>
    <row r="1795" spans="1:42">
      <c r="A1795" s="23"/>
      <c r="B1795" s="23"/>
      <c r="AH1795" s="23"/>
      <c r="AI1795" s="23"/>
      <c r="AJ1795" s="23"/>
      <c r="AK1795" s="23"/>
      <c r="AL1795" s="23"/>
      <c r="AM1795" s="23"/>
      <c r="AN1795" s="23"/>
      <c r="AO1795" s="23"/>
      <c r="AP1795" s="23"/>
    </row>
    <row r="1796" spans="1:42">
      <c r="A1796" s="23"/>
      <c r="B1796" s="23"/>
      <c r="AH1796" s="23"/>
      <c r="AI1796" s="23"/>
      <c r="AJ1796" s="23"/>
      <c r="AK1796" s="23"/>
      <c r="AL1796" s="23"/>
      <c r="AM1796" s="23"/>
      <c r="AN1796" s="23"/>
      <c r="AO1796" s="23"/>
      <c r="AP1796" s="23"/>
    </row>
    <row r="1797" spans="1:42">
      <c r="A1797" s="23"/>
      <c r="B1797" s="23"/>
      <c r="AH1797" s="23"/>
      <c r="AI1797" s="23"/>
      <c r="AJ1797" s="23"/>
      <c r="AK1797" s="23"/>
      <c r="AL1797" s="23"/>
      <c r="AM1797" s="23"/>
      <c r="AN1797" s="23"/>
      <c r="AO1797" s="23"/>
      <c r="AP1797" s="23"/>
    </row>
    <row r="1798" spans="1:42">
      <c r="A1798" s="23"/>
      <c r="B1798" s="23"/>
      <c r="AH1798" s="23"/>
      <c r="AI1798" s="23"/>
      <c r="AJ1798" s="23"/>
      <c r="AK1798" s="23"/>
      <c r="AL1798" s="23"/>
      <c r="AM1798" s="23"/>
      <c r="AN1798" s="23"/>
      <c r="AO1798" s="23"/>
      <c r="AP1798" s="23"/>
    </row>
    <row r="1799" spans="1:42">
      <c r="A1799" s="23"/>
      <c r="B1799" s="23"/>
      <c r="AH1799" s="92"/>
      <c r="AI1799" s="92"/>
      <c r="AJ1799" s="92"/>
      <c r="AK1799" s="92"/>
      <c r="AL1799" s="92"/>
      <c r="AM1799" s="92"/>
      <c r="AN1799" s="92"/>
      <c r="AO1799" s="92"/>
    </row>
    <row r="1800" spans="1:42">
      <c r="A1800" s="23"/>
      <c r="B1800" s="23"/>
      <c r="AH1800" s="23"/>
      <c r="AI1800" s="23"/>
      <c r="AJ1800" s="23"/>
      <c r="AK1800" s="23"/>
      <c r="AL1800" s="23"/>
      <c r="AM1800" s="23"/>
      <c r="AN1800" s="23"/>
      <c r="AO1800" s="23"/>
      <c r="AP1800" s="23"/>
    </row>
    <row r="1801" spans="1:42">
      <c r="A1801" s="23"/>
      <c r="B1801" s="23"/>
      <c r="AH1801" s="23"/>
      <c r="AI1801" s="23"/>
      <c r="AJ1801" s="23"/>
      <c r="AK1801" s="23"/>
      <c r="AL1801" s="23"/>
      <c r="AM1801" s="23"/>
      <c r="AN1801" s="23"/>
      <c r="AO1801" s="23"/>
      <c r="AP1801" s="23"/>
    </row>
    <row r="1802" spans="1:42">
      <c r="AH1802" s="23"/>
      <c r="AI1802" s="23"/>
      <c r="AJ1802" s="23"/>
      <c r="AK1802" s="23"/>
      <c r="AL1802" s="23"/>
      <c r="AM1802" s="23"/>
      <c r="AN1802" s="23"/>
      <c r="AO1802" s="23"/>
      <c r="AP1802" s="23"/>
    </row>
    <row r="1803" spans="1:42">
      <c r="AF1803" s="23"/>
      <c r="AG1803" s="23"/>
      <c r="AH1803" s="23"/>
      <c r="AI1803" s="23"/>
      <c r="AJ1803" s="23"/>
      <c r="AK1803" s="23"/>
      <c r="AL1803" s="23"/>
      <c r="AM1803" s="23"/>
      <c r="AN1803" s="23"/>
      <c r="AO1803" s="23"/>
      <c r="AP1803" s="23"/>
    </row>
    <row r="1804" spans="1:42">
      <c r="AF1804" s="23"/>
      <c r="AG1804" s="23"/>
      <c r="AH1804" s="23"/>
      <c r="AI1804" s="23"/>
      <c r="AJ1804" s="23"/>
      <c r="AK1804" s="23"/>
      <c r="AL1804" s="23"/>
      <c r="AM1804" s="23"/>
      <c r="AN1804" s="23"/>
      <c r="AO1804" s="23"/>
      <c r="AP1804" s="23"/>
    </row>
    <row r="1805" spans="1:42">
      <c r="AF1805" s="23"/>
      <c r="AG1805" s="23"/>
      <c r="AH1805" s="23"/>
      <c r="AI1805" s="23"/>
      <c r="AJ1805" s="23"/>
      <c r="AK1805" s="23"/>
      <c r="AL1805" s="23"/>
      <c r="AM1805" s="23"/>
      <c r="AN1805" s="23"/>
      <c r="AO1805" s="23"/>
      <c r="AP1805" s="23"/>
    </row>
    <row r="1806" spans="1:42">
      <c r="AF1806" s="23"/>
      <c r="AG1806" s="23"/>
      <c r="AH1806" s="23"/>
      <c r="AI1806" s="23"/>
      <c r="AJ1806" s="23"/>
      <c r="AK1806" s="23"/>
      <c r="AL1806" s="23"/>
      <c r="AM1806" s="23"/>
      <c r="AN1806" s="23"/>
      <c r="AO1806" s="23"/>
      <c r="AP1806" s="23"/>
    </row>
    <row r="1807" spans="1:42">
      <c r="AF1807" s="23"/>
      <c r="AG1807" s="23"/>
      <c r="AH1807" s="92"/>
      <c r="AI1807" s="92"/>
      <c r="AJ1807" s="92"/>
      <c r="AK1807" s="92"/>
      <c r="AL1807" s="92"/>
      <c r="AM1807" s="92"/>
      <c r="AN1807" s="92"/>
      <c r="AO1807" s="92"/>
    </row>
    <row r="1808" spans="1:42">
      <c r="AF1808" s="23"/>
      <c r="AG1808" s="23"/>
      <c r="AH1808" s="92"/>
      <c r="AI1808" s="92"/>
      <c r="AJ1808" s="92"/>
      <c r="AK1808" s="92"/>
      <c r="AL1808" s="92"/>
      <c r="AM1808" s="92"/>
      <c r="AN1808" s="92"/>
      <c r="AO1808" s="92"/>
    </row>
    <row r="1809" spans="32:41">
      <c r="AF1809" s="23"/>
      <c r="AG1809" s="23"/>
      <c r="AH1809" s="92"/>
      <c r="AI1809" s="92"/>
      <c r="AJ1809" s="92"/>
      <c r="AK1809" s="92"/>
      <c r="AL1809" s="92"/>
      <c r="AM1809" s="92"/>
      <c r="AN1809" s="92"/>
      <c r="AO1809" s="92"/>
    </row>
    <row r="1810" spans="32:41">
      <c r="AH1810" s="92"/>
      <c r="AI1810" s="92"/>
      <c r="AJ1810" s="92"/>
      <c r="AK1810" s="92"/>
      <c r="AL1810" s="92"/>
      <c r="AM1810" s="92"/>
      <c r="AN1810" s="92"/>
      <c r="AO1810" s="92"/>
    </row>
    <row r="1811" spans="32:41">
      <c r="AH1811" s="92"/>
      <c r="AI1811" s="92"/>
      <c r="AJ1811" s="92"/>
      <c r="AK1811" s="92"/>
      <c r="AL1811" s="92"/>
      <c r="AM1811" s="92"/>
      <c r="AN1811" s="92"/>
      <c r="AO1811" s="92"/>
    </row>
    <row r="1812" spans="32:41">
      <c r="AH1812" s="92"/>
      <c r="AI1812" s="92"/>
      <c r="AJ1812" s="92"/>
      <c r="AK1812" s="92"/>
      <c r="AL1812" s="92"/>
      <c r="AM1812" s="92"/>
      <c r="AN1812" s="92"/>
      <c r="AO1812" s="92"/>
    </row>
    <row r="1813" spans="32:41">
      <c r="AH1813" s="92"/>
      <c r="AI1813" s="92"/>
      <c r="AJ1813" s="92"/>
      <c r="AK1813" s="92"/>
      <c r="AL1813" s="92"/>
      <c r="AM1813" s="92"/>
      <c r="AN1813" s="92"/>
      <c r="AO1813" s="92"/>
    </row>
    <row r="1814" spans="32:41">
      <c r="AH1814" s="92"/>
      <c r="AI1814" s="92"/>
      <c r="AJ1814" s="92"/>
      <c r="AK1814" s="92"/>
      <c r="AL1814" s="92"/>
      <c r="AM1814" s="92"/>
      <c r="AN1814" s="92"/>
      <c r="AO1814" s="92"/>
    </row>
    <row r="1815" spans="32:41">
      <c r="AH1815" s="92"/>
      <c r="AI1815" s="92"/>
      <c r="AJ1815" s="92"/>
      <c r="AK1815" s="92"/>
      <c r="AL1815" s="92"/>
      <c r="AM1815" s="92"/>
      <c r="AN1815" s="92"/>
      <c r="AO1815" s="92"/>
    </row>
    <row r="1816" spans="32:41">
      <c r="AH1816" s="92"/>
      <c r="AI1816" s="92"/>
      <c r="AJ1816" s="92"/>
      <c r="AK1816" s="92"/>
      <c r="AL1816" s="92"/>
      <c r="AM1816" s="92"/>
      <c r="AN1816" s="92"/>
      <c r="AO1816" s="92"/>
    </row>
    <row r="1817" spans="32:41">
      <c r="AH1817" s="92"/>
      <c r="AI1817" s="92"/>
      <c r="AJ1817" s="92"/>
      <c r="AK1817" s="92"/>
      <c r="AL1817" s="92"/>
      <c r="AM1817" s="92"/>
      <c r="AN1817" s="92"/>
      <c r="AO1817" s="92"/>
    </row>
    <row r="1818" spans="32:41">
      <c r="AH1818" s="92"/>
      <c r="AI1818" s="92"/>
      <c r="AJ1818" s="92"/>
      <c r="AK1818" s="92"/>
      <c r="AL1818" s="92"/>
      <c r="AM1818" s="92"/>
      <c r="AN1818" s="92"/>
      <c r="AO1818" s="92"/>
    </row>
    <row r="1819" spans="32:41">
      <c r="AH1819" s="92"/>
      <c r="AI1819" s="92"/>
      <c r="AJ1819" s="92"/>
      <c r="AK1819" s="92"/>
      <c r="AL1819" s="92"/>
      <c r="AM1819" s="92"/>
      <c r="AN1819" s="92"/>
      <c r="AO1819" s="92"/>
    </row>
    <row r="1820" spans="32:41">
      <c r="AH1820" s="92"/>
      <c r="AI1820" s="92"/>
      <c r="AJ1820" s="92"/>
      <c r="AK1820" s="92"/>
      <c r="AL1820" s="92"/>
      <c r="AM1820" s="92"/>
      <c r="AN1820" s="92"/>
      <c r="AO1820" s="92"/>
    </row>
    <row r="1821" spans="32:41">
      <c r="AH1821" s="92"/>
      <c r="AI1821" s="92"/>
      <c r="AJ1821" s="92"/>
      <c r="AK1821" s="92"/>
      <c r="AL1821" s="92"/>
      <c r="AM1821" s="92"/>
      <c r="AN1821" s="92"/>
      <c r="AO1821" s="92"/>
    </row>
    <row r="1822" spans="32:41">
      <c r="AH1822" s="92"/>
      <c r="AI1822" s="92"/>
      <c r="AJ1822" s="92"/>
      <c r="AK1822" s="92"/>
      <c r="AL1822" s="92"/>
      <c r="AM1822" s="92"/>
      <c r="AN1822" s="92"/>
      <c r="AO1822" s="92"/>
    </row>
    <row r="1823" spans="32:41">
      <c r="AH1823" s="92"/>
      <c r="AI1823" s="92"/>
      <c r="AJ1823" s="92"/>
      <c r="AK1823" s="92"/>
      <c r="AL1823" s="92"/>
      <c r="AM1823" s="92"/>
      <c r="AN1823" s="92"/>
      <c r="AO1823" s="92"/>
    </row>
    <row r="1824" spans="32:41">
      <c r="AH1824" s="92"/>
      <c r="AI1824" s="92"/>
      <c r="AJ1824" s="92"/>
      <c r="AK1824" s="92"/>
      <c r="AL1824" s="92"/>
      <c r="AM1824" s="92"/>
      <c r="AN1824" s="92"/>
      <c r="AO1824" s="92"/>
    </row>
    <row r="1825" spans="34:41">
      <c r="AH1825" s="92"/>
      <c r="AI1825" s="92"/>
      <c r="AJ1825" s="92"/>
      <c r="AK1825" s="92"/>
      <c r="AL1825" s="92"/>
      <c r="AM1825" s="92"/>
      <c r="AN1825" s="92"/>
      <c r="AO1825" s="92"/>
    </row>
    <row r="1826" spans="34:41">
      <c r="AH1826" s="92"/>
      <c r="AI1826" s="92"/>
      <c r="AJ1826" s="92"/>
      <c r="AK1826" s="92"/>
      <c r="AL1826" s="92"/>
      <c r="AM1826" s="92"/>
      <c r="AN1826" s="92"/>
      <c r="AO1826" s="92"/>
    </row>
    <row r="1827" spans="34:41">
      <c r="AH1827" s="92"/>
      <c r="AI1827" s="92"/>
      <c r="AJ1827" s="92"/>
      <c r="AK1827" s="92"/>
      <c r="AL1827" s="92"/>
      <c r="AM1827" s="92"/>
      <c r="AN1827" s="92"/>
      <c r="AO1827" s="92"/>
    </row>
    <row r="1828" spans="34:41">
      <c r="AH1828" s="92"/>
      <c r="AI1828" s="92"/>
      <c r="AJ1828" s="92"/>
      <c r="AK1828" s="92"/>
      <c r="AL1828" s="92"/>
      <c r="AM1828" s="92"/>
      <c r="AN1828" s="92"/>
      <c r="AO1828" s="92"/>
    </row>
    <row r="1829" spans="34:41">
      <c r="AH1829" s="92"/>
      <c r="AI1829" s="92"/>
      <c r="AJ1829" s="92"/>
      <c r="AK1829" s="92"/>
      <c r="AL1829" s="92"/>
      <c r="AM1829" s="92"/>
      <c r="AN1829" s="92"/>
      <c r="AO1829" s="92"/>
    </row>
    <row r="1830" spans="34:41">
      <c r="AH1830" s="92"/>
      <c r="AI1830" s="92"/>
      <c r="AJ1830" s="92"/>
      <c r="AK1830" s="92"/>
      <c r="AL1830" s="92"/>
      <c r="AM1830" s="92"/>
      <c r="AN1830" s="92"/>
      <c r="AO1830" s="92"/>
    </row>
    <row r="1831" spans="34:41">
      <c r="AH1831" s="92"/>
      <c r="AI1831" s="92"/>
      <c r="AJ1831" s="92"/>
      <c r="AK1831" s="92"/>
      <c r="AL1831" s="92"/>
      <c r="AM1831" s="92"/>
      <c r="AN1831" s="92"/>
      <c r="AO1831" s="92"/>
    </row>
    <row r="1832" spans="34:41">
      <c r="AH1832" s="92"/>
      <c r="AI1832" s="92"/>
      <c r="AJ1832" s="92"/>
      <c r="AK1832" s="92"/>
      <c r="AL1832" s="92"/>
      <c r="AM1832" s="92"/>
      <c r="AN1832" s="92"/>
      <c r="AO1832" s="92"/>
    </row>
    <row r="1833" spans="34:41">
      <c r="AH1833" s="92"/>
      <c r="AI1833" s="92"/>
      <c r="AJ1833" s="92"/>
      <c r="AK1833" s="92"/>
      <c r="AL1833" s="92"/>
      <c r="AM1833" s="92"/>
      <c r="AN1833" s="92"/>
      <c r="AO1833" s="92"/>
    </row>
    <row r="1834" spans="34:41">
      <c r="AH1834" s="92"/>
      <c r="AI1834" s="92"/>
      <c r="AJ1834" s="92"/>
      <c r="AK1834" s="92"/>
      <c r="AL1834" s="92"/>
      <c r="AM1834" s="92"/>
      <c r="AN1834" s="92"/>
      <c r="AO1834" s="92"/>
    </row>
    <row r="1835" spans="34:41">
      <c r="AH1835" s="92"/>
      <c r="AI1835" s="92"/>
      <c r="AJ1835" s="92"/>
      <c r="AK1835" s="92"/>
      <c r="AL1835" s="92"/>
      <c r="AM1835" s="92"/>
      <c r="AN1835" s="92"/>
      <c r="AO1835" s="92"/>
    </row>
    <row r="1836" spans="34:41">
      <c r="AH1836" s="92"/>
      <c r="AI1836" s="92"/>
      <c r="AJ1836" s="92"/>
      <c r="AK1836" s="92"/>
      <c r="AL1836" s="92"/>
      <c r="AM1836" s="92"/>
      <c r="AN1836" s="92"/>
      <c r="AO1836" s="92"/>
    </row>
    <row r="1837" spans="34:41">
      <c r="AH1837" s="92"/>
      <c r="AI1837" s="92"/>
      <c r="AJ1837" s="92"/>
      <c r="AK1837" s="92"/>
      <c r="AL1837" s="92"/>
      <c r="AM1837" s="92"/>
      <c r="AN1837" s="92"/>
      <c r="AO1837" s="92"/>
    </row>
    <row r="1838" spans="34:41">
      <c r="AH1838" s="92"/>
      <c r="AI1838" s="92"/>
      <c r="AJ1838" s="92"/>
      <c r="AK1838" s="92"/>
      <c r="AL1838" s="92"/>
      <c r="AM1838" s="92"/>
      <c r="AN1838" s="92"/>
      <c r="AO1838" s="92"/>
    </row>
    <row r="1839" spans="34:41">
      <c r="AH1839" s="92"/>
      <c r="AI1839" s="92"/>
      <c r="AJ1839" s="92"/>
      <c r="AK1839" s="92"/>
      <c r="AL1839" s="92"/>
      <c r="AM1839" s="92"/>
      <c r="AN1839" s="92"/>
      <c r="AO1839" s="92"/>
    </row>
    <row r="1840" spans="34:41">
      <c r="AH1840" s="92"/>
      <c r="AI1840" s="92"/>
      <c r="AJ1840" s="92"/>
      <c r="AK1840" s="92"/>
      <c r="AL1840" s="92"/>
      <c r="AM1840" s="92"/>
      <c r="AN1840" s="92"/>
      <c r="AO1840" s="92"/>
    </row>
    <row r="1841" spans="34:41">
      <c r="AH1841" s="92"/>
      <c r="AI1841" s="92"/>
      <c r="AJ1841" s="92"/>
      <c r="AK1841" s="92"/>
      <c r="AL1841" s="92"/>
      <c r="AM1841" s="92"/>
      <c r="AN1841" s="92"/>
      <c r="AO1841" s="92"/>
    </row>
    <row r="1842" spans="34:41">
      <c r="AH1842" s="92"/>
      <c r="AI1842" s="92"/>
      <c r="AJ1842" s="92"/>
      <c r="AK1842" s="92"/>
      <c r="AL1842" s="92"/>
      <c r="AM1842" s="92"/>
      <c r="AN1842" s="92"/>
      <c r="AO1842" s="92"/>
    </row>
    <row r="1843" spans="34:41">
      <c r="AH1843" s="92"/>
      <c r="AI1843" s="92"/>
      <c r="AJ1843" s="92"/>
      <c r="AK1843" s="92"/>
      <c r="AL1843" s="92"/>
      <c r="AM1843" s="92"/>
      <c r="AN1843" s="92"/>
      <c r="AO1843" s="92"/>
    </row>
    <row r="1844" spans="34:41">
      <c r="AH1844" s="92"/>
      <c r="AI1844" s="92"/>
      <c r="AJ1844" s="92"/>
      <c r="AK1844" s="92"/>
      <c r="AL1844" s="92"/>
      <c r="AM1844" s="92"/>
      <c r="AN1844" s="92"/>
      <c r="AO1844" s="92"/>
    </row>
    <row r="1845" spans="34:41">
      <c r="AH1845" s="92"/>
      <c r="AI1845" s="92"/>
      <c r="AJ1845" s="92"/>
      <c r="AK1845" s="92"/>
      <c r="AL1845" s="92"/>
      <c r="AM1845" s="92"/>
      <c r="AN1845" s="92"/>
      <c r="AO1845" s="92"/>
    </row>
    <row r="1846" spans="34:41">
      <c r="AH1846" s="92"/>
      <c r="AI1846" s="92"/>
      <c r="AJ1846" s="92"/>
      <c r="AK1846" s="92"/>
      <c r="AL1846" s="92"/>
      <c r="AM1846" s="92"/>
      <c r="AN1846" s="92"/>
      <c r="AO1846" s="92"/>
    </row>
    <row r="1847" spans="34:41">
      <c r="AH1847" s="92"/>
      <c r="AI1847" s="92"/>
      <c r="AJ1847" s="92"/>
      <c r="AK1847" s="92"/>
      <c r="AL1847" s="92"/>
      <c r="AM1847" s="92"/>
      <c r="AN1847" s="92"/>
      <c r="AO1847" s="92"/>
    </row>
    <row r="1848" spans="34:41">
      <c r="AH1848" s="92"/>
      <c r="AI1848" s="92"/>
      <c r="AJ1848" s="92"/>
      <c r="AK1848" s="92"/>
      <c r="AL1848" s="92"/>
      <c r="AM1848" s="92"/>
      <c r="AN1848" s="92"/>
      <c r="AO1848" s="92"/>
    </row>
    <row r="1849" spans="34:41">
      <c r="AH1849" s="92"/>
      <c r="AI1849" s="92"/>
      <c r="AJ1849" s="92"/>
      <c r="AK1849" s="92"/>
      <c r="AL1849" s="92"/>
      <c r="AM1849" s="92"/>
      <c r="AN1849" s="92"/>
      <c r="AO1849" s="92"/>
    </row>
    <row r="1850" spans="34:41">
      <c r="AH1850" s="92"/>
      <c r="AI1850" s="92"/>
      <c r="AJ1850" s="92"/>
      <c r="AK1850" s="92"/>
      <c r="AL1850" s="92"/>
      <c r="AM1850" s="92"/>
      <c r="AN1850" s="92"/>
      <c r="AO1850" s="92"/>
    </row>
    <row r="1851" spans="34:41">
      <c r="AH1851" s="92"/>
      <c r="AI1851" s="92"/>
      <c r="AJ1851" s="92"/>
      <c r="AK1851" s="92"/>
      <c r="AL1851" s="92"/>
      <c r="AM1851" s="92"/>
      <c r="AN1851" s="92"/>
      <c r="AO1851" s="92"/>
    </row>
    <row r="1852" spans="34:41">
      <c r="AH1852" s="92"/>
      <c r="AI1852" s="92"/>
      <c r="AJ1852" s="92"/>
      <c r="AK1852" s="92"/>
      <c r="AL1852" s="92"/>
      <c r="AM1852" s="92"/>
      <c r="AN1852" s="92"/>
      <c r="AO1852" s="92"/>
    </row>
    <row r="1853" spans="34:41">
      <c r="AH1853" s="92"/>
      <c r="AI1853" s="92"/>
      <c r="AJ1853" s="92"/>
      <c r="AK1853" s="92"/>
      <c r="AL1853" s="92"/>
      <c r="AM1853" s="92"/>
      <c r="AN1853" s="92"/>
      <c r="AO1853" s="92"/>
    </row>
    <row r="1854" spans="34:41">
      <c r="AH1854" s="92"/>
      <c r="AI1854" s="92"/>
      <c r="AJ1854" s="92"/>
      <c r="AK1854" s="92"/>
      <c r="AL1854" s="92"/>
      <c r="AM1854" s="92"/>
      <c r="AN1854" s="92"/>
      <c r="AO1854" s="92"/>
    </row>
    <row r="1855" spans="34:41">
      <c r="AH1855" s="92"/>
      <c r="AI1855" s="92"/>
      <c r="AJ1855" s="92"/>
      <c r="AK1855" s="92"/>
      <c r="AL1855" s="92"/>
      <c r="AM1855" s="92"/>
      <c r="AN1855" s="92"/>
      <c r="AO1855" s="92"/>
    </row>
    <row r="1856" spans="34:41">
      <c r="AH1856" s="92"/>
      <c r="AI1856" s="92"/>
      <c r="AJ1856" s="92"/>
      <c r="AK1856" s="92"/>
      <c r="AL1856" s="92"/>
      <c r="AM1856" s="92"/>
      <c r="AN1856" s="92"/>
      <c r="AO1856" s="92"/>
    </row>
    <row r="1857" spans="1:42">
      <c r="AH1857" s="92"/>
      <c r="AI1857" s="92"/>
      <c r="AJ1857" s="92"/>
      <c r="AK1857" s="92"/>
      <c r="AL1857" s="92"/>
      <c r="AM1857" s="92"/>
      <c r="AN1857" s="92"/>
      <c r="AO1857" s="92"/>
    </row>
    <row r="1858" spans="1:42">
      <c r="AH1858" s="92"/>
      <c r="AI1858" s="92"/>
      <c r="AJ1858" s="92"/>
      <c r="AK1858" s="92"/>
      <c r="AL1858" s="92"/>
      <c r="AM1858" s="92"/>
      <c r="AN1858" s="92"/>
      <c r="AO1858" s="92"/>
    </row>
    <row r="1859" spans="1:42">
      <c r="AH1859" s="92"/>
      <c r="AI1859" s="92"/>
      <c r="AJ1859" s="92"/>
      <c r="AK1859" s="92"/>
      <c r="AL1859" s="92"/>
      <c r="AM1859" s="92"/>
      <c r="AN1859" s="92"/>
      <c r="AO1859" s="92"/>
    </row>
    <row r="1860" spans="1:42">
      <c r="AH1860" s="92"/>
      <c r="AI1860" s="92"/>
      <c r="AJ1860" s="92"/>
      <c r="AK1860" s="92"/>
      <c r="AL1860" s="92"/>
      <c r="AM1860" s="92"/>
      <c r="AN1860" s="92"/>
      <c r="AO1860" s="92"/>
    </row>
    <row r="1861" spans="1:42">
      <c r="AH1861" s="92"/>
      <c r="AI1861" s="92"/>
      <c r="AJ1861" s="92"/>
      <c r="AK1861" s="92"/>
      <c r="AL1861" s="92"/>
      <c r="AM1861" s="92"/>
      <c r="AN1861" s="92"/>
      <c r="AO1861" s="92"/>
    </row>
    <row r="1862" spans="1:42">
      <c r="AH1862" s="92"/>
      <c r="AI1862" s="92"/>
      <c r="AJ1862" s="92"/>
      <c r="AK1862" s="92"/>
      <c r="AL1862" s="92"/>
      <c r="AM1862" s="92"/>
      <c r="AN1862" s="92"/>
      <c r="AO1862" s="92"/>
    </row>
    <row r="1863" spans="1:42">
      <c r="AH1863" s="92"/>
      <c r="AI1863" s="92"/>
      <c r="AJ1863" s="92"/>
      <c r="AK1863" s="92"/>
      <c r="AL1863" s="92"/>
      <c r="AM1863" s="92"/>
      <c r="AN1863" s="92"/>
      <c r="AO1863" s="92"/>
    </row>
    <row r="1864" spans="1:42">
      <c r="AH1864" s="92"/>
      <c r="AI1864" s="92"/>
      <c r="AJ1864" s="92"/>
      <c r="AK1864" s="92"/>
      <c r="AL1864" s="92"/>
      <c r="AM1864" s="92"/>
      <c r="AN1864" s="92"/>
      <c r="AO1864" s="92"/>
    </row>
    <row r="1865" spans="1:42">
      <c r="AH1865" s="92"/>
      <c r="AI1865" s="92"/>
      <c r="AJ1865" s="92"/>
      <c r="AK1865" s="92"/>
      <c r="AL1865" s="92"/>
      <c r="AM1865" s="92"/>
      <c r="AN1865" s="92"/>
      <c r="AO1865" s="92"/>
    </row>
    <row r="1866" spans="1:42">
      <c r="AH1866" s="23"/>
      <c r="AI1866" s="23"/>
      <c r="AJ1866" s="23"/>
      <c r="AK1866" s="23"/>
      <c r="AL1866" s="23"/>
      <c r="AM1866" s="23"/>
      <c r="AN1866" s="23"/>
      <c r="AO1866" s="23"/>
      <c r="AP1866" s="23"/>
    </row>
    <row r="1867" spans="1:42">
      <c r="AH1867" s="92"/>
      <c r="AI1867" s="92"/>
      <c r="AJ1867" s="92"/>
      <c r="AK1867" s="92"/>
      <c r="AL1867" s="92"/>
      <c r="AM1867" s="92"/>
      <c r="AN1867" s="92"/>
      <c r="AO1867" s="92"/>
    </row>
    <row r="1868" spans="1:42">
      <c r="AH1868" s="92"/>
      <c r="AI1868" s="92"/>
      <c r="AJ1868" s="92"/>
      <c r="AK1868" s="92"/>
      <c r="AL1868" s="92"/>
      <c r="AM1868" s="92"/>
      <c r="AN1868" s="92"/>
      <c r="AO1868" s="92"/>
    </row>
    <row r="1869" spans="1:42">
      <c r="A1869" s="23"/>
      <c r="B1869" s="23"/>
      <c r="AF1869" s="23"/>
      <c r="AG1869" s="23"/>
      <c r="AH1869" s="92"/>
      <c r="AI1869" s="92"/>
      <c r="AJ1869" s="92"/>
      <c r="AK1869" s="92"/>
      <c r="AL1869" s="92"/>
      <c r="AM1869" s="92"/>
      <c r="AN1869" s="92"/>
      <c r="AO1869" s="92"/>
    </row>
    <row r="1870" spans="1:42">
      <c r="AH1870" s="92"/>
      <c r="AI1870" s="92"/>
      <c r="AJ1870" s="92"/>
      <c r="AK1870" s="92"/>
      <c r="AL1870" s="92"/>
      <c r="AM1870" s="92"/>
      <c r="AN1870" s="92"/>
      <c r="AO1870" s="92"/>
    </row>
    <row r="1871" spans="1:42">
      <c r="AH1871" s="92"/>
      <c r="AI1871" s="92"/>
      <c r="AJ1871" s="92"/>
      <c r="AK1871" s="92"/>
      <c r="AL1871" s="92"/>
      <c r="AM1871" s="92"/>
      <c r="AN1871" s="92"/>
      <c r="AO1871" s="92"/>
    </row>
    <row r="1872" spans="1:42">
      <c r="AH1872" s="92"/>
      <c r="AI1872" s="92"/>
      <c r="AJ1872" s="92"/>
      <c r="AK1872" s="92"/>
      <c r="AL1872" s="92"/>
      <c r="AM1872" s="92"/>
      <c r="AN1872" s="92"/>
      <c r="AO1872" s="92"/>
    </row>
    <row r="1873" spans="1:42">
      <c r="AH1873" s="23"/>
      <c r="AI1873" s="23"/>
      <c r="AJ1873" s="23"/>
      <c r="AK1873" s="23"/>
      <c r="AL1873" s="23"/>
      <c r="AM1873" s="23"/>
      <c r="AN1873" s="23"/>
      <c r="AO1873" s="23"/>
      <c r="AP1873" s="23"/>
    </row>
    <row r="1874" spans="1:42">
      <c r="AH1874" s="23"/>
      <c r="AI1874" s="23"/>
      <c r="AJ1874" s="23"/>
      <c r="AK1874" s="23"/>
      <c r="AL1874" s="23"/>
      <c r="AM1874" s="23"/>
      <c r="AN1874" s="23"/>
      <c r="AO1874" s="23"/>
      <c r="AP1874" s="23"/>
    </row>
    <row r="1875" spans="1:42">
      <c r="AH1875" s="23"/>
      <c r="AI1875" s="23"/>
      <c r="AJ1875" s="23"/>
      <c r="AK1875" s="23"/>
      <c r="AL1875" s="23"/>
      <c r="AM1875" s="23"/>
      <c r="AN1875" s="23"/>
      <c r="AO1875" s="23"/>
      <c r="AP1875" s="23"/>
    </row>
    <row r="1876" spans="1:42">
      <c r="A1876" s="23"/>
      <c r="B1876" s="23"/>
      <c r="AH1876" s="23"/>
      <c r="AI1876" s="23"/>
      <c r="AJ1876" s="23"/>
      <c r="AK1876" s="23"/>
      <c r="AL1876" s="23"/>
      <c r="AM1876" s="23"/>
      <c r="AN1876" s="23"/>
      <c r="AO1876" s="23"/>
      <c r="AP1876" s="23"/>
    </row>
    <row r="1877" spans="1:42">
      <c r="A1877" s="23"/>
      <c r="B1877" s="23"/>
      <c r="AF1877" s="23"/>
      <c r="AG1877" s="23"/>
      <c r="AH1877" s="23"/>
      <c r="AI1877" s="23"/>
      <c r="AJ1877" s="23"/>
      <c r="AK1877" s="23"/>
      <c r="AL1877" s="23"/>
      <c r="AM1877" s="23"/>
      <c r="AN1877" s="23"/>
      <c r="AO1877" s="23"/>
      <c r="AP1877" s="23"/>
    </row>
    <row r="1878" spans="1:42">
      <c r="A1878" s="23"/>
      <c r="B1878" s="23"/>
      <c r="AH1878" s="23"/>
      <c r="AI1878" s="23"/>
      <c r="AJ1878" s="23"/>
      <c r="AK1878" s="23"/>
      <c r="AL1878" s="23"/>
      <c r="AM1878" s="23"/>
      <c r="AN1878" s="23"/>
      <c r="AO1878" s="23"/>
      <c r="AP1878" s="23"/>
    </row>
    <row r="1879" spans="1:42">
      <c r="A1879" s="23"/>
      <c r="B1879" s="23"/>
      <c r="AH1879" s="23"/>
      <c r="AI1879" s="23"/>
      <c r="AJ1879" s="23"/>
      <c r="AK1879" s="23"/>
      <c r="AL1879" s="23"/>
      <c r="AM1879" s="23"/>
      <c r="AN1879" s="23"/>
      <c r="AO1879" s="23"/>
      <c r="AP1879" s="23"/>
    </row>
    <row r="1880" spans="1:42">
      <c r="A1880" s="23"/>
      <c r="B1880" s="23"/>
      <c r="AH1880" s="23"/>
      <c r="AI1880" s="23"/>
      <c r="AJ1880" s="23"/>
      <c r="AK1880" s="23"/>
      <c r="AL1880" s="23"/>
      <c r="AM1880" s="23"/>
      <c r="AN1880" s="23"/>
      <c r="AO1880" s="23"/>
      <c r="AP1880" s="23"/>
    </row>
    <row r="1881" spans="1:42">
      <c r="A1881" s="23"/>
      <c r="B1881" s="23"/>
      <c r="AH1881" s="23"/>
      <c r="AI1881" s="23"/>
      <c r="AJ1881" s="23"/>
      <c r="AK1881" s="23"/>
      <c r="AL1881" s="23"/>
      <c r="AM1881" s="23"/>
      <c r="AN1881" s="23"/>
      <c r="AO1881" s="23"/>
      <c r="AP1881" s="23"/>
    </row>
    <row r="1882" spans="1:42">
      <c r="A1882" s="23"/>
      <c r="B1882" s="23"/>
      <c r="AH1882" s="23"/>
      <c r="AI1882" s="23"/>
      <c r="AJ1882" s="23"/>
      <c r="AK1882" s="23"/>
      <c r="AL1882" s="23"/>
      <c r="AM1882" s="23"/>
      <c r="AN1882" s="23"/>
      <c r="AO1882" s="23"/>
      <c r="AP1882" s="23"/>
    </row>
    <row r="1883" spans="1:42">
      <c r="A1883" s="23"/>
      <c r="B1883" s="23"/>
      <c r="AH1883" s="23"/>
      <c r="AI1883" s="23"/>
      <c r="AJ1883" s="23"/>
      <c r="AK1883" s="23"/>
      <c r="AL1883" s="23"/>
      <c r="AM1883" s="23"/>
      <c r="AN1883" s="23"/>
      <c r="AO1883" s="23"/>
      <c r="AP1883" s="23"/>
    </row>
    <row r="1884" spans="1:42">
      <c r="A1884" s="23"/>
      <c r="B1884" s="23"/>
      <c r="AF1884" s="23"/>
      <c r="AG1884" s="23"/>
      <c r="AH1884" s="23"/>
      <c r="AI1884" s="23"/>
      <c r="AJ1884" s="23"/>
      <c r="AK1884" s="23"/>
      <c r="AL1884" s="23"/>
      <c r="AM1884" s="23"/>
      <c r="AN1884" s="23"/>
      <c r="AO1884" s="23"/>
      <c r="AP1884" s="23"/>
    </row>
    <row r="1885" spans="1:42">
      <c r="A1885" s="23"/>
      <c r="B1885" s="23"/>
      <c r="AF1885" s="23"/>
      <c r="AG1885" s="23"/>
      <c r="AH1885" s="23"/>
      <c r="AI1885" s="23"/>
      <c r="AJ1885" s="23"/>
      <c r="AK1885" s="23"/>
      <c r="AL1885" s="23"/>
      <c r="AM1885" s="23"/>
      <c r="AN1885" s="23"/>
      <c r="AO1885" s="23"/>
      <c r="AP1885" s="23"/>
    </row>
    <row r="1886" spans="1:42">
      <c r="A1886" s="23"/>
      <c r="B1886" s="23"/>
      <c r="AF1886" s="23"/>
      <c r="AG1886" s="23"/>
      <c r="AH1886" s="23"/>
      <c r="AI1886" s="23"/>
      <c r="AJ1886" s="23"/>
      <c r="AK1886" s="23"/>
      <c r="AL1886" s="23"/>
      <c r="AM1886" s="23"/>
      <c r="AN1886" s="23"/>
      <c r="AO1886" s="23"/>
      <c r="AP1886" s="23"/>
    </row>
    <row r="1887" spans="1:42">
      <c r="A1887" s="23"/>
      <c r="B1887" s="23"/>
      <c r="AF1887" s="23"/>
      <c r="AG1887" s="23"/>
      <c r="AH1887" s="23"/>
      <c r="AI1887" s="23"/>
      <c r="AJ1887" s="23"/>
      <c r="AK1887" s="23"/>
      <c r="AL1887" s="23"/>
      <c r="AM1887" s="23"/>
      <c r="AN1887" s="23"/>
      <c r="AO1887" s="23"/>
      <c r="AP1887" s="23"/>
    </row>
    <row r="1888" spans="1:42">
      <c r="A1888" s="23"/>
      <c r="B1888" s="23"/>
      <c r="AF1888" s="23"/>
      <c r="AG1888" s="23"/>
      <c r="AH1888" s="23"/>
      <c r="AI1888" s="23"/>
      <c r="AJ1888" s="23"/>
      <c r="AK1888" s="23"/>
      <c r="AL1888" s="23"/>
      <c r="AM1888" s="23"/>
      <c r="AN1888" s="23"/>
      <c r="AO1888" s="23"/>
      <c r="AP1888" s="23"/>
    </row>
    <row r="1889" spans="1:42">
      <c r="AF1889" s="23"/>
      <c r="AG1889" s="23"/>
      <c r="AH1889" s="23"/>
      <c r="AI1889" s="23"/>
      <c r="AJ1889" s="23"/>
      <c r="AK1889" s="23"/>
      <c r="AL1889" s="23"/>
      <c r="AM1889" s="23"/>
      <c r="AN1889" s="23"/>
      <c r="AO1889" s="23"/>
      <c r="AP1889" s="23"/>
    </row>
    <row r="1890" spans="1:42">
      <c r="AF1890" s="23"/>
      <c r="AG1890" s="23"/>
      <c r="AH1890" s="23"/>
      <c r="AI1890" s="23"/>
      <c r="AJ1890" s="23"/>
      <c r="AK1890" s="23"/>
      <c r="AL1890" s="23"/>
      <c r="AM1890" s="23"/>
      <c r="AN1890" s="23"/>
      <c r="AO1890" s="23"/>
      <c r="AP1890" s="23"/>
    </row>
    <row r="1891" spans="1:42">
      <c r="A1891" s="23"/>
      <c r="B1891" s="23"/>
      <c r="AF1891" s="23"/>
      <c r="AG1891" s="23"/>
      <c r="AH1891" s="23"/>
      <c r="AI1891" s="23"/>
      <c r="AJ1891" s="23"/>
      <c r="AK1891" s="23"/>
      <c r="AL1891" s="23"/>
      <c r="AM1891" s="23"/>
      <c r="AN1891" s="23"/>
      <c r="AO1891" s="23"/>
      <c r="AP1891" s="23"/>
    </row>
    <row r="1892" spans="1:42">
      <c r="A1892" s="23"/>
      <c r="B1892" s="23"/>
      <c r="AF1892" s="23"/>
      <c r="AG1892" s="23"/>
      <c r="AH1892" s="23"/>
      <c r="AI1892" s="23"/>
      <c r="AJ1892" s="23"/>
      <c r="AK1892" s="23"/>
      <c r="AL1892" s="23"/>
      <c r="AM1892" s="23"/>
      <c r="AN1892" s="23"/>
      <c r="AO1892" s="23"/>
      <c r="AP1892" s="23"/>
    </row>
    <row r="1893" spans="1:42">
      <c r="A1893" s="23"/>
      <c r="B1893" s="23"/>
      <c r="AF1893" s="23"/>
      <c r="AG1893" s="23"/>
      <c r="AH1893" s="23"/>
      <c r="AI1893" s="23"/>
      <c r="AJ1893" s="23"/>
      <c r="AK1893" s="23"/>
      <c r="AL1893" s="23"/>
      <c r="AM1893" s="23"/>
      <c r="AN1893" s="23"/>
      <c r="AO1893" s="23"/>
      <c r="AP1893" s="23"/>
    </row>
    <row r="1894" spans="1:42">
      <c r="A1894" s="23"/>
      <c r="B1894" s="23"/>
      <c r="AF1894" s="23"/>
      <c r="AG1894" s="23"/>
      <c r="AH1894" s="92"/>
      <c r="AI1894" s="92"/>
      <c r="AJ1894" s="92"/>
      <c r="AK1894" s="92"/>
      <c r="AL1894" s="92"/>
      <c r="AM1894" s="92"/>
      <c r="AN1894" s="92"/>
      <c r="AO1894" s="92"/>
    </row>
    <row r="1895" spans="1:42">
      <c r="A1895" s="23"/>
      <c r="B1895" s="23"/>
      <c r="AF1895" s="23"/>
      <c r="AG1895" s="23"/>
      <c r="AH1895" s="92"/>
      <c r="AI1895" s="92"/>
      <c r="AJ1895" s="92"/>
      <c r="AK1895" s="92"/>
      <c r="AL1895" s="92"/>
      <c r="AM1895" s="92"/>
      <c r="AN1895" s="92"/>
      <c r="AO1895" s="92"/>
    </row>
    <row r="1896" spans="1:42">
      <c r="A1896" s="23"/>
      <c r="B1896" s="23"/>
      <c r="AF1896" s="23"/>
      <c r="AG1896" s="23"/>
      <c r="AH1896" s="92"/>
      <c r="AI1896" s="92"/>
      <c r="AJ1896" s="92"/>
      <c r="AK1896" s="92"/>
      <c r="AL1896" s="92"/>
      <c r="AM1896" s="92"/>
      <c r="AN1896" s="92"/>
      <c r="AO1896" s="92"/>
    </row>
    <row r="1897" spans="1:42">
      <c r="AH1897" s="92"/>
      <c r="AI1897" s="92"/>
      <c r="AJ1897" s="92"/>
      <c r="AK1897" s="92"/>
      <c r="AL1897" s="92"/>
      <c r="AM1897" s="92"/>
      <c r="AN1897" s="92"/>
      <c r="AO1897" s="92"/>
    </row>
    <row r="1898" spans="1:42">
      <c r="AH1898" s="92"/>
      <c r="AI1898" s="92"/>
      <c r="AJ1898" s="92"/>
      <c r="AK1898" s="92"/>
      <c r="AL1898" s="92"/>
      <c r="AM1898" s="92"/>
      <c r="AN1898" s="92"/>
      <c r="AO1898" s="92"/>
    </row>
    <row r="1899" spans="1:42">
      <c r="AH1899" s="92"/>
      <c r="AI1899" s="92"/>
      <c r="AJ1899" s="92"/>
      <c r="AK1899" s="92"/>
      <c r="AL1899" s="92"/>
      <c r="AM1899" s="92"/>
      <c r="AN1899" s="92"/>
      <c r="AO1899" s="92"/>
    </row>
    <row r="1900" spans="1:42">
      <c r="AH1900" s="92"/>
      <c r="AI1900" s="92"/>
      <c r="AJ1900" s="92"/>
      <c r="AK1900" s="92"/>
      <c r="AL1900" s="92"/>
      <c r="AM1900" s="92"/>
      <c r="AN1900" s="92"/>
      <c r="AO1900" s="92"/>
    </row>
    <row r="1901" spans="1:42">
      <c r="AH1901" s="92"/>
      <c r="AI1901" s="92"/>
      <c r="AJ1901" s="92"/>
      <c r="AK1901" s="92"/>
      <c r="AL1901" s="92"/>
      <c r="AM1901" s="92"/>
      <c r="AN1901" s="92"/>
      <c r="AO1901" s="92"/>
    </row>
    <row r="1902" spans="1:42">
      <c r="AH1902" s="92"/>
      <c r="AI1902" s="92"/>
      <c r="AJ1902" s="92"/>
      <c r="AK1902" s="92"/>
      <c r="AL1902" s="92"/>
      <c r="AM1902" s="92"/>
      <c r="AN1902" s="92"/>
      <c r="AO1902" s="92"/>
    </row>
    <row r="1903" spans="1:42">
      <c r="AH1903" s="92"/>
      <c r="AI1903" s="92"/>
      <c r="AJ1903" s="92"/>
      <c r="AK1903" s="92"/>
      <c r="AL1903" s="92"/>
      <c r="AM1903" s="92"/>
      <c r="AN1903" s="92"/>
      <c r="AO1903" s="92"/>
    </row>
    <row r="1904" spans="1:42">
      <c r="AH1904" s="92"/>
      <c r="AI1904" s="92"/>
      <c r="AJ1904" s="92"/>
      <c r="AK1904" s="92"/>
      <c r="AL1904" s="92"/>
      <c r="AM1904" s="92"/>
      <c r="AN1904" s="92"/>
      <c r="AO1904" s="92"/>
    </row>
    <row r="1905" spans="34:41">
      <c r="AH1905" s="92"/>
      <c r="AI1905" s="92"/>
      <c r="AJ1905" s="92"/>
      <c r="AK1905" s="92"/>
      <c r="AL1905" s="92"/>
      <c r="AM1905" s="92"/>
      <c r="AN1905" s="92"/>
      <c r="AO1905" s="92"/>
    </row>
    <row r="1906" spans="34:41">
      <c r="AH1906" s="92"/>
      <c r="AI1906" s="92"/>
      <c r="AJ1906" s="92"/>
      <c r="AK1906" s="92"/>
      <c r="AL1906" s="92"/>
      <c r="AM1906" s="92"/>
      <c r="AN1906" s="92"/>
      <c r="AO1906" s="92"/>
    </row>
    <row r="1907" spans="34:41">
      <c r="AH1907" s="92"/>
      <c r="AI1907" s="92"/>
      <c r="AJ1907" s="92"/>
      <c r="AK1907" s="92"/>
      <c r="AL1907" s="92"/>
      <c r="AM1907" s="92"/>
      <c r="AN1907" s="92"/>
      <c r="AO1907" s="92"/>
    </row>
    <row r="1908" spans="34:41">
      <c r="AH1908" s="92"/>
      <c r="AI1908" s="92"/>
      <c r="AJ1908" s="92"/>
      <c r="AK1908" s="92"/>
      <c r="AL1908" s="92"/>
      <c r="AM1908" s="92"/>
      <c r="AN1908" s="92"/>
      <c r="AO1908" s="92"/>
    </row>
    <row r="1909" spans="34:41">
      <c r="AH1909" s="92"/>
      <c r="AI1909" s="92"/>
      <c r="AJ1909" s="92"/>
      <c r="AK1909" s="92"/>
      <c r="AL1909" s="92"/>
      <c r="AM1909" s="92"/>
      <c r="AN1909" s="92"/>
      <c r="AO1909" s="92"/>
    </row>
    <row r="1910" spans="34:41">
      <c r="AH1910" s="92"/>
      <c r="AI1910" s="92"/>
      <c r="AJ1910" s="92"/>
      <c r="AK1910" s="92"/>
      <c r="AL1910" s="92"/>
      <c r="AM1910" s="92"/>
      <c r="AN1910" s="92"/>
      <c r="AO1910" s="92"/>
    </row>
    <row r="1911" spans="34:41">
      <c r="AH1911" s="92"/>
      <c r="AI1911" s="92"/>
      <c r="AJ1911" s="92"/>
      <c r="AK1911" s="92"/>
      <c r="AL1911" s="92"/>
      <c r="AM1911" s="92"/>
      <c r="AN1911" s="92"/>
      <c r="AO1911" s="92"/>
    </row>
    <row r="1912" spans="34:41">
      <c r="AH1912" s="92"/>
      <c r="AI1912" s="92"/>
      <c r="AJ1912" s="92"/>
      <c r="AK1912" s="92"/>
      <c r="AL1912" s="92"/>
      <c r="AM1912" s="92"/>
      <c r="AN1912" s="92"/>
      <c r="AO1912" s="92"/>
    </row>
    <row r="1913" spans="34:41">
      <c r="AH1913" s="92"/>
      <c r="AI1913" s="92"/>
      <c r="AJ1913" s="92"/>
      <c r="AK1913" s="92"/>
      <c r="AL1913" s="92"/>
      <c r="AM1913" s="92"/>
      <c r="AN1913" s="92"/>
      <c r="AO1913" s="92"/>
    </row>
    <row r="1914" spans="34:41">
      <c r="AH1914" s="92"/>
      <c r="AI1914" s="92"/>
      <c r="AJ1914" s="92"/>
      <c r="AK1914" s="92"/>
      <c r="AL1914" s="92"/>
      <c r="AM1914" s="92"/>
      <c r="AN1914" s="92"/>
      <c r="AO1914" s="92"/>
    </row>
    <row r="1915" spans="34:41">
      <c r="AH1915" s="92"/>
      <c r="AI1915" s="92"/>
      <c r="AJ1915" s="92"/>
      <c r="AK1915" s="92"/>
      <c r="AL1915" s="92"/>
      <c r="AM1915" s="92"/>
      <c r="AN1915" s="92"/>
      <c r="AO1915" s="92"/>
    </row>
    <row r="1916" spans="34:41">
      <c r="AH1916" s="92"/>
      <c r="AI1916" s="92"/>
      <c r="AJ1916" s="92"/>
      <c r="AK1916" s="92"/>
      <c r="AL1916" s="92"/>
      <c r="AM1916" s="92"/>
      <c r="AN1916" s="92"/>
      <c r="AO1916" s="92"/>
    </row>
    <row r="1917" spans="34:41">
      <c r="AH1917" s="92"/>
      <c r="AI1917" s="92"/>
      <c r="AJ1917" s="92"/>
      <c r="AK1917" s="92"/>
      <c r="AL1917" s="92"/>
      <c r="AM1917" s="92"/>
      <c r="AN1917" s="92"/>
      <c r="AO1917" s="92"/>
    </row>
    <row r="1918" spans="34:41">
      <c r="AH1918" s="92"/>
      <c r="AI1918" s="92"/>
      <c r="AJ1918" s="92"/>
      <c r="AK1918" s="92"/>
      <c r="AL1918" s="92"/>
      <c r="AM1918" s="92"/>
      <c r="AN1918" s="92"/>
      <c r="AO1918" s="92"/>
    </row>
    <row r="1919" spans="34:41">
      <c r="AH1919" s="92"/>
      <c r="AI1919" s="92"/>
      <c r="AJ1919" s="92"/>
      <c r="AK1919" s="92"/>
      <c r="AL1919" s="92"/>
      <c r="AM1919" s="92"/>
      <c r="AN1919" s="92"/>
      <c r="AO1919" s="92"/>
    </row>
    <row r="1920" spans="34:41">
      <c r="AH1920" s="92"/>
      <c r="AI1920" s="92"/>
      <c r="AJ1920" s="92"/>
      <c r="AK1920" s="92"/>
      <c r="AL1920" s="92"/>
      <c r="AM1920" s="92"/>
      <c r="AN1920" s="92"/>
      <c r="AO1920" s="92"/>
    </row>
    <row r="1921" spans="34:41">
      <c r="AH1921" s="92"/>
      <c r="AI1921" s="92"/>
      <c r="AJ1921" s="92"/>
      <c r="AK1921" s="92"/>
      <c r="AL1921" s="92"/>
      <c r="AM1921" s="92"/>
      <c r="AN1921" s="92"/>
      <c r="AO1921" s="92"/>
    </row>
    <row r="1922" spans="34:41">
      <c r="AH1922" s="92"/>
      <c r="AI1922" s="92"/>
      <c r="AJ1922" s="92"/>
      <c r="AK1922" s="92"/>
      <c r="AL1922" s="92"/>
      <c r="AM1922" s="92"/>
      <c r="AN1922" s="92"/>
      <c r="AO1922" s="92"/>
    </row>
    <row r="1923" spans="34:41">
      <c r="AH1923" s="92"/>
      <c r="AI1923" s="92"/>
      <c r="AJ1923" s="92"/>
      <c r="AK1923" s="92"/>
      <c r="AL1923" s="92"/>
      <c r="AM1923" s="92"/>
      <c r="AN1923" s="92"/>
      <c r="AO1923" s="92"/>
    </row>
    <row r="1924" spans="34:41">
      <c r="AH1924" s="92"/>
      <c r="AI1924" s="92"/>
      <c r="AJ1924" s="92"/>
      <c r="AK1924" s="92"/>
      <c r="AL1924" s="92"/>
      <c r="AM1924" s="92"/>
      <c r="AN1924" s="92"/>
      <c r="AO1924" s="92"/>
    </row>
    <row r="1925" spans="34:41">
      <c r="AH1925" s="92"/>
      <c r="AI1925" s="92"/>
      <c r="AJ1925" s="92"/>
      <c r="AK1925" s="92"/>
      <c r="AL1925" s="92"/>
      <c r="AM1925" s="92"/>
      <c r="AN1925" s="92"/>
      <c r="AO1925" s="92"/>
    </row>
    <row r="1926" spans="34:41">
      <c r="AH1926" s="92"/>
      <c r="AI1926" s="92"/>
      <c r="AJ1926" s="92"/>
      <c r="AK1926" s="92"/>
      <c r="AL1926" s="92"/>
      <c r="AM1926" s="92"/>
      <c r="AN1926" s="92"/>
      <c r="AO1926" s="92"/>
    </row>
    <row r="1927" spans="34:41">
      <c r="AH1927" s="92"/>
      <c r="AI1927" s="92"/>
      <c r="AJ1927" s="92"/>
      <c r="AK1927" s="92"/>
      <c r="AL1927" s="92"/>
      <c r="AM1927" s="92"/>
      <c r="AN1927" s="92"/>
      <c r="AO1927" s="92"/>
    </row>
    <row r="1928" spans="34:41">
      <c r="AH1928" s="92"/>
      <c r="AI1928" s="92"/>
      <c r="AJ1928" s="92"/>
      <c r="AK1928" s="92"/>
      <c r="AL1928" s="92"/>
      <c r="AM1928" s="92"/>
      <c r="AN1928" s="92"/>
      <c r="AO1928" s="92"/>
    </row>
    <row r="1929" spans="34:41">
      <c r="AH1929" s="92"/>
      <c r="AI1929" s="92"/>
      <c r="AJ1929" s="92"/>
      <c r="AK1929" s="92"/>
      <c r="AL1929" s="92"/>
      <c r="AM1929" s="92"/>
      <c r="AN1929" s="92"/>
      <c r="AO1929" s="92"/>
    </row>
    <row r="1930" spans="34:41">
      <c r="AH1930" s="92"/>
      <c r="AI1930" s="92"/>
      <c r="AJ1930" s="92"/>
      <c r="AK1930" s="92"/>
      <c r="AL1930" s="92"/>
      <c r="AM1930" s="92"/>
      <c r="AN1930" s="92"/>
      <c r="AO1930" s="92"/>
    </row>
    <row r="1931" spans="34:41">
      <c r="AH1931" s="92"/>
      <c r="AI1931" s="92"/>
      <c r="AJ1931" s="92"/>
      <c r="AK1931" s="92"/>
      <c r="AL1931" s="92"/>
      <c r="AM1931" s="92"/>
      <c r="AN1931" s="92"/>
      <c r="AO1931" s="92"/>
    </row>
    <row r="1932" spans="34:41">
      <c r="AH1932" s="92"/>
      <c r="AI1932" s="92"/>
      <c r="AJ1932" s="92"/>
      <c r="AK1932" s="92"/>
      <c r="AL1932" s="92"/>
      <c r="AM1932" s="92"/>
      <c r="AN1932" s="92"/>
      <c r="AO1932" s="92"/>
    </row>
    <row r="1933" spans="34:41">
      <c r="AH1933" s="92"/>
      <c r="AI1933" s="92"/>
      <c r="AJ1933" s="92"/>
      <c r="AK1933" s="92"/>
      <c r="AL1933" s="92"/>
      <c r="AM1933" s="92"/>
      <c r="AN1933" s="92"/>
      <c r="AO1933" s="92"/>
    </row>
    <row r="1934" spans="34:41">
      <c r="AH1934" s="92"/>
      <c r="AI1934" s="92"/>
      <c r="AJ1934" s="92"/>
      <c r="AK1934" s="92"/>
      <c r="AL1934" s="92"/>
      <c r="AM1934" s="92"/>
      <c r="AN1934" s="92"/>
      <c r="AO1934" s="92"/>
    </row>
    <row r="1935" spans="34:41">
      <c r="AH1935" s="92"/>
      <c r="AI1935" s="92"/>
      <c r="AJ1935" s="92"/>
      <c r="AK1935" s="92"/>
      <c r="AL1935" s="92"/>
      <c r="AM1935" s="92"/>
      <c r="AN1935" s="92"/>
      <c r="AO1935" s="92"/>
    </row>
    <row r="1936" spans="34:41">
      <c r="AH1936" s="92"/>
      <c r="AI1936" s="92"/>
      <c r="AJ1936" s="92"/>
      <c r="AK1936" s="92"/>
      <c r="AL1936" s="92"/>
      <c r="AM1936" s="92"/>
      <c r="AN1936" s="92"/>
      <c r="AO1936" s="92"/>
    </row>
    <row r="1937" spans="34:41">
      <c r="AH1937" s="92"/>
      <c r="AI1937" s="92"/>
      <c r="AJ1937" s="92"/>
      <c r="AK1937" s="92"/>
      <c r="AL1937" s="92"/>
      <c r="AM1937" s="92"/>
      <c r="AN1937" s="92"/>
      <c r="AO1937" s="92"/>
    </row>
    <row r="1938" spans="34:41">
      <c r="AH1938" s="92"/>
      <c r="AI1938" s="92"/>
      <c r="AJ1938" s="92"/>
      <c r="AK1938" s="92"/>
      <c r="AL1938" s="92"/>
      <c r="AM1938" s="92"/>
      <c r="AN1938" s="92"/>
      <c r="AO1938" s="92"/>
    </row>
    <row r="1939" spans="34:41">
      <c r="AH1939" s="92"/>
      <c r="AI1939" s="92"/>
      <c r="AJ1939" s="92"/>
      <c r="AK1939" s="92"/>
      <c r="AL1939" s="92"/>
      <c r="AM1939" s="92"/>
      <c r="AN1939" s="92"/>
      <c r="AO1939" s="92"/>
    </row>
    <row r="1940" spans="34:41">
      <c r="AH1940" s="92"/>
      <c r="AI1940" s="92"/>
      <c r="AJ1940" s="92"/>
      <c r="AK1940" s="92"/>
      <c r="AL1940" s="92"/>
      <c r="AM1940" s="92"/>
      <c r="AN1940" s="92"/>
      <c r="AO1940" s="92"/>
    </row>
    <row r="1941" spans="34:41">
      <c r="AH1941" s="92"/>
      <c r="AI1941" s="92"/>
      <c r="AJ1941" s="92"/>
      <c r="AK1941" s="92"/>
      <c r="AL1941" s="92"/>
      <c r="AM1941" s="92"/>
      <c r="AN1941" s="92"/>
      <c r="AO1941" s="92"/>
    </row>
    <row r="1942" spans="34:41">
      <c r="AH1942" s="92"/>
      <c r="AI1942" s="92"/>
      <c r="AJ1942" s="92"/>
      <c r="AK1942" s="92"/>
      <c r="AL1942" s="92"/>
      <c r="AM1942" s="92"/>
      <c r="AN1942" s="92"/>
      <c r="AO1942" s="92"/>
    </row>
    <row r="1943" spans="34:41">
      <c r="AH1943" s="92"/>
      <c r="AI1943" s="92"/>
      <c r="AJ1943" s="92"/>
      <c r="AK1943" s="92"/>
      <c r="AL1943" s="92"/>
      <c r="AM1943" s="92"/>
      <c r="AN1943" s="92"/>
      <c r="AO1943" s="92"/>
    </row>
    <row r="1944" spans="34:41">
      <c r="AH1944" s="92"/>
      <c r="AI1944" s="92"/>
      <c r="AJ1944" s="92"/>
      <c r="AK1944" s="92"/>
      <c r="AL1944" s="92"/>
      <c r="AM1944" s="92"/>
      <c r="AN1944" s="92"/>
      <c r="AO1944" s="92"/>
    </row>
    <row r="1945" spans="34:41">
      <c r="AH1945" s="92"/>
      <c r="AI1945" s="92"/>
      <c r="AJ1945" s="92"/>
      <c r="AK1945" s="92"/>
      <c r="AL1945" s="92"/>
      <c r="AM1945" s="92"/>
      <c r="AN1945" s="92"/>
      <c r="AO1945" s="92"/>
    </row>
    <row r="1946" spans="34:41">
      <c r="AH1946" s="92"/>
      <c r="AI1946" s="92"/>
      <c r="AJ1946" s="92"/>
      <c r="AK1946" s="92"/>
      <c r="AL1946" s="92"/>
      <c r="AM1946" s="92"/>
      <c r="AN1946" s="92"/>
      <c r="AO1946" s="92"/>
    </row>
    <row r="1947" spans="34:41">
      <c r="AH1947" s="92"/>
      <c r="AI1947" s="92"/>
      <c r="AJ1947" s="92"/>
      <c r="AK1947" s="92"/>
      <c r="AL1947" s="92"/>
      <c r="AM1947" s="92"/>
      <c r="AN1947" s="92"/>
      <c r="AO1947" s="92"/>
    </row>
    <row r="1948" spans="34:41">
      <c r="AH1948" s="92"/>
      <c r="AI1948" s="92"/>
      <c r="AJ1948" s="92"/>
      <c r="AK1948" s="92"/>
      <c r="AL1948" s="92"/>
      <c r="AM1948" s="92"/>
      <c r="AN1948" s="92"/>
      <c r="AO1948" s="92"/>
    </row>
    <row r="1949" spans="34:41">
      <c r="AH1949" s="92"/>
      <c r="AI1949" s="92"/>
      <c r="AJ1949" s="92"/>
      <c r="AK1949" s="92"/>
      <c r="AL1949" s="92"/>
      <c r="AM1949" s="92"/>
      <c r="AN1949" s="92"/>
      <c r="AO1949" s="92"/>
    </row>
    <row r="1950" spans="34:41">
      <c r="AH1950" s="92"/>
      <c r="AI1950" s="92"/>
      <c r="AJ1950" s="92"/>
      <c r="AK1950" s="92"/>
      <c r="AL1950" s="92"/>
      <c r="AM1950" s="92"/>
      <c r="AN1950" s="92"/>
      <c r="AO1950" s="92"/>
    </row>
    <row r="1951" spans="34:41">
      <c r="AH1951" s="92"/>
      <c r="AI1951" s="92"/>
      <c r="AJ1951" s="92"/>
      <c r="AK1951" s="92"/>
      <c r="AL1951" s="92"/>
      <c r="AM1951" s="92"/>
      <c r="AN1951" s="92"/>
      <c r="AO1951" s="92"/>
    </row>
    <row r="1952" spans="34:41">
      <c r="AH1952" s="92"/>
      <c r="AI1952" s="92"/>
      <c r="AJ1952" s="92"/>
      <c r="AK1952" s="92"/>
      <c r="AL1952" s="92"/>
      <c r="AM1952" s="92"/>
      <c r="AN1952" s="92"/>
      <c r="AO1952" s="92"/>
    </row>
    <row r="1953" spans="34:41">
      <c r="AH1953" s="92"/>
      <c r="AI1953" s="92"/>
      <c r="AJ1953" s="92"/>
      <c r="AK1953" s="92"/>
      <c r="AL1953" s="92"/>
      <c r="AM1953" s="92"/>
      <c r="AN1953" s="92"/>
      <c r="AO1953" s="92"/>
    </row>
    <row r="1954" spans="34:41">
      <c r="AH1954" s="92"/>
      <c r="AI1954" s="92"/>
      <c r="AJ1954" s="92"/>
      <c r="AK1954" s="92"/>
      <c r="AL1954" s="92"/>
      <c r="AM1954" s="92"/>
      <c r="AN1954" s="92"/>
      <c r="AO1954" s="92"/>
    </row>
    <row r="1955" spans="34:41">
      <c r="AH1955" s="92"/>
      <c r="AI1955" s="92"/>
      <c r="AJ1955" s="92"/>
      <c r="AK1955" s="92"/>
      <c r="AL1955" s="92"/>
      <c r="AM1955" s="92"/>
      <c r="AN1955" s="92"/>
      <c r="AO1955" s="92"/>
    </row>
    <row r="1956" spans="34:41">
      <c r="AH1956" s="92"/>
      <c r="AI1956" s="92"/>
      <c r="AJ1956" s="92"/>
      <c r="AK1956" s="92"/>
      <c r="AL1956" s="92"/>
      <c r="AM1956" s="92"/>
      <c r="AN1956" s="92"/>
      <c r="AO1956" s="92"/>
    </row>
    <row r="1957" spans="34:41">
      <c r="AH1957" s="92"/>
      <c r="AI1957" s="92"/>
      <c r="AJ1957" s="92"/>
      <c r="AK1957" s="92"/>
      <c r="AL1957" s="92"/>
      <c r="AM1957" s="92"/>
      <c r="AN1957" s="92"/>
      <c r="AO1957" s="92"/>
    </row>
    <row r="1958" spans="34:41">
      <c r="AH1958" s="92"/>
      <c r="AI1958" s="92"/>
      <c r="AJ1958" s="92"/>
      <c r="AK1958" s="92"/>
      <c r="AL1958" s="92"/>
      <c r="AM1958" s="92"/>
      <c r="AN1958" s="92"/>
      <c r="AO1958" s="92"/>
    </row>
    <row r="1959" spans="34:41">
      <c r="AH1959" s="92"/>
      <c r="AI1959" s="92"/>
      <c r="AJ1959" s="92"/>
      <c r="AK1959" s="92"/>
      <c r="AL1959" s="92"/>
      <c r="AM1959" s="92"/>
      <c r="AN1959" s="92"/>
      <c r="AO1959" s="92"/>
    </row>
    <row r="1960" spans="34:41">
      <c r="AH1960" s="92"/>
      <c r="AI1960" s="92"/>
      <c r="AJ1960" s="92"/>
      <c r="AK1960" s="92"/>
      <c r="AL1960" s="92"/>
      <c r="AM1960" s="92"/>
      <c r="AN1960" s="92"/>
      <c r="AO1960" s="92"/>
    </row>
    <row r="1961" spans="34:41">
      <c r="AH1961" s="92"/>
      <c r="AI1961" s="92"/>
      <c r="AJ1961" s="92"/>
      <c r="AK1961" s="92"/>
      <c r="AL1961" s="92"/>
      <c r="AM1961" s="92"/>
      <c r="AN1961" s="92"/>
      <c r="AO1961" s="92"/>
    </row>
    <row r="1962" spans="34:41">
      <c r="AH1962" s="92"/>
      <c r="AI1962" s="92"/>
      <c r="AJ1962" s="92"/>
      <c r="AK1962" s="92"/>
      <c r="AL1962" s="92"/>
      <c r="AM1962" s="92"/>
      <c r="AN1962" s="92"/>
      <c r="AO1962" s="92"/>
    </row>
    <row r="1963" spans="34:41">
      <c r="AH1963" s="92"/>
      <c r="AI1963" s="92"/>
      <c r="AJ1963" s="92"/>
      <c r="AK1963" s="92"/>
      <c r="AL1963" s="92"/>
      <c r="AM1963" s="92"/>
      <c r="AN1963" s="92"/>
      <c r="AO1963" s="92"/>
    </row>
    <row r="1964" spans="34:41">
      <c r="AH1964" s="92"/>
      <c r="AI1964" s="92"/>
      <c r="AJ1964" s="92"/>
      <c r="AK1964" s="92"/>
      <c r="AL1964" s="92"/>
      <c r="AM1964" s="92"/>
      <c r="AN1964" s="92"/>
      <c r="AO1964" s="92"/>
    </row>
    <row r="1965" spans="34:41">
      <c r="AH1965" s="92"/>
      <c r="AI1965" s="92"/>
      <c r="AJ1965" s="92"/>
      <c r="AK1965" s="92"/>
      <c r="AL1965" s="92"/>
      <c r="AM1965" s="92"/>
      <c r="AN1965" s="92"/>
      <c r="AO1965" s="92"/>
    </row>
    <row r="1966" spans="34:41">
      <c r="AH1966" s="92"/>
      <c r="AI1966" s="92"/>
      <c r="AJ1966" s="92"/>
      <c r="AK1966" s="92"/>
      <c r="AL1966" s="92"/>
      <c r="AM1966" s="92"/>
      <c r="AN1966" s="92"/>
      <c r="AO1966" s="92"/>
    </row>
    <row r="1967" spans="34:41">
      <c r="AH1967" s="92"/>
      <c r="AI1967" s="92"/>
      <c r="AJ1967" s="92"/>
      <c r="AK1967" s="92"/>
      <c r="AL1967" s="92"/>
      <c r="AM1967" s="92"/>
      <c r="AN1967" s="92"/>
      <c r="AO1967" s="92"/>
    </row>
    <row r="1968" spans="34:41">
      <c r="AH1968" s="92"/>
      <c r="AI1968" s="92"/>
      <c r="AJ1968" s="92"/>
      <c r="AK1968" s="92"/>
      <c r="AL1968" s="92"/>
      <c r="AM1968" s="92"/>
      <c r="AN1968" s="92"/>
      <c r="AO1968" s="92"/>
    </row>
    <row r="1969" spans="34:41">
      <c r="AH1969" s="92"/>
      <c r="AI1969" s="92"/>
      <c r="AJ1969" s="92"/>
      <c r="AK1969" s="92"/>
      <c r="AL1969" s="92"/>
      <c r="AM1969" s="92"/>
      <c r="AN1969" s="92"/>
      <c r="AO1969" s="92"/>
    </row>
    <row r="1970" spans="34:41">
      <c r="AH1970" s="92"/>
      <c r="AI1970" s="92"/>
      <c r="AJ1970" s="92"/>
      <c r="AK1970" s="92"/>
      <c r="AL1970" s="92"/>
      <c r="AM1970" s="92"/>
      <c r="AN1970" s="92"/>
      <c r="AO1970" s="92"/>
    </row>
    <row r="1971" spans="34:41">
      <c r="AH1971" s="92"/>
      <c r="AI1971" s="92"/>
      <c r="AJ1971" s="92"/>
      <c r="AK1971" s="92"/>
      <c r="AL1971" s="92"/>
      <c r="AM1971" s="92"/>
      <c r="AN1971" s="92"/>
      <c r="AO1971" s="92"/>
    </row>
    <row r="1972" spans="34:41">
      <c r="AH1972" s="92"/>
      <c r="AI1972" s="92"/>
      <c r="AJ1972" s="92"/>
      <c r="AK1972" s="92"/>
      <c r="AL1972" s="92"/>
      <c r="AM1972" s="92"/>
      <c r="AN1972" s="92"/>
      <c r="AO1972" s="92"/>
    </row>
    <row r="1973" spans="34:41">
      <c r="AH1973" s="92"/>
      <c r="AI1973" s="92"/>
      <c r="AJ1973" s="92"/>
      <c r="AK1973" s="92"/>
      <c r="AL1973" s="92"/>
      <c r="AM1973" s="92"/>
      <c r="AN1973" s="92"/>
      <c r="AO1973" s="92"/>
    </row>
    <row r="1974" spans="34:41">
      <c r="AH1974" s="92"/>
      <c r="AI1974" s="92"/>
      <c r="AJ1974" s="92"/>
      <c r="AK1974" s="92"/>
      <c r="AL1974" s="92"/>
      <c r="AM1974" s="92"/>
      <c r="AN1974" s="92"/>
      <c r="AO1974" s="92"/>
    </row>
    <row r="1975" spans="34:41">
      <c r="AH1975" s="92"/>
      <c r="AI1975" s="92"/>
      <c r="AJ1975" s="92"/>
      <c r="AK1975" s="92"/>
      <c r="AL1975" s="92"/>
      <c r="AM1975" s="92"/>
      <c r="AN1975" s="92"/>
      <c r="AO1975" s="92"/>
    </row>
    <row r="1976" spans="34:41">
      <c r="AH1976" s="92"/>
      <c r="AI1976" s="92"/>
      <c r="AJ1976" s="92"/>
      <c r="AK1976" s="92"/>
      <c r="AL1976" s="92"/>
      <c r="AM1976" s="92"/>
      <c r="AN1976" s="92"/>
      <c r="AO1976" s="92"/>
    </row>
    <row r="1977" spans="34:41">
      <c r="AH1977" s="92"/>
      <c r="AI1977" s="92"/>
      <c r="AJ1977" s="92"/>
      <c r="AK1977" s="92"/>
      <c r="AL1977" s="92"/>
      <c r="AM1977" s="92"/>
      <c r="AN1977" s="92"/>
      <c r="AO1977" s="92"/>
    </row>
    <row r="1978" spans="34:41">
      <c r="AH1978" s="92"/>
      <c r="AI1978" s="92"/>
      <c r="AJ1978" s="92"/>
      <c r="AK1978" s="92"/>
      <c r="AL1978" s="92"/>
      <c r="AM1978" s="92"/>
      <c r="AN1978" s="92"/>
      <c r="AO1978" s="92"/>
    </row>
    <row r="1979" spans="34:41">
      <c r="AH1979" s="92"/>
      <c r="AI1979" s="92"/>
      <c r="AJ1979" s="92"/>
      <c r="AK1979" s="92"/>
      <c r="AL1979" s="92"/>
      <c r="AM1979" s="92"/>
      <c r="AN1979" s="92"/>
      <c r="AO1979" s="92"/>
    </row>
    <row r="1980" spans="34:41">
      <c r="AH1980" s="92"/>
      <c r="AI1980" s="92"/>
      <c r="AJ1980" s="92"/>
      <c r="AK1980" s="92"/>
      <c r="AL1980" s="92"/>
      <c r="AM1980" s="92"/>
      <c r="AN1980" s="92"/>
      <c r="AO1980" s="92"/>
    </row>
    <row r="1981" spans="34:41">
      <c r="AH1981" s="92"/>
      <c r="AI1981" s="92"/>
      <c r="AJ1981" s="92"/>
      <c r="AK1981" s="92"/>
      <c r="AL1981" s="92"/>
      <c r="AM1981" s="92"/>
      <c r="AN1981" s="92"/>
      <c r="AO1981" s="92"/>
    </row>
    <row r="1982" spans="34:41">
      <c r="AH1982" s="92"/>
      <c r="AI1982" s="92"/>
      <c r="AJ1982" s="92"/>
      <c r="AK1982" s="92"/>
      <c r="AL1982" s="92"/>
      <c r="AM1982" s="92"/>
      <c r="AN1982" s="92"/>
      <c r="AO1982" s="92"/>
    </row>
    <row r="1983" spans="34:41">
      <c r="AH1983" s="92"/>
      <c r="AI1983" s="92"/>
      <c r="AJ1983" s="92"/>
      <c r="AK1983" s="92"/>
      <c r="AL1983" s="92"/>
      <c r="AM1983" s="92"/>
      <c r="AN1983" s="92"/>
      <c r="AO1983" s="92"/>
    </row>
    <row r="1984" spans="34:41">
      <c r="AH1984" s="92"/>
      <c r="AI1984" s="92"/>
      <c r="AJ1984" s="92"/>
      <c r="AK1984" s="92"/>
      <c r="AL1984" s="92"/>
      <c r="AM1984" s="92"/>
      <c r="AN1984" s="92"/>
      <c r="AO1984" s="92"/>
    </row>
    <row r="1985" spans="34:41">
      <c r="AH1985" s="92"/>
      <c r="AI1985" s="92"/>
      <c r="AJ1985" s="92"/>
      <c r="AK1985" s="92"/>
      <c r="AL1985" s="92"/>
      <c r="AM1985" s="92"/>
      <c r="AN1985" s="92"/>
      <c r="AO1985" s="92"/>
    </row>
    <row r="1986" spans="34:41">
      <c r="AH1986" s="92"/>
      <c r="AI1986" s="92"/>
      <c r="AJ1986" s="92"/>
      <c r="AK1986" s="92"/>
      <c r="AL1986" s="92"/>
      <c r="AM1986" s="92"/>
      <c r="AN1986" s="92"/>
      <c r="AO1986" s="92"/>
    </row>
    <row r="1987" spans="34:41">
      <c r="AH1987" s="92"/>
      <c r="AI1987" s="92"/>
      <c r="AJ1987" s="92"/>
      <c r="AK1987" s="92"/>
      <c r="AL1987" s="92"/>
      <c r="AM1987" s="92"/>
      <c r="AN1987" s="92"/>
      <c r="AO1987" s="92"/>
    </row>
    <row r="1988" spans="34:41">
      <c r="AH1988" s="92"/>
      <c r="AI1988" s="92"/>
      <c r="AJ1988" s="92"/>
      <c r="AK1988" s="92"/>
      <c r="AL1988" s="92"/>
      <c r="AM1988" s="92"/>
      <c r="AN1988" s="92"/>
      <c r="AO1988" s="92"/>
    </row>
    <row r="1989" spans="34:41">
      <c r="AH1989" s="92"/>
      <c r="AI1989" s="92"/>
      <c r="AJ1989" s="92"/>
      <c r="AK1989" s="92"/>
      <c r="AL1989" s="92"/>
      <c r="AM1989" s="92"/>
      <c r="AN1989" s="92"/>
      <c r="AO1989" s="92"/>
    </row>
    <row r="1990" spans="34:41">
      <c r="AH1990" s="92"/>
      <c r="AI1990" s="92"/>
      <c r="AJ1990" s="92"/>
      <c r="AK1990" s="92"/>
      <c r="AL1990" s="92"/>
      <c r="AM1990" s="92"/>
      <c r="AN1990" s="92"/>
      <c r="AO1990" s="92"/>
    </row>
    <row r="1991" spans="34:41">
      <c r="AH1991" s="92"/>
      <c r="AI1991" s="92"/>
      <c r="AJ1991" s="92"/>
      <c r="AK1991" s="92"/>
      <c r="AL1991" s="92"/>
      <c r="AM1991" s="92"/>
      <c r="AN1991" s="92"/>
      <c r="AO1991" s="92"/>
    </row>
    <row r="1992" spans="34:41">
      <c r="AH1992" s="92"/>
      <c r="AI1992" s="92"/>
      <c r="AJ1992" s="92"/>
      <c r="AK1992" s="92"/>
      <c r="AL1992" s="92"/>
      <c r="AM1992" s="92"/>
      <c r="AN1992" s="92"/>
      <c r="AO1992" s="92"/>
    </row>
    <row r="1993" spans="34:41">
      <c r="AH1993" s="92"/>
      <c r="AI1993" s="92"/>
      <c r="AJ1993" s="92"/>
      <c r="AK1993" s="92"/>
      <c r="AL1993" s="92"/>
      <c r="AM1993" s="92"/>
      <c r="AN1993" s="92"/>
      <c r="AO1993" s="92"/>
    </row>
    <row r="1994" spans="34:41">
      <c r="AH1994" s="92"/>
      <c r="AI1994" s="92"/>
      <c r="AJ1994" s="92"/>
      <c r="AK1994" s="92"/>
      <c r="AL1994" s="92"/>
      <c r="AM1994" s="92"/>
      <c r="AN1994" s="92"/>
      <c r="AO1994" s="92"/>
    </row>
    <row r="1995" spans="34:41">
      <c r="AH1995" s="92"/>
      <c r="AI1995" s="92"/>
      <c r="AJ1995" s="92"/>
      <c r="AK1995" s="92"/>
      <c r="AL1995" s="92"/>
      <c r="AM1995" s="92"/>
      <c r="AN1995" s="92"/>
      <c r="AO1995" s="92"/>
    </row>
    <row r="1996" spans="34:41">
      <c r="AH1996" s="92"/>
      <c r="AI1996" s="92"/>
      <c r="AJ1996" s="92"/>
      <c r="AK1996" s="92"/>
      <c r="AL1996" s="92"/>
      <c r="AM1996" s="92"/>
      <c r="AN1996" s="92"/>
      <c r="AO1996" s="92"/>
    </row>
    <row r="1997" spans="34:41">
      <c r="AH1997" s="92"/>
      <c r="AI1997" s="92"/>
      <c r="AJ1997" s="92"/>
      <c r="AK1997" s="92"/>
      <c r="AL1997" s="92"/>
      <c r="AM1997" s="92"/>
      <c r="AN1997" s="92"/>
      <c r="AO1997" s="92"/>
    </row>
    <row r="1998" spans="34:41">
      <c r="AH1998" s="92"/>
      <c r="AI1998" s="92"/>
      <c r="AJ1998" s="92"/>
      <c r="AK1998" s="92"/>
      <c r="AL1998" s="92"/>
      <c r="AM1998" s="92"/>
      <c r="AN1998" s="92"/>
      <c r="AO1998" s="92"/>
    </row>
    <row r="1999" spans="34:41">
      <c r="AH1999" s="92"/>
      <c r="AI1999" s="92"/>
      <c r="AJ1999" s="92"/>
      <c r="AK1999" s="92"/>
      <c r="AL1999" s="92"/>
      <c r="AM1999" s="92"/>
      <c r="AN1999" s="92"/>
      <c r="AO1999" s="92"/>
    </row>
    <row r="2000" spans="34:41">
      <c r="AH2000" s="92"/>
      <c r="AI2000" s="92"/>
      <c r="AJ2000" s="92"/>
      <c r="AK2000" s="92"/>
      <c r="AL2000" s="92"/>
      <c r="AM2000" s="92"/>
      <c r="AN2000" s="92"/>
      <c r="AO2000" s="92"/>
    </row>
    <row r="2001" spans="34:41">
      <c r="AH2001" s="92"/>
      <c r="AI2001" s="92"/>
      <c r="AJ2001" s="92"/>
      <c r="AK2001" s="92"/>
      <c r="AL2001" s="92"/>
      <c r="AM2001" s="92"/>
      <c r="AN2001" s="92"/>
      <c r="AO2001" s="92"/>
    </row>
    <row r="2002" spans="34:41">
      <c r="AH2002" s="92"/>
      <c r="AI2002" s="92"/>
      <c r="AJ2002" s="92"/>
      <c r="AK2002" s="92"/>
      <c r="AL2002" s="92"/>
      <c r="AM2002" s="92"/>
      <c r="AN2002" s="92"/>
      <c r="AO2002" s="92"/>
    </row>
    <row r="2003" spans="34:41">
      <c r="AH2003" s="92"/>
      <c r="AI2003" s="92"/>
      <c r="AJ2003" s="92"/>
      <c r="AK2003" s="92"/>
      <c r="AL2003" s="92"/>
      <c r="AM2003" s="92"/>
      <c r="AN2003" s="92"/>
      <c r="AO2003" s="92"/>
    </row>
    <row r="2004" spans="34:41">
      <c r="AH2004" s="92"/>
      <c r="AI2004" s="92"/>
      <c r="AJ2004" s="92"/>
      <c r="AK2004" s="92"/>
      <c r="AL2004" s="92"/>
      <c r="AM2004" s="92"/>
      <c r="AN2004" s="92"/>
      <c r="AO2004" s="92"/>
    </row>
    <row r="2005" spans="34:41">
      <c r="AH2005" s="92"/>
      <c r="AI2005" s="92"/>
      <c r="AJ2005" s="92"/>
      <c r="AK2005" s="92"/>
      <c r="AL2005" s="92"/>
      <c r="AM2005" s="92"/>
      <c r="AN2005" s="92"/>
      <c r="AO2005" s="92"/>
    </row>
    <row r="2006" spans="34:41">
      <c r="AH2006" s="92"/>
      <c r="AI2006" s="92"/>
      <c r="AJ2006" s="92"/>
      <c r="AK2006" s="92"/>
      <c r="AL2006" s="92"/>
      <c r="AM2006" s="92"/>
      <c r="AN2006" s="92"/>
      <c r="AO2006" s="92"/>
    </row>
    <row r="2007" spans="34:41">
      <c r="AH2007" s="92"/>
      <c r="AI2007" s="92"/>
      <c r="AJ2007" s="92"/>
      <c r="AK2007" s="92"/>
      <c r="AL2007" s="92"/>
      <c r="AM2007" s="92"/>
      <c r="AN2007" s="92"/>
      <c r="AO2007" s="92"/>
    </row>
    <row r="2008" spans="34:41">
      <c r="AH2008" s="92"/>
      <c r="AI2008" s="92"/>
      <c r="AJ2008" s="92"/>
      <c r="AK2008" s="92"/>
      <c r="AL2008" s="92"/>
      <c r="AM2008" s="92"/>
      <c r="AN2008" s="92"/>
      <c r="AO2008" s="92"/>
    </row>
    <row r="2009" spans="34:41">
      <c r="AH2009" s="92"/>
      <c r="AI2009" s="92"/>
      <c r="AJ2009" s="92"/>
      <c r="AK2009" s="92"/>
      <c r="AL2009" s="92"/>
      <c r="AM2009" s="92"/>
      <c r="AN2009" s="92"/>
      <c r="AO2009" s="92"/>
    </row>
    <row r="2010" spans="34:41">
      <c r="AH2010" s="92"/>
      <c r="AI2010" s="92"/>
      <c r="AJ2010" s="92"/>
      <c r="AK2010" s="92"/>
      <c r="AL2010" s="92"/>
      <c r="AM2010" s="92"/>
      <c r="AN2010" s="92"/>
      <c r="AO2010" s="92"/>
    </row>
    <row r="2011" spans="34:41">
      <c r="AH2011" s="92"/>
      <c r="AI2011" s="92"/>
      <c r="AJ2011" s="92"/>
      <c r="AK2011" s="92"/>
      <c r="AL2011" s="92"/>
      <c r="AM2011" s="92"/>
      <c r="AN2011" s="92"/>
      <c r="AO2011" s="92"/>
    </row>
    <row r="2012" spans="34:41">
      <c r="AH2012" s="92"/>
      <c r="AI2012" s="92"/>
      <c r="AJ2012" s="92"/>
      <c r="AK2012" s="92"/>
      <c r="AL2012" s="92"/>
      <c r="AM2012" s="92"/>
      <c r="AN2012" s="92"/>
      <c r="AO2012" s="92"/>
    </row>
    <row r="2013" spans="34:41">
      <c r="AH2013" s="92"/>
      <c r="AI2013" s="92"/>
      <c r="AJ2013" s="92"/>
      <c r="AK2013" s="92"/>
      <c r="AL2013" s="92"/>
      <c r="AM2013" s="92"/>
      <c r="AN2013" s="92"/>
      <c r="AO2013" s="92"/>
    </row>
    <row r="2014" spans="34:41">
      <c r="AH2014" s="92"/>
      <c r="AI2014" s="92"/>
      <c r="AJ2014" s="92"/>
      <c r="AK2014" s="92"/>
      <c r="AL2014" s="92"/>
      <c r="AM2014" s="92"/>
      <c r="AN2014" s="92"/>
      <c r="AO2014" s="92"/>
    </row>
    <row r="2015" spans="34:41">
      <c r="AH2015" s="92"/>
      <c r="AI2015" s="92"/>
      <c r="AJ2015" s="92"/>
      <c r="AK2015" s="92"/>
      <c r="AL2015" s="92"/>
      <c r="AM2015" s="92"/>
      <c r="AN2015" s="92"/>
      <c r="AO2015" s="92"/>
    </row>
    <row r="2016" spans="34:41">
      <c r="AH2016" s="92"/>
      <c r="AI2016" s="92"/>
      <c r="AJ2016" s="92"/>
      <c r="AK2016" s="92"/>
      <c r="AL2016" s="92"/>
      <c r="AM2016" s="92"/>
      <c r="AN2016" s="92"/>
      <c r="AO2016" s="92"/>
    </row>
    <row r="2017" spans="34:41">
      <c r="AH2017" s="92"/>
      <c r="AI2017" s="92"/>
      <c r="AJ2017" s="92"/>
      <c r="AK2017" s="92"/>
      <c r="AL2017" s="92"/>
      <c r="AM2017" s="92"/>
      <c r="AN2017" s="92"/>
      <c r="AO2017" s="92"/>
    </row>
    <row r="2018" spans="34:41">
      <c r="AH2018" s="92"/>
      <c r="AI2018" s="92"/>
      <c r="AJ2018" s="92"/>
      <c r="AK2018" s="92"/>
      <c r="AL2018" s="92"/>
      <c r="AM2018" s="92"/>
      <c r="AN2018" s="92"/>
      <c r="AO2018" s="92"/>
    </row>
    <row r="2019" spans="34:41">
      <c r="AH2019" s="92"/>
      <c r="AI2019" s="92"/>
      <c r="AJ2019" s="92"/>
      <c r="AK2019" s="92"/>
      <c r="AL2019" s="92"/>
      <c r="AM2019" s="92"/>
      <c r="AN2019" s="92"/>
      <c r="AO2019" s="92"/>
    </row>
    <row r="2020" spans="34:41">
      <c r="AH2020" s="92"/>
      <c r="AI2020" s="92"/>
      <c r="AJ2020" s="92"/>
      <c r="AK2020" s="92"/>
      <c r="AL2020" s="92"/>
      <c r="AM2020" s="92"/>
      <c r="AN2020" s="92"/>
      <c r="AO2020" s="92"/>
    </row>
    <row r="2021" spans="34:41">
      <c r="AH2021" s="92"/>
      <c r="AI2021" s="92"/>
      <c r="AJ2021" s="92"/>
      <c r="AK2021" s="92"/>
      <c r="AL2021" s="92"/>
      <c r="AM2021" s="92"/>
      <c r="AN2021" s="92"/>
      <c r="AO2021" s="92"/>
    </row>
    <row r="2022" spans="34:41">
      <c r="AH2022" s="92"/>
      <c r="AI2022" s="92"/>
      <c r="AJ2022" s="92"/>
      <c r="AK2022" s="92"/>
      <c r="AL2022" s="92"/>
      <c r="AM2022" s="92"/>
      <c r="AN2022" s="92"/>
      <c r="AO2022" s="92"/>
    </row>
    <row r="2023" spans="34:41">
      <c r="AH2023" s="92"/>
      <c r="AI2023" s="92"/>
      <c r="AJ2023" s="92"/>
      <c r="AK2023" s="92"/>
      <c r="AL2023" s="92"/>
      <c r="AM2023" s="92"/>
      <c r="AN2023" s="92"/>
      <c r="AO2023" s="92"/>
    </row>
    <row r="2024" spans="34:41">
      <c r="AH2024" s="92"/>
      <c r="AI2024" s="92"/>
      <c r="AJ2024" s="92"/>
      <c r="AK2024" s="92"/>
      <c r="AL2024" s="92"/>
      <c r="AM2024" s="92"/>
      <c r="AN2024" s="92"/>
      <c r="AO2024" s="92"/>
    </row>
    <row r="2025" spans="34:41">
      <c r="AH2025" s="92"/>
      <c r="AI2025" s="92"/>
      <c r="AJ2025" s="92"/>
      <c r="AK2025" s="92"/>
      <c r="AL2025" s="92"/>
      <c r="AM2025" s="92"/>
      <c r="AN2025" s="92"/>
      <c r="AO2025" s="92"/>
    </row>
    <row r="2026" spans="34:41">
      <c r="AH2026" s="92"/>
      <c r="AI2026" s="92"/>
      <c r="AJ2026" s="92"/>
      <c r="AK2026" s="92"/>
      <c r="AL2026" s="92"/>
      <c r="AM2026" s="92"/>
      <c r="AN2026" s="92"/>
      <c r="AO2026" s="92"/>
    </row>
    <row r="2027" spans="34:41">
      <c r="AH2027" s="92"/>
      <c r="AI2027" s="92"/>
      <c r="AJ2027" s="92"/>
      <c r="AK2027" s="92"/>
      <c r="AL2027" s="92"/>
      <c r="AM2027" s="92"/>
      <c r="AN2027" s="92"/>
      <c r="AO2027" s="92"/>
    </row>
    <row r="2028" spans="34:41">
      <c r="AH2028" s="92"/>
      <c r="AI2028" s="92"/>
      <c r="AJ2028" s="92"/>
      <c r="AK2028" s="92"/>
      <c r="AL2028" s="92"/>
      <c r="AM2028" s="92"/>
      <c r="AN2028" s="92"/>
      <c r="AO2028" s="92"/>
    </row>
    <row r="2029" spans="34:41">
      <c r="AH2029" s="92"/>
      <c r="AI2029" s="92"/>
      <c r="AJ2029" s="92"/>
      <c r="AK2029" s="92"/>
      <c r="AL2029" s="92"/>
      <c r="AM2029" s="92"/>
      <c r="AN2029" s="92"/>
      <c r="AO2029" s="92"/>
    </row>
    <row r="2030" spans="34:41">
      <c r="AH2030" s="92"/>
      <c r="AI2030" s="92"/>
      <c r="AJ2030" s="92"/>
      <c r="AK2030" s="92"/>
      <c r="AL2030" s="92"/>
      <c r="AM2030" s="92"/>
      <c r="AN2030" s="92"/>
      <c r="AO2030" s="92"/>
    </row>
    <row r="2031" spans="34:41">
      <c r="AH2031" s="92"/>
      <c r="AI2031" s="92"/>
      <c r="AJ2031" s="92"/>
      <c r="AK2031" s="92"/>
      <c r="AL2031" s="92"/>
      <c r="AM2031" s="92"/>
      <c r="AN2031" s="92"/>
      <c r="AO2031" s="92"/>
    </row>
    <row r="2032" spans="34:41">
      <c r="AH2032" s="92"/>
      <c r="AI2032" s="92"/>
      <c r="AJ2032" s="92"/>
      <c r="AK2032" s="92"/>
      <c r="AL2032" s="92"/>
      <c r="AM2032" s="92"/>
      <c r="AN2032" s="92"/>
      <c r="AO2032" s="92"/>
    </row>
    <row r="2033" spans="34:41">
      <c r="AH2033" s="92"/>
      <c r="AI2033" s="92"/>
      <c r="AJ2033" s="92"/>
      <c r="AK2033" s="92"/>
      <c r="AL2033" s="92"/>
      <c r="AM2033" s="92"/>
      <c r="AN2033" s="92"/>
      <c r="AO2033" s="92"/>
    </row>
    <row r="2034" spans="34:41">
      <c r="AH2034" s="92"/>
      <c r="AI2034" s="92"/>
      <c r="AJ2034" s="92"/>
      <c r="AK2034" s="92"/>
      <c r="AL2034" s="92"/>
      <c r="AM2034" s="92"/>
      <c r="AN2034" s="92"/>
      <c r="AO2034" s="92"/>
    </row>
    <row r="2035" spans="34:41">
      <c r="AH2035" s="92"/>
      <c r="AI2035" s="92"/>
      <c r="AJ2035" s="92"/>
      <c r="AK2035" s="92"/>
      <c r="AL2035" s="92"/>
      <c r="AM2035" s="92"/>
      <c r="AN2035" s="92"/>
      <c r="AO2035" s="92"/>
    </row>
    <row r="2036" spans="34:41">
      <c r="AH2036" s="92"/>
      <c r="AI2036" s="92"/>
      <c r="AJ2036" s="92"/>
      <c r="AK2036" s="92"/>
      <c r="AL2036" s="92"/>
      <c r="AM2036" s="92"/>
      <c r="AN2036" s="92"/>
      <c r="AO2036" s="92"/>
    </row>
    <row r="2037" spans="34:41">
      <c r="AH2037" s="92"/>
      <c r="AI2037" s="92"/>
      <c r="AJ2037" s="92"/>
      <c r="AK2037" s="92"/>
      <c r="AL2037" s="92"/>
      <c r="AM2037" s="92"/>
      <c r="AN2037" s="92"/>
      <c r="AO2037" s="92"/>
    </row>
    <row r="2038" spans="34:41">
      <c r="AH2038" s="92"/>
      <c r="AI2038" s="92"/>
      <c r="AJ2038" s="92"/>
      <c r="AK2038" s="92"/>
      <c r="AL2038" s="92"/>
      <c r="AM2038" s="92"/>
      <c r="AN2038" s="92"/>
      <c r="AO2038" s="92"/>
    </row>
    <row r="2039" spans="34:41">
      <c r="AH2039" s="92"/>
      <c r="AI2039" s="92"/>
      <c r="AJ2039" s="92"/>
      <c r="AK2039" s="92"/>
      <c r="AL2039" s="92"/>
      <c r="AM2039" s="92"/>
      <c r="AN2039" s="92"/>
      <c r="AO2039" s="92"/>
    </row>
    <row r="2040" spans="34:41">
      <c r="AH2040" s="92"/>
      <c r="AI2040" s="92"/>
      <c r="AJ2040" s="92"/>
      <c r="AK2040" s="92"/>
      <c r="AL2040" s="92"/>
      <c r="AM2040" s="92"/>
      <c r="AN2040" s="92"/>
      <c r="AO2040" s="92"/>
    </row>
    <row r="2041" spans="34:41">
      <c r="AH2041" s="92"/>
      <c r="AI2041" s="92"/>
      <c r="AJ2041" s="92"/>
      <c r="AK2041" s="92"/>
      <c r="AL2041" s="92"/>
      <c r="AM2041" s="92"/>
      <c r="AN2041" s="92"/>
      <c r="AO2041" s="92"/>
    </row>
    <row r="2042" spans="34:41">
      <c r="AH2042" s="92"/>
      <c r="AI2042" s="92"/>
      <c r="AJ2042" s="92"/>
      <c r="AK2042" s="92"/>
      <c r="AL2042" s="92"/>
      <c r="AM2042" s="92"/>
      <c r="AN2042" s="92"/>
      <c r="AO2042" s="92"/>
    </row>
    <row r="2043" spans="34:41">
      <c r="AH2043" s="92"/>
      <c r="AI2043" s="92"/>
      <c r="AJ2043" s="92"/>
      <c r="AK2043" s="92"/>
      <c r="AL2043" s="92"/>
      <c r="AM2043" s="92"/>
      <c r="AN2043" s="92"/>
      <c r="AO2043" s="92"/>
    </row>
    <row r="2044" spans="34:41">
      <c r="AH2044" s="92"/>
      <c r="AI2044" s="92"/>
      <c r="AJ2044" s="92"/>
      <c r="AK2044" s="92"/>
      <c r="AL2044" s="92"/>
      <c r="AM2044" s="92"/>
      <c r="AN2044" s="92"/>
      <c r="AO2044" s="92"/>
    </row>
    <row r="2045" spans="34:41">
      <c r="AH2045" s="92"/>
      <c r="AI2045" s="92"/>
      <c r="AJ2045" s="92"/>
      <c r="AK2045" s="92"/>
      <c r="AL2045" s="92"/>
      <c r="AM2045" s="92"/>
      <c r="AN2045" s="92"/>
      <c r="AO2045" s="92"/>
    </row>
    <row r="2046" spans="34:41">
      <c r="AH2046" s="92"/>
      <c r="AI2046" s="92"/>
      <c r="AJ2046" s="92"/>
      <c r="AK2046" s="92"/>
      <c r="AL2046" s="92"/>
      <c r="AM2046" s="92"/>
      <c r="AN2046" s="92"/>
      <c r="AO2046" s="92"/>
    </row>
    <row r="2047" spans="34:41">
      <c r="AH2047" s="92"/>
      <c r="AI2047" s="92"/>
      <c r="AJ2047" s="92"/>
      <c r="AK2047" s="92"/>
      <c r="AL2047" s="92"/>
      <c r="AM2047" s="92"/>
      <c r="AN2047" s="92"/>
      <c r="AO2047" s="92"/>
    </row>
    <row r="2048" spans="34:41">
      <c r="AH2048" s="92"/>
      <c r="AI2048" s="92"/>
      <c r="AJ2048" s="92"/>
      <c r="AK2048" s="92"/>
      <c r="AL2048" s="92"/>
      <c r="AM2048" s="92"/>
      <c r="AN2048" s="92"/>
      <c r="AO2048" s="92"/>
    </row>
    <row r="2049" spans="34:41">
      <c r="AH2049" s="92"/>
      <c r="AI2049" s="92"/>
      <c r="AJ2049" s="92"/>
      <c r="AK2049" s="92"/>
      <c r="AL2049" s="92"/>
      <c r="AM2049" s="92"/>
      <c r="AN2049" s="92"/>
      <c r="AO2049" s="92"/>
    </row>
    <row r="2050" spans="34:41">
      <c r="AH2050" s="92"/>
      <c r="AI2050" s="92"/>
      <c r="AJ2050" s="92"/>
      <c r="AK2050" s="92"/>
      <c r="AL2050" s="92"/>
      <c r="AM2050" s="92"/>
      <c r="AN2050" s="92"/>
      <c r="AO2050" s="92"/>
    </row>
    <row r="2051" spans="34:41">
      <c r="AH2051" s="92"/>
      <c r="AI2051" s="92"/>
      <c r="AJ2051" s="92"/>
      <c r="AK2051" s="92"/>
      <c r="AL2051" s="92"/>
      <c r="AM2051" s="92"/>
      <c r="AN2051" s="92"/>
      <c r="AO2051" s="92"/>
    </row>
    <row r="2052" spans="34:41">
      <c r="AH2052" s="92"/>
      <c r="AI2052" s="92"/>
      <c r="AJ2052" s="92"/>
      <c r="AK2052" s="92"/>
      <c r="AL2052" s="92"/>
      <c r="AM2052" s="92"/>
      <c r="AN2052" s="92"/>
      <c r="AO2052" s="92"/>
    </row>
    <row r="2053" spans="34:41">
      <c r="AH2053" s="92"/>
      <c r="AI2053" s="92"/>
      <c r="AJ2053" s="92"/>
      <c r="AK2053" s="92"/>
      <c r="AL2053" s="92"/>
      <c r="AM2053" s="92"/>
      <c r="AN2053" s="92"/>
      <c r="AO2053" s="92"/>
    </row>
    <row r="2054" spans="34:41">
      <c r="AH2054" s="92"/>
      <c r="AI2054" s="92"/>
      <c r="AJ2054" s="92"/>
      <c r="AK2054" s="92"/>
      <c r="AL2054" s="92"/>
      <c r="AM2054" s="92"/>
      <c r="AN2054" s="92"/>
      <c r="AO2054" s="92"/>
    </row>
    <row r="2055" spans="34:41">
      <c r="AH2055" s="92"/>
      <c r="AI2055" s="92"/>
      <c r="AJ2055" s="92"/>
      <c r="AK2055" s="92"/>
      <c r="AL2055" s="92"/>
      <c r="AM2055" s="92"/>
      <c r="AN2055" s="92"/>
      <c r="AO2055" s="92"/>
    </row>
    <row r="2056" spans="34:41">
      <c r="AH2056" s="92"/>
      <c r="AI2056" s="92"/>
      <c r="AJ2056" s="92"/>
      <c r="AK2056" s="92"/>
      <c r="AL2056" s="92"/>
      <c r="AM2056" s="92"/>
      <c r="AN2056" s="92"/>
      <c r="AO2056" s="92"/>
    </row>
    <row r="2057" spans="34:41">
      <c r="AH2057" s="92"/>
      <c r="AI2057" s="92"/>
      <c r="AJ2057" s="92"/>
      <c r="AK2057" s="92"/>
      <c r="AL2057" s="92"/>
      <c r="AM2057" s="92"/>
      <c r="AN2057" s="92"/>
      <c r="AO2057" s="92"/>
    </row>
    <row r="2058" spans="34:41">
      <c r="AH2058" s="92"/>
      <c r="AI2058" s="92"/>
      <c r="AJ2058" s="92"/>
      <c r="AK2058" s="92"/>
      <c r="AL2058" s="92"/>
      <c r="AM2058" s="92"/>
      <c r="AN2058" s="92"/>
      <c r="AO2058" s="92"/>
    </row>
    <row r="2059" spans="34:41">
      <c r="AH2059" s="92"/>
      <c r="AI2059" s="92"/>
      <c r="AJ2059" s="92"/>
      <c r="AK2059" s="92"/>
      <c r="AL2059" s="92"/>
      <c r="AM2059" s="92"/>
      <c r="AN2059" s="92"/>
      <c r="AO2059" s="92"/>
    </row>
    <row r="2060" spans="34:41">
      <c r="AH2060" s="92"/>
      <c r="AI2060" s="92"/>
      <c r="AJ2060" s="92"/>
      <c r="AK2060" s="92"/>
      <c r="AL2060" s="92"/>
      <c r="AM2060" s="92"/>
      <c r="AN2060" s="92"/>
      <c r="AO2060" s="92"/>
    </row>
    <row r="2061" spans="34:41">
      <c r="AH2061" s="92"/>
      <c r="AI2061" s="92"/>
      <c r="AJ2061" s="92"/>
      <c r="AK2061" s="92"/>
      <c r="AL2061" s="92"/>
      <c r="AM2061" s="92"/>
      <c r="AN2061" s="92"/>
      <c r="AO2061" s="92"/>
    </row>
    <row r="2062" spans="34:41">
      <c r="AH2062" s="92"/>
      <c r="AI2062" s="92"/>
      <c r="AJ2062" s="92"/>
      <c r="AK2062" s="92"/>
      <c r="AL2062" s="92"/>
      <c r="AM2062" s="92"/>
      <c r="AN2062" s="92"/>
      <c r="AO2062" s="92"/>
    </row>
    <row r="2063" spans="34:41">
      <c r="AH2063" s="92"/>
      <c r="AI2063" s="92"/>
      <c r="AJ2063" s="92"/>
      <c r="AK2063" s="92"/>
      <c r="AL2063" s="92"/>
      <c r="AM2063" s="92"/>
      <c r="AN2063" s="92"/>
      <c r="AO2063" s="92"/>
    </row>
    <row r="2064" spans="34:41">
      <c r="AH2064" s="92"/>
      <c r="AI2064" s="92"/>
      <c r="AJ2064" s="92"/>
      <c r="AK2064" s="92"/>
      <c r="AL2064" s="92"/>
      <c r="AM2064" s="92"/>
      <c r="AN2064" s="92"/>
      <c r="AO2064" s="92"/>
    </row>
    <row r="2065" spans="34:41">
      <c r="AH2065" s="92"/>
      <c r="AI2065" s="92"/>
      <c r="AJ2065" s="92"/>
      <c r="AK2065" s="92"/>
      <c r="AL2065" s="92"/>
      <c r="AM2065" s="92"/>
      <c r="AN2065" s="92"/>
      <c r="AO2065" s="92"/>
    </row>
    <row r="2066" spans="34:41">
      <c r="AH2066" s="92"/>
      <c r="AI2066" s="92"/>
      <c r="AJ2066" s="92"/>
      <c r="AK2066" s="92"/>
      <c r="AL2066" s="92"/>
      <c r="AM2066" s="92"/>
      <c r="AN2066" s="92"/>
      <c r="AO2066" s="92"/>
    </row>
    <row r="2067" spans="34:41">
      <c r="AH2067" s="92"/>
      <c r="AI2067" s="92"/>
      <c r="AJ2067" s="92"/>
      <c r="AK2067" s="92"/>
      <c r="AL2067" s="92"/>
      <c r="AM2067" s="92"/>
      <c r="AN2067" s="92"/>
      <c r="AO2067" s="92"/>
    </row>
    <row r="2068" spans="34:41">
      <c r="AH2068" s="92"/>
      <c r="AI2068" s="92"/>
      <c r="AJ2068" s="92"/>
      <c r="AK2068" s="92"/>
      <c r="AL2068" s="92"/>
      <c r="AM2068" s="92"/>
      <c r="AN2068" s="92"/>
      <c r="AO2068" s="92"/>
    </row>
    <row r="2069" spans="34:41">
      <c r="AH2069" s="92"/>
      <c r="AI2069" s="92"/>
      <c r="AJ2069" s="92"/>
      <c r="AK2069" s="92"/>
      <c r="AL2069" s="92"/>
      <c r="AM2069" s="92"/>
      <c r="AN2069" s="92"/>
      <c r="AO2069" s="92"/>
    </row>
    <row r="2070" spans="34:41">
      <c r="AH2070" s="92"/>
      <c r="AI2070" s="92"/>
      <c r="AJ2070" s="92"/>
      <c r="AK2070" s="92"/>
      <c r="AL2070" s="92"/>
      <c r="AM2070" s="92"/>
      <c r="AN2070" s="92"/>
      <c r="AO2070" s="92"/>
    </row>
    <row r="2071" spans="34:41">
      <c r="AH2071" s="92"/>
      <c r="AI2071" s="92"/>
      <c r="AJ2071" s="92"/>
      <c r="AK2071" s="92"/>
      <c r="AL2071" s="92"/>
      <c r="AM2071" s="92"/>
      <c r="AN2071" s="92"/>
      <c r="AO2071" s="92"/>
    </row>
    <row r="2072" spans="34:41">
      <c r="AH2072" s="92"/>
      <c r="AI2072" s="92"/>
      <c r="AJ2072" s="92"/>
      <c r="AK2072" s="92"/>
      <c r="AL2072" s="92"/>
      <c r="AM2072" s="92"/>
      <c r="AN2072" s="92"/>
      <c r="AO2072" s="92"/>
    </row>
    <row r="2073" spans="34:41">
      <c r="AH2073" s="92"/>
      <c r="AI2073" s="92"/>
      <c r="AJ2073" s="92"/>
      <c r="AK2073" s="92"/>
      <c r="AL2073" s="92"/>
      <c r="AM2073" s="92"/>
      <c r="AN2073" s="92"/>
      <c r="AO2073" s="92"/>
    </row>
    <row r="2074" spans="34:41">
      <c r="AH2074" s="92"/>
      <c r="AI2074" s="92"/>
      <c r="AJ2074" s="92"/>
      <c r="AK2074" s="92"/>
      <c r="AL2074" s="92"/>
      <c r="AM2074" s="92"/>
      <c r="AN2074" s="92"/>
      <c r="AO2074" s="92"/>
    </row>
    <row r="2075" spans="34:41">
      <c r="AH2075" s="92"/>
      <c r="AI2075" s="92"/>
      <c r="AJ2075" s="92"/>
      <c r="AK2075" s="92"/>
      <c r="AL2075" s="92"/>
      <c r="AM2075" s="92"/>
      <c r="AN2075" s="92"/>
      <c r="AO2075" s="92"/>
    </row>
    <row r="2076" spans="34:41">
      <c r="AH2076" s="92"/>
      <c r="AI2076" s="92"/>
      <c r="AJ2076" s="92"/>
      <c r="AK2076" s="92"/>
      <c r="AL2076" s="92"/>
      <c r="AM2076" s="92"/>
      <c r="AN2076" s="92"/>
      <c r="AO2076" s="92"/>
    </row>
    <row r="2077" spans="34:41">
      <c r="AH2077" s="92"/>
      <c r="AI2077" s="92"/>
      <c r="AJ2077" s="92"/>
      <c r="AK2077" s="92"/>
      <c r="AL2077" s="92"/>
      <c r="AM2077" s="92"/>
      <c r="AN2077" s="92"/>
      <c r="AO2077" s="92"/>
    </row>
    <row r="2078" spans="34:41">
      <c r="AH2078" s="92"/>
      <c r="AI2078" s="92"/>
      <c r="AJ2078" s="92"/>
      <c r="AK2078" s="92"/>
      <c r="AL2078" s="92"/>
      <c r="AM2078" s="92"/>
      <c r="AN2078" s="92"/>
      <c r="AO2078" s="92"/>
    </row>
    <row r="2079" spans="34:41">
      <c r="AH2079" s="92"/>
      <c r="AI2079" s="92"/>
      <c r="AJ2079" s="92"/>
      <c r="AK2079" s="92"/>
      <c r="AL2079" s="92"/>
      <c r="AM2079" s="92"/>
      <c r="AN2079" s="92"/>
      <c r="AO2079" s="92"/>
    </row>
    <row r="2080" spans="34:41">
      <c r="AH2080" s="92"/>
      <c r="AI2080" s="92"/>
      <c r="AJ2080" s="92"/>
      <c r="AK2080" s="92"/>
      <c r="AL2080" s="92"/>
      <c r="AM2080" s="92"/>
      <c r="AN2080" s="92"/>
      <c r="AO2080" s="92"/>
    </row>
    <row r="2081" spans="34:41">
      <c r="AH2081" s="92"/>
      <c r="AI2081" s="92"/>
      <c r="AJ2081" s="92"/>
      <c r="AK2081" s="92"/>
      <c r="AL2081" s="92"/>
      <c r="AM2081" s="92"/>
      <c r="AN2081" s="92"/>
      <c r="AO2081" s="92"/>
    </row>
    <row r="2082" spans="34:41">
      <c r="AH2082" s="92"/>
      <c r="AI2082" s="92"/>
      <c r="AJ2082" s="92"/>
      <c r="AK2082" s="92"/>
      <c r="AL2082" s="92"/>
      <c r="AM2082" s="92"/>
      <c r="AN2082" s="92"/>
      <c r="AO2082" s="92"/>
    </row>
    <row r="2083" spans="34:41">
      <c r="AH2083" s="92"/>
      <c r="AI2083" s="92"/>
      <c r="AJ2083" s="92"/>
      <c r="AK2083" s="92"/>
      <c r="AL2083" s="92"/>
      <c r="AM2083" s="92"/>
      <c r="AN2083" s="92"/>
      <c r="AO2083" s="92"/>
    </row>
    <row r="2084" spans="34:41">
      <c r="AH2084" s="92"/>
      <c r="AI2084" s="92"/>
      <c r="AJ2084" s="92"/>
      <c r="AK2084" s="92"/>
      <c r="AL2084" s="92"/>
      <c r="AM2084" s="92"/>
      <c r="AN2084" s="92"/>
      <c r="AO2084" s="92"/>
    </row>
    <row r="2085" spans="34:41">
      <c r="AH2085" s="92"/>
      <c r="AI2085" s="92"/>
      <c r="AJ2085" s="92"/>
      <c r="AK2085" s="92"/>
      <c r="AL2085" s="92"/>
      <c r="AM2085" s="92"/>
      <c r="AN2085" s="92"/>
      <c r="AO2085" s="92"/>
    </row>
    <row r="2086" spans="34:41">
      <c r="AH2086" s="92"/>
      <c r="AI2086" s="92"/>
      <c r="AJ2086" s="92"/>
      <c r="AK2086" s="92"/>
      <c r="AL2086" s="92"/>
      <c r="AM2086" s="92"/>
      <c r="AN2086" s="92"/>
      <c r="AO2086" s="92"/>
    </row>
    <row r="2087" spans="34:41">
      <c r="AH2087" s="92"/>
      <c r="AI2087" s="92"/>
      <c r="AJ2087" s="92"/>
      <c r="AK2087" s="92"/>
      <c r="AL2087" s="92"/>
      <c r="AM2087" s="92"/>
      <c r="AN2087" s="92"/>
      <c r="AO2087" s="92"/>
    </row>
    <row r="2088" spans="34:41">
      <c r="AH2088" s="92"/>
      <c r="AI2088" s="92"/>
      <c r="AJ2088" s="92"/>
      <c r="AK2088" s="92"/>
      <c r="AL2088" s="92"/>
      <c r="AM2088" s="92"/>
      <c r="AN2088" s="92"/>
      <c r="AO2088" s="92"/>
    </row>
    <row r="2089" spans="34:41">
      <c r="AH2089" s="92"/>
      <c r="AI2089" s="92"/>
      <c r="AJ2089" s="92"/>
      <c r="AK2089" s="92"/>
      <c r="AL2089" s="92"/>
      <c r="AM2089" s="92"/>
      <c r="AN2089" s="92"/>
      <c r="AO2089" s="92"/>
    </row>
    <row r="2090" spans="34:41">
      <c r="AH2090" s="92"/>
      <c r="AI2090" s="92"/>
      <c r="AJ2090" s="92"/>
      <c r="AK2090" s="92"/>
      <c r="AL2090" s="92"/>
      <c r="AM2090" s="92"/>
      <c r="AN2090" s="92"/>
      <c r="AO2090" s="92"/>
    </row>
    <row r="2091" spans="34:41">
      <c r="AH2091" s="92"/>
      <c r="AI2091" s="92"/>
      <c r="AJ2091" s="92"/>
      <c r="AK2091" s="92"/>
      <c r="AL2091" s="92"/>
      <c r="AM2091" s="92"/>
      <c r="AN2091" s="92"/>
      <c r="AO2091" s="92"/>
    </row>
    <row r="2092" spans="34:41">
      <c r="AH2092" s="92"/>
      <c r="AI2092" s="92"/>
      <c r="AJ2092" s="92"/>
      <c r="AK2092" s="92"/>
      <c r="AL2092" s="92"/>
      <c r="AM2092" s="92"/>
      <c r="AN2092" s="92"/>
      <c r="AO2092" s="92"/>
    </row>
    <row r="2093" spans="34:41">
      <c r="AH2093" s="92"/>
      <c r="AI2093" s="92"/>
      <c r="AJ2093" s="92"/>
      <c r="AK2093" s="92"/>
      <c r="AL2093" s="92"/>
      <c r="AM2093" s="92"/>
      <c r="AN2093" s="92"/>
      <c r="AO2093" s="92"/>
    </row>
    <row r="2094" spans="34:41">
      <c r="AH2094" s="92"/>
      <c r="AI2094" s="92"/>
      <c r="AJ2094" s="92"/>
      <c r="AK2094" s="92"/>
      <c r="AL2094" s="92"/>
      <c r="AM2094" s="92"/>
      <c r="AN2094" s="92"/>
      <c r="AO2094" s="92"/>
    </row>
    <row r="2095" spans="34:41">
      <c r="AH2095" s="92"/>
      <c r="AI2095" s="92"/>
      <c r="AJ2095" s="92"/>
      <c r="AK2095" s="92"/>
      <c r="AL2095" s="92"/>
      <c r="AM2095" s="92"/>
      <c r="AN2095" s="92"/>
      <c r="AO2095" s="92"/>
    </row>
    <row r="2096" spans="34:41">
      <c r="AH2096" s="92"/>
      <c r="AI2096" s="92"/>
      <c r="AJ2096" s="92"/>
      <c r="AK2096" s="92"/>
      <c r="AL2096" s="92"/>
      <c r="AM2096" s="92"/>
      <c r="AN2096" s="92"/>
      <c r="AO2096" s="92"/>
    </row>
    <row r="2097" spans="34:41">
      <c r="AH2097" s="92"/>
      <c r="AI2097" s="92"/>
      <c r="AJ2097" s="92"/>
      <c r="AK2097" s="92"/>
      <c r="AL2097" s="92"/>
      <c r="AM2097" s="92"/>
      <c r="AN2097" s="92"/>
      <c r="AO2097" s="92"/>
    </row>
    <row r="2098" spans="34:41">
      <c r="AH2098" s="92"/>
      <c r="AI2098" s="92"/>
      <c r="AJ2098" s="92"/>
      <c r="AK2098" s="92"/>
      <c r="AL2098" s="92"/>
      <c r="AM2098" s="92"/>
      <c r="AN2098" s="92"/>
      <c r="AO2098" s="92"/>
    </row>
    <row r="2099" spans="34:41">
      <c r="AH2099" s="92"/>
      <c r="AI2099" s="92"/>
      <c r="AJ2099" s="92"/>
      <c r="AK2099" s="92"/>
      <c r="AL2099" s="92"/>
      <c r="AM2099" s="92"/>
      <c r="AN2099" s="92"/>
      <c r="AO2099" s="92"/>
    </row>
    <row r="2100" spans="34:41">
      <c r="AH2100" s="92"/>
      <c r="AI2100" s="92"/>
      <c r="AJ2100" s="92"/>
      <c r="AK2100" s="92"/>
      <c r="AL2100" s="92"/>
      <c r="AM2100" s="92"/>
      <c r="AN2100" s="92"/>
      <c r="AO2100" s="92"/>
    </row>
    <row r="2101" spans="34:41">
      <c r="AH2101" s="92"/>
      <c r="AI2101" s="92"/>
      <c r="AJ2101" s="92"/>
      <c r="AK2101" s="92"/>
      <c r="AL2101" s="92"/>
      <c r="AM2101" s="92"/>
      <c r="AN2101" s="92"/>
      <c r="AO2101" s="92"/>
    </row>
    <row r="2102" spans="34:41">
      <c r="AH2102" s="92"/>
      <c r="AI2102" s="92"/>
      <c r="AJ2102" s="92"/>
      <c r="AK2102" s="92"/>
      <c r="AL2102" s="92"/>
      <c r="AM2102" s="92"/>
      <c r="AN2102" s="92"/>
      <c r="AO2102" s="92"/>
    </row>
    <row r="2103" spans="34:41">
      <c r="AH2103" s="92"/>
      <c r="AI2103" s="92"/>
      <c r="AJ2103" s="92"/>
      <c r="AK2103" s="92"/>
      <c r="AL2103" s="92"/>
      <c r="AM2103" s="92"/>
      <c r="AN2103" s="92"/>
      <c r="AO2103" s="92"/>
    </row>
    <row r="2104" spans="34:41">
      <c r="AH2104" s="92"/>
      <c r="AI2104" s="92"/>
      <c r="AJ2104" s="92"/>
      <c r="AK2104" s="92"/>
      <c r="AL2104" s="92"/>
      <c r="AM2104" s="92"/>
      <c r="AN2104" s="92"/>
      <c r="AO2104" s="92"/>
    </row>
    <row r="2105" spans="34:41">
      <c r="AH2105" s="92"/>
      <c r="AI2105" s="92"/>
      <c r="AJ2105" s="92"/>
      <c r="AK2105" s="92"/>
      <c r="AL2105" s="92"/>
      <c r="AM2105" s="92"/>
      <c r="AN2105" s="92"/>
      <c r="AO2105" s="92"/>
    </row>
    <row r="2106" spans="34:41">
      <c r="AH2106" s="92"/>
      <c r="AI2106" s="92"/>
      <c r="AJ2106" s="92"/>
      <c r="AK2106" s="92"/>
      <c r="AL2106" s="92"/>
      <c r="AM2106" s="92"/>
      <c r="AN2106" s="92"/>
      <c r="AO2106" s="92"/>
    </row>
    <row r="2107" spans="34:41">
      <c r="AH2107" s="92"/>
      <c r="AI2107" s="92"/>
      <c r="AJ2107" s="92"/>
      <c r="AK2107" s="92"/>
      <c r="AL2107" s="92"/>
      <c r="AM2107" s="92"/>
      <c r="AN2107" s="92"/>
      <c r="AO2107" s="92"/>
    </row>
    <row r="2108" spans="34:41">
      <c r="AH2108" s="92"/>
      <c r="AI2108" s="92"/>
      <c r="AJ2108" s="92"/>
      <c r="AK2108" s="92"/>
      <c r="AL2108" s="92"/>
      <c r="AM2108" s="92"/>
      <c r="AN2108" s="92"/>
      <c r="AO2108" s="92"/>
    </row>
    <row r="2109" spans="34:41">
      <c r="AH2109" s="92"/>
      <c r="AI2109" s="92"/>
      <c r="AJ2109" s="92"/>
      <c r="AK2109" s="92"/>
      <c r="AL2109" s="92"/>
      <c r="AM2109" s="92"/>
      <c r="AN2109" s="92"/>
      <c r="AO2109" s="92"/>
    </row>
    <row r="2110" spans="34:41">
      <c r="AH2110" s="92"/>
      <c r="AI2110" s="92"/>
      <c r="AJ2110" s="92"/>
      <c r="AK2110" s="92"/>
      <c r="AL2110" s="92"/>
      <c r="AM2110" s="92"/>
      <c r="AN2110" s="92"/>
      <c r="AO2110" s="92"/>
    </row>
    <row r="2111" spans="34:41">
      <c r="AH2111" s="92"/>
      <c r="AI2111" s="92"/>
      <c r="AJ2111" s="92"/>
      <c r="AK2111" s="92"/>
      <c r="AL2111" s="92"/>
      <c r="AM2111" s="92"/>
      <c r="AN2111" s="92"/>
      <c r="AO2111" s="92"/>
    </row>
    <row r="2112" spans="34:41">
      <c r="AH2112" s="92"/>
      <c r="AI2112" s="92"/>
      <c r="AJ2112" s="92"/>
      <c r="AK2112" s="92"/>
      <c r="AL2112" s="92"/>
      <c r="AM2112" s="92"/>
      <c r="AN2112" s="92"/>
      <c r="AO2112" s="92"/>
    </row>
    <row r="2113" spans="34:41">
      <c r="AH2113" s="92"/>
      <c r="AI2113" s="92"/>
      <c r="AJ2113" s="92"/>
      <c r="AK2113" s="92"/>
      <c r="AL2113" s="92"/>
      <c r="AM2113" s="92"/>
      <c r="AN2113" s="92"/>
      <c r="AO2113" s="92"/>
    </row>
    <row r="2114" spans="34:41">
      <c r="AH2114" s="92"/>
      <c r="AI2114" s="92"/>
      <c r="AJ2114" s="92"/>
      <c r="AK2114" s="92"/>
      <c r="AL2114" s="92"/>
      <c r="AM2114" s="92"/>
      <c r="AN2114" s="92"/>
      <c r="AO2114" s="92"/>
    </row>
    <row r="2115" spans="34:41">
      <c r="AH2115" s="92"/>
      <c r="AI2115" s="92"/>
      <c r="AJ2115" s="92"/>
      <c r="AK2115" s="92"/>
      <c r="AL2115" s="92"/>
      <c r="AM2115" s="92"/>
      <c r="AN2115" s="92"/>
      <c r="AO2115" s="92"/>
    </row>
    <row r="2116" spans="34:41">
      <c r="AH2116" s="92"/>
      <c r="AI2116" s="92"/>
      <c r="AJ2116" s="92"/>
      <c r="AK2116" s="92"/>
      <c r="AL2116" s="92"/>
      <c r="AM2116" s="92"/>
      <c r="AN2116" s="92"/>
      <c r="AO2116" s="92"/>
    </row>
    <row r="2117" spans="34:41">
      <c r="AH2117" s="92"/>
      <c r="AI2117" s="92"/>
      <c r="AJ2117" s="92"/>
      <c r="AK2117" s="92"/>
      <c r="AL2117" s="92"/>
      <c r="AM2117" s="92"/>
      <c r="AN2117" s="92"/>
      <c r="AO2117" s="92"/>
    </row>
    <row r="2118" spans="34:41">
      <c r="AH2118" s="92"/>
      <c r="AI2118" s="92"/>
      <c r="AJ2118" s="92"/>
      <c r="AK2118" s="92"/>
      <c r="AL2118" s="92"/>
      <c r="AM2118" s="92"/>
      <c r="AN2118" s="92"/>
      <c r="AO2118" s="92"/>
    </row>
    <row r="2119" spans="34:41">
      <c r="AH2119" s="92"/>
      <c r="AI2119" s="92"/>
      <c r="AJ2119" s="92"/>
      <c r="AK2119" s="92"/>
      <c r="AL2119" s="92"/>
      <c r="AM2119" s="92"/>
      <c r="AN2119" s="92"/>
      <c r="AO2119" s="92"/>
    </row>
    <row r="2120" spans="34:41">
      <c r="AH2120" s="92"/>
      <c r="AI2120" s="92"/>
      <c r="AJ2120" s="92"/>
      <c r="AK2120" s="92"/>
      <c r="AL2120" s="92"/>
      <c r="AM2120" s="92"/>
      <c r="AN2120" s="92"/>
      <c r="AO2120" s="92"/>
    </row>
    <row r="2121" spans="34:41">
      <c r="AH2121" s="92"/>
      <c r="AI2121" s="92"/>
      <c r="AJ2121" s="92"/>
      <c r="AK2121" s="92"/>
      <c r="AL2121" s="92"/>
      <c r="AM2121" s="92"/>
      <c r="AN2121" s="92"/>
      <c r="AO2121" s="92"/>
    </row>
    <row r="2122" spans="34:41">
      <c r="AH2122" s="92"/>
      <c r="AI2122" s="92"/>
      <c r="AJ2122" s="92"/>
      <c r="AK2122" s="92"/>
      <c r="AL2122" s="92"/>
      <c r="AM2122" s="92"/>
      <c r="AN2122" s="92"/>
      <c r="AO2122" s="92"/>
    </row>
    <row r="2123" spans="34:41">
      <c r="AH2123" s="92"/>
      <c r="AI2123" s="92"/>
      <c r="AJ2123" s="92"/>
      <c r="AK2123" s="92"/>
      <c r="AL2123" s="92"/>
      <c r="AM2123" s="92"/>
      <c r="AN2123" s="92"/>
      <c r="AO2123" s="92"/>
    </row>
    <row r="2124" spans="34:41">
      <c r="AH2124" s="92"/>
      <c r="AI2124" s="92"/>
      <c r="AJ2124" s="92"/>
      <c r="AK2124" s="92"/>
      <c r="AL2124" s="92"/>
      <c r="AM2124" s="92"/>
      <c r="AN2124" s="92"/>
      <c r="AO2124" s="92"/>
    </row>
    <row r="2125" spans="34:41">
      <c r="AH2125" s="92"/>
      <c r="AI2125" s="92"/>
      <c r="AJ2125" s="92"/>
      <c r="AK2125" s="92"/>
      <c r="AL2125" s="92"/>
      <c r="AM2125" s="92"/>
      <c r="AN2125" s="92"/>
      <c r="AO2125" s="92"/>
    </row>
    <row r="2126" spans="34:41">
      <c r="AH2126" s="92"/>
      <c r="AI2126" s="92"/>
      <c r="AJ2126" s="92"/>
      <c r="AK2126" s="92"/>
      <c r="AL2126" s="92"/>
      <c r="AM2126" s="92"/>
      <c r="AN2126" s="92"/>
      <c r="AO2126" s="92"/>
    </row>
    <row r="2127" spans="34:41">
      <c r="AH2127" s="92"/>
      <c r="AI2127" s="92"/>
      <c r="AJ2127" s="92"/>
      <c r="AK2127" s="92"/>
      <c r="AL2127" s="92"/>
      <c r="AM2127" s="92"/>
      <c r="AN2127" s="92"/>
      <c r="AO2127" s="92"/>
    </row>
    <row r="2128" spans="34:41">
      <c r="AH2128" s="92"/>
      <c r="AI2128" s="92"/>
      <c r="AJ2128" s="92"/>
      <c r="AK2128" s="92"/>
      <c r="AL2128" s="92"/>
      <c r="AM2128" s="92"/>
      <c r="AN2128" s="92"/>
      <c r="AO2128" s="92"/>
    </row>
    <row r="2129" spans="34:41">
      <c r="AH2129" s="92"/>
      <c r="AI2129" s="92"/>
      <c r="AJ2129" s="92"/>
      <c r="AK2129" s="92"/>
      <c r="AL2129" s="92"/>
      <c r="AM2129" s="92"/>
      <c r="AN2129" s="92"/>
      <c r="AO2129" s="92"/>
    </row>
    <row r="2130" spans="34:41">
      <c r="AH2130" s="92"/>
      <c r="AI2130" s="92"/>
      <c r="AJ2130" s="92"/>
      <c r="AK2130" s="92"/>
      <c r="AL2130" s="92"/>
      <c r="AM2130" s="92"/>
      <c r="AN2130" s="92"/>
      <c r="AO2130" s="92"/>
    </row>
    <row r="2131" spans="34:41">
      <c r="AH2131" s="92"/>
      <c r="AI2131" s="92"/>
      <c r="AJ2131" s="92"/>
      <c r="AK2131" s="92"/>
      <c r="AL2131" s="92"/>
      <c r="AM2131" s="92"/>
      <c r="AN2131" s="92"/>
      <c r="AO2131" s="92"/>
    </row>
    <row r="2132" spans="34:41">
      <c r="AH2132" s="92"/>
      <c r="AI2132" s="92"/>
      <c r="AJ2132" s="92"/>
      <c r="AK2132" s="92"/>
      <c r="AL2132" s="92"/>
      <c r="AM2132" s="92"/>
      <c r="AN2132" s="92"/>
      <c r="AO2132" s="92"/>
    </row>
    <row r="2133" spans="34:41">
      <c r="AH2133" s="92"/>
      <c r="AI2133" s="92"/>
      <c r="AJ2133" s="92"/>
      <c r="AK2133" s="92"/>
      <c r="AL2133" s="92"/>
      <c r="AM2133" s="92"/>
      <c r="AN2133" s="92"/>
      <c r="AO2133" s="92"/>
    </row>
    <row r="2134" spans="34:41">
      <c r="AH2134" s="92"/>
      <c r="AI2134" s="92"/>
      <c r="AJ2134" s="92"/>
      <c r="AK2134" s="92"/>
      <c r="AL2134" s="92"/>
      <c r="AM2134" s="92"/>
      <c r="AN2134" s="92"/>
      <c r="AO2134" s="92"/>
    </row>
    <row r="2135" spans="34:41">
      <c r="AH2135" s="92"/>
      <c r="AI2135" s="92"/>
      <c r="AJ2135" s="92"/>
      <c r="AK2135" s="92"/>
      <c r="AL2135" s="92"/>
      <c r="AM2135" s="92"/>
      <c r="AN2135" s="92"/>
      <c r="AO2135" s="92"/>
    </row>
    <row r="2136" spans="34:41">
      <c r="AH2136" s="92"/>
      <c r="AI2136" s="92"/>
      <c r="AJ2136" s="92"/>
      <c r="AK2136" s="92"/>
      <c r="AL2136" s="92"/>
      <c r="AM2136" s="92"/>
      <c r="AN2136" s="92"/>
      <c r="AO2136" s="92"/>
    </row>
    <row r="2137" spans="34:41">
      <c r="AH2137" s="92"/>
      <c r="AI2137" s="92"/>
      <c r="AJ2137" s="92"/>
      <c r="AK2137" s="92"/>
      <c r="AL2137" s="92"/>
      <c r="AM2137" s="92"/>
      <c r="AN2137" s="92"/>
      <c r="AO2137" s="92"/>
    </row>
    <row r="2138" spans="34:41">
      <c r="AH2138" s="92"/>
      <c r="AI2138" s="92"/>
      <c r="AJ2138" s="92"/>
      <c r="AK2138" s="92"/>
      <c r="AL2138" s="92"/>
      <c r="AM2138" s="92"/>
      <c r="AN2138" s="92"/>
      <c r="AO2138" s="92"/>
    </row>
    <row r="2139" spans="34:41">
      <c r="AH2139" s="92"/>
      <c r="AI2139" s="92"/>
      <c r="AJ2139" s="92"/>
      <c r="AK2139" s="92"/>
      <c r="AL2139" s="92"/>
      <c r="AM2139" s="92"/>
      <c r="AN2139" s="92"/>
      <c r="AO2139" s="92"/>
    </row>
    <row r="2140" spans="34:41">
      <c r="AH2140" s="92"/>
      <c r="AI2140" s="92"/>
      <c r="AJ2140" s="92"/>
      <c r="AK2140" s="92"/>
      <c r="AL2140" s="92"/>
      <c r="AM2140" s="92"/>
      <c r="AN2140" s="92"/>
      <c r="AO2140" s="92"/>
    </row>
    <row r="2141" spans="34:41">
      <c r="AH2141" s="92"/>
      <c r="AI2141" s="92"/>
      <c r="AJ2141" s="92"/>
      <c r="AK2141" s="92"/>
      <c r="AL2141" s="92"/>
      <c r="AM2141" s="92"/>
      <c r="AN2141" s="92"/>
      <c r="AO2141" s="92"/>
    </row>
    <row r="2142" spans="34:41">
      <c r="AH2142" s="92"/>
      <c r="AI2142" s="92"/>
      <c r="AJ2142" s="92"/>
      <c r="AK2142" s="92"/>
      <c r="AL2142" s="92"/>
      <c r="AM2142" s="92"/>
      <c r="AN2142" s="92"/>
      <c r="AO2142" s="92"/>
    </row>
    <row r="2143" spans="34:41">
      <c r="AH2143" s="92"/>
      <c r="AI2143" s="92"/>
      <c r="AJ2143" s="92"/>
      <c r="AK2143" s="92"/>
      <c r="AL2143" s="92"/>
      <c r="AM2143" s="92"/>
      <c r="AN2143" s="92"/>
      <c r="AO2143" s="92"/>
    </row>
    <row r="2144" spans="34:41">
      <c r="AH2144" s="92"/>
      <c r="AI2144" s="92"/>
      <c r="AJ2144" s="92"/>
      <c r="AK2144" s="92"/>
      <c r="AL2144" s="92"/>
      <c r="AM2144" s="92"/>
      <c r="AN2144" s="92"/>
      <c r="AO2144" s="92"/>
    </row>
    <row r="2145" spans="34:41">
      <c r="AH2145" s="92"/>
      <c r="AI2145" s="92"/>
      <c r="AJ2145" s="92"/>
      <c r="AK2145" s="92"/>
      <c r="AL2145" s="92"/>
      <c r="AM2145" s="92"/>
      <c r="AN2145" s="92"/>
      <c r="AO2145" s="92"/>
    </row>
    <row r="2146" spans="34:41">
      <c r="AH2146" s="92"/>
      <c r="AI2146" s="92"/>
      <c r="AJ2146" s="92"/>
      <c r="AK2146" s="92"/>
      <c r="AL2146" s="92"/>
      <c r="AM2146" s="92"/>
      <c r="AN2146" s="92"/>
      <c r="AO2146" s="92"/>
    </row>
    <row r="2147" spans="34:41">
      <c r="AH2147" s="92"/>
      <c r="AI2147" s="92"/>
      <c r="AJ2147" s="92"/>
      <c r="AK2147" s="92"/>
      <c r="AL2147" s="92"/>
      <c r="AM2147" s="92"/>
      <c r="AN2147" s="92"/>
      <c r="AO2147" s="92"/>
    </row>
    <row r="2148" spans="34:41">
      <c r="AH2148" s="92"/>
      <c r="AI2148" s="92"/>
      <c r="AJ2148" s="92"/>
      <c r="AK2148" s="92"/>
      <c r="AL2148" s="92"/>
      <c r="AM2148" s="92"/>
      <c r="AN2148" s="92"/>
      <c r="AO2148" s="92"/>
    </row>
    <row r="2149" spans="34:41">
      <c r="AH2149" s="92"/>
      <c r="AI2149" s="92"/>
      <c r="AJ2149" s="92"/>
      <c r="AK2149" s="92"/>
      <c r="AL2149" s="92"/>
      <c r="AM2149" s="92"/>
      <c r="AN2149" s="92"/>
      <c r="AO2149" s="92"/>
    </row>
    <row r="2150" spans="34:41">
      <c r="AH2150" s="92"/>
      <c r="AI2150" s="92"/>
      <c r="AJ2150" s="92"/>
      <c r="AK2150" s="92"/>
      <c r="AL2150" s="92"/>
      <c r="AM2150" s="92"/>
      <c r="AN2150" s="92"/>
      <c r="AO2150" s="92"/>
    </row>
    <row r="2151" spans="34:41">
      <c r="AH2151" s="92"/>
      <c r="AI2151" s="92"/>
      <c r="AJ2151" s="92"/>
      <c r="AK2151" s="92"/>
      <c r="AL2151" s="92"/>
      <c r="AM2151" s="92"/>
      <c r="AN2151" s="92"/>
      <c r="AO2151" s="92"/>
    </row>
    <row r="2152" spans="34:41">
      <c r="AH2152" s="92"/>
      <c r="AI2152" s="92"/>
      <c r="AJ2152" s="92"/>
      <c r="AK2152" s="92"/>
      <c r="AL2152" s="92"/>
      <c r="AM2152" s="92"/>
      <c r="AN2152" s="92"/>
      <c r="AO2152" s="92"/>
    </row>
    <row r="2153" spans="34:41">
      <c r="AH2153" s="92"/>
      <c r="AI2153" s="92"/>
      <c r="AJ2153" s="92"/>
      <c r="AK2153" s="92"/>
      <c r="AL2153" s="92"/>
      <c r="AM2153" s="92"/>
      <c r="AN2153" s="92"/>
      <c r="AO2153" s="92"/>
    </row>
    <row r="2154" spans="34:41">
      <c r="AH2154" s="92"/>
      <c r="AI2154" s="92"/>
      <c r="AJ2154" s="92"/>
      <c r="AK2154" s="92"/>
      <c r="AL2154" s="92"/>
      <c r="AM2154" s="92"/>
      <c r="AN2154" s="92"/>
      <c r="AO2154" s="92"/>
    </row>
    <row r="2155" spans="34:41">
      <c r="AH2155" s="92"/>
      <c r="AI2155" s="92"/>
      <c r="AJ2155" s="92"/>
      <c r="AK2155" s="92"/>
      <c r="AL2155" s="92"/>
      <c r="AM2155" s="92"/>
      <c r="AN2155" s="92"/>
      <c r="AO2155" s="92"/>
    </row>
    <row r="2156" spans="34:41">
      <c r="AH2156" s="92"/>
      <c r="AI2156" s="92"/>
      <c r="AJ2156" s="92"/>
      <c r="AK2156" s="92"/>
      <c r="AL2156" s="92"/>
      <c r="AM2156" s="92"/>
      <c r="AN2156" s="92"/>
      <c r="AO2156" s="92"/>
    </row>
    <row r="2157" spans="34:41">
      <c r="AH2157" s="92"/>
      <c r="AI2157" s="92"/>
      <c r="AJ2157" s="92"/>
      <c r="AK2157" s="92"/>
      <c r="AL2157" s="92"/>
      <c r="AM2157" s="92"/>
      <c r="AN2157" s="92"/>
      <c r="AO2157" s="92"/>
    </row>
    <row r="2158" spans="34:41">
      <c r="AH2158" s="92"/>
      <c r="AI2158" s="92"/>
      <c r="AJ2158" s="92"/>
      <c r="AK2158" s="92"/>
      <c r="AL2158" s="92"/>
      <c r="AM2158" s="92"/>
      <c r="AN2158" s="92"/>
      <c r="AO2158" s="92"/>
    </row>
    <row r="2159" spans="34:41">
      <c r="AH2159" s="92"/>
      <c r="AI2159" s="92"/>
      <c r="AJ2159" s="92"/>
      <c r="AK2159" s="92"/>
      <c r="AL2159" s="92"/>
      <c r="AM2159" s="92"/>
      <c r="AN2159" s="92"/>
      <c r="AO2159" s="92"/>
    </row>
    <row r="2160" spans="34:41">
      <c r="AH2160" s="92"/>
      <c r="AI2160" s="92"/>
      <c r="AJ2160" s="92"/>
      <c r="AK2160" s="92"/>
      <c r="AL2160" s="92"/>
      <c r="AM2160" s="92"/>
      <c r="AN2160" s="92"/>
      <c r="AO2160" s="92"/>
    </row>
    <row r="2161" spans="34:41">
      <c r="AH2161" s="92"/>
      <c r="AI2161" s="92"/>
      <c r="AJ2161" s="92"/>
      <c r="AK2161" s="92"/>
      <c r="AL2161" s="92"/>
      <c r="AM2161" s="92"/>
      <c r="AN2161" s="92"/>
      <c r="AO2161" s="92"/>
    </row>
    <row r="2162" spans="34:41">
      <c r="AH2162" s="92"/>
      <c r="AI2162" s="92"/>
      <c r="AJ2162" s="92"/>
      <c r="AK2162" s="92"/>
      <c r="AL2162" s="92"/>
      <c r="AM2162" s="92"/>
      <c r="AN2162" s="92"/>
      <c r="AO2162" s="92"/>
    </row>
    <row r="2163" spans="34:41">
      <c r="AH2163" s="92"/>
      <c r="AI2163" s="92"/>
      <c r="AJ2163" s="92"/>
      <c r="AK2163" s="92"/>
      <c r="AL2163" s="92"/>
      <c r="AM2163" s="92"/>
      <c r="AN2163" s="92"/>
      <c r="AO2163" s="92"/>
    </row>
    <row r="2164" spans="34:41">
      <c r="AH2164" s="92"/>
      <c r="AI2164" s="92"/>
      <c r="AJ2164" s="92"/>
      <c r="AK2164" s="92"/>
      <c r="AL2164" s="92"/>
      <c r="AM2164" s="92"/>
      <c r="AN2164" s="92"/>
      <c r="AO2164" s="92"/>
    </row>
    <row r="2165" spans="34:41">
      <c r="AH2165" s="92"/>
      <c r="AI2165" s="92"/>
      <c r="AJ2165" s="92"/>
      <c r="AK2165" s="92"/>
      <c r="AL2165" s="92"/>
      <c r="AM2165" s="92"/>
      <c r="AN2165" s="92"/>
      <c r="AO2165" s="92"/>
    </row>
    <row r="2166" spans="34:41">
      <c r="AH2166" s="92"/>
      <c r="AI2166" s="92"/>
      <c r="AJ2166" s="92"/>
      <c r="AK2166" s="92"/>
      <c r="AL2166" s="92"/>
      <c r="AM2166" s="92"/>
      <c r="AN2166" s="92"/>
      <c r="AO2166" s="92"/>
    </row>
    <row r="2167" spans="34:41">
      <c r="AH2167" s="92"/>
      <c r="AI2167" s="92"/>
      <c r="AJ2167" s="92"/>
      <c r="AK2167" s="92"/>
      <c r="AL2167" s="92"/>
      <c r="AM2167" s="92"/>
      <c r="AN2167" s="92"/>
      <c r="AO2167" s="92"/>
    </row>
    <row r="2168" spans="34:41">
      <c r="AH2168" s="92"/>
      <c r="AI2168" s="92"/>
      <c r="AJ2168" s="92"/>
      <c r="AK2168" s="92"/>
      <c r="AL2168" s="92"/>
      <c r="AM2168" s="92"/>
      <c r="AN2168" s="92"/>
      <c r="AO2168" s="92"/>
    </row>
    <row r="2169" spans="34:41">
      <c r="AH2169" s="92"/>
      <c r="AI2169" s="92"/>
      <c r="AJ2169" s="92"/>
      <c r="AK2169" s="92"/>
      <c r="AL2169" s="92"/>
      <c r="AM2169" s="92"/>
      <c r="AN2169" s="92"/>
      <c r="AO2169" s="92"/>
    </row>
    <row r="2170" spans="34:41">
      <c r="AH2170" s="92"/>
      <c r="AI2170" s="92"/>
      <c r="AJ2170" s="92"/>
      <c r="AK2170" s="92"/>
      <c r="AL2170" s="92"/>
      <c r="AM2170" s="92"/>
      <c r="AN2170" s="92"/>
      <c r="AO2170" s="92"/>
    </row>
    <row r="2171" spans="34:41">
      <c r="AH2171" s="92"/>
      <c r="AI2171" s="92"/>
      <c r="AJ2171" s="92"/>
      <c r="AK2171" s="92"/>
      <c r="AL2171" s="92"/>
      <c r="AM2171" s="92"/>
      <c r="AN2171" s="92"/>
      <c r="AO2171" s="92"/>
    </row>
    <row r="2172" spans="34:41">
      <c r="AH2172" s="92"/>
      <c r="AI2172" s="92"/>
      <c r="AJ2172" s="92"/>
      <c r="AK2172" s="92"/>
      <c r="AL2172" s="92"/>
      <c r="AM2172" s="92"/>
      <c r="AN2172" s="92"/>
      <c r="AO2172" s="92"/>
    </row>
    <row r="2173" spans="34:41">
      <c r="AH2173" s="92"/>
      <c r="AI2173" s="92"/>
      <c r="AJ2173" s="92"/>
      <c r="AK2173" s="92"/>
      <c r="AL2173" s="92"/>
      <c r="AM2173" s="92"/>
      <c r="AN2173" s="92"/>
      <c r="AO2173" s="92"/>
    </row>
    <row r="2174" spans="34:41">
      <c r="AH2174" s="92"/>
      <c r="AI2174" s="92"/>
      <c r="AJ2174" s="92"/>
      <c r="AK2174" s="92"/>
      <c r="AL2174" s="92"/>
      <c r="AM2174" s="92"/>
      <c r="AN2174" s="92"/>
      <c r="AO2174" s="92"/>
    </row>
    <row r="2175" spans="34:41">
      <c r="AH2175" s="92"/>
      <c r="AI2175" s="92"/>
      <c r="AJ2175" s="92"/>
      <c r="AK2175" s="92"/>
      <c r="AL2175" s="92"/>
      <c r="AM2175" s="92"/>
      <c r="AN2175" s="92"/>
      <c r="AO2175" s="92"/>
    </row>
    <row r="2176" spans="34:41">
      <c r="AH2176" s="92"/>
      <c r="AI2176" s="92"/>
      <c r="AJ2176" s="92"/>
      <c r="AK2176" s="92"/>
      <c r="AL2176" s="92"/>
      <c r="AM2176" s="92"/>
      <c r="AN2176" s="92"/>
      <c r="AO2176" s="92"/>
    </row>
    <row r="2177" spans="34:41">
      <c r="AH2177" s="92"/>
      <c r="AI2177" s="92"/>
      <c r="AJ2177" s="92"/>
      <c r="AK2177" s="92"/>
      <c r="AL2177" s="92"/>
      <c r="AM2177" s="92"/>
      <c r="AN2177" s="92"/>
      <c r="AO2177" s="92"/>
    </row>
    <row r="2178" spans="34:41">
      <c r="AH2178" s="92"/>
      <c r="AI2178" s="92"/>
      <c r="AJ2178" s="92"/>
      <c r="AK2178" s="92"/>
      <c r="AL2178" s="92"/>
      <c r="AM2178" s="92"/>
      <c r="AN2178" s="92"/>
      <c r="AO2178" s="92"/>
    </row>
    <row r="2179" spans="34:41">
      <c r="AH2179" s="92"/>
      <c r="AI2179" s="92"/>
      <c r="AJ2179" s="92"/>
      <c r="AK2179" s="92"/>
      <c r="AL2179" s="92"/>
      <c r="AM2179" s="92"/>
      <c r="AN2179" s="92"/>
      <c r="AO2179" s="92"/>
    </row>
    <row r="2180" spans="34:41">
      <c r="AH2180" s="92"/>
      <c r="AI2180" s="92"/>
      <c r="AJ2180" s="92"/>
      <c r="AK2180" s="92"/>
      <c r="AL2180" s="92"/>
      <c r="AM2180" s="92"/>
      <c r="AN2180" s="92"/>
      <c r="AO2180" s="92"/>
    </row>
    <row r="2181" spans="34:41">
      <c r="AH2181" s="92"/>
      <c r="AI2181" s="92"/>
      <c r="AJ2181" s="92"/>
      <c r="AK2181" s="92"/>
      <c r="AL2181" s="92"/>
      <c r="AM2181" s="92"/>
      <c r="AN2181" s="92"/>
      <c r="AO2181" s="92"/>
    </row>
    <row r="2182" spans="34:41">
      <c r="AH2182" s="92"/>
      <c r="AI2182" s="92"/>
      <c r="AJ2182" s="92"/>
      <c r="AK2182" s="92"/>
      <c r="AL2182" s="92"/>
      <c r="AM2182" s="92"/>
      <c r="AN2182" s="92"/>
      <c r="AO2182" s="92"/>
    </row>
    <row r="2183" spans="34:41">
      <c r="AH2183" s="92"/>
      <c r="AI2183" s="92"/>
      <c r="AJ2183" s="92"/>
      <c r="AK2183" s="92"/>
      <c r="AL2183" s="92"/>
      <c r="AM2183" s="92"/>
      <c r="AN2183" s="92"/>
      <c r="AO2183" s="92"/>
    </row>
    <row r="2184" spans="34:41">
      <c r="AH2184" s="92"/>
      <c r="AI2184" s="92"/>
      <c r="AJ2184" s="92"/>
      <c r="AK2184" s="92"/>
      <c r="AL2184" s="92"/>
      <c r="AM2184" s="92"/>
      <c r="AN2184" s="92"/>
      <c r="AO2184" s="92"/>
    </row>
    <row r="2185" spans="34:41">
      <c r="AH2185" s="92"/>
      <c r="AI2185" s="92"/>
      <c r="AJ2185" s="92"/>
      <c r="AK2185" s="92"/>
      <c r="AL2185" s="92"/>
      <c r="AM2185" s="92"/>
      <c r="AN2185" s="92"/>
      <c r="AO2185" s="92"/>
    </row>
    <row r="2186" spans="34:41">
      <c r="AH2186" s="92"/>
      <c r="AI2186" s="92"/>
      <c r="AJ2186" s="92"/>
      <c r="AK2186" s="92"/>
      <c r="AL2186" s="92"/>
      <c r="AM2186" s="92"/>
      <c r="AN2186" s="92"/>
      <c r="AO2186" s="92"/>
    </row>
    <row r="2187" spans="34:41">
      <c r="AH2187" s="92"/>
      <c r="AI2187" s="92"/>
      <c r="AJ2187" s="92"/>
      <c r="AK2187" s="92"/>
      <c r="AL2187" s="92"/>
      <c r="AM2187" s="92"/>
      <c r="AN2187" s="92"/>
      <c r="AO2187" s="92"/>
    </row>
    <row r="2188" spans="34:41">
      <c r="AH2188" s="92"/>
      <c r="AI2188" s="92"/>
      <c r="AJ2188" s="92"/>
      <c r="AK2188" s="92"/>
      <c r="AL2188" s="92"/>
      <c r="AM2188" s="92"/>
      <c r="AN2188" s="92"/>
      <c r="AO2188" s="92"/>
    </row>
    <row r="2189" spans="34:41">
      <c r="AH2189" s="92"/>
      <c r="AI2189" s="92"/>
      <c r="AJ2189" s="92"/>
      <c r="AK2189" s="92"/>
      <c r="AL2189" s="92"/>
      <c r="AM2189" s="92"/>
      <c r="AN2189" s="92"/>
      <c r="AO2189" s="92"/>
    </row>
    <row r="2190" spans="34:41">
      <c r="AH2190" s="92"/>
      <c r="AI2190" s="92"/>
      <c r="AJ2190" s="92"/>
      <c r="AK2190" s="92"/>
      <c r="AL2190" s="92"/>
      <c r="AM2190" s="92"/>
      <c r="AN2190" s="92"/>
      <c r="AO2190" s="92"/>
    </row>
    <row r="2191" spans="34:41">
      <c r="AH2191" s="92"/>
      <c r="AI2191" s="92"/>
      <c r="AJ2191" s="92"/>
      <c r="AK2191" s="92"/>
      <c r="AL2191" s="92"/>
      <c r="AM2191" s="92"/>
      <c r="AN2191" s="92"/>
      <c r="AO2191" s="92"/>
    </row>
    <row r="2192" spans="34:41">
      <c r="AH2192" s="92"/>
      <c r="AI2192" s="92"/>
      <c r="AJ2192" s="92"/>
      <c r="AK2192" s="92"/>
      <c r="AL2192" s="92"/>
      <c r="AM2192" s="92"/>
      <c r="AN2192" s="92"/>
      <c r="AO2192" s="92"/>
    </row>
    <row r="2193" spans="34:41">
      <c r="AH2193" s="92"/>
      <c r="AI2193" s="92"/>
      <c r="AJ2193" s="92"/>
      <c r="AK2193" s="92"/>
      <c r="AL2193" s="92"/>
      <c r="AM2193" s="92"/>
      <c r="AN2193" s="92"/>
      <c r="AO2193" s="92"/>
    </row>
    <row r="2194" spans="34:41">
      <c r="AH2194" s="92"/>
      <c r="AI2194" s="92"/>
      <c r="AJ2194" s="92"/>
      <c r="AK2194" s="92"/>
      <c r="AL2194" s="92"/>
      <c r="AM2194" s="92"/>
      <c r="AN2194" s="92"/>
      <c r="AO2194" s="92"/>
    </row>
    <row r="2195" spans="34:41">
      <c r="AH2195" s="92"/>
      <c r="AI2195" s="92"/>
      <c r="AJ2195" s="92"/>
      <c r="AK2195" s="92"/>
      <c r="AL2195" s="92"/>
      <c r="AM2195" s="92"/>
      <c r="AN2195" s="92"/>
      <c r="AO2195" s="92"/>
    </row>
    <row r="2196" spans="34:41">
      <c r="AH2196" s="92"/>
      <c r="AI2196" s="92"/>
      <c r="AJ2196" s="92"/>
      <c r="AK2196" s="92"/>
      <c r="AL2196" s="92"/>
      <c r="AM2196" s="92"/>
      <c r="AN2196" s="92"/>
      <c r="AO2196" s="92"/>
    </row>
    <row r="2197" spans="34:41">
      <c r="AH2197" s="92"/>
      <c r="AI2197" s="92"/>
      <c r="AJ2197" s="92"/>
      <c r="AK2197" s="92"/>
      <c r="AL2197" s="92"/>
      <c r="AM2197" s="92"/>
      <c r="AN2197" s="92"/>
      <c r="AO2197" s="92"/>
    </row>
    <row r="2198" spans="34:41">
      <c r="AH2198" s="92"/>
      <c r="AI2198" s="92"/>
      <c r="AJ2198" s="92"/>
      <c r="AK2198" s="92"/>
      <c r="AL2198" s="92"/>
      <c r="AM2198" s="92"/>
      <c r="AN2198" s="92"/>
      <c r="AO2198" s="92"/>
    </row>
    <row r="2199" spans="34:41">
      <c r="AH2199" s="92"/>
      <c r="AI2199" s="92"/>
      <c r="AJ2199" s="92"/>
      <c r="AK2199" s="92"/>
      <c r="AL2199" s="92"/>
      <c r="AM2199" s="92"/>
      <c r="AN2199" s="92"/>
      <c r="AO2199" s="92"/>
    </row>
    <row r="2200" spans="34:41">
      <c r="AH2200" s="92"/>
      <c r="AI2200" s="92"/>
      <c r="AJ2200" s="92"/>
      <c r="AK2200" s="92"/>
      <c r="AL2200" s="92"/>
      <c r="AM2200" s="92"/>
      <c r="AN2200" s="92"/>
      <c r="AO2200" s="92"/>
    </row>
    <row r="2201" spans="34:41">
      <c r="AH2201" s="92"/>
      <c r="AI2201" s="92"/>
      <c r="AJ2201" s="92"/>
      <c r="AK2201" s="92"/>
      <c r="AL2201" s="92"/>
      <c r="AM2201" s="92"/>
      <c r="AN2201" s="92"/>
      <c r="AO2201" s="92"/>
    </row>
    <row r="2202" spans="34:41">
      <c r="AH2202" s="92"/>
      <c r="AI2202" s="92"/>
      <c r="AJ2202" s="92"/>
      <c r="AK2202" s="92"/>
      <c r="AL2202" s="92"/>
      <c r="AM2202" s="92"/>
      <c r="AN2202" s="92"/>
      <c r="AO2202" s="92"/>
    </row>
    <row r="2203" spans="34:41">
      <c r="AH2203" s="92"/>
      <c r="AI2203" s="92"/>
      <c r="AJ2203" s="92"/>
      <c r="AK2203" s="92"/>
      <c r="AL2203" s="92"/>
      <c r="AM2203" s="92"/>
      <c r="AN2203" s="92"/>
      <c r="AO2203" s="92"/>
    </row>
    <row r="2204" spans="34:41">
      <c r="AH2204" s="92"/>
      <c r="AI2204" s="92"/>
      <c r="AJ2204" s="92"/>
      <c r="AK2204" s="92"/>
      <c r="AL2204" s="92"/>
      <c r="AM2204" s="92"/>
      <c r="AN2204" s="92"/>
      <c r="AO2204" s="92"/>
    </row>
    <row r="2205" spans="34:41">
      <c r="AH2205" s="92"/>
      <c r="AI2205" s="92"/>
      <c r="AJ2205" s="92"/>
      <c r="AK2205" s="92"/>
      <c r="AL2205" s="92"/>
      <c r="AM2205" s="92"/>
      <c r="AN2205" s="92"/>
      <c r="AO2205" s="92"/>
    </row>
    <row r="2206" spans="34:41">
      <c r="AH2206" s="92"/>
      <c r="AI2206" s="92"/>
      <c r="AJ2206" s="92"/>
      <c r="AK2206" s="92"/>
      <c r="AL2206" s="92"/>
      <c r="AM2206" s="92"/>
      <c r="AN2206" s="92"/>
      <c r="AO2206" s="92"/>
    </row>
    <row r="2207" spans="34:41">
      <c r="AH2207" s="92"/>
      <c r="AI2207" s="92"/>
      <c r="AJ2207" s="92"/>
      <c r="AK2207" s="92"/>
      <c r="AL2207" s="92"/>
      <c r="AM2207" s="92"/>
      <c r="AN2207" s="92"/>
      <c r="AO2207" s="92"/>
    </row>
    <row r="2208" spans="34:41">
      <c r="AH2208" s="92"/>
      <c r="AI2208" s="92"/>
      <c r="AJ2208" s="92"/>
      <c r="AK2208" s="92"/>
      <c r="AL2208" s="92"/>
      <c r="AM2208" s="92"/>
      <c r="AN2208" s="92"/>
      <c r="AO2208" s="92"/>
    </row>
    <row r="2209" spans="34:41">
      <c r="AH2209" s="92"/>
      <c r="AI2209" s="92"/>
      <c r="AJ2209" s="92"/>
      <c r="AK2209" s="92"/>
      <c r="AL2209" s="92"/>
      <c r="AM2209" s="92"/>
      <c r="AN2209" s="92"/>
      <c r="AO2209" s="92"/>
    </row>
    <row r="2210" spans="34:41">
      <c r="AH2210" s="92"/>
      <c r="AI2210" s="92"/>
      <c r="AJ2210" s="92"/>
      <c r="AK2210" s="92"/>
      <c r="AL2210" s="92"/>
      <c r="AM2210" s="92"/>
      <c r="AN2210" s="92"/>
      <c r="AO2210" s="92"/>
    </row>
    <row r="2211" spans="34:41">
      <c r="AH2211" s="92"/>
      <c r="AI2211" s="92"/>
      <c r="AJ2211" s="92"/>
      <c r="AK2211" s="92"/>
      <c r="AL2211" s="92"/>
      <c r="AM2211" s="92"/>
      <c r="AN2211" s="92"/>
      <c r="AO2211" s="92"/>
    </row>
    <row r="2212" spans="34:41">
      <c r="AH2212" s="92"/>
      <c r="AI2212" s="92"/>
      <c r="AJ2212" s="92"/>
      <c r="AK2212" s="92"/>
      <c r="AL2212" s="92"/>
      <c r="AM2212" s="92"/>
      <c r="AN2212" s="92"/>
      <c r="AO2212" s="92"/>
    </row>
    <row r="2213" spans="34:41">
      <c r="AH2213" s="92"/>
      <c r="AI2213" s="92"/>
      <c r="AJ2213" s="92"/>
      <c r="AK2213" s="92"/>
      <c r="AL2213" s="92"/>
      <c r="AM2213" s="92"/>
      <c r="AN2213" s="92"/>
      <c r="AO2213" s="92"/>
    </row>
    <row r="2214" spans="34:41">
      <c r="AH2214" s="92"/>
      <c r="AI2214" s="92"/>
      <c r="AJ2214" s="92"/>
      <c r="AK2214" s="92"/>
      <c r="AL2214" s="92"/>
      <c r="AM2214" s="92"/>
      <c r="AN2214" s="92"/>
      <c r="AO2214" s="92"/>
    </row>
    <row r="2215" spans="34:41">
      <c r="AH2215" s="92"/>
      <c r="AI2215" s="92"/>
      <c r="AJ2215" s="92"/>
      <c r="AK2215" s="92"/>
      <c r="AL2215" s="92"/>
      <c r="AM2215" s="92"/>
      <c r="AN2215" s="92"/>
      <c r="AO2215" s="92"/>
    </row>
    <row r="2216" spans="34:41">
      <c r="AH2216" s="92"/>
      <c r="AI2216" s="92"/>
      <c r="AJ2216" s="92"/>
      <c r="AK2216" s="92"/>
      <c r="AL2216" s="92"/>
      <c r="AM2216" s="92"/>
      <c r="AN2216" s="92"/>
      <c r="AO2216" s="92"/>
    </row>
    <row r="2217" spans="34:41">
      <c r="AH2217" s="92"/>
      <c r="AI2217" s="92"/>
      <c r="AJ2217" s="92"/>
      <c r="AK2217" s="92"/>
      <c r="AL2217" s="92"/>
      <c r="AM2217" s="92"/>
      <c r="AN2217" s="92"/>
      <c r="AO2217" s="92"/>
    </row>
    <row r="2218" spans="34:41">
      <c r="AH2218" s="92"/>
      <c r="AI2218" s="92"/>
      <c r="AJ2218" s="92"/>
      <c r="AK2218" s="92"/>
      <c r="AL2218" s="92"/>
      <c r="AM2218" s="92"/>
      <c r="AN2218" s="92"/>
      <c r="AO2218" s="92"/>
    </row>
    <row r="2219" spans="34:41">
      <c r="AH2219" s="92"/>
      <c r="AI2219" s="92"/>
      <c r="AJ2219" s="92"/>
      <c r="AK2219" s="92"/>
      <c r="AL2219" s="92"/>
      <c r="AM2219" s="92"/>
      <c r="AN2219" s="92"/>
      <c r="AO2219" s="92"/>
    </row>
    <row r="2220" spans="34:41">
      <c r="AH2220" s="92"/>
      <c r="AI2220" s="92"/>
      <c r="AJ2220" s="92"/>
      <c r="AK2220" s="92"/>
      <c r="AL2220" s="92"/>
      <c r="AM2220" s="92"/>
      <c r="AN2220" s="92"/>
      <c r="AO2220" s="92"/>
    </row>
    <row r="2221" spans="34:41">
      <c r="AH2221" s="92"/>
      <c r="AI2221" s="92"/>
      <c r="AJ2221" s="92"/>
      <c r="AK2221" s="92"/>
      <c r="AL2221" s="92"/>
      <c r="AM2221" s="92"/>
      <c r="AN2221" s="92"/>
      <c r="AO2221" s="92"/>
    </row>
    <row r="2222" spans="34:41">
      <c r="AH2222" s="92"/>
      <c r="AI2222" s="92"/>
      <c r="AJ2222" s="92"/>
      <c r="AK2222" s="92"/>
      <c r="AL2222" s="92"/>
      <c r="AM2222" s="92"/>
      <c r="AN2222" s="92"/>
      <c r="AO2222" s="92"/>
    </row>
    <row r="2223" spans="34:41">
      <c r="AH2223" s="92"/>
      <c r="AI2223" s="92"/>
      <c r="AJ2223" s="92"/>
      <c r="AK2223" s="92"/>
      <c r="AL2223" s="92"/>
      <c r="AM2223" s="92"/>
      <c r="AN2223" s="92"/>
      <c r="AO2223" s="92"/>
    </row>
    <row r="2224" spans="34:41">
      <c r="AH2224" s="92"/>
      <c r="AI2224" s="92"/>
      <c r="AJ2224" s="92"/>
      <c r="AK2224" s="92"/>
      <c r="AL2224" s="92"/>
      <c r="AM2224" s="92"/>
      <c r="AN2224" s="92"/>
      <c r="AO2224" s="92"/>
    </row>
    <row r="2225" spans="34:41">
      <c r="AH2225" s="92"/>
      <c r="AI2225" s="92"/>
      <c r="AJ2225" s="92"/>
      <c r="AK2225" s="92"/>
      <c r="AL2225" s="92"/>
      <c r="AM2225" s="92"/>
      <c r="AN2225" s="92"/>
      <c r="AO2225" s="92"/>
    </row>
    <row r="2226" spans="34:41">
      <c r="AH2226" s="92"/>
      <c r="AI2226" s="92"/>
      <c r="AJ2226" s="92"/>
      <c r="AK2226" s="92"/>
      <c r="AL2226" s="92"/>
      <c r="AM2226" s="92"/>
      <c r="AN2226" s="92"/>
      <c r="AO2226" s="92"/>
    </row>
    <row r="2227" spans="34:41">
      <c r="AH2227" s="92"/>
      <c r="AI2227" s="92"/>
      <c r="AJ2227" s="92"/>
      <c r="AK2227" s="92"/>
      <c r="AL2227" s="92"/>
      <c r="AM2227" s="92"/>
      <c r="AN2227" s="92"/>
      <c r="AO2227" s="92"/>
    </row>
    <row r="2228" spans="34:41">
      <c r="AH2228" s="92"/>
      <c r="AI2228" s="92"/>
      <c r="AJ2228" s="92"/>
      <c r="AK2228" s="92"/>
      <c r="AL2228" s="92"/>
      <c r="AM2228" s="92"/>
      <c r="AN2228" s="92"/>
      <c r="AO2228" s="92"/>
    </row>
    <row r="2229" spans="34:41">
      <c r="AH2229" s="92"/>
      <c r="AI2229" s="92"/>
      <c r="AJ2229" s="92"/>
      <c r="AK2229" s="92"/>
      <c r="AL2229" s="92"/>
      <c r="AM2229" s="92"/>
      <c r="AN2229" s="92"/>
      <c r="AO2229" s="92"/>
    </row>
    <row r="2230" spans="34:41">
      <c r="AH2230" s="92"/>
      <c r="AI2230" s="92"/>
      <c r="AJ2230" s="92"/>
      <c r="AK2230" s="92"/>
      <c r="AL2230" s="92"/>
      <c r="AM2230" s="92"/>
      <c r="AN2230" s="92"/>
      <c r="AO2230" s="92"/>
    </row>
    <row r="2231" spans="34:41">
      <c r="AH2231" s="92"/>
      <c r="AI2231" s="92"/>
      <c r="AJ2231" s="92"/>
      <c r="AK2231" s="92"/>
      <c r="AL2231" s="92"/>
      <c r="AM2231" s="92"/>
      <c r="AN2231" s="92"/>
      <c r="AO2231" s="92"/>
    </row>
    <row r="2232" spans="34:41">
      <c r="AH2232" s="92"/>
      <c r="AI2232" s="92"/>
      <c r="AJ2232" s="92"/>
      <c r="AK2232" s="92"/>
      <c r="AL2232" s="92"/>
      <c r="AM2232" s="92"/>
      <c r="AN2232" s="92"/>
      <c r="AO2232" s="92"/>
    </row>
    <row r="2233" spans="34:41">
      <c r="AH2233" s="92"/>
      <c r="AI2233" s="92"/>
      <c r="AJ2233" s="92"/>
      <c r="AK2233" s="92"/>
      <c r="AL2233" s="92"/>
      <c r="AM2233" s="92"/>
      <c r="AN2233" s="92"/>
      <c r="AO2233" s="92"/>
    </row>
    <row r="2234" spans="34:41">
      <c r="AH2234" s="92"/>
      <c r="AI2234" s="92"/>
      <c r="AJ2234" s="92"/>
      <c r="AK2234" s="92"/>
      <c r="AL2234" s="92"/>
      <c r="AM2234" s="92"/>
      <c r="AN2234" s="92"/>
      <c r="AO2234" s="92"/>
    </row>
    <row r="2235" spans="34:41">
      <c r="AH2235" s="92"/>
      <c r="AI2235" s="92"/>
      <c r="AJ2235" s="92"/>
      <c r="AK2235" s="92"/>
      <c r="AL2235" s="92"/>
      <c r="AM2235" s="92"/>
      <c r="AN2235" s="92"/>
      <c r="AO2235" s="92"/>
    </row>
    <row r="2236" spans="34:41">
      <c r="AH2236" s="92"/>
      <c r="AI2236" s="92"/>
      <c r="AJ2236" s="92"/>
      <c r="AK2236" s="92"/>
      <c r="AL2236" s="92"/>
      <c r="AM2236" s="92"/>
      <c r="AN2236" s="92"/>
      <c r="AO2236" s="92"/>
    </row>
    <row r="2237" spans="34:41">
      <c r="AH2237" s="92"/>
      <c r="AI2237" s="92"/>
      <c r="AJ2237" s="92"/>
      <c r="AK2237" s="92"/>
      <c r="AL2237" s="92"/>
      <c r="AM2237" s="92"/>
      <c r="AN2237" s="92"/>
      <c r="AO2237" s="92"/>
    </row>
    <row r="2238" spans="34:41">
      <c r="AH2238" s="92"/>
      <c r="AI2238" s="92"/>
      <c r="AJ2238" s="92"/>
      <c r="AK2238" s="92"/>
      <c r="AL2238" s="92"/>
      <c r="AM2238" s="92"/>
      <c r="AN2238" s="92"/>
      <c r="AO2238" s="92"/>
    </row>
    <row r="2239" spans="34:41">
      <c r="AH2239" s="92"/>
      <c r="AI2239" s="92"/>
      <c r="AJ2239" s="92"/>
      <c r="AK2239" s="92"/>
      <c r="AL2239" s="92"/>
      <c r="AM2239" s="92"/>
      <c r="AN2239" s="92"/>
      <c r="AO2239" s="92"/>
    </row>
    <row r="2240" spans="34:41">
      <c r="AH2240" s="92"/>
      <c r="AI2240" s="92"/>
      <c r="AJ2240" s="92"/>
      <c r="AK2240" s="92"/>
      <c r="AL2240" s="92"/>
      <c r="AM2240" s="92"/>
      <c r="AN2240" s="92"/>
      <c r="AO2240" s="92"/>
    </row>
    <row r="2241" spans="34:41">
      <c r="AH2241" s="92"/>
      <c r="AI2241" s="92"/>
      <c r="AJ2241" s="92"/>
      <c r="AK2241" s="92"/>
      <c r="AL2241" s="92"/>
      <c r="AM2241" s="92"/>
      <c r="AN2241" s="92"/>
      <c r="AO2241" s="92"/>
    </row>
    <row r="2242" spans="34:41">
      <c r="AH2242" s="92"/>
      <c r="AI2242" s="92"/>
      <c r="AJ2242" s="92"/>
      <c r="AK2242" s="92"/>
      <c r="AL2242" s="92"/>
      <c r="AM2242" s="92"/>
      <c r="AN2242" s="92"/>
      <c r="AO2242" s="92"/>
    </row>
    <row r="2243" spans="34:41">
      <c r="AH2243" s="92"/>
      <c r="AI2243" s="92"/>
      <c r="AJ2243" s="92"/>
      <c r="AK2243" s="92"/>
      <c r="AL2243" s="92"/>
      <c r="AM2243" s="92"/>
      <c r="AN2243" s="92"/>
      <c r="AO2243" s="92"/>
    </row>
    <row r="2244" spans="34:41">
      <c r="AH2244" s="92"/>
      <c r="AI2244" s="92"/>
      <c r="AJ2244" s="92"/>
      <c r="AK2244" s="92"/>
      <c r="AL2244" s="92"/>
      <c r="AM2244" s="92"/>
      <c r="AN2244" s="92"/>
      <c r="AO2244" s="92"/>
    </row>
    <row r="2245" spans="34:41">
      <c r="AH2245" s="92"/>
      <c r="AI2245" s="92"/>
      <c r="AJ2245" s="92"/>
      <c r="AK2245" s="92"/>
      <c r="AL2245" s="92"/>
      <c r="AM2245" s="92"/>
      <c r="AN2245" s="92"/>
      <c r="AO2245" s="92"/>
    </row>
    <row r="2246" spans="34:41">
      <c r="AH2246" s="92"/>
      <c r="AI2246" s="92"/>
      <c r="AJ2246" s="92"/>
      <c r="AK2246" s="92"/>
      <c r="AL2246" s="92"/>
      <c r="AM2246" s="92"/>
      <c r="AN2246" s="92"/>
      <c r="AO2246" s="92"/>
    </row>
    <row r="2247" spans="34:41">
      <c r="AH2247" s="92"/>
      <c r="AI2247" s="92"/>
      <c r="AJ2247" s="92"/>
      <c r="AK2247" s="92"/>
      <c r="AL2247" s="92"/>
      <c r="AM2247" s="92"/>
      <c r="AN2247" s="92"/>
      <c r="AO2247" s="92"/>
    </row>
    <row r="2248" spans="34:41">
      <c r="AH2248" s="92"/>
      <c r="AI2248" s="92"/>
      <c r="AJ2248" s="92"/>
      <c r="AK2248" s="92"/>
      <c r="AL2248" s="92"/>
      <c r="AM2248" s="92"/>
      <c r="AN2248" s="92"/>
      <c r="AO2248" s="92"/>
    </row>
    <row r="2249" spans="34:41">
      <c r="AH2249" s="92"/>
      <c r="AI2249" s="92"/>
      <c r="AJ2249" s="92"/>
      <c r="AK2249" s="92"/>
      <c r="AL2249" s="92"/>
      <c r="AM2249" s="92"/>
      <c r="AN2249" s="92"/>
      <c r="AO2249" s="92"/>
    </row>
    <row r="2250" spans="34:41">
      <c r="AH2250" s="92"/>
      <c r="AI2250" s="92"/>
      <c r="AJ2250" s="92"/>
      <c r="AK2250" s="92"/>
      <c r="AL2250" s="92"/>
      <c r="AM2250" s="92"/>
      <c r="AN2250" s="92"/>
      <c r="AO2250" s="92"/>
    </row>
    <row r="2251" spans="34:41">
      <c r="AH2251" s="92"/>
      <c r="AI2251" s="92"/>
      <c r="AJ2251" s="92"/>
      <c r="AK2251" s="92"/>
      <c r="AL2251" s="92"/>
      <c r="AM2251" s="92"/>
      <c r="AN2251" s="92"/>
      <c r="AO2251" s="92"/>
    </row>
    <row r="2252" spans="34:41">
      <c r="AH2252" s="92"/>
      <c r="AI2252" s="92"/>
      <c r="AJ2252" s="92"/>
      <c r="AK2252" s="92"/>
      <c r="AL2252" s="92"/>
      <c r="AM2252" s="92"/>
      <c r="AN2252" s="92"/>
      <c r="AO2252" s="92"/>
    </row>
    <row r="2253" spans="34:41">
      <c r="AH2253" s="92"/>
      <c r="AI2253" s="92"/>
      <c r="AJ2253" s="92"/>
      <c r="AK2253" s="92"/>
      <c r="AL2253" s="92"/>
      <c r="AM2253" s="92"/>
      <c r="AN2253" s="92"/>
      <c r="AO2253" s="92"/>
    </row>
    <row r="2254" spans="34:41">
      <c r="AH2254" s="92"/>
      <c r="AI2254" s="92"/>
      <c r="AJ2254" s="92"/>
      <c r="AK2254" s="92"/>
      <c r="AL2254" s="92"/>
      <c r="AM2254" s="92"/>
      <c r="AN2254" s="92"/>
      <c r="AO2254" s="92"/>
    </row>
    <row r="2255" spans="34:41">
      <c r="AH2255" s="92"/>
      <c r="AI2255" s="92"/>
      <c r="AJ2255" s="92"/>
      <c r="AK2255" s="92"/>
      <c r="AL2255" s="92"/>
      <c r="AM2255" s="92"/>
      <c r="AN2255" s="92"/>
      <c r="AO2255" s="92"/>
    </row>
    <row r="2256" spans="34:41">
      <c r="AH2256" s="92"/>
      <c r="AI2256" s="92"/>
      <c r="AJ2256" s="92"/>
      <c r="AK2256" s="92"/>
      <c r="AL2256" s="92"/>
      <c r="AM2256" s="92"/>
      <c r="AN2256" s="92"/>
      <c r="AO2256" s="92"/>
    </row>
    <row r="2257" spans="34:41">
      <c r="AH2257" s="92"/>
      <c r="AI2257" s="92"/>
      <c r="AJ2257" s="92"/>
      <c r="AK2257" s="92"/>
      <c r="AL2257" s="92"/>
      <c r="AM2257" s="92"/>
      <c r="AN2257" s="92"/>
      <c r="AO2257" s="92"/>
    </row>
    <row r="2258" spans="34:41">
      <c r="AH2258" s="92"/>
      <c r="AI2258" s="92"/>
      <c r="AJ2258" s="92"/>
      <c r="AK2258" s="92"/>
      <c r="AL2258" s="92"/>
      <c r="AM2258" s="92"/>
      <c r="AN2258" s="92"/>
      <c r="AO2258" s="92"/>
    </row>
    <row r="2259" spans="34:41">
      <c r="AH2259" s="92"/>
      <c r="AI2259" s="92"/>
      <c r="AJ2259" s="92"/>
      <c r="AK2259" s="92"/>
      <c r="AL2259" s="92"/>
      <c r="AM2259" s="92"/>
      <c r="AN2259" s="92"/>
      <c r="AO2259" s="92"/>
    </row>
    <row r="2260" spans="34:41">
      <c r="AH2260" s="92"/>
      <c r="AI2260" s="92"/>
      <c r="AJ2260" s="92"/>
      <c r="AK2260" s="92"/>
      <c r="AL2260" s="92"/>
      <c r="AM2260" s="92"/>
      <c r="AN2260" s="92"/>
      <c r="AO2260" s="92"/>
    </row>
    <row r="2261" spans="34:41">
      <c r="AH2261" s="92"/>
      <c r="AI2261" s="92"/>
      <c r="AJ2261" s="92"/>
      <c r="AK2261" s="92"/>
      <c r="AL2261" s="92"/>
      <c r="AM2261" s="92"/>
      <c r="AN2261" s="92"/>
      <c r="AO2261" s="92"/>
    </row>
    <row r="2262" spans="34:41">
      <c r="AH2262" s="92"/>
      <c r="AI2262" s="92"/>
      <c r="AJ2262" s="92"/>
      <c r="AK2262" s="92"/>
      <c r="AL2262" s="92"/>
      <c r="AM2262" s="92"/>
      <c r="AN2262" s="92"/>
      <c r="AO2262" s="92"/>
    </row>
    <row r="2263" spans="34:41">
      <c r="AH2263" s="92"/>
      <c r="AI2263" s="92"/>
      <c r="AJ2263" s="92"/>
      <c r="AK2263" s="92"/>
      <c r="AL2263" s="92"/>
      <c r="AM2263" s="92"/>
      <c r="AN2263" s="92"/>
      <c r="AO2263" s="92"/>
    </row>
    <row r="2264" spans="34:41">
      <c r="AH2264" s="92"/>
      <c r="AI2264" s="92"/>
      <c r="AJ2264" s="92"/>
      <c r="AK2264" s="92"/>
      <c r="AL2264" s="92"/>
      <c r="AM2264" s="92"/>
      <c r="AN2264" s="92"/>
      <c r="AO2264" s="92"/>
    </row>
    <row r="2265" spans="34:41">
      <c r="AH2265" s="92"/>
      <c r="AI2265" s="92"/>
      <c r="AJ2265" s="92"/>
      <c r="AK2265" s="92"/>
      <c r="AL2265" s="92"/>
      <c r="AM2265" s="92"/>
      <c r="AN2265" s="92"/>
      <c r="AO2265" s="92"/>
    </row>
    <row r="2266" spans="34:41">
      <c r="AH2266" s="92"/>
      <c r="AI2266" s="92"/>
      <c r="AJ2266" s="92"/>
      <c r="AK2266" s="92"/>
      <c r="AL2266" s="92"/>
      <c r="AM2266" s="92"/>
      <c r="AN2266" s="92"/>
      <c r="AO2266" s="92"/>
    </row>
    <row r="2267" spans="34:41">
      <c r="AH2267" s="92"/>
      <c r="AI2267" s="92"/>
      <c r="AJ2267" s="92"/>
      <c r="AK2267" s="92"/>
      <c r="AL2267" s="92"/>
      <c r="AM2267" s="92"/>
      <c r="AN2267" s="92"/>
      <c r="AO2267" s="92"/>
    </row>
    <row r="2268" spans="34:41">
      <c r="AH2268" s="92"/>
      <c r="AI2268" s="92"/>
      <c r="AJ2268" s="92"/>
      <c r="AK2268" s="92"/>
      <c r="AL2268" s="92"/>
      <c r="AM2268" s="92"/>
      <c r="AN2268" s="92"/>
      <c r="AO2268" s="92"/>
    </row>
    <row r="2269" spans="34:41">
      <c r="AH2269" s="92"/>
      <c r="AI2269" s="92"/>
      <c r="AJ2269" s="92"/>
      <c r="AK2269" s="92"/>
      <c r="AL2269" s="92"/>
      <c r="AM2269" s="92"/>
      <c r="AN2269" s="92"/>
      <c r="AO2269" s="92"/>
    </row>
    <row r="2270" spans="34:41">
      <c r="AH2270" s="92"/>
      <c r="AI2270" s="92"/>
      <c r="AJ2270" s="92"/>
      <c r="AK2270" s="92"/>
      <c r="AL2270" s="92"/>
      <c r="AM2270" s="92"/>
      <c r="AN2270" s="92"/>
      <c r="AO2270" s="92"/>
    </row>
    <row r="2271" spans="34:41">
      <c r="AH2271" s="92"/>
      <c r="AI2271" s="92"/>
      <c r="AJ2271" s="92"/>
      <c r="AK2271" s="92"/>
      <c r="AL2271" s="92"/>
      <c r="AM2271" s="92"/>
      <c r="AN2271" s="92"/>
      <c r="AO2271" s="92"/>
    </row>
    <row r="2272" spans="34:41">
      <c r="AH2272" s="92"/>
      <c r="AI2272" s="92"/>
      <c r="AJ2272" s="92"/>
      <c r="AK2272" s="92"/>
      <c r="AL2272" s="92"/>
      <c r="AM2272" s="92"/>
      <c r="AN2272" s="92"/>
      <c r="AO2272" s="92"/>
    </row>
    <row r="2273" spans="34:41">
      <c r="AH2273" s="92"/>
      <c r="AI2273" s="92"/>
      <c r="AJ2273" s="92"/>
      <c r="AK2273" s="92"/>
      <c r="AL2273" s="92"/>
      <c r="AM2273" s="92"/>
      <c r="AN2273" s="92"/>
      <c r="AO2273" s="92"/>
    </row>
    <row r="2274" spans="34:41">
      <c r="AH2274" s="92"/>
      <c r="AI2274" s="92"/>
      <c r="AJ2274" s="92"/>
      <c r="AK2274" s="92"/>
      <c r="AL2274" s="92"/>
      <c r="AM2274" s="92"/>
      <c r="AN2274" s="92"/>
      <c r="AO2274" s="92"/>
    </row>
    <row r="2275" spans="34:41">
      <c r="AH2275" s="92"/>
      <c r="AI2275" s="92"/>
      <c r="AJ2275" s="92"/>
      <c r="AK2275" s="92"/>
      <c r="AL2275" s="92"/>
      <c r="AM2275" s="92"/>
      <c r="AN2275" s="92"/>
      <c r="AO2275" s="92"/>
    </row>
    <row r="2276" spans="34:41">
      <c r="AH2276" s="92"/>
      <c r="AI2276" s="92"/>
      <c r="AJ2276" s="92"/>
      <c r="AK2276" s="92"/>
      <c r="AL2276" s="92"/>
      <c r="AM2276" s="92"/>
      <c r="AN2276" s="92"/>
      <c r="AO2276" s="92"/>
    </row>
    <row r="2277" spans="34:41">
      <c r="AH2277" s="92"/>
      <c r="AI2277" s="92"/>
      <c r="AJ2277" s="92"/>
      <c r="AK2277" s="92"/>
      <c r="AL2277" s="92"/>
      <c r="AM2277" s="92"/>
      <c r="AN2277" s="92"/>
      <c r="AO2277" s="92"/>
    </row>
    <row r="2278" spans="34:41">
      <c r="AH2278" s="92"/>
      <c r="AI2278" s="92"/>
      <c r="AJ2278" s="92"/>
      <c r="AK2278" s="92"/>
      <c r="AL2278" s="92"/>
      <c r="AM2278" s="92"/>
      <c r="AN2278" s="92"/>
      <c r="AO2278" s="92"/>
    </row>
    <row r="2279" spans="34:41">
      <c r="AH2279" s="92"/>
      <c r="AI2279" s="92"/>
      <c r="AJ2279" s="92"/>
      <c r="AK2279" s="92"/>
      <c r="AL2279" s="92"/>
      <c r="AM2279" s="92"/>
      <c r="AN2279" s="92"/>
      <c r="AO2279" s="92"/>
    </row>
    <row r="2280" spans="34:41">
      <c r="AH2280" s="92"/>
      <c r="AI2280" s="92"/>
      <c r="AJ2280" s="92"/>
      <c r="AK2280" s="92"/>
      <c r="AL2280" s="92"/>
      <c r="AM2280" s="92"/>
      <c r="AN2280" s="92"/>
      <c r="AO2280" s="92"/>
    </row>
    <row r="2281" spans="34:41">
      <c r="AH2281" s="92"/>
      <c r="AI2281" s="92"/>
      <c r="AJ2281" s="92"/>
      <c r="AK2281" s="92"/>
      <c r="AL2281" s="92"/>
      <c r="AM2281" s="92"/>
      <c r="AN2281" s="92"/>
      <c r="AO2281" s="92"/>
    </row>
    <row r="2282" spans="34:41">
      <c r="AH2282" s="92"/>
      <c r="AI2282" s="92"/>
      <c r="AJ2282" s="92"/>
      <c r="AK2282" s="92"/>
      <c r="AL2282" s="92"/>
      <c r="AM2282" s="92"/>
      <c r="AN2282" s="92"/>
      <c r="AO2282" s="92"/>
    </row>
    <row r="2283" spans="34:41">
      <c r="AH2283" s="92"/>
      <c r="AI2283" s="92"/>
      <c r="AJ2283" s="92"/>
      <c r="AK2283" s="92"/>
      <c r="AL2283" s="92"/>
      <c r="AM2283" s="92"/>
      <c r="AN2283" s="92"/>
      <c r="AO2283" s="92"/>
    </row>
    <row r="2284" spans="34:41">
      <c r="AH2284" s="92"/>
      <c r="AI2284" s="92"/>
      <c r="AJ2284" s="92"/>
      <c r="AK2284" s="92"/>
      <c r="AL2284" s="92"/>
      <c r="AM2284" s="92"/>
      <c r="AN2284" s="92"/>
      <c r="AO2284" s="92"/>
    </row>
    <row r="2285" spans="34:41">
      <c r="AH2285" s="92"/>
      <c r="AI2285" s="92"/>
      <c r="AJ2285" s="92"/>
      <c r="AK2285" s="92"/>
      <c r="AL2285" s="92"/>
      <c r="AM2285" s="92"/>
      <c r="AN2285" s="92"/>
      <c r="AO2285" s="92"/>
    </row>
    <row r="2286" spans="34:41">
      <c r="AH2286" s="92"/>
      <c r="AI2286" s="92"/>
      <c r="AJ2286" s="92"/>
      <c r="AK2286" s="92"/>
      <c r="AL2286" s="92"/>
      <c r="AM2286" s="92"/>
      <c r="AN2286" s="92"/>
      <c r="AO2286" s="92"/>
    </row>
    <row r="2287" spans="34:41">
      <c r="AH2287" s="92"/>
      <c r="AI2287" s="92"/>
      <c r="AJ2287" s="92"/>
      <c r="AK2287" s="92"/>
      <c r="AL2287" s="92"/>
      <c r="AM2287" s="92"/>
      <c r="AN2287" s="92"/>
      <c r="AO2287" s="92"/>
    </row>
    <row r="2288" spans="34:41">
      <c r="AH2288" s="92"/>
      <c r="AI2288" s="92"/>
      <c r="AJ2288" s="92"/>
      <c r="AK2288" s="92"/>
      <c r="AL2288" s="92"/>
      <c r="AM2288" s="92"/>
      <c r="AN2288" s="92"/>
      <c r="AO2288" s="92"/>
    </row>
    <row r="2289" spans="34:41">
      <c r="AH2289" s="92"/>
      <c r="AI2289" s="92"/>
      <c r="AJ2289" s="92"/>
      <c r="AK2289" s="92"/>
      <c r="AL2289" s="92"/>
      <c r="AM2289" s="92"/>
      <c r="AN2289" s="92"/>
      <c r="AO2289" s="92"/>
    </row>
    <row r="2290" spans="34:41">
      <c r="AH2290" s="92"/>
      <c r="AI2290" s="92"/>
      <c r="AJ2290" s="92"/>
      <c r="AK2290" s="92"/>
      <c r="AL2290" s="92"/>
      <c r="AM2290" s="92"/>
      <c r="AN2290" s="92"/>
      <c r="AO2290" s="92"/>
    </row>
    <row r="2291" spans="34:41">
      <c r="AH2291" s="92"/>
      <c r="AI2291" s="92"/>
      <c r="AJ2291" s="92"/>
      <c r="AK2291" s="92"/>
      <c r="AL2291" s="92"/>
      <c r="AM2291" s="92"/>
      <c r="AN2291" s="92"/>
      <c r="AO2291" s="92"/>
    </row>
    <row r="2292" spans="34:41">
      <c r="AH2292" s="92"/>
      <c r="AI2292" s="92"/>
      <c r="AJ2292" s="92"/>
      <c r="AK2292" s="92"/>
      <c r="AL2292" s="92"/>
      <c r="AM2292" s="92"/>
      <c r="AN2292" s="92"/>
      <c r="AO2292" s="92"/>
    </row>
    <row r="2293" spans="34:41">
      <c r="AH2293" s="92"/>
      <c r="AI2293" s="92"/>
      <c r="AJ2293" s="92"/>
      <c r="AK2293" s="92"/>
      <c r="AL2293" s="92"/>
      <c r="AM2293" s="92"/>
      <c r="AN2293" s="92"/>
      <c r="AO2293" s="92"/>
    </row>
    <row r="2294" spans="34:41">
      <c r="AH2294" s="92"/>
      <c r="AI2294" s="92"/>
      <c r="AJ2294" s="92"/>
      <c r="AK2294" s="92"/>
      <c r="AL2294" s="92"/>
      <c r="AM2294" s="92"/>
      <c r="AN2294" s="92"/>
      <c r="AO2294" s="92"/>
    </row>
    <row r="2295" spans="34:41">
      <c r="AH2295" s="92"/>
      <c r="AI2295" s="92"/>
      <c r="AJ2295" s="92"/>
      <c r="AK2295" s="92"/>
      <c r="AL2295" s="92"/>
      <c r="AM2295" s="92"/>
      <c r="AN2295" s="92"/>
      <c r="AO2295" s="92"/>
    </row>
    <row r="2296" spans="34:41">
      <c r="AH2296" s="92"/>
      <c r="AI2296" s="92"/>
      <c r="AJ2296" s="92"/>
      <c r="AK2296" s="92"/>
      <c r="AL2296" s="92"/>
      <c r="AM2296" s="92"/>
      <c r="AN2296" s="92"/>
      <c r="AO2296" s="92"/>
    </row>
    <row r="2297" spans="34:41">
      <c r="AH2297" s="92"/>
      <c r="AI2297" s="92"/>
      <c r="AJ2297" s="92"/>
      <c r="AK2297" s="92"/>
      <c r="AL2297" s="92"/>
      <c r="AM2297" s="92"/>
      <c r="AN2297" s="92"/>
      <c r="AO2297" s="92"/>
    </row>
    <row r="2298" spans="34:41">
      <c r="AH2298" s="92"/>
      <c r="AI2298" s="92"/>
      <c r="AJ2298" s="92"/>
      <c r="AK2298" s="92"/>
      <c r="AL2298" s="92"/>
      <c r="AM2298" s="92"/>
      <c r="AN2298" s="92"/>
      <c r="AO2298" s="92"/>
    </row>
    <row r="2299" spans="34:41">
      <c r="AH2299" s="92"/>
      <c r="AI2299" s="92"/>
      <c r="AJ2299" s="92"/>
      <c r="AK2299" s="92"/>
      <c r="AL2299" s="92"/>
      <c r="AM2299" s="92"/>
      <c r="AN2299" s="92"/>
      <c r="AO2299" s="92"/>
    </row>
    <row r="2300" spans="34:41">
      <c r="AH2300" s="92"/>
      <c r="AI2300" s="92"/>
      <c r="AJ2300" s="92"/>
      <c r="AK2300" s="92"/>
      <c r="AL2300" s="92"/>
      <c r="AM2300" s="92"/>
      <c r="AN2300" s="92"/>
      <c r="AO2300" s="92"/>
    </row>
    <row r="2301" spans="34:41">
      <c r="AH2301" s="92"/>
      <c r="AI2301" s="92"/>
      <c r="AJ2301" s="92"/>
      <c r="AK2301" s="92"/>
      <c r="AL2301" s="92"/>
      <c r="AM2301" s="92"/>
      <c r="AN2301" s="92"/>
      <c r="AO2301" s="92"/>
    </row>
    <row r="2302" spans="34:41">
      <c r="AH2302" s="92"/>
      <c r="AI2302" s="92"/>
      <c r="AJ2302" s="92"/>
      <c r="AK2302" s="92"/>
      <c r="AL2302" s="92"/>
      <c r="AM2302" s="92"/>
      <c r="AN2302" s="92"/>
      <c r="AO2302" s="92"/>
    </row>
    <row r="2303" spans="34:41">
      <c r="AH2303" s="92"/>
      <c r="AI2303" s="92"/>
      <c r="AJ2303" s="92"/>
      <c r="AK2303" s="92"/>
      <c r="AL2303" s="92"/>
      <c r="AM2303" s="92"/>
      <c r="AN2303" s="92"/>
      <c r="AO2303" s="92"/>
    </row>
    <row r="2304" spans="34:41">
      <c r="AH2304" s="92"/>
      <c r="AI2304" s="92"/>
      <c r="AJ2304" s="92"/>
      <c r="AK2304" s="92"/>
      <c r="AL2304" s="92"/>
      <c r="AM2304" s="92"/>
      <c r="AN2304" s="92"/>
      <c r="AO2304" s="92"/>
    </row>
    <row r="2305" spans="34:41">
      <c r="AH2305" s="92"/>
      <c r="AI2305" s="92"/>
      <c r="AJ2305" s="92"/>
      <c r="AK2305" s="92"/>
      <c r="AL2305" s="92"/>
      <c r="AM2305" s="92"/>
      <c r="AN2305" s="92"/>
      <c r="AO2305" s="92"/>
    </row>
    <row r="2306" spans="34:41">
      <c r="AH2306" s="92"/>
      <c r="AI2306" s="92"/>
      <c r="AJ2306" s="92"/>
      <c r="AK2306" s="92"/>
      <c r="AL2306" s="92"/>
      <c r="AM2306" s="92"/>
      <c r="AN2306" s="92"/>
      <c r="AO2306" s="92"/>
    </row>
    <row r="2307" spans="34:41">
      <c r="AH2307" s="92"/>
      <c r="AI2307" s="92"/>
      <c r="AJ2307" s="92"/>
      <c r="AK2307" s="92"/>
      <c r="AL2307" s="92"/>
      <c r="AM2307" s="92"/>
      <c r="AN2307" s="92"/>
      <c r="AO2307" s="92"/>
    </row>
    <row r="2308" spans="34:41">
      <c r="AH2308" s="92"/>
      <c r="AI2308" s="92"/>
      <c r="AJ2308" s="92"/>
      <c r="AK2308" s="92"/>
      <c r="AL2308" s="92"/>
      <c r="AM2308" s="92"/>
      <c r="AN2308" s="92"/>
      <c r="AO2308" s="92"/>
    </row>
    <row r="2309" spans="34:41">
      <c r="AH2309" s="92"/>
      <c r="AI2309" s="92"/>
      <c r="AJ2309" s="92"/>
      <c r="AK2309" s="92"/>
      <c r="AL2309" s="92"/>
      <c r="AM2309" s="92"/>
      <c r="AN2309" s="92"/>
      <c r="AO2309" s="92"/>
    </row>
    <row r="2310" spans="34:41">
      <c r="AH2310" s="92"/>
      <c r="AI2310" s="92"/>
      <c r="AJ2310" s="92"/>
      <c r="AK2310" s="92"/>
      <c r="AL2310" s="92"/>
      <c r="AM2310" s="92"/>
      <c r="AN2310" s="92"/>
      <c r="AO2310" s="92"/>
    </row>
    <row r="2311" spans="34:41">
      <c r="AH2311" s="92"/>
      <c r="AI2311" s="92"/>
      <c r="AJ2311" s="92"/>
      <c r="AK2311" s="92"/>
      <c r="AL2311" s="92"/>
      <c r="AM2311" s="92"/>
      <c r="AN2311" s="92"/>
      <c r="AO2311" s="92"/>
    </row>
    <row r="2312" spans="34:41">
      <c r="AH2312" s="92"/>
      <c r="AI2312" s="92"/>
      <c r="AJ2312" s="92"/>
      <c r="AK2312" s="92"/>
      <c r="AL2312" s="92"/>
      <c r="AM2312" s="92"/>
      <c r="AN2312" s="92"/>
      <c r="AO2312" s="92"/>
    </row>
    <row r="2313" spans="34:41">
      <c r="AH2313" s="92"/>
      <c r="AI2313" s="92"/>
      <c r="AJ2313" s="92"/>
      <c r="AK2313" s="92"/>
      <c r="AL2313" s="92"/>
      <c r="AM2313" s="92"/>
      <c r="AN2313" s="92"/>
      <c r="AO2313" s="92"/>
    </row>
    <row r="2314" spans="34:41">
      <c r="AH2314" s="92"/>
      <c r="AI2314" s="92"/>
      <c r="AJ2314" s="92"/>
      <c r="AK2314" s="92"/>
      <c r="AL2314" s="92"/>
      <c r="AM2314" s="92"/>
      <c r="AN2314" s="92"/>
      <c r="AO2314" s="92"/>
    </row>
    <row r="2315" spans="34:41">
      <c r="AH2315" s="92"/>
      <c r="AI2315" s="92"/>
      <c r="AJ2315" s="92"/>
      <c r="AK2315" s="92"/>
      <c r="AL2315" s="92"/>
      <c r="AM2315" s="92"/>
      <c r="AN2315" s="92"/>
      <c r="AO2315" s="92"/>
    </row>
    <row r="2316" spans="34:41">
      <c r="AH2316" s="92"/>
      <c r="AI2316" s="92"/>
      <c r="AJ2316" s="92"/>
      <c r="AK2316" s="92"/>
      <c r="AL2316" s="92"/>
      <c r="AM2316" s="92"/>
      <c r="AN2316" s="92"/>
      <c r="AO2316" s="92"/>
    </row>
    <row r="2317" spans="34:41">
      <c r="AH2317" s="92"/>
      <c r="AI2317" s="92"/>
      <c r="AJ2317" s="92"/>
      <c r="AK2317" s="92"/>
      <c r="AL2317" s="92"/>
      <c r="AM2317" s="92"/>
      <c r="AN2317" s="92"/>
      <c r="AO2317" s="92"/>
    </row>
    <row r="2318" spans="34:41">
      <c r="AH2318" s="92"/>
      <c r="AI2318" s="92"/>
      <c r="AJ2318" s="92"/>
      <c r="AK2318" s="92"/>
      <c r="AL2318" s="92"/>
      <c r="AM2318" s="92"/>
      <c r="AN2318" s="92"/>
      <c r="AO2318" s="92"/>
    </row>
    <row r="2319" spans="34:41">
      <c r="AH2319" s="92"/>
      <c r="AI2319" s="92"/>
      <c r="AJ2319" s="92"/>
      <c r="AK2319" s="92"/>
      <c r="AL2319" s="92"/>
      <c r="AM2319" s="92"/>
      <c r="AN2319" s="92"/>
      <c r="AO2319" s="92"/>
    </row>
    <row r="2320" spans="34:41">
      <c r="AH2320" s="92"/>
      <c r="AI2320" s="92"/>
      <c r="AJ2320" s="92"/>
      <c r="AK2320" s="92"/>
      <c r="AL2320" s="92"/>
      <c r="AM2320" s="92"/>
      <c r="AN2320" s="92"/>
      <c r="AO2320" s="92"/>
    </row>
    <row r="2321" spans="34:41">
      <c r="AH2321" s="92"/>
      <c r="AI2321" s="92"/>
      <c r="AJ2321" s="92"/>
      <c r="AK2321" s="92"/>
      <c r="AL2321" s="92"/>
      <c r="AM2321" s="92"/>
      <c r="AN2321" s="92"/>
      <c r="AO2321" s="92"/>
    </row>
    <row r="2322" spans="34:41">
      <c r="AH2322" s="92"/>
      <c r="AI2322" s="92"/>
      <c r="AJ2322" s="92"/>
      <c r="AK2322" s="92"/>
      <c r="AL2322" s="92"/>
      <c r="AM2322" s="92"/>
      <c r="AN2322" s="92"/>
      <c r="AO2322" s="92"/>
    </row>
    <row r="2323" spans="34:41">
      <c r="AH2323" s="92"/>
      <c r="AI2323" s="92"/>
      <c r="AJ2323" s="92"/>
      <c r="AK2323" s="92"/>
      <c r="AL2323" s="92"/>
      <c r="AM2323" s="92"/>
      <c r="AN2323" s="92"/>
      <c r="AO2323" s="92"/>
    </row>
    <row r="2324" spans="34:41">
      <c r="AH2324" s="92"/>
      <c r="AI2324" s="92"/>
      <c r="AJ2324" s="92"/>
      <c r="AK2324" s="92"/>
      <c r="AL2324" s="92"/>
      <c r="AM2324" s="92"/>
      <c r="AN2324" s="92"/>
      <c r="AO2324" s="92"/>
    </row>
    <row r="2325" spans="34:41">
      <c r="AH2325" s="92"/>
      <c r="AI2325" s="92"/>
      <c r="AJ2325" s="92"/>
      <c r="AK2325" s="92"/>
      <c r="AL2325" s="92"/>
      <c r="AM2325" s="92"/>
      <c r="AN2325" s="92"/>
      <c r="AO2325" s="92"/>
    </row>
    <row r="2326" spans="34:41">
      <c r="AH2326" s="92"/>
      <c r="AI2326" s="92"/>
      <c r="AJ2326" s="92"/>
      <c r="AK2326" s="92"/>
      <c r="AL2326" s="92"/>
      <c r="AM2326" s="92"/>
      <c r="AN2326" s="92"/>
      <c r="AO2326" s="92"/>
    </row>
    <row r="2327" spans="34:41">
      <c r="AH2327" s="92"/>
      <c r="AI2327" s="92"/>
      <c r="AJ2327" s="92"/>
      <c r="AK2327" s="92"/>
      <c r="AL2327" s="92"/>
      <c r="AM2327" s="92"/>
      <c r="AN2327" s="92"/>
      <c r="AO2327" s="92"/>
    </row>
    <row r="2328" spans="34:41">
      <c r="AH2328" s="92"/>
      <c r="AI2328" s="92"/>
      <c r="AJ2328" s="92"/>
      <c r="AK2328" s="92"/>
      <c r="AL2328" s="92"/>
      <c r="AM2328" s="92"/>
      <c r="AN2328" s="92"/>
      <c r="AO2328" s="92"/>
    </row>
    <row r="2329" spans="34:41">
      <c r="AH2329" s="92"/>
      <c r="AI2329" s="92"/>
      <c r="AJ2329" s="92"/>
      <c r="AK2329" s="92"/>
      <c r="AL2329" s="92"/>
      <c r="AM2329" s="92"/>
      <c r="AN2329" s="92"/>
      <c r="AO2329" s="92"/>
    </row>
    <row r="2330" spans="34:41">
      <c r="AH2330" s="92"/>
      <c r="AI2330" s="92"/>
      <c r="AJ2330" s="92"/>
      <c r="AK2330" s="92"/>
      <c r="AL2330" s="92"/>
      <c r="AM2330" s="92"/>
      <c r="AN2330" s="92"/>
      <c r="AO2330" s="92"/>
    </row>
    <row r="2331" spans="34:41">
      <c r="AH2331" s="92"/>
      <c r="AI2331" s="92"/>
      <c r="AJ2331" s="92"/>
      <c r="AK2331" s="92"/>
      <c r="AL2331" s="92"/>
      <c r="AM2331" s="92"/>
      <c r="AN2331" s="92"/>
      <c r="AO2331" s="92"/>
    </row>
    <row r="2332" spans="34:41">
      <c r="AH2332" s="92"/>
      <c r="AI2332" s="92"/>
      <c r="AJ2332" s="92"/>
      <c r="AK2332" s="92"/>
      <c r="AL2332" s="92"/>
      <c r="AM2332" s="92"/>
      <c r="AN2332" s="92"/>
      <c r="AO2332" s="92"/>
    </row>
    <row r="2333" spans="34:41">
      <c r="AH2333" s="92"/>
      <c r="AI2333" s="92"/>
      <c r="AJ2333" s="92"/>
      <c r="AK2333" s="92"/>
      <c r="AL2333" s="92"/>
      <c r="AM2333" s="92"/>
      <c r="AN2333" s="92"/>
      <c r="AO2333" s="92"/>
    </row>
    <row r="2334" spans="34:41">
      <c r="AH2334" s="92"/>
      <c r="AI2334" s="92"/>
      <c r="AJ2334" s="92"/>
      <c r="AK2334" s="92"/>
      <c r="AL2334" s="92"/>
      <c r="AM2334" s="92"/>
      <c r="AN2334" s="92"/>
      <c r="AO2334" s="92"/>
    </row>
    <row r="2335" spans="34:41">
      <c r="AH2335" s="92"/>
      <c r="AI2335" s="92"/>
      <c r="AJ2335" s="92"/>
      <c r="AK2335" s="92"/>
      <c r="AL2335" s="92"/>
      <c r="AM2335" s="92"/>
      <c r="AN2335" s="92"/>
      <c r="AO2335" s="92"/>
    </row>
    <row r="2336" spans="34:41">
      <c r="AH2336" s="92"/>
      <c r="AI2336" s="92"/>
      <c r="AJ2336" s="92"/>
      <c r="AK2336" s="92"/>
      <c r="AL2336" s="92"/>
      <c r="AM2336" s="92"/>
      <c r="AN2336" s="92"/>
      <c r="AO2336" s="92"/>
    </row>
    <row r="2337" spans="1:42">
      <c r="AH2337" s="92"/>
      <c r="AI2337" s="92"/>
      <c r="AJ2337" s="92"/>
      <c r="AK2337" s="92"/>
      <c r="AL2337" s="92"/>
      <c r="AM2337" s="92"/>
      <c r="AN2337" s="92"/>
      <c r="AO2337" s="92"/>
    </row>
    <row r="2338" spans="1:42">
      <c r="AH2338" s="92"/>
      <c r="AI2338" s="92"/>
      <c r="AJ2338" s="92"/>
      <c r="AK2338" s="92"/>
      <c r="AL2338" s="92"/>
      <c r="AM2338" s="92"/>
      <c r="AN2338" s="92"/>
      <c r="AO2338" s="92"/>
    </row>
    <row r="2339" spans="1:42">
      <c r="AH2339" s="92"/>
      <c r="AI2339" s="92"/>
      <c r="AJ2339" s="92"/>
      <c r="AK2339" s="92"/>
      <c r="AL2339" s="92"/>
      <c r="AM2339" s="92"/>
      <c r="AN2339" s="92"/>
      <c r="AO2339" s="92"/>
    </row>
    <row r="2340" spans="1:42">
      <c r="AH2340" s="92"/>
      <c r="AI2340" s="92"/>
      <c r="AJ2340" s="92"/>
      <c r="AK2340" s="92"/>
      <c r="AL2340" s="92"/>
      <c r="AM2340" s="92"/>
      <c r="AN2340" s="92"/>
      <c r="AO2340" s="92"/>
    </row>
    <row r="2341" spans="1:42">
      <c r="AH2341" s="23"/>
      <c r="AI2341" s="23"/>
      <c r="AJ2341" s="23"/>
      <c r="AK2341" s="23"/>
      <c r="AL2341" s="23"/>
      <c r="AM2341" s="23"/>
      <c r="AN2341" s="23"/>
      <c r="AO2341" s="23"/>
      <c r="AP2341" s="23"/>
    </row>
    <row r="2342" spans="1:42">
      <c r="AH2342" s="23"/>
      <c r="AI2342" s="23"/>
      <c r="AJ2342" s="23"/>
      <c r="AK2342" s="23"/>
      <c r="AL2342" s="23"/>
      <c r="AM2342" s="23"/>
      <c r="AN2342" s="23"/>
      <c r="AO2342" s="23"/>
      <c r="AP2342" s="23"/>
    </row>
    <row r="2343" spans="1:42">
      <c r="AH2343" s="92"/>
      <c r="AI2343" s="92"/>
      <c r="AJ2343" s="92"/>
      <c r="AK2343" s="92"/>
      <c r="AL2343" s="92"/>
      <c r="AM2343" s="92"/>
      <c r="AN2343" s="92"/>
      <c r="AO2343" s="92"/>
    </row>
    <row r="2344" spans="1:42">
      <c r="A2344" s="23"/>
      <c r="B2344" s="23"/>
      <c r="AH2344" s="92"/>
      <c r="AI2344" s="92"/>
      <c r="AJ2344" s="92"/>
      <c r="AK2344" s="92"/>
      <c r="AL2344" s="92"/>
      <c r="AM2344" s="92"/>
      <c r="AN2344" s="92"/>
      <c r="AO2344" s="92"/>
    </row>
    <row r="2345" spans="1:42">
      <c r="A2345" s="23"/>
      <c r="B2345" s="23"/>
      <c r="AH2345" s="92"/>
      <c r="AI2345" s="92"/>
      <c r="AJ2345" s="92"/>
      <c r="AK2345" s="92"/>
      <c r="AL2345" s="92"/>
      <c r="AM2345" s="92"/>
      <c r="AN2345" s="92"/>
      <c r="AO2345" s="92"/>
    </row>
    <row r="2346" spans="1:42">
      <c r="AH2346" s="92"/>
      <c r="AI2346" s="92"/>
      <c r="AJ2346" s="92"/>
      <c r="AK2346" s="92"/>
      <c r="AL2346" s="92"/>
      <c r="AM2346" s="92"/>
      <c r="AN2346" s="92"/>
      <c r="AO2346" s="92"/>
    </row>
    <row r="2347" spans="1:42">
      <c r="AH2347" s="92"/>
      <c r="AI2347" s="92"/>
      <c r="AJ2347" s="92"/>
      <c r="AK2347" s="92"/>
      <c r="AL2347" s="92"/>
      <c r="AM2347" s="92"/>
      <c r="AN2347" s="92"/>
      <c r="AO2347" s="92"/>
    </row>
    <row r="2348" spans="1:42">
      <c r="AH2348" s="92"/>
      <c r="AI2348" s="92"/>
      <c r="AJ2348" s="92"/>
      <c r="AK2348" s="92"/>
      <c r="AL2348" s="92"/>
      <c r="AM2348" s="92"/>
      <c r="AN2348" s="92"/>
      <c r="AO2348" s="92"/>
    </row>
    <row r="2349" spans="1:42">
      <c r="AH2349" s="23"/>
      <c r="AI2349" s="23"/>
      <c r="AJ2349" s="23"/>
      <c r="AK2349" s="23"/>
      <c r="AL2349" s="23"/>
      <c r="AM2349" s="23"/>
      <c r="AN2349" s="23"/>
      <c r="AO2349" s="23"/>
      <c r="AP2349" s="23"/>
    </row>
    <row r="2350" spans="1:42">
      <c r="AH2350" s="23"/>
      <c r="AI2350" s="23"/>
      <c r="AJ2350" s="23"/>
      <c r="AK2350" s="23"/>
      <c r="AL2350" s="23"/>
      <c r="AM2350" s="23"/>
      <c r="AN2350" s="23"/>
      <c r="AO2350" s="23"/>
      <c r="AP2350" s="23"/>
    </row>
    <row r="2351" spans="1:42">
      <c r="AH2351" s="92"/>
      <c r="AI2351" s="92"/>
      <c r="AJ2351" s="92"/>
      <c r="AK2351" s="92"/>
      <c r="AL2351" s="92"/>
      <c r="AM2351" s="92"/>
      <c r="AN2351" s="92"/>
      <c r="AO2351" s="92"/>
    </row>
    <row r="2352" spans="1:42">
      <c r="AF2352" s="23"/>
      <c r="AG2352" s="23"/>
      <c r="AH2352" s="92"/>
      <c r="AI2352" s="92"/>
      <c r="AJ2352" s="92"/>
      <c r="AK2352" s="92"/>
      <c r="AL2352" s="92"/>
      <c r="AM2352" s="92"/>
      <c r="AN2352" s="92"/>
      <c r="AO2352" s="92"/>
    </row>
    <row r="2353" spans="32:41">
      <c r="AF2353" s="23"/>
      <c r="AG2353" s="23"/>
      <c r="AH2353" s="92"/>
      <c r="AI2353" s="92"/>
      <c r="AJ2353" s="92"/>
      <c r="AK2353" s="92"/>
      <c r="AL2353" s="92"/>
      <c r="AM2353" s="92"/>
      <c r="AN2353" s="92"/>
      <c r="AO2353" s="92"/>
    </row>
    <row r="2354" spans="32:41">
      <c r="AH2354" s="92"/>
      <c r="AI2354" s="92"/>
      <c r="AJ2354" s="92"/>
      <c r="AK2354" s="92"/>
      <c r="AL2354" s="92"/>
      <c r="AM2354" s="92"/>
      <c r="AN2354" s="92"/>
      <c r="AO2354" s="92"/>
    </row>
    <row r="2355" spans="32:41">
      <c r="AH2355" s="92"/>
      <c r="AI2355" s="92"/>
      <c r="AJ2355" s="92"/>
      <c r="AK2355" s="92"/>
      <c r="AL2355" s="92"/>
      <c r="AM2355" s="92"/>
      <c r="AN2355" s="92"/>
      <c r="AO2355" s="92"/>
    </row>
    <row r="2356" spans="32:41">
      <c r="AH2356" s="92"/>
      <c r="AI2356" s="92"/>
      <c r="AJ2356" s="92"/>
      <c r="AK2356" s="92"/>
      <c r="AL2356" s="92"/>
      <c r="AM2356" s="92"/>
      <c r="AN2356" s="92"/>
      <c r="AO2356" s="92"/>
    </row>
    <row r="2357" spans="32:41">
      <c r="AH2357" s="92"/>
      <c r="AI2357" s="92"/>
      <c r="AJ2357" s="92"/>
      <c r="AK2357" s="92"/>
      <c r="AL2357" s="92"/>
      <c r="AM2357" s="92"/>
      <c r="AN2357" s="92"/>
      <c r="AO2357" s="92"/>
    </row>
    <row r="2358" spans="32:41">
      <c r="AH2358" s="92"/>
      <c r="AI2358" s="92"/>
      <c r="AJ2358" s="92"/>
      <c r="AK2358" s="92"/>
      <c r="AL2358" s="92"/>
      <c r="AM2358" s="92"/>
      <c r="AN2358" s="92"/>
      <c r="AO2358" s="92"/>
    </row>
    <row r="2359" spans="32:41">
      <c r="AH2359" s="92"/>
      <c r="AI2359" s="92"/>
      <c r="AJ2359" s="92"/>
      <c r="AK2359" s="92"/>
      <c r="AL2359" s="92"/>
      <c r="AM2359" s="92"/>
      <c r="AN2359" s="92"/>
      <c r="AO2359" s="92"/>
    </row>
    <row r="2360" spans="32:41">
      <c r="AH2360" s="92"/>
      <c r="AI2360" s="92"/>
      <c r="AJ2360" s="92"/>
      <c r="AK2360" s="92"/>
      <c r="AL2360" s="92"/>
      <c r="AM2360" s="92"/>
      <c r="AN2360" s="92"/>
      <c r="AO2360" s="92"/>
    </row>
    <row r="2361" spans="32:41">
      <c r="AH2361" s="92"/>
      <c r="AI2361" s="92"/>
      <c r="AJ2361" s="92"/>
      <c r="AK2361" s="92"/>
      <c r="AL2361" s="92"/>
      <c r="AM2361" s="92"/>
      <c r="AN2361" s="92"/>
      <c r="AO2361" s="92"/>
    </row>
    <row r="2362" spans="32:41">
      <c r="AH2362" s="92"/>
      <c r="AI2362" s="92"/>
      <c r="AJ2362" s="92"/>
      <c r="AK2362" s="92"/>
      <c r="AL2362" s="92"/>
      <c r="AM2362" s="92"/>
      <c r="AN2362" s="92"/>
      <c r="AO2362" s="92"/>
    </row>
    <row r="2363" spans="32:41">
      <c r="AH2363" s="92"/>
      <c r="AI2363" s="92"/>
      <c r="AJ2363" s="92"/>
      <c r="AK2363" s="92"/>
      <c r="AL2363" s="92"/>
      <c r="AM2363" s="92"/>
      <c r="AN2363" s="92"/>
      <c r="AO2363" s="92"/>
    </row>
    <row r="2364" spans="32:41">
      <c r="AH2364" s="92"/>
      <c r="AI2364" s="92"/>
      <c r="AJ2364" s="92"/>
      <c r="AK2364" s="92"/>
      <c r="AL2364" s="92"/>
      <c r="AM2364" s="92"/>
      <c r="AN2364" s="92"/>
      <c r="AO2364" s="92"/>
    </row>
    <row r="2365" spans="32:41">
      <c r="AH2365" s="92"/>
      <c r="AI2365" s="92"/>
      <c r="AJ2365" s="92"/>
      <c r="AK2365" s="92"/>
      <c r="AL2365" s="92"/>
      <c r="AM2365" s="92"/>
      <c r="AN2365" s="92"/>
      <c r="AO2365" s="92"/>
    </row>
    <row r="2366" spans="32:41">
      <c r="AH2366" s="92"/>
      <c r="AI2366" s="92"/>
      <c r="AJ2366" s="92"/>
      <c r="AK2366" s="92"/>
      <c r="AL2366" s="92"/>
      <c r="AM2366" s="92"/>
      <c r="AN2366" s="92"/>
      <c r="AO2366" s="92"/>
    </row>
    <row r="2367" spans="32:41">
      <c r="AH2367" s="92"/>
      <c r="AI2367" s="92"/>
      <c r="AJ2367" s="92"/>
      <c r="AK2367" s="92"/>
      <c r="AL2367" s="92"/>
      <c r="AM2367" s="92"/>
      <c r="AN2367" s="92"/>
      <c r="AO2367" s="92"/>
    </row>
    <row r="2368" spans="32:41">
      <c r="AH2368" s="92"/>
      <c r="AI2368" s="92"/>
      <c r="AJ2368" s="92"/>
      <c r="AK2368" s="92"/>
      <c r="AL2368" s="92"/>
      <c r="AM2368" s="92"/>
      <c r="AN2368" s="92"/>
      <c r="AO2368" s="92"/>
    </row>
    <row r="2369" spans="34:41">
      <c r="AH2369" s="92"/>
      <c r="AI2369" s="92"/>
      <c r="AJ2369" s="92"/>
      <c r="AK2369" s="92"/>
      <c r="AL2369" s="92"/>
      <c r="AM2369" s="92"/>
      <c r="AN2369" s="92"/>
      <c r="AO2369" s="92"/>
    </row>
    <row r="2370" spans="34:41">
      <c r="AH2370" s="92"/>
      <c r="AI2370" s="92"/>
      <c r="AJ2370" s="92"/>
      <c r="AK2370" s="92"/>
      <c r="AL2370" s="92"/>
      <c r="AM2370" s="92"/>
      <c r="AN2370" s="92"/>
      <c r="AO2370" s="92"/>
    </row>
    <row r="2371" spans="34:41">
      <c r="AH2371" s="92"/>
      <c r="AI2371" s="92"/>
      <c r="AJ2371" s="92"/>
      <c r="AK2371" s="92"/>
      <c r="AL2371" s="92"/>
      <c r="AM2371" s="92"/>
      <c r="AN2371" s="92"/>
      <c r="AO2371" s="92"/>
    </row>
    <row r="2372" spans="34:41">
      <c r="AH2372" s="92"/>
      <c r="AI2372" s="92"/>
      <c r="AJ2372" s="92"/>
      <c r="AK2372" s="92"/>
      <c r="AL2372" s="92"/>
      <c r="AM2372" s="92"/>
      <c r="AN2372" s="92"/>
      <c r="AO2372" s="92"/>
    </row>
    <row r="2373" spans="34:41">
      <c r="AH2373" s="92"/>
      <c r="AI2373" s="92"/>
      <c r="AJ2373" s="92"/>
      <c r="AK2373" s="92"/>
      <c r="AL2373" s="92"/>
      <c r="AM2373" s="92"/>
      <c r="AN2373" s="92"/>
      <c r="AO2373" s="92"/>
    </row>
    <row r="2374" spans="34:41">
      <c r="AH2374" s="92"/>
      <c r="AI2374" s="92"/>
      <c r="AJ2374" s="92"/>
      <c r="AK2374" s="92"/>
      <c r="AL2374" s="92"/>
      <c r="AM2374" s="92"/>
      <c r="AN2374" s="92"/>
      <c r="AO2374" s="92"/>
    </row>
    <row r="2375" spans="34:41">
      <c r="AH2375" s="92"/>
      <c r="AI2375" s="92"/>
      <c r="AJ2375" s="92"/>
      <c r="AK2375" s="92"/>
      <c r="AL2375" s="92"/>
      <c r="AM2375" s="92"/>
      <c r="AN2375" s="92"/>
      <c r="AO2375" s="92"/>
    </row>
    <row r="2376" spans="34:41">
      <c r="AH2376" s="92"/>
      <c r="AI2376" s="92"/>
      <c r="AJ2376" s="92"/>
      <c r="AK2376" s="92"/>
      <c r="AL2376" s="92"/>
      <c r="AM2376" s="92"/>
      <c r="AN2376" s="92"/>
      <c r="AO2376" s="92"/>
    </row>
    <row r="2377" spans="34:41">
      <c r="AH2377" s="92"/>
      <c r="AI2377" s="92"/>
      <c r="AJ2377" s="92"/>
      <c r="AK2377" s="92"/>
      <c r="AL2377" s="92"/>
      <c r="AM2377" s="92"/>
      <c r="AN2377" s="92"/>
      <c r="AO2377" s="92"/>
    </row>
    <row r="2378" spans="34:41">
      <c r="AH2378" s="92"/>
      <c r="AI2378" s="92"/>
      <c r="AJ2378" s="92"/>
      <c r="AK2378" s="92"/>
      <c r="AL2378" s="92"/>
      <c r="AM2378" s="92"/>
      <c r="AN2378" s="92"/>
      <c r="AO2378" s="92"/>
    </row>
    <row r="2379" spans="34:41">
      <c r="AH2379" s="92"/>
      <c r="AI2379" s="92"/>
      <c r="AJ2379" s="92"/>
      <c r="AK2379" s="92"/>
      <c r="AL2379" s="92"/>
      <c r="AM2379" s="92"/>
      <c r="AN2379" s="92"/>
      <c r="AO2379" s="92"/>
    </row>
    <row r="2380" spans="34:41">
      <c r="AH2380" s="92"/>
      <c r="AI2380" s="92"/>
      <c r="AJ2380" s="92"/>
      <c r="AK2380" s="92"/>
      <c r="AL2380" s="92"/>
      <c r="AM2380" s="92"/>
      <c r="AN2380" s="92"/>
      <c r="AO2380" s="92"/>
    </row>
    <row r="2381" spans="34:41">
      <c r="AH2381" s="92"/>
      <c r="AI2381" s="92"/>
      <c r="AJ2381" s="92"/>
      <c r="AK2381" s="92"/>
      <c r="AL2381" s="92"/>
      <c r="AM2381" s="92"/>
      <c r="AN2381" s="92"/>
      <c r="AO2381" s="92"/>
    </row>
    <row r="2382" spans="34:41">
      <c r="AH2382" s="92"/>
      <c r="AI2382" s="92"/>
      <c r="AJ2382" s="92"/>
      <c r="AK2382" s="92"/>
      <c r="AL2382" s="92"/>
      <c r="AM2382" s="92"/>
      <c r="AN2382" s="92"/>
      <c r="AO2382" s="92"/>
    </row>
    <row r="2383" spans="34:41">
      <c r="AH2383" s="92"/>
      <c r="AI2383" s="92"/>
      <c r="AJ2383" s="92"/>
      <c r="AK2383" s="92"/>
      <c r="AL2383" s="92"/>
      <c r="AM2383" s="92"/>
      <c r="AN2383" s="92"/>
      <c r="AO2383" s="92"/>
    </row>
    <row r="2384" spans="34:41">
      <c r="AH2384" s="92"/>
      <c r="AI2384" s="92"/>
      <c r="AJ2384" s="92"/>
      <c r="AK2384" s="92"/>
      <c r="AL2384" s="92"/>
      <c r="AM2384" s="92"/>
      <c r="AN2384" s="92"/>
      <c r="AO2384" s="92"/>
    </row>
    <row r="2385" spans="34:41">
      <c r="AH2385" s="92"/>
      <c r="AI2385" s="92"/>
      <c r="AJ2385" s="92"/>
      <c r="AK2385" s="92"/>
      <c r="AL2385" s="92"/>
      <c r="AM2385" s="92"/>
      <c r="AN2385" s="92"/>
      <c r="AO2385" s="92"/>
    </row>
    <row r="2386" spans="34:41">
      <c r="AH2386" s="92"/>
      <c r="AI2386" s="92"/>
      <c r="AJ2386" s="92"/>
      <c r="AK2386" s="92"/>
      <c r="AL2386" s="92"/>
      <c r="AM2386" s="92"/>
      <c r="AN2386" s="92"/>
      <c r="AO2386" s="92"/>
    </row>
    <row r="2387" spans="34:41">
      <c r="AH2387" s="92"/>
      <c r="AI2387" s="92"/>
      <c r="AJ2387" s="92"/>
      <c r="AK2387" s="92"/>
      <c r="AL2387" s="92"/>
      <c r="AM2387" s="92"/>
      <c r="AN2387" s="92"/>
      <c r="AO2387" s="92"/>
    </row>
    <row r="2388" spans="34:41">
      <c r="AH2388" s="92"/>
      <c r="AI2388" s="92"/>
      <c r="AJ2388" s="92"/>
      <c r="AK2388" s="92"/>
      <c r="AL2388" s="92"/>
      <c r="AM2388" s="92"/>
      <c r="AN2388" s="92"/>
      <c r="AO2388" s="92"/>
    </row>
    <row r="2389" spans="34:41">
      <c r="AH2389" s="92"/>
      <c r="AI2389" s="92"/>
      <c r="AJ2389" s="92"/>
      <c r="AK2389" s="92"/>
      <c r="AL2389" s="92"/>
      <c r="AM2389" s="92"/>
      <c r="AN2389" s="92"/>
      <c r="AO2389" s="92"/>
    </row>
    <row r="2390" spans="34:41">
      <c r="AH2390" s="92"/>
      <c r="AI2390" s="92"/>
      <c r="AJ2390" s="92"/>
      <c r="AK2390" s="92"/>
      <c r="AL2390" s="92"/>
      <c r="AM2390" s="92"/>
      <c r="AN2390" s="92"/>
      <c r="AO2390" s="92"/>
    </row>
    <row r="2391" spans="34:41">
      <c r="AH2391" s="92"/>
      <c r="AI2391" s="92"/>
      <c r="AJ2391" s="92"/>
      <c r="AK2391" s="92"/>
      <c r="AL2391" s="92"/>
      <c r="AM2391" s="92"/>
      <c r="AN2391" s="92"/>
      <c r="AO2391" s="92"/>
    </row>
    <row r="2392" spans="34:41">
      <c r="AH2392" s="92"/>
      <c r="AI2392" s="92"/>
      <c r="AJ2392" s="92"/>
      <c r="AK2392" s="92"/>
      <c r="AL2392" s="92"/>
      <c r="AM2392" s="92"/>
      <c r="AN2392" s="92"/>
      <c r="AO2392" s="92"/>
    </row>
    <row r="2393" spans="34:41">
      <c r="AH2393" s="92"/>
      <c r="AI2393" s="92"/>
      <c r="AJ2393" s="92"/>
      <c r="AK2393" s="92"/>
      <c r="AL2393" s="92"/>
      <c r="AM2393" s="92"/>
      <c r="AN2393" s="92"/>
      <c r="AO2393" s="92"/>
    </row>
    <row r="2394" spans="34:41">
      <c r="AH2394" s="92"/>
      <c r="AI2394" s="92"/>
      <c r="AJ2394" s="92"/>
      <c r="AK2394" s="92"/>
      <c r="AL2394" s="92"/>
      <c r="AM2394" s="92"/>
      <c r="AN2394" s="92"/>
      <c r="AO2394" s="92"/>
    </row>
    <row r="2395" spans="34:41">
      <c r="AH2395" s="92"/>
      <c r="AI2395" s="92"/>
      <c r="AJ2395" s="92"/>
      <c r="AK2395" s="92"/>
      <c r="AL2395" s="92"/>
      <c r="AM2395" s="92"/>
      <c r="AN2395" s="92"/>
      <c r="AO2395" s="92"/>
    </row>
    <row r="2396" spans="34:41">
      <c r="AH2396" s="92"/>
      <c r="AI2396" s="92"/>
      <c r="AJ2396" s="92"/>
      <c r="AK2396" s="92"/>
      <c r="AL2396" s="92"/>
      <c r="AM2396" s="92"/>
      <c r="AN2396" s="92"/>
      <c r="AO2396" s="92"/>
    </row>
    <row r="2397" spans="34:41">
      <c r="AH2397" s="92"/>
      <c r="AI2397" s="92"/>
      <c r="AJ2397" s="92"/>
      <c r="AK2397" s="92"/>
      <c r="AL2397" s="92"/>
      <c r="AM2397" s="92"/>
      <c r="AN2397" s="92"/>
      <c r="AO2397" s="92"/>
    </row>
    <row r="2398" spans="34:41">
      <c r="AH2398" s="92"/>
      <c r="AI2398" s="92"/>
      <c r="AJ2398" s="92"/>
      <c r="AK2398" s="92"/>
      <c r="AL2398" s="92"/>
      <c r="AM2398" s="92"/>
      <c r="AN2398" s="92"/>
      <c r="AO2398" s="92"/>
    </row>
    <row r="2399" spans="34:41">
      <c r="AH2399" s="92"/>
      <c r="AI2399" s="92"/>
      <c r="AJ2399" s="92"/>
      <c r="AK2399" s="92"/>
      <c r="AL2399" s="92"/>
      <c r="AM2399" s="92"/>
      <c r="AN2399" s="92"/>
      <c r="AO2399" s="92"/>
    </row>
    <row r="2400" spans="34:41">
      <c r="AH2400" s="92"/>
      <c r="AI2400" s="92"/>
      <c r="AJ2400" s="92"/>
      <c r="AK2400" s="92"/>
      <c r="AL2400" s="92"/>
      <c r="AM2400" s="92"/>
      <c r="AN2400" s="92"/>
      <c r="AO2400" s="92"/>
    </row>
    <row r="2401" spans="34:41">
      <c r="AH2401" s="92"/>
      <c r="AI2401" s="92"/>
      <c r="AJ2401" s="92"/>
      <c r="AK2401" s="92"/>
      <c r="AL2401" s="92"/>
      <c r="AM2401" s="92"/>
      <c r="AN2401" s="92"/>
      <c r="AO2401" s="92"/>
    </row>
    <row r="2402" spans="34:41">
      <c r="AH2402" s="92"/>
      <c r="AI2402" s="92"/>
      <c r="AJ2402" s="92"/>
      <c r="AK2402" s="92"/>
      <c r="AL2402" s="92"/>
      <c r="AM2402" s="92"/>
      <c r="AN2402" s="92"/>
      <c r="AO2402" s="92"/>
    </row>
    <row r="2403" spans="34:41">
      <c r="AH2403" s="92"/>
      <c r="AI2403" s="92"/>
      <c r="AJ2403" s="92"/>
      <c r="AK2403" s="92"/>
      <c r="AL2403" s="92"/>
      <c r="AM2403" s="92"/>
      <c r="AN2403" s="92"/>
      <c r="AO2403" s="92"/>
    </row>
    <row r="2404" spans="34:41">
      <c r="AH2404" s="92"/>
      <c r="AI2404" s="92"/>
      <c r="AJ2404" s="92"/>
      <c r="AK2404" s="92"/>
      <c r="AL2404" s="92"/>
      <c r="AM2404" s="92"/>
      <c r="AN2404" s="92"/>
      <c r="AO2404" s="92"/>
    </row>
    <row r="2405" spans="34:41">
      <c r="AH2405" s="92"/>
      <c r="AI2405" s="92"/>
      <c r="AJ2405" s="92"/>
      <c r="AK2405" s="92"/>
      <c r="AL2405" s="92"/>
      <c r="AM2405" s="92"/>
      <c r="AN2405" s="92"/>
      <c r="AO2405" s="92"/>
    </row>
    <row r="2406" spans="34:41">
      <c r="AH2406" s="92"/>
      <c r="AI2406" s="92"/>
      <c r="AJ2406" s="92"/>
      <c r="AK2406" s="92"/>
      <c r="AL2406" s="92"/>
      <c r="AM2406" s="92"/>
      <c r="AN2406" s="92"/>
      <c r="AO2406" s="92"/>
    </row>
    <row r="2407" spans="34:41">
      <c r="AH2407" s="92"/>
      <c r="AI2407" s="92"/>
      <c r="AJ2407" s="92"/>
      <c r="AK2407" s="92"/>
      <c r="AL2407" s="92"/>
      <c r="AM2407" s="92"/>
      <c r="AN2407" s="92"/>
      <c r="AO2407" s="92"/>
    </row>
    <row r="2408" spans="34:41">
      <c r="AH2408" s="92"/>
      <c r="AI2408" s="92"/>
      <c r="AJ2408" s="92"/>
      <c r="AK2408" s="92"/>
      <c r="AL2408" s="92"/>
      <c r="AM2408" s="92"/>
      <c r="AN2408" s="92"/>
      <c r="AO2408" s="92"/>
    </row>
    <row r="2409" spans="34:41">
      <c r="AH2409" s="92"/>
      <c r="AI2409" s="92"/>
      <c r="AJ2409" s="92"/>
      <c r="AK2409" s="92"/>
      <c r="AL2409" s="92"/>
      <c r="AM2409" s="92"/>
      <c r="AN2409" s="92"/>
      <c r="AO2409" s="92"/>
    </row>
    <row r="2410" spans="34:41">
      <c r="AH2410" s="92"/>
      <c r="AI2410" s="92"/>
      <c r="AJ2410" s="92"/>
      <c r="AK2410" s="92"/>
      <c r="AL2410" s="92"/>
      <c r="AM2410" s="92"/>
      <c r="AN2410" s="92"/>
      <c r="AO2410" s="92"/>
    </row>
    <row r="2411" spans="34:41">
      <c r="AH2411" s="92"/>
      <c r="AI2411" s="92"/>
      <c r="AJ2411" s="92"/>
      <c r="AK2411" s="92"/>
      <c r="AL2411" s="92"/>
      <c r="AM2411" s="92"/>
      <c r="AN2411" s="92"/>
      <c r="AO2411" s="92"/>
    </row>
    <row r="2412" spans="34:41">
      <c r="AH2412" s="92"/>
      <c r="AI2412" s="92"/>
      <c r="AJ2412" s="92"/>
      <c r="AK2412" s="92"/>
      <c r="AL2412" s="92"/>
      <c r="AM2412" s="92"/>
      <c r="AN2412" s="92"/>
      <c r="AO2412" s="92"/>
    </row>
    <row r="2413" spans="34:41">
      <c r="AH2413" s="92"/>
      <c r="AI2413" s="92"/>
      <c r="AJ2413" s="92"/>
      <c r="AK2413" s="92"/>
      <c r="AL2413" s="92"/>
      <c r="AM2413" s="92"/>
      <c r="AN2413" s="92"/>
      <c r="AO2413" s="92"/>
    </row>
    <row r="2414" spans="34:41">
      <c r="AH2414" s="92"/>
      <c r="AI2414" s="92"/>
      <c r="AJ2414" s="92"/>
      <c r="AK2414" s="92"/>
      <c r="AL2414" s="92"/>
      <c r="AM2414" s="92"/>
      <c r="AN2414" s="92"/>
      <c r="AO2414" s="92"/>
    </row>
    <row r="2415" spans="34:41">
      <c r="AH2415" s="92"/>
      <c r="AI2415" s="92"/>
      <c r="AJ2415" s="92"/>
      <c r="AK2415" s="92"/>
      <c r="AL2415" s="92"/>
      <c r="AM2415" s="92"/>
      <c r="AN2415" s="92"/>
      <c r="AO2415" s="92"/>
    </row>
    <row r="2416" spans="34:41">
      <c r="AH2416" s="92"/>
      <c r="AI2416" s="92"/>
      <c r="AJ2416" s="92"/>
      <c r="AK2416" s="92"/>
      <c r="AL2416" s="92"/>
      <c r="AM2416" s="92"/>
      <c r="AN2416" s="92"/>
      <c r="AO2416" s="92"/>
    </row>
    <row r="2417" spans="34:41">
      <c r="AH2417" s="92"/>
      <c r="AI2417" s="92"/>
      <c r="AJ2417" s="92"/>
      <c r="AK2417" s="92"/>
      <c r="AL2417" s="92"/>
      <c r="AM2417" s="92"/>
      <c r="AN2417" s="92"/>
      <c r="AO2417" s="92"/>
    </row>
    <row r="2418" spans="34:41">
      <c r="AH2418" s="92"/>
      <c r="AI2418" s="92"/>
      <c r="AJ2418" s="92"/>
      <c r="AK2418" s="92"/>
      <c r="AL2418" s="92"/>
      <c r="AM2418" s="92"/>
      <c r="AN2418" s="92"/>
      <c r="AO2418" s="92"/>
    </row>
    <row r="2419" spans="34:41">
      <c r="AH2419" s="92"/>
      <c r="AI2419" s="92"/>
      <c r="AJ2419" s="92"/>
      <c r="AK2419" s="92"/>
      <c r="AL2419" s="92"/>
      <c r="AM2419" s="92"/>
      <c r="AN2419" s="92"/>
      <c r="AO2419" s="92"/>
    </row>
    <row r="2420" spans="34:41">
      <c r="AH2420" s="92"/>
      <c r="AI2420" s="92"/>
      <c r="AJ2420" s="92"/>
      <c r="AK2420" s="92"/>
      <c r="AL2420" s="92"/>
      <c r="AM2420" s="92"/>
      <c r="AN2420" s="92"/>
      <c r="AO2420" s="92"/>
    </row>
    <row r="2421" spans="34:41">
      <c r="AH2421" s="92"/>
      <c r="AI2421" s="92"/>
      <c r="AJ2421" s="92"/>
      <c r="AK2421" s="92"/>
      <c r="AL2421" s="92"/>
      <c r="AM2421" s="92"/>
      <c r="AN2421" s="92"/>
      <c r="AO2421" s="92"/>
    </row>
    <row r="2422" spans="34:41">
      <c r="AH2422" s="92"/>
      <c r="AI2422" s="92"/>
      <c r="AJ2422" s="92"/>
      <c r="AK2422" s="92"/>
      <c r="AL2422" s="92"/>
      <c r="AM2422" s="92"/>
      <c r="AN2422" s="92"/>
      <c r="AO2422" s="92"/>
    </row>
    <row r="2423" spans="34:41">
      <c r="AH2423" s="92"/>
      <c r="AI2423" s="92"/>
      <c r="AJ2423" s="92"/>
      <c r="AK2423" s="92"/>
      <c r="AL2423" s="92"/>
      <c r="AM2423" s="92"/>
      <c r="AN2423" s="92"/>
      <c r="AO2423" s="92"/>
    </row>
    <row r="2424" spans="34:41">
      <c r="AH2424" s="92"/>
      <c r="AI2424" s="92"/>
      <c r="AJ2424" s="92"/>
      <c r="AK2424" s="92"/>
      <c r="AL2424" s="92"/>
      <c r="AM2424" s="92"/>
      <c r="AN2424" s="92"/>
      <c r="AO2424" s="92"/>
    </row>
    <row r="2425" spans="34:41">
      <c r="AH2425" s="92"/>
      <c r="AI2425" s="92"/>
      <c r="AJ2425" s="92"/>
      <c r="AK2425" s="92"/>
      <c r="AL2425" s="92"/>
      <c r="AM2425" s="92"/>
      <c r="AN2425" s="92"/>
      <c r="AO2425" s="92"/>
    </row>
    <row r="2426" spans="34:41">
      <c r="AH2426" s="92"/>
      <c r="AI2426" s="92"/>
      <c r="AJ2426" s="92"/>
      <c r="AK2426" s="92"/>
      <c r="AL2426" s="92"/>
      <c r="AM2426" s="92"/>
      <c r="AN2426" s="92"/>
      <c r="AO2426" s="92"/>
    </row>
    <row r="2427" spans="34:41">
      <c r="AH2427" s="92"/>
      <c r="AI2427" s="92"/>
      <c r="AJ2427" s="92"/>
      <c r="AK2427" s="92"/>
      <c r="AL2427" s="92"/>
      <c r="AM2427" s="92"/>
      <c r="AN2427" s="92"/>
      <c r="AO2427" s="92"/>
    </row>
    <row r="2428" spans="34:41">
      <c r="AH2428" s="92"/>
      <c r="AI2428" s="92"/>
      <c r="AJ2428" s="92"/>
      <c r="AK2428" s="92"/>
      <c r="AL2428" s="92"/>
      <c r="AM2428" s="92"/>
      <c r="AN2428" s="92"/>
      <c r="AO2428" s="92"/>
    </row>
    <row r="2429" spans="34:41">
      <c r="AH2429" s="92"/>
      <c r="AI2429" s="92"/>
      <c r="AJ2429" s="92"/>
      <c r="AK2429" s="92"/>
      <c r="AL2429" s="92"/>
      <c r="AM2429" s="92"/>
      <c r="AN2429" s="92"/>
      <c r="AO2429" s="92"/>
    </row>
    <row r="2430" spans="34:41">
      <c r="AH2430" s="92"/>
      <c r="AI2430" s="92"/>
      <c r="AJ2430" s="92"/>
      <c r="AK2430" s="92"/>
      <c r="AL2430" s="92"/>
      <c r="AM2430" s="92"/>
      <c r="AN2430" s="92"/>
      <c r="AO2430" s="92"/>
    </row>
    <row r="2431" spans="34:41">
      <c r="AH2431" s="92"/>
      <c r="AI2431" s="92"/>
      <c r="AJ2431" s="92"/>
      <c r="AK2431" s="92"/>
      <c r="AL2431" s="92"/>
      <c r="AM2431" s="92"/>
      <c r="AN2431" s="92"/>
      <c r="AO2431" s="92"/>
    </row>
    <row r="2432" spans="34:41">
      <c r="AH2432" s="92"/>
      <c r="AI2432" s="92"/>
      <c r="AJ2432" s="92"/>
      <c r="AK2432" s="92"/>
      <c r="AL2432" s="92"/>
      <c r="AM2432" s="92"/>
      <c r="AN2432" s="92"/>
      <c r="AO2432" s="92"/>
    </row>
    <row r="2433" spans="34:41">
      <c r="AH2433" s="92"/>
      <c r="AI2433" s="92"/>
      <c r="AJ2433" s="92"/>
      <c r="AK2433" s="92"/>
      <c r="AL2433" s="92"/>
      <c r="AM2433" s="92"/>
      <c r="AN2433" s="92"/>
      <c r="AO2433" s="92"/>
    </row>
    <row r="2434" spans="34:41">
      <c r="AH2434" s="92"/>
      <c r="AI2434" s="92"/>
      <c r="AJ2434" s="92"/>
      <c r="AK2434" s="92"/>
      <c r="AL2434" s="92"/>
      <c r="AM2434" s="92"/>
      <c r="AN2434" s="92"/>
      <c r="AO2434" s="92"/>
    </row>
    <row r="2435" spans="34:41">
      <c r="AH2435" s="92"/>
      <c r="AI2435" s="92"/>
      <c r="AJ2435" s="92"/>
      <c r="AK2435" s="92"/>
      <c r="AL2435" s="92"/>
      <c r="AM2435" s="92"/>
      <c r="AN2435" s="92"/>
      <c r="AO2435" s="92"/>
    </row>
    <row r="2436" spans="34:41">
      <c r="AH2436" s="92"/>
      <c r="AI2436" s="92"/>
      <c r="AJ2436" s="92"/>
      <c r="AK2436" s="92"/>
      <c r="AL2436" s="92"/>
      <c r="AM2436" s="92"/>
      <c r="AN2436" s="92"/>
      <c r="AO2436" s="92"/>
    </row>
    <row r="2437" spans="34:41">
      <c r="AH2437" s="92"/>
      <c r="AI2437" s="92"/>
      <c r="AJ2437" s="92"/>
      <c r="AK2437" s="92"/>
      <c r="AL2437" s="92"/>
      <c r="AM2437" s="92"/>
      <c r="AN2437" s="92"/>
      <c r="AO2437" s="92"/>
    </row>
    <row r="2438" spans="34:41">
      <c r="AH2438" s="92"/>
      <c r="AI2438" s="92"/>
      <c r="AJ2438" s="92"/>
      <c r="AK2438" s="92"/>
      <c r="AL2438" s="92"/>
      <c r="AM2438" s="92"/>
      <c r="AN2438" s="92"/>
      <c r="AO2438" s="92"/>
    </row>
    <row r="2439" spans="34:41">
      <c r="AH2439" s="92"/>
      <c r="AI2439" s="92"/>
      <c r="AJ2439" s="92"/>
      <c r="AK2439" s="92"/>
      <c r="AL2439" s="92"/>
      <c r="AM2439" s="92"/>
      <c r="AN2439" s="92"/>
      <c r="AO2439" s="92"/>
    </row>
    <row r="2440" spans="34:41">
      <c r="AH2440" s="92"/>
      <c r="AI2440" s="92"/>
      <c r="AJ2440" s="92"/>
      <c r="AK2440" s="92"/>
      <c r="AL2440" s="92"/>
      <c r="AM2440" s="92"/>
      <c r="AN2440" s="92"/>
      <c r="AO2440" s="92"/>
    </row>
    <row r="2441" spans="34:41">
      <c r="AH2441" s="92"/>
      <c r="AI2441" s="92"/>
      <c r="AJ2441" s="92"/>
      <c r="AK2441" s="92"/>
      <c r="AL2441" s="92"/>
      <c r="AM2441" s="92"/>
      <c r="AN2441" s="92"/>
      <c r="AO2441" s="92"/>
    </row>
    <row r="2442" spans="34:41">
      <c r="AH2442" s="92"/>
      <c r="AI2442" s="92"/>
      <c r="AJ2442" s="92"/>
      <c r="AK2442" s="92"/>
      <c r="AL2442" s="92"/>
      <c r="AM2442" s="92"/>
      <c r="AN2442" s="92"/>
      <c r="AO2442" s="92"/>
    </row>
    <row r="2443" spans="34:41">
      <c r="AH2443" s="92"/>
      <c r="AI2443" s="92"/>
      <c r="AJ2443" s="92"/>
      <c r="AK2443" s="92"/>
      <c r="AL2443" s="92"/>
      <c r="AM2443" s="92"/>
      <c r="AN2443" s="92"/>
      <c r="AO2443" s="92"/>
    </row>
    <row r="2444" spans="34:41">
      <c r="AH2444" s="92"/>
      <c r="AI2444" s="92"/>
      <c r="AJ2444" s="92"/>
      <c r="AK2444" s="92"/>
      <c r="AL2444" s="92"/>
      <c r="AM2444" s="92"/>
      <c r="AN2444" s="92"/>
      <c r="AO2444" s="92"/>
    </row>
    <row r="2445" spans="34:41">
      <c r="AH2445" s="92"/>
      <c r="AI2445" s="92"/>
      <c r="AJ2445" s="92"/>
      <c r="AK2445" s="92"/>
      <c r="AL2445" s="92"/>
      <c r="AM2445" s="92"/>
      <c r="AN2445" s="92"/>
      <c r="AO2445" s="92"/>
    </row>
    <row r="2446" spans="34:41">
      <c r="AH2446" s="92"/>
      <c r="AI2446" s="92"/>
      <c r="AJ2446" s="92"/>
      <c r="AK2446" s="92"/>
      <c r="AL2446" s="92"/>
      <c r="AM2446" s="92"/>
      <c r="AN2446" s="92"/>
      <c r="AO2446" s="92"/>
    </row>
    <row r="2447" spans="34:41">
      <c r="AH2447" s="92"/>
      <c r="AI2447" s="92"/>
      <c r="AJ2447" s="92"/>
      <c r="AK2447" s="92"/>
      <c r="AL2447" s="92"/>
      <c r="AM2447" s="92"/>
      <c r="AN2447" s="92"/>
      <c r="AO2447" s="92"/>
    </row>
    <row r="2448" spans="34:41">
      <c r="AH2448" s="92"/>
      <c r="AI2448" s="92"/>
      <c r="AJ2448" s="92"/>
      <c r="AK2448" s="92"/>
      <c r="AL2448" s="92"/>
      <c r="AM2448" s="92"/>
      <c r="AN2448" s="92"/>
      <c r="AO2448" s="92"/>
    </row>
    <row r="2449" spans="34:41">
      <c r="AH2449" s="92"/>
      <c r="AI2449" s="92"/>
      <c r="AJ2449" s="92"/>
      <c r="AK2449" s="92"/>
      <c r="AL2449" s="92"/>
      <c r="AM2449" s="92"/>
      <c r="AN2449" s="92"/>
      <c r="AO2449" s="92"/>
    </row>
    <row r="2450" spans="34:41">
      <c r="AH2450" s="92"/>
      <c r="AI2450" s="92"/>
      <c r="AJ2450" s="92"/>
      <c r="AK2450" s="92"/>
      <c r="AL2450" s="92"/>
      <c r="AM2450" s="92"/>
      <c r="AN2450" s="92"/>
      <c r="AO2450" s="92"/>
    </row>
    <row r="2451" spans="34:41">
      <c r="AH2451" s="92"/>
      <c r="AI2451" s="92"/>
      <c r="AJ2451" s="92"/>
      <c r="AK2451" s="92"/>
      <c r="AL2451" s="92"/>
      <c r="AM2451" s="92"/>
      <c r="AN2451" s="92"/>
      <c r="AO2451" s="92"/>
    </row>
    <row r="2452" spans="34:41">
      <c r="AH2452" s="92"/>
      <c r="AI2452" s="92"/>
      <c r="AJ2452" s="92"/>
      <c r="AK2452" s="92"/>
      <c r="AL2452" s="92"/>
      <c r="AM2452" s="92"/>
      <c r="AN2452" s="92"/>
      <c r="AO2452" s="92"/>
    </row>
    <row r="2453" spans="34:41">
      <c r="AH2453" s="92"/>
      <c r="AI2453" s="92"/>
      <c r="AJ2453" s="92"/>
      <c r="AK2453" s="92"/>
      <c r="AL2453" s="92"/>
      <c r="AM2453" s="92"/>
      <c r="AN2453" s="92"/>
      <c r="AO2453" s="92"/>
    </row>
    <row r="2454" spans="34:41">
      <c r="AH2454" s="92"/>
      <c r="AI2454" s="92"/>
      <c r="AJ2454" s="92"/>
      <c r="AK2454" s="92"/>
      <c r="AL2454" s="92"/>
      <c r="AM2454" s="92"/>
      <c r="AN2454" s="92"/>
      <c r="AO2454" s="92"/>
    </row>
    <row r="2455" spans="34:41">
      <c r="AH2455" s="92"/>
      <c r="AI2455" s="92"/>
      <c r="AJ2455" s="92"/>
      <c r="AK2455" s="92"/>
      <c r="AL2455" s="92"/>
      <c r="AM2455" s="92"/>
      <c r="AN2455" s="92"/>
      <c r="AO2455" s="92"/>
    </row>
    <row r="2456" spans="34:41">
      <c r="AH2456" s="92"/>
      <c r="AI2456" s="92"/>
      <c r="AJ2456" s="92"/>
      <c r="AK2456" s="92"/>
      <c r="AL2456" s="92"/>
      <c r="AM2456" s="92"/>
      <c r="AN2456" s="92"/>
      <c r="AO2456" s="92"/>
    </row>
    <row r="2457" spans="34:41">
      <c r="AH2457" s="92"/>
      <c r="AI2457" s="92"/>
      <c r="AJ2457" s="92"/>
      <c r="AK2457" s="92"/>
      <c r="AL2457" s="92"/>
      <c r="AM2457" s="92"/>
      <c r="AN2457" s="92"/>
      <c r="AO2457" s="92"/>
    </row>
    <row r="2458" spans="34:41">
      <c r="AH2458" s="92"/>
      <c r="AI2458" s="92"/>
      <c r="AJ2458" s="92"/>
      <c r="AK2458" s="92"/>
      <c r="AL2458" s="92"/>
      <c r="AM2458" s="92"/>
      <c r="AN2458" s="92"/>
      <c r="AO2458" s="92"/>
    </row>
    <row r="2459" spans="34:41">
      <c r="AH2459" s="92"/>
      <c r="AI2459" s="92"/>
      <c r="AJ2459" s="92"/>
      <c r="AK2459" s="92"/>
      <c r="AL2459" s="92"/>
      <c r="AM2459" s="92"/>
      <c r="AN2459" s="92"/>
      <c r="AO2459" s="92"/>
    </row>
    <row r="2460" spans="34:41">
      <c r="AH2460" s="92"/>
      <c r="AI2460" s="92"/>
      <c r="AJ2460" s="92"/>
      <c r="AK2460" s="92"/>
      <c r="AL2460" s="92"/>
      <c r="AM2460" s="92"/>
      <c r="AN2460" s="92"/>
      <c r="AO2460" s="92"/>
    </row>
    <row r="2461" spans="34:41">
      <c r="AH2461" s="92"/>
      <c r="AI2461" s="92"/>
      <c r="AJ2461" s="92"/>
      <c r="AK2461" s="92"/>
      <c r="AL2461" s="92"/>
      <c r="AM2461" s="92"/>
      <c r="AN2461" s="92"/>
      <c r="AO2461" s="92"/>
    </row>
    <row r="2462" spans="34:41">
      <c r="AH2462" s="92"/>
      <c r="AI2462" s="92"/>
      <c r="AJ2462" s="92"/>
      <c r="AK2462" s="92"/>
      <c r="AL2462" s="92"/>
      <c r="AM2462" s="92"/>
      <c r="AN2462" s="92"/>
      <c r="AO2462" s="92"/>
    </row>
    <row r="2463" spans="34:41">
      <c r="AH2463" s="92"/>
      <c r="AI2463" s="92"/>
      <c r="AJ2463" s="92"/>
      <c r="AK2463" s="92"/>
      <c r="AL2463" s="92"/>
      <c r="AM2463" s="92"/>
      <c r="AN2463" s="92"/>
      <c r="AO2463" s="92"/>
    </row>
    <row r="2464" spans="34:41">
      <c r="AH2464" s="92"/>
      <c r="AI2464" s="92"/>
      <c r="AJ2464" s="92"/>
      <c r="AK2464" s="92"/>
      <c r="AL2464" s="92"/>
      <c r="AM2464" s="92"/>
      <c r="AN2464" s="92"/>
      <c r="AO2464" s="92"/>
    </row>
    <row r="2465" spans="34:41">
      <c r="AH2465" s="92"/>
      <c r="AI2465" s="92"/>
      <c r="AJ2465" s="92"/>
      <c r="AK2465" s="92"/>
      <c r="AL2465" s="92"/>
      <c r="AM2465" s="92"/>
      <c r="AN2465" s="92"/>
      <c r="AO2465" s="92"/>
    </row>
    <row r="2466" spans="34:41">
      <c r="AH2466" s="92"/>
      <c r="AI2466" s="92"/>
      <c r="AJ2466" s="92"/>
      <c r="AK2466" s="92"/>
      <c r="AL2466" s="92"/>
      <c r="AM2466" s="92"/>
      <c r="AN2466" s="92"/>
      <c r="AO2466" s="92"/>
    </row>
    <row r="2467" spans="34:41">
      <c r="AH2467" s="92"/>
      <c r="AI2467" s="92"/>
      <c r="AJ2467" s="92"/>
      <c r="AK2467" s="92"/>
      <c r="AL2467" s="92"/>
      <c r="AM2467" s="92"/>
      <c r="AN2467" s="92"/>
      <c r="AO2467" s="92"/>
    </row>
    <row r="2468" spans="34:41">
      <c r="AH2468" s="92"/>
      <c r="AI2468" s="92"/>
      <c r="AJ2468" s="92"/>
      <c r="AK2468" s="92"/>
      <c r="AL2468" s="92"/>
      <c r="AM2468" s="92"/>
      <c r="AN2468" s="92"/>
      <c r="AO2468" s="92"/>
    </row>
    <row r="2469" spans="34:41">
      <c r="AH2469" s="92"/>
      <c r="AI2469" s="92"/>
      <c r="AJ2469" s="92"/>
      <c r="AK2469" s="92"/>
      <c r="AL2469" s="92"/>
      <c r="AM2469" s="92"/>
      <c r="AN2469" s="92"/>
      <c r="AO2469" s="92"/>
    </row>
    <row r="2470" spans="34:41">
      <c r="AH2470" s="92"/>
      <c r="AI2470" s="92"/>
      <c r="AJ2470" s="92"/>
      <c r="AK2470" s="92"/>
      <c r="AL2470" s="92"/>
      <c r="AM2470" s="92"/>
      <c r="AN2470" s="92"/>
      <c r="AO2470" s="92"/>
    </row>
    <row r="2471" spans="34:41">
      <c r="AH2471" s="92"/>
      <c r="AI2471" s="92"/>
      <c r="AJ2471" s="92"/>
      <c r="AK2471" s="92"/>
      <c r="AL2471" s="92"/>
      <c r="AM2471" s="92"/>
      <c r="AN2471" s="92"/>
      <c r="AO2471" s="92"/>
    </row>
    <row r="2472" spans="34:41">
      <c r="AH2472" s="92"/>
      <c r="AI2472" s="92"/>
      <c r="AJ2472" s="92"/>
      <c r="AK2472" s="92"/>
      <c r="AL2472" s="92"/>
      <c r="AM2472" s="92"/>
      <c r="AN2472" s="92"/>
      <c r="AO2472" s="92"/>
    </row>
    <row r="2473" spans="34:41">
      <c r="AH2473" s="92"/>
      <c r="AI2473" s="92"/>
      <c r="AJ2473" s="92"/>
      <c r="AK2473" s="92"/>
      <c r="AL2473" s="92"/>
      <c r="AM2473" s="92"/>
      <c r="AN2473" s="92"/>
      <c r="AO2473" s="92"/>
    </row>
    <row r="2474" spans="34:41">
      <c r="AH2474" s="92"/>
      <c r="AI2474" s="92"/>
      <c r="AJ2474" s="92"/>
      <c r="AK2474" s="92"/>
      <c r="AL2474" s="92"/>
      <c r="AM2474" s="92"/>
      <c r="AN2474" s="92"/>
      <c r="AO2474" s="92"/>
    </row>
    <row r="2475" spans="34:41">
      <c r="AH2475" s="92"/>
      <c r="AI2475" s="92"/>
      <c r="AJ2475" s="92"/>
      <c r="AK2475" s="92"/>
      <c r="AL2475" s="92"/>
      <c r="AM2475" s="92"/>
      <c r="AN2475" s="92"/>
      <c r="AO2475" s="92"/>
    </row>
    <row r="2476" spans="34:41">
      <c r="AH2476" s="92"/>
      <c r="AI2476" s="92"/>
      <c r="AJ2476" s="92"/>
      <c r="AK2476" s="92"/>
      <c r="AL2476" s="92"/>
      <c r="AM2476" s="92"/>
      <c r="AN2476" s="92"/>
      <c r="AO2476" s="92"/>
    </row>
    <row r="2477" spans="34:41">
      <c r="AH2477" s="92"/>
      <c r="AI2477" s="92"/>
      <c r="AJ2477" s="92"/>
      <c r="AK2477" s="92"/>
      <c r="AL2477" s="92"/>
      <c r="AM2477" s="92"/>
      <c r="AN2477" s="92"/>
      <c r="AO2477" s="92"/>
    </row>
    <row r="2478" spans="34:41">
      <c r="AH2478" s="92"/>
      <c r="AI2478" s="92"/>
      <c r="AJ2478" s="92"/>
      <c r="AK2478" s="92"/>
      <c r="AL2478" s="92"/>
      <c r="AM2478" s="92"/>
      <c r="AN2478" s="92"/>
      <c r="AO2478" s="92"/>
    </row>
    <row r="2479" spans="34:41">
      <c r="AH2479" s="92"/>
      <c r="AI2479" s="92"/>
      <c r="AJ2479" s="92"/>
      <c r="AK2479" s="92"/>
      <c r="AL2479" s="92"/>
      <c r="AM2479" s="92"/>
      <c r="AN2479" s="92"/>
      <c r="AO2479" s="92"/>
    </row>
    <row r="2480" spans="34:41">
      <c r="AH2480" s="92"/>
      <c r="AI2480" s="92"/>
      <c r="AJ2480" s="92"/>
      <c r="AK2480" s="92"/>
      <c r="AL2480" s="92"/>
      <c r="AM2480" s="92"/>
      <c r="AN2480" s="92"/>
      <c r="AO2480" s="92"/>
    </row>
    <row r="2481" spans="34:41">
      <c r="AH2481" s="92"/>
      <c r="AI2481" s="92"/>
      <c r="AJ2481" s="92"/>
      <c r="AK2481" s="92"/>
      <c r="AL2481" s="92"/>
      <c r="AM2481" s="92"/>
      <c r="AN2481" s="92"/>
      <c r="AO2481" s="92"/>
    </row>
    <row r="2482" spans="34:41">
      <c r="AH2482" s="92"/>
      <c r="AI2482" s="92"/>
      <c r="AJ2482" s="92"/>
      <c r="AK2482" s="92"/>
      <c r="AL2482" s="92"/>
      <c r="AM2482" s="92"/>
      <c r="AN2482" s="92"/>
      <c r="AO2482" s="92"/>
    </row>
    <row r="2483" spans="34:41">
      <c r="AH2483" s="92"/>
      <c r="AI2483" s="92"/>
      <c r="AJ2483" s="92"/>
      <c r="AK2483" s="92"/>
      <c r="AL2483" s="92"/>
      <c r="AM2483" s="92"/>
      <c r="AN2483" s="92"/>
      <c r="AO2483" s="92"/>
    </row>
    <row r="2484" spans="34:41">
      <c r="AH2484" s="92"/>
      <c r="AI2484" s="92"/>
      <c r="AJ2484" s="92"/>
      <c r="AK2484" s="92"/>
      <c r="AL2484" s="92"/>
      <c r="AM2484" s="92"/>
      <c r="AN2484" s="92"/>
      <c r="AO2484" s="92"/>
    </row>
    <row r="2485" spans="34:41">
      <c r="AH2485" s="92"/>
      <c r="AI2485" s="92"/>
      <c r="AJ2485" s="92"/>
      <c r="AK2485" s="92"/>
      <c r="AL2485" s="92"/>
      <c r="AM2485" s="92"/>
      <c r="AN2485" s="92"/>
      <c r="AO2485" s="92"/>
    </row>
    <row r="2486" spans="34:41">
      <c r="AH2486" s="92"/>
      <c r="AI2486" s="92"/>
      <c r="AJ2486" s="92"/>
      <c r="AK2486" s="92"/>
      <c r="AL2486" s="92"/>
      <c r="AM2486" s="92"/>
      <c r="AN2486" s="92"/>
      <c r="AO2486" s="92"/>
    </row>
    <row r="2487" spans="34:41">
      <c r="AH2487" s="92"/>
      <c r="AI2487" s="92"/>
      <c r="AJ2487" s="92"/>
      <c r="AK2487" s="92"/>
      <c r="AL2487" s="92"/>
      <c r="AM2487" s="92"/>
      <c r="AN2487" s="92"/>
      <c r="AO2487" s="92"/>
    </row>
    <row r="2488" spans="34:41">
      <c r="AH2488" s="92"/>
      <c r="AI2488" s="92"/>
      <c r="AJ2488" s="92"/>
      <c r="AK2488" s="92"/>
      <c r="AL2488" s="92"/>
      <c r="AM2488" s="92"/>
      <c r="AN2488" s="92"/>
      <c r="AO2488" s="92"/>
    </row>
    <row r="2489" spans="34:41">
      <c r="AH2489" s="92"/>
      <c r="AI2489" s="92"/>
      <c r="AJ2489" s="92"/>
      <c r="AK2489" s="92"/>
      <c r="AL2489" s="92"/>
      <c r="AM2489" s="92"/>
      <c r="AN2489" s="92"/>
      <c r="AO2489" s="92"/>
    </row>
    <row r="2490" spans="34:41">
      <c r="AH2490" s="92"/>
      <c r="AI2490" s="92"/>
      <c r="AJ2490" s="92"/>
      <c r="AK2490" s="92"/>
      <c r="AL2490" s="92"/>
      <c r="AM2490" s="92"/>
      <c r="AN2490" s="92"/>
      <c r="AO2490" s="92"/>
    </row>
    <row r="2491" spans="34:41">
      <c r="AH2491" s="92"/>
      <c r="AI2491" s="92"/>
      <c r="AJ2491" s="92"/>
      <c r="AK2491" s="92"/>
      <c r="AL2491" s="92"/>
      <c r="AM2491" s="92"/>
      <c r="AN2491" s="92"/>
      <c r="AO2491" s="92"/>
    </row>
    <row r="2492" spans="34:41">
      <c r="AH2492" s="92"/>
      <c r="AI2492" s="92"/>
      <c r="AJ2492" s="92"/>
      <c r="AK2492" s="92"/>
      <c r="AL2492" s="92"/>
      <c r="AM2492" s="92"/>
      <c r="AN2492" s="92"/>
      <c r="AO2492" s="92"/>
    </row>
    <row r="2493" spans="34:41">
      <c r="AH2493" s="92"/>
      <c r="AI2493" s="92"/>
      <c r="AJ2493" s="92"/>
      <c r="AK2493" s="92"/>
      <c r="AL2493" s="92"/>
      <c r="AM2493" s="92"/>
      <c r="AN2493" s="92"/>
      <c r="AO2493" s="92"/>
    </row>
    <row r="2494" spans="34:41">
      <c r="AH2494" s="92"/>
      <c r="AI2494" s="92"/>
      <c r="AJ2494" s="92"/>
      <c r="AK2494" s="92"/>
      <c r="AL2494" s="92"/>
      <c r="AM2494" s="92"/>
      <c r="AN2494" s="92"/>
      <c r="AO2494" s="92"/>
    </row>
    <row r="2495" spans="34:41">
      <c r="AH2495" s="92"/>
      <c r="AI2495" s="92"/>
      <c r="AJ2495" s="92"/>
      <c r="AK2495" s="92"/>
      <c r="AL2495" s="92"/>
      <c r="AM2495" s="92"/>
      <c r="AN2495" s="92"/>
      <c r="AO2495" s="92"/>
    </row>
    <row r="2496" spans="34:41">
      <c r="AH2496" s="92"/>
      <c r="AI2496" s="92"/>
      <c r="AJ2496" s="92"/>
      <c r="AK2496" s="92"/>
      <c r="AL2496" s="92"/>
      <c r="AM2496" s="92"/>
      <c r="AN2496" s="92"/>
      <c r="AO2496" s="92"/>
    </row>
    <row r="2497" spans="34:41">
      <c r="AH2497" s="92"/>
      <c r="AI2497" s="92"/>
      <c r="AJ2497" s="92"/>
      <c r="AK2497" s="92"/>
      <c r="AL2497" s="92"/>
      <c r="AM2497" s="92"/>
      <c r="AN2497" s="92"/>
      <c r="AO2497" s="92"/>
    </row>
    <row r="2498" spans="34:41">
      <c r="AH2498" s="92"/>
      <c r="AI2498" s="92"/>
      <c r="AJ2498" s="92"/>
      <c r="AK2498" s="92"/>
      <c r="AL2498" s="92"/>
      <c r="AM2498" s="92"/>
      <c r="AN2498" s="92"/>
      <c r="AO2498" s="92"/>
    </row>
    <row r="2499" spans="34:41">
      <c r="AH2499" s="92"/>
      <c r="AI2499" s="92"/>
      <c r="AJ2499" s="92"/>
      <c r="AK2499" s="92"/>
      <c r="AL2499" s="92"/>
      <c r="AM2499" s="92"/>
      <c r="AN2499" s="92"/>
      <c r="AO2499" s="92"/>
    </row>
    <row r="2500" spans="34:41">
      <c r="AH2500" s="92"/>
      <c r="AI2500" s="92"/>
      <c r="AJ2500" s="92"/>
      <c r="AK2500" s="92"/>
      <c r="AL2500" s="92"/>
      <c r="AM2500" s="92"/>
      <c r="AN2500" s="92"/>
      <c r="AO2500" s="92"/>
    </row>
    <row r="2501" spans="34:41">
      <c r="AH2501" s="92"/>
      <c r="AI2501" s="92"/>
      <c r="AJ2501" s="92"/>
      <c r="AK2501" s="92"/>
      <c r="AL2501" s="92"/>
      <c r="AM2501" s="92"/>
      <c r="AN2501" s="92"/>
      <c r="AO2501" s="92"/>
    </row>
    <row r="2502" spans="34:41">
      <c r="AH2502" s="92"/>
      <c r="AI2502" s="92"/>
      <c r="AJ2502" s="92"/>
      <c r="AK2502" s="92"/>
      <c r="AL2502" s="92"/>
      <c r="AM2502" s="92"/>
      <c r="AN2502" s="92"/>
      <c r="AO2502" s="92"/>
    </row>
    <row r="2503" spans="34:41">
      <c r="AH2503" s="92"/>
      <c r="AI2503" s="92"/>
      <c r="AJ2503" s="92"/>
      <c r="AK2503" s="92"/>
      <c r="AL2503" s="92"/>
      <c r="AM2503" s="92"/>
      <c r="AN2503" s="92"/>
      <c r="AO2503" s="92"/>
    </row>
    <row r="2504" spans="34:41">
      <c r="AH2504" s="92"/>
      <c r="AI2504" s="92"/>
      <c r="AJ2504" s="92"/>
      <c r="AK2504" s="92"/>
      <c r="AL2504" s="92"/>
      <c r="AM2504" s="92"/>
      <c r="AN2504" s="92"/>
      <c r="AO2504" s="92"/>
    </row>
    <row r="2505" spans="34:41">
      <c r="AH2505" s="92"/>
      <c r="AI2505" s="92"/>
      <c r="AJ2505" s="92"/>
      <c r="AK2505" s="92"/>
      <c r="AL2505" s="92"/>
      <c r="AM2505" s="92"/>
      <c r="AN2505" s="92"/>
      <c r="AO2505" s="92"/>
    </row>
    <row r="2506" spans="34:41">
      <c r="AH2506" s="92"/>
      <c r="AI2506" s="92"/>
      <c r="AJ2506" s="92"/>
      <c r="AK2506" s="92"/>
      <c r="AL2506" s="92"/>
      <c r="AM2506" s="92"/>
      <c r="AN2506" s="92"/>
      <c r="AO2506" s="92"/>
    </row>
    <row r="2507" spans="34:41">
      <c r="AH2507" s="92"/>
      <c r="AI2507" s="92"/>
      <c r="AJ2507" s="92"/>
      <c r="AK2507" s="92"/>
      <c r="AL2507" s="92"/>
      <c r="AM2507" s="92"/>
      <c r="AN2507" s="92"/>
      <c r="AO2507" s="92"/>
    </row>
    <row r="2508" spans="34:41">
      <c r="AH2508" s="92"/>
      <c r="AI2508" s="92"/>
      <c r="AJ2508" s="92"/>
      <c r="AK2508" s="92"/>
      <c r="AL2508" s="92"/>
      <c r="AM2508" s="92"/>
      <c r="AN2508" s="92"/>
      <c r="AO2508" s="92"/>
    </row>
    <row r="2509" spans="34:41">
      <c r="AH2509" s="92"/>
      <c r="AI2509" s="92"/>
      <c r="AJ2509" s="92"/>
      <c r="AK2509" s="92"/>
      <c r="AL2509" s="92"/>
      <c r="AM2509" s="92"/>
      <c r="AN2509" s="92"/>
      <c r="AO2509" s="92"/>
    </row>
    <row r="2510" spans="34:41">
      <c r="AH2510" s="92"/>
      <c r="AI2510" s="92"/>
      <c r="AJ2510" s="92"/>
      <c r="AK2510" s="92"/>
      <c r="AL2510" s="92"/>
      <c r="AM2510" s="92"/>
      <c r="AN2510" s="92"/>
      <c r="AO2510" s="92"/>
    </row>
    <row r="2511" spans="34:41">
      <c r="AH2511" s="92"/>
      <c r="AI2511" s="92"/>
      <c r="AJ2511" s="92"/>
      <c r="AK2511" s="92"/>
      <c r="AL2511" s="92"/>
      <c r="AM2511" s="92"/>
      <c r="AN2511" s="92"/>
      <c r="AO2511" s="92"/>
    </row>
    <row r="2512" spans="34:41">
      <c r="AH2512" s="92"/>
      <c r="AI2512" s="92"/>
      <c r="AJ2512" s="92"/>
      <c r="AK2512" s="92"/>
      <c r="AL2512" s="92"/>
      <c r="AM2512" s="92"/>
      <c r="AN2512" s="92"/>
      <c r="AO2512" s="92"/>
    </row>
    <row r="2513" spans="34:41">
      <c r="AH2513" s="92"/>
      <c r="AI2513" s="92"/>
      <c r="AJ2513" s="92"/>
      <c r="AK2513" s="92"/>
      <c r="AL2513" s="92"/>
      <c r="AM2513" s="92"/>
      <c r="AN2513" s="92"/>
      <c r="AO2513" s="92"/>
    </row>
    <row r="2514" spans="34:41">
      <c r="AH2514" s="92"/>
      <c r="AI2514" s="92"/>
      <c r="AJ2514" s="92"/>
      <c r="AK2514" s="92"/>
      <c r="AL2514" s="92"/>
      <c r="AM2514" s="92"/>
      <c r="AN2514" s="92"/>
      <c r="AO2514" s="92"/>
    </row>
    <row r="2515" spans="34:41">
      <c r="AH2515" s="92"/>
      <c r="AI2515" s="92"/>
      <c r="AJ2515" s="92"/>
      <c r="AK2515" s="92"/>
      <c r="AL2515" s="92"/>
      <c r="AM2515" s="92"/>
      <c r="AN2515" s="92"/>
      <c r="AO2515" s="92"/>
    </row>
    <row r="2516" spans="34:41">
      <c r="AH2516" s="92"/>
      <c r="AI2516" s="92"/>
      <c r="AJ2516" s="92"/>
      <c r="AK2516" s="92"/>
      <c r="AL2516" s="92"/>
      <c r="AM2516" s="92"/>
      <c r="AN2516" s="92"/>
      <c r="AO2516" s="92"/>
    </row>
    <row r="2517" spans="34:41">
      <c r="AH2517" s="92"/>
      <c r="AI2517" s="92"/>
      <c r="AJ2517" s="92"/>
      <c r="AK2517" s="92"/>
      <c r="AL2517" s="92"/>
      <c r="AM2517" s="92"/>
      <c r="AN2517" s="92"/>
      <c r="AO2517" s="92"/>
    </row>
    <row r="2518" spans="34:41">
      <c r="AH2518" s="92"/>
      <c r="AI2518" s="92"/>
      <c r="AJ2518" s="92"/>
      <c r="AK2518" s="92"/>
      <c r="AL2518" s="92"/>
      <c r="AM2518" s="92"/>
      <c r="AN2518" s="92"/>
      <c r="AO2518" s="92"/>
    </row>
    <row r="2519" spans="34:41">
      <c r="AH2519" s="92"/>
      <c r="AI2519" s="92"/>
      <c r="AJ2519" s="92"/>
      <c r="AK2519" s="92"/>
      <c r="AL2519" s="92"/>
      <c r="AM2519" s="92"/>
      <c r="AN2519" s="92"/>
      <c r="AO2519" s="92"/>
    </row>
    <row r="2520" spans="34:41">
      <c r="AH2520" s="92"/>
      <c r="AI2520" s="92"/>
      <c r="AJ2520" s="92"/>
      <c r="AK2520" s="92"/>
      <c r="AL2520" s="92"/>
      <c r="AM2520" s="92"/>
      <c r="AN2520" s="92"/>
      <c r="AO2520" s="92"/>
    </row>
    <row r="2521" spans="34:41">
      <c r="AH2521" s="92"/>
      <c r="AI2521" s="92"/>
      <c r="AJ2521" s="92"/>
      <c r="AK2521" s="92"/>
      <c r="AL2521" s="92"/>
      <c r="AM2521" s="92"/>
      <c r="AN2521" s="92"/>
      <c r="AO2521" s="92"/>
    </row>
    <row r="2522" spans="34:41">
      <c r="AH2522" s="92"/>
      <c r="AI2522" s="92"/>
      <c r="AJ2522" s="92"/>
      <c r="AK2522" s="92"/>
      <c r="AL2522" s="92"/>
      <c r="AM2522" s="92"/>
      <c r="AN2522" s="92"/>
      <c r="AO2522" s="92"/>
    </row>
    <row r="2523" spans="34:41">
      <c r="AH2523" s="92"/>
      <c r="AI2523" s="92"/>
      <c r="AJ2523" s="92"/>
      <c r="AK2523" s="92"/>
      <c r="AL2523" s="92"/>
      <c r="AM2523" s="92"/>
      <c r="AN2523" s="92"/>
      <c r="AO2523" s="92"/>
    </row>
    <row r="2524" spans="34:41">
      <c r="AH2524" s="92"/>
      <c r="AI2524" s="92"/>
      <c r="AJ2524" s="92"/>
      <c r="AK2524" s="92"/>
      <c r="AL2524" s="92"/>
      <c r="AM2524" s="92"/>
      <c r="AN2524" s="92"/>
      <c r="AO2524" s="92"/>
    </row>
    <row r="2525" spans="34:41">
      <c r="AH2525" s="92"/>
      <c r="AI2525" s="92"/>
      <c r="AJ2525" s="92"/>
      <c r="AK2525" s="92"/>
      <c r="AL2525" s="92"/>
      <c r="AM2525" s="92"/>
      <c r="AN2525" s="92"/>
      <c r="AO2525" s="92"/>
    </row>
    <row r="2526" spans="34:41">
      <c r="AH2526" s="92"/>
      <c r="AI2526" s="92"/>
      <c r="AJ2526" s="92"/>
      <c r="AK2526" s="92"/>
      <c r="AL2526" s="92"/>
      <c r="AM2526" s="92"/>
      <c r="AN2526" s="92"/>
      <c r="AO2526" s="92"/>
    </row>
    <row r="2527" spans="34:41">
      <c r="AH2527" s="92"/>
      <c r="AI2527" s="92"/>
      <c r="AJ2527" s="92"/>
      <c r="AK2527" s="92"/>
      <c r="AL2527" s="92"/>
      <c r="AM2527" s="92"/>
      <c r="AN2527" s="92"/>
      <c r="AO2527" s="92"/>
    </row>
    <row r="2528" spans="34:41">
      <c r="AH2528" s="92"/>
      <c r="AI2528" s="92"/>
      <c r="AJ2528" s="92"/>
      <c r="AK2528" s="92"/>
      <c r="AL2528" s="92"/>
      <c r="AM2528" s="92"/>
      <c r="AN2528" s="92"/>
      <c r="AO2528" s="92"/>
    </row>
    <row r="2529" spans="34:41">
      <c r="AH2529" s="92"/>
      <c r="AI2529" s="92"/>
      <c r="AJ2529" s="92"/>
      <c r="AK2529" s="92"/>
      <c r="AL2529" s="92"/>
      <c r="AM2529" s="92"/>
      <c r="AN2529" s="92"/>
      <c r="AO2529" s="92"/>
    </row>
    <row r="2530" spans="34:41">
      <c r="AH2530" s="92"/>
      <c r="AI2530" s="92"/>
      <c r="AJ2530" s="92"/>
      <c r="AK2530" s="92"/>
      <c r="AL2530" s="92"/>
      <c r="AM2530" s="92"/>
      <c r="AN2530" s="92"/>
      <c r="AO2530" s="92"/>
    </row>
    <row r="2531" spans="34:41">
      <c r="AH2531" s="92"/>
      <c r="AI2531" s="92"/>
      <c r="AJ2531" s="92"/>
      <c r="AK2531" s="92"/>
      <c r="AL2531" s="92"/>
      <c r="AM2531" s="92"/>
      <c r="AN2531" s="92"/>
      <c r="AO2531" s="92"/>
    </row>
    <row r="2532" spans="34:41">
      <c r="AH2532" s="92"/>
      <c r="AI2532" s="92"/>
      <c r="AJ2532" s="92"/>
      <c r="AK2532" s="92"/>
      <c r="AL2532" s="92"/>
      <c r="AM2532" s="92"/>
      <c r="AN2532" s="92"/>
      <c r="AO2532" s="92"/>
    </row>
    <row r="2533" spans="34:41">
      <c r="AH2533" s="92"/>
      <c r="AI2533" s="92"/>
      <c r="AJ2533" s="92"/>
      <c r="AK2533" s="92"/>
      <c r="AL2533" s="92"/>
      <c r="AM2533" s="92"/>
      <c r="AN2533" s="92"/>
      <c r="AO2533" s="92"/>
    </row>
    <row r="2534" spans="34:41">
      <c r="AH2534" s="92"/>
      <c r="AI2534" s="92"/>
      <c r="AJ2534" s="92"/>
      <c r="AK2534" s="92"/>
      <c r="AL2534" s="92"/>
      <c r="AM2534" s="92"/>
      <c r="AN2534" s="92"/>
      <c r="AO2534" s="92"/>
    </row>
    <row r="2535" spans="34:41">
      <c r="AH2535" s="92"/>
      <c r="AI2535" s="92"/>
      <c r="AJ2535" s="92"/>
      <c r="AK2535" s="92"/>
      <c r="AL2535" s="92"/>
      <c r="AM2535" s="92"/>
      <c r="AN2535" s="92"/>
      <c r="AO2535" s="92"/>
    </row>
    <row r="2536" spans="34:41">
      <c r="AH2536" s="92"/>
      <c r="AI2536" s="92"/>
      <c r="AJ2536" s="92"/>
      <c r="AK2536" s="92"/>
      <c r="AL2536" s="92"/>
      <c r="AM2536" s="92"/>
      <c r="AN2536" s="92"/>
      <c r="AO2536" s="92"/>
    </row>
    <row r="2537" spans="34:41">
      <c r="AH2537" s="92"/>
      <c r="AI2537" s="92"/>
      <c r="AJ2537" s="92"/>
      <c r="AK2537" s="92"/>
      <c r="AL2537" s="92"/>
      <c r="AM2537" s="92"/>
      <c r="AN2537" s="92"/>
      <c r="AO2537" s="92"/>
    </row>
    <row r="2538" spans="34:41">
      <c r="AH2538" s="92"/>
      <c r="AI2538" s="92"/>
      <c r="AJ2538" s="92"/>
      <c r="AK2538" s="92"/>
      <c r="AL2538" s="92"/>
      <c r="AM2538" s="92"/>
      <c r="AN2538" s="92"/>
      <c r="AO2538" s="92"/>
    </row>
    <row r="2539" spans="34:41">
      <c r="AH2539" s="92"/>
      <c r="AI2539" s="92"/>
      <c r="AJ2539" s="92"/>
      <c r="AK2539" s="92"/>
      <c r="AL2539" s="92"/>
      <c r="AM2539" s="92"/>
      <c r="AN2539" s="92"/>
      <c r="AO2539" s="92"/>
    </row>
    <row r="2540" spans="34:41">
      <c r="AH2540" s="92"/>
      <c r="AI2540" s="92"/>
      <c r="AJ2540" s="92"/>
      <c r="AK2540" s="92"/>
      <c r="AL2540" s="92"/>
      <c r="AM2540" s="92"/>
      <c r="AN2540" s="92"/>
      <c r="AO2540" s="92"/>
    </row>
    <row r="2541" spans="34:41">
      <c r="AH2541" s="92"/>
      <c r="AI2541" s="92"/>
      <c r="AJ2541" s="92"/>
      <c r="AK2541" s="92"/>
      <c r="AL2541" s="92"/>
      <c r="AM2541" s="92"/>
      <c r="AN2541" s="92"/>
      <c r="AO2541" s="92"/>
    </row>
    <row r="2542" spans="34:41">
      <c r="AH2542" s="92"/>
      <c r="AI2542" s="92"/>
      <c r="AJ2542" s="92"/>
      <c r="AK2542" s="92"/>
      <c r="AL2542" s="92"/>
      <c r="AM2542" s="92"/>
      <c r="AN2542" s="92"/>
      <c r="AO2542" s="92"/>
    </row>
    <row r="2543" spans="34:41">
      <c r="AH2543" s="92"/>
      <c r="AI2543" s="92"/>
      <c r="AJ2543" s="92"/>
      <c r="AK2543" s="92"/>
      <c r="AL2543" s="92"/>
      <c r="AM2543" s="92"/>
      <c r="AN2543" s="92"/>
      <c r="AO2543" s="92"/>
    </row>
    <row r="2544" spans="34:41">
      <c r="AH2544" s="92"/>
      <c r="AI2544" s="92"/>
      <c r="AJ2544" s="92"/>
      <c r="AK2544" s="92"/>
      <c r="AL2544" s="92"/>
      <c r="AM2544" s="92"/>
      <c r="AN2544" s="92"/>
      <c r="AO2544" s="92"/>
    </row>
    <row r="2545" spans="34:41">
      <c r="AH2545" s="92"/>
      <c r="AI2545" s="92"/>
      <c r="AJ2545" s="92"/>
      <c r="AK2545" s="92"/>
      <c r="AL2545" s="92"/>
      <c r="AM2545" s="92"/>
      <c r="AN2545" s="92"/>
      <c r="AO2545" s="92"/>
    </row>
    <row r="2546" spans="34:41">
      <c r="AH2546" s="92"/>
      <c r="AI2546" s="92"/>
      <c r="AJ2546" s="92"/>
      <c r="AK2546" s="92"/>
      <c r="AL2546" s="92"/>
      <c r="AM2546" s="92"/>
      <c r="AN2546" s="92"/>
      <c r="AO2546" s="92"/>
    </row>
    <row r="2547" spans="34:41">
      <c r="AH2547" s="92"/>
      <c r="AI2547" s="92"/>
      <c r="AJ2547" s="92"/>
      <c r="AK2547" s="92"/>
      <c r="AL2547" s="92"/>
      <c r="AM2547" s="92"/>
      <c r="AN2547" s="92"/>
      <c r="AO2547" s="92"/>
    </row>
    <row r="2548" spans="34:41">
      <c r="AH2548" s="92"/>
      <c r="AI2548" s="92"/>
      <c r="AJ2548" s="92"/>
      <c r="AK2548" s="92"/>
      <c r="AL2548" s="92"/>
      <c r="AM2548" s="92"/>
      <c r="AN2548" s="92"/>
      <c r="AO2548" s="92"/>
    </row>
    <row r="2549" spans="34:41">
      <c r="AH2549" s="92"/>
      <c r="AI2549" s="92"/>
      <c r="AJ2549" s="92"/>
      <c r="AK2549" s="92"/>
      <c r="AL2549" s="92"/>
      <c r="AM2549" s="92"/>
      <c r="AN2549" s="92"/>
      <c r="AO2549" s="92"/>
    </row>
    <row r="2550" spans="34:41">
      <c r="AH2550" s="92"/>
      <c r="AI2550" s="92"/>
      <c r="AJ2550" s="92"/>
      <c r="AK2550" s="92"/>
      <c r="AL2550" s="92"/>
      <c r="AM2550" s="92"/>
      <c r="AN2550" s="92"/>
      <c r="AO2550" s="92"/>
    </row>
    <row r="2551" spans="34:41">
      <c r="AH2551" s="92"/>
      <c r="AI2551" s="92"/>
      <c r="AJ2551" s="92"/>
      <c r="AK2551" s="92"/>
      <c r="AL2551" s="92"/>
      <c r="AM2551" s="92"/>
      <c r="AN2551" s="92"/>
      <c r="AO2551" s="92"/>
    </row>
    <row r="2552" spans="34:41">
      <c r="AH2552" s="92"/>
      <c r="AI2552" s="92"/>
      <c r="AJ2552" s="92"/>
      <c r="AK2552" s="92"/>
      <c r="AL2552" s="92"/>
      <c r="AM2552" s="92"/>
      <c r="AN2552" s="92"/>
      <c r="AO2552" s="92"/>
    </row>
    <row r="2553" spans="34:41">
      <c r="AH2553" s="92"/>
      <c r="AI2553" s="92"/>
      <c r="AJ2553" s="92"/>
      <c r="AK2553" s="92"/>
      <c r="AL2553" s="92"/>
      <c r="AM2553" s="92"/>
      <c r="AN2553" s="92"/>
      <c r="AO2553" s="92"/>
    </row>
    <row r="2554" spans="34:41">
      <c r="AH2554" s="92"/>
      <c r="AI2554" s="92"/>
      <c r="AJ2554" s="92"/>
      <c r="AK2554" s="92"/>
      <c r="AL2554" s="92"/>
      <c r="AM2554" s="92"/>
      <c r="AN2554" s="92"/>
      <c r="AO2554" s="92"/>
    </row>
    <row r="2555" spans="34:41">
      <c r="AH2555" s="92"/>
      <c r="AI2555" s="92"/>
      <c r="AJ2555" s="92"/>
      <c r="AK2555" s="92"/>
      <c r="AL2555" s="92"/>
      <c r="AM2555" s="92"/>
      <c r="AN2555" s="92"/>
      <c r="AO2555" s="92"/>
    </row>
    <row r="2556" spans="34:41">
      <c r="AH2556" s="92"/>
      <c r="AI2556" s="92"/>
      <c r="AJ2556" s="92"/>
      <c r="AK2556" s="92"/>
      <c r="AL2556" s="92"/>
      <c r="AM2556" s="92"/>
      <c r="AN2556" s="92"/>
      <c r="AO2556" s="92"/>
    </row>
    <row r="2557" spans="34:41">
      <c r="AH2557" s="92"/>
      <c r="AI2557" s="92"/>
      <c r="AJ2557" s="92"/>
      <c r="AK2557" s="92"/>
      <c r="AL2557" s="92"/>
      <c r="AM2557" s="92"/>
      <c r="AN2557" s="92"/>
      <c r="AO2557" s="92"/>
    </row>
    <row r="2558" spans="34:41">
      <c r="AH2558" s="92"/>
      <c r="AI2558" s="92"/>
      <c r="AJ2558" s="92"/>
      <c r="AK2558" s="92"/>
      <c r="AL2558" s="92"/>
      <c r="AM2558" s="92"/>
      <c r="AN2558" s="92"/>
      <c r="AO2558" s="92"/>
    </row>
    <row r="2559" spans="34:41">
      <c r="AH2559" s="92"/>
      <c r="AI2559" s="92"/>
      <c r="AJ2559" s="92"/>
      <c r="AK2559" s="92"/>
      <c r="AL2559" s="92"/>
      <c r="AM2559" s="92"/>
      <c r="AN2559" s="92"/>
      <c r="AO2559" s="92"/>
    </row>
    <row r="2560" spans="34:41">
      <c r="AH2560" s="92"/>
      <c r="AI2560" s="92"/>
      <c r="AJ2560" s="92"/>
      <c r="AK2560" s="92"/>
      <c r="AL2560" s="92"/>
      <c r="AM2560" s="92"/>
      <c r="AN2560" s="92"/>
      <c r="AO2560" s="92"/>
    </row>
    <row r="2561" spans="34:41">
      <c r="AH2561" s="92"/>
      <c r="AI2561" s="92"/>
      <c r="AJ2561" s="92"/>
      <c r="AK2561" s="92"/>
      <c r="AL2561" s="92"/>
      <c r="AM2561" s="92"/>
      <c r="AN2561" s="92"/>
      <c r="AO2561" s="92"/>
    </row>
    <row r="2562" spans="34:41">
      <c r="AH2562" s="92"/>
      <c r="AI2562" s="92"/>
      <c r="AJ2562" s="92"/>
      <c r="AK2562" s="92"/>
      <c r="AL2562" s="92"/>
      <c r="AM2562" s="92"/>
      <c r="AN2562" s="92"/>
      <c r="AO2562" s="92"/>
    </row>
    <row r="2563" spans="34:41">
      <c r="AH2563" s="92"/>
      <c r="AI2563" s="92"/>
      <c r="AJ2563" s="92"/>
      <c r="AK2563" s="92"/>
      <c r="AL2563" s="92"/>
      <c r="AM2563" s="92"/>
      <c r="AN2563" s="92"/>
      <c r="AO2563" s="92"/>
    </row>
    <row r="2564" spans="34:41">
      <c r="AH2564" s="92"/>
      <c r="AI2564" s="92"/>
      <c r="AJ2564" s="92"/>
      <c r="AK2564" s="92"/>
      <c r="AL2564" s="92"/>
      <c r="AM2564" s="92"/>
      <c r="AN2564" s="92"/>
      <c r="AO2564" s="92"/>
    </row>
    <row r="2565" spans="34:41">
      <c r="AH2565" s="92"/>
      <c r="AI2565" s="92"/>
      <c r="AJ2565" s="92"/>
      <c r="AK2565" s="92"/>
      <c r="AL2565" s="92"/>
      <c r="AM2565" s="92"/>
      <c r="AN2565" s="92"/>
      <c r="AO2565" s="92"/>
    </row>
    <row r="2566" spans="34:41">
      <c r="AH2566" s="92"/>
      <c r="AI2566" s="92"/>
      <c r="AJ2566" s="92"/>
      <c r="AK2566" s="92"/>
      <c r="AL2566" s="92"/>
      <c r="AM2566" s="92"/>
      <c r="AN2566" s="92"/>
      <c r="AO2566" s="92"/>
    </row>
    <row r="2567" spans="34:41">
      <c r="AH2567" s="92"/>
      <c r="AI2567" s="92"/>
      <c r="AJ2567" s="92"/>
      <c r="AK2567" s="92"/>
      <c r="AL2567" s="92"/>
      <c r="AM2567" s="92"/>
      <c r="AN2567" s="92"/>
      <c r="AO2567" s="92"/>
    </row>
    <row r="2568" spans="34:41">
      <c r="AH2568" s="92"/>
      <c r="AI2568" s="92"/>
      <c r="AJ2568" s="92"/>
      <c r="AK2568" s="92"/>
      <c r="AL2568" s="92"/>
      <c r="AM2568" s="92"/>
      <c r="AN2568" s="92"/>
      <c r="AO2568" s="92"/>
    </row>
    <row r="2569" spans="34:41">
      <c r="AH2569" s="92"/>
      <c r="AI2569" s="92"/>
      <c r="AJ2569" s="92"/>
      <c r="AK2569" s="92"/>
      <c r="AL2569" s="92"/>
      <c r="AM2569" s="92"/>
      <c r="AN2569" s="92"/>
      <c r="AO2569" s="92"/>
    </row>
    <row r="2570" spans="34:41">
      <c r="AH2570" s="92"/>
      <c r="AI2570" s="92"/>
      <c r="AJ2570" s="92"/>
      <c r="AK2570" s="92"/>
      <c r="AL2570" s="92"/>
      <c r="AM2570" s="92"/>
      <c r="AN2570" s="92"/>
      <c r="AO2570" s="92"/>
    </row>
    <row r="2571" spans="34:41">
      <c r="AH2571" s="92"/>
      <c r="AI2571" s="92"/>
      <c r="AJ2571" s="92"/>
      <c r="AK2571" s="92"/>
      <c r="AL2571" s="92"/>
      <c r="AM2571" s="92"/>
      <c r="AN2571" s="92"/>
      <c r="AO2571" s="92"/>
    </row>
    <row r="2572" spans="34:41">
      <c r="AH2572" s="92"/>
      <c r="AI2572" s="92"/>
      <c r="AJ2572" s="92"/>
      <c r="AK2572" s="92"/>
      <c r="AL2572" s="92"/>
      <c r="AM2572" s="92"/>
      <c r="AN2572" s="92"/>
      <c r="AO2572" s="92"/>
    </row>
    <row r="2573" spans="34:41">
      <c r="AH2573" s="92"/>
      <c r="AI2573" s="92"/>
      <c r="AJ2573" s="92"/>
      <c r="AK2573" s="92"/>
      <c r="AL2573" s="92"/>
      <c r="AM2573" s="92"/>
      <c r="AN2573" s="92"/>
      <c r="AO2573" s="92"/>
    </row>
    <row r="2574" spans="34:41">
      <c r="AH2574" s="92"/>
      <c r="AI2574" s="92"/>
      <c r="AJ2574" s="92"/>
      <c r="AK2574" s="92"/>
      <c r="AL2574" s="92"/>
      <c r="AM2574" s="92"/>
      <c r="AN2574" s="92"/>
      <c r="AO2574" s="92"/>
    </row>
    <row r="2575" spans="34:41">
      <c r="AH2575" s="92"/>
      <c r="AI2575" s="92"/>
      <c r="AJ2575" s="92"/>
      <c r="AK2575" s="92"/>
      <c r="AL2575" s="92"/>
      <c r="AM2575" s="92"/>
      <c r="AN2575" s="92"/>
      <c r="AO2575" s="92"/>
    </row>
    <row r="2576" spans="34:41">
      <c r="AH2576" s="92"/>
      <c r="AI2576" s="92"/>
      <c r="AJ2576" s="92"/>
      <c r="AK2576" s="92"/>
      <c r="AL2576" s="92"/>
      <c r="AM2576" s="92"/>
      <c r="AN2576" s="92"/>
      <c r="AO2576" s="92"/>
    </row>
    <row r="2577" spans="34:41">
      <c r="AH2577" s="92"/>
      <c r="AI2577" s="92"/>
      <c r="AJ2577" s="92"/>
      <c r="AK2577" s="92"/>
      <c r="AL2577" s="92"/>
      <c r="AM2577" s="92"/>
      <c r="AN2577" s="92"/>
      <c r="AO2577" s="92"/>
    </row>
    <row r="2578" spans="34:41">
      <c r="AH2578" s="92"/>
      <c r="AI2578" s="92"/>
      <c r="AJ2578" s="92"/>
      <c r="AK2578" s="92"/>
      <c r="AL2578" s="92"/>
      <c r="AM2578" s="92"/>
      <c r="AN2578" s="92"/>
      <c r="AO2578" s="92"/>
    </row>
    <row r="2579" spans="34:41">
      <c r="AH2579" s="92"/>
      <c r="AI2579" s="92"/>
      <c r="AJ2579" s="92"/>
      <c r="AK2579" s="92"/>
      <c r="AL2579" s="92"/>
      <c r="AM2579" s="92"/>
      <c r="AN2579" s="92"/>
      <c r="AO2579" s="92"/>
    </row>
    <row r="2580" spans="34:41">
      <c r="AH2580" s="92"/>
      <c r="AI2580" s="92"/>
      <c r="AJ2580" s="92"/>
      <c r="AK2580" s="92"/>
      <c r="AL2580" s="92"/>
      <c r="AM2580" s="92"/>
      <c r="AN2580" s="92"/>
      <c r="AO2580" s="92"/>
    </row>
    <row r="2581" spans="34:41">
      <c r="AH2581" s="92"/>
      <c r="AI2581" s="92"/>
      <c r="AJ2581" s="92"/>
      <c r="AK2581" s="92"/>
      <c r="AL2581" s="92"/>
      <c r="AM2581" s="92"/>
      <c r="AN2581" s="92"/>
      <c r="AO2581" s="92"/>
    </row>
    <row r="2582" spans="34:41">
      <c r="AH2582" s="92"/>
      <c r="AI2582" s="92"/>
      <c r="AJ2582" s="92"/>
      <c r="AK2582" s="92"/>
      <c r="AL2582" s="92"/>
      <c r="AM2582" s="92"/>
      <c r="AN2582" s="92"/>
      <c r="AO2582" s="92"/>
    </row>
    <row r="2583" spans="34:41">
      <c r="AH2583" s="92"/>
      <c r="AI2583" s="92"/>
      <c r="AJ2583" s="92"/>
      <c r="AK2583" s="92"/>
      <c r="AL2583" s="92"/>
      <c r="AM2583" s="92"/>
      <c r="AN2583" s="92"/>
      <c r="AO2583" s="92"/>
    </row>
    <row r="2584" spans="34:41">
      <c r="AH2584" s="92"/>
      <c r="AI2584" s="92"/>
      <c r="AJ2584" s="92"/>
      <c r="AK2584" s="92"/>
      <c r="AL2584" s="92"/>
      <c r="AM2584" s="92"/>
      <c r="AN2584" s="92"/>
      <c r="AO2584" s="92"/>
    </row>
    <row r="2585" spans="34:41">
      <c r="AH2585" s="92"/>
      <c r="AI2585" s="92"/>
      <c r="AJ2585" s="92"/>
      <c r="AK2585" s="92"/>
      <c r="AL2585" s="92"/>
      <c r="AM2585" s="92"/>
      <c r="AN2585" s="92"/>
      <c r="AO2585" s="92"/>
    </row>
    <row r="2586" spans="34:41">
      <c r="AH2586" s="92"/>
      <c r="AI2586" s="92"/>
      <c r="AJ2586" s="92"/>
      <c r="AK2586" s="92"/>
      <c r="AL2586" s="92"/>
      <c r="AM2586" s="92"/>
      <c r="AN2586" s="92"/>
      <c r="AO2586" s="92"/>
    </row>
    <row r="2587" spans="34:41">
      <c r="AH2587" s="92"/>
      <c r="AI2587" s="92"/>
      <c r="AJ2587" s="92"/>
      <c r="AK2587" s="92"/>
      <c r="AL2587" s="92"/>
      <c r="AM2587" s="92"/>
      <c r="AN2587" s="92"/>
      <c r="AO2587" s="92"/>
    </row>
    <row r="2588" spans="34:41">
      <c r="AH2588" s="92"/>
      <c r="AI2588" s="92"/>
      <c r="AJ2588" s="92"/>
      <c r="AK2588" s="92"/>
      <c r="AL2588" s="92"/>
      <c r="AM2588" s="92"/>
      <c r="AN2588" s="92"/>
      <c r="AO2588" s="92"/>
    </row>
    <row r="2589" spans="34:41">
      <c r="AH2589" s="92"/>
      <c r="AI2589" s="92"/>
      <c r="AJ2589" s="92"/>
      <c r="AK2589" s="92"/>
      <c r="AL2589" s="92"/>
      <c r="AM2589" s="92"/>
      <c r="AN2589" s="92"/>
      <c r="AO2589" s="92"/>
    </row>
    <row r="2590" spans="34:41">
      <c r="AH2590" s="92"/>
      <c r="AI2590" s="92"/>
      <c r="AJ2590" s="92"/>
      <c r="AK2590" s="92"/>
      <c r="AL2590" s="92"/>
      <c r="AM2590" s="92"/>
      <c r="AN2590" s="92"/>
      <c r="AO2590" s="92"/>
    </row>
    <row r="2591" spans="34:41">
      <c r="AH2591" s="92"/>
      <c r="AI2591" s="92"/>
      <c r="AJ2591" s="92"/>
      <c r="AK2591" s="92"/>
      <c r="AL2591" s="92"/>
      <c r="AM2591" s="92"/>
      <c r="AN2591" s="92"/>
      <c r="AO2591" s="92"/>
    </row>
    <row r="2592" spans="34:41">
      <c r="AH2592" s="92"/>
      <c r="AI2592" s="92"/>
      <c r="AJ2592" s="92"/>
      <c r="AK2592" s="92"/>
      <c r="AL2592" s="92"/>
      <c r="AM2592" s="92"/>
      <c r="AN2592" s="92"/>
      <c r="AO2592" s="92"/>
    </row>
    <row r="2593" spans="34:41">
      <c r="AH2593" s="92"/>
      <c r="AI2593" s="92"/>
      <c r="AJ2593" s="92"/>
      <c r="AK2593" s="92"/>
      <c r="AL2593" s="92"/>
      <c r="AM2593" s="92"/>
      <c r="AN2593" s="92"/>
      <c r="AO2593" s="92"/>
    </row>
    <row r="2594" spans="34:41">
      <c r="AH2594" s="92"/>
      <c r="AI2594" s="92"/>
      <c r="AJ2594" s="92"/>
      <c r="AK2594" s="92"/>
      <c r="AL2594" s="92"/>
      <c r="AM2594" s="92"/>
      <c r="AN2594" s="92"/>
      <c r="AO2594" s="92"/>
    </row>
    <row r="2595" spans="34:41">
      <c r="AH2595" s="92"/>
      <c r="AI2595" s="92"/>
      <c r="AJ2595" s="92"/>
      <c r="AK2595" s="92"/>
      <c r="AL2595" s="92"/>
      <c r="AM2595" s="92"/>
      <c r="AN2595" s="92"/>
      <c r="AO2595" s="92"/>
    </row>
    <row r="2596" spans="34:41">
      <c r="AH2596" s="92"/>
      <c r="AI2596" s="92"/>
      <c r="AJ2596" s="92"/>
      <c r="AK2596" s="92"/>
      <c r="AL2596" s="92"/>
      <c r="AM2596" s="92"/>
      <c r="AN2596" s="92"/>
      <c r="AO2596" s="92"/>
    </row>
    <row r="2597" spans="34:41">
      <c r="AH2597" s="92"/>
      <c r="AI2597" s="92"/>
      <c r="AJ2597" s="92"/>
      <c r="AK2597" s="92"/>
      <c r="AL2597" s="92"/>
      <c r="AM2597" s="92"/>
      <c r="AN2597" s="92"/>
      <c r="AO2597" s="92"/>
    </row>
    <row r="2598" spans="34:41">
      <c r="AH2598" s="92"/>
      <c r="AI2598" s="92"/>
      <c r="AJ2598" s="92"/>
      <c r="AK2598" s="92"/>
      <c r="AL2598" s="92"/>
      <c r="AM2598" s="92"/>
      <c r="AN2598" s="92"/>
      <c r="AO2598" s="92"/>
    </row>
    <row r="2599" spans="34:41">
      <c r="AH2599" s="92"/>
      <c r="AI2599" s="92"/>
      <c r="AJ2599" s="92"/>
      <c r="AK2599" s="92"/>
      <c r="AL2599" s="92"/>
      <c r="AM2599" s="92"/>
      <c r="AN2599" s="92"/>
      <c r="AO2599" s="92"/>
    </row>
    <row r="2600" spans="34:41">
      <c r="AH2600" s="92"/>
      <c r="AI2600" s="92"/>
      <c r="AJ2600" s="92"/>
      <c r="AK2600" s="92"/>
      <c r="AL2600" s="92"/>
      <c r="AM2600" s="92"/>
      <c r="AN2600" s="92"/>
      <c r="AO2600" s="92"/>
    </row>
    <row r="2601" spans="34:41">
      <c r="AH2601" s="92"/>
      <c r="AI2601" s="92"/>
      <c r="AJ2601" s="92"/>
      <c r="AK2601" s="92"/>
      <c r="AL2601" s="92"/>
      <c r="AM2601" s="92"/>
      <c r="AN2601" s="92"/>
      <c r="AO2601" s="92"/>
    </row>
    <row r="2602" spans="34:41">
      <c r="AH2602" s="92"/>
      <c r="AI2602" s="92"/>
      <c r="AJ2602" s="92"/>
      <c r="AK2602" s="92"/>
      <c r="AL2602" s="92"/>
      <c r="AM2602" s="92"/>
      <c r="AN2602" s="92"/>
      <c r="AO2602" s="92"/>
    </row>
    <row r="2603" spans="34:41">
      <c r="AH2603" s="92"/>
      <c r="AI2603" s="92"/>
      <c r="AJ2603" s="92"/>
      <c r="AK2603" s="92"/>
      <c r="AL2603" s="92"/>
      <c r="AM2603" s="92"/>
      <c r="AN2603" s="92"/>
      <c r="AO2603" s="92"/>
    </row>
    <row r="2604" spans="34:41">
      <c r="AH2604" s="92"/>
      <c r="AI2604" s="92"/>
      <c r="AJ2604" s="92"/>
      <c r="AK2604" s="92"/>
      <c r="AL2604" s="92"/>
      <c r="AM2604" s="92"/>
      <c r="AN2604" s="92"/>
      <c r="AO2604" s="92"/>
    </row>
    <row r="2605" spans="34:41">
      <c r="AH2605" s="92"/>
      <c r="AI2605" s="92"/>
      <c r="AJ2605" s="92"/>
      <c r="AK2605" s="92"/>
      <c r="AL2605" s="92"/>
      <c r="AM2605" s="92"/>
      <c r="AN2605" s="92"/>
      <c r="AO2605" s="92"/>
    </row>
    <row r="2606" spans="34:41">
      <c r="AH2606" s="92"/>
      <c r="AI2606" s="92"/>
      <c r="AJ2606" s="92"/>
      <c r="AK2606" s="92"/>
      <c r="AL2606" s="92"/>
      <c r="AM2606" s="92"/>
      <c r="AN2606" s="92"/>
      <c r="AO2606" s="92"/>
    </row>
    <row r="2607" spans="34:41">
      <c r="AH2607" s="92"/>
      <c r="AI2607" s="92"/>
      <c r="AJ2607" s="92"/>
      <c r="AK2607" s="92"/>
      <c r="AL2607" s="92"/>
      <c r="AM2607" s="92"/>
      <c r="AN2607" s="92"/>
      <c r="AO2607" s="92"/>
    </row>
    <row r="2608" spans="34:41">
      <c r="AH2608" s="92"/>
      <c r="AI2608" s="92"/>
      <c r="AJ2608" s="92"/>
      <c r="AK2608" s="92"/>
      <c r="AL2608" s="92"/>
      <c r="AM2608" s="92"/>
      <c r="AN2608" s="92"/>
      <c r="AO2608" s="92"/>
    </row>
    <row r="2609" spans="34:41">
      <c r="AH2609" s="92"/>
      <c r="AI2609" s="92"/>
      <c r="AJ2609" s="92"/>
      <c r="AK2609" s="92"/>
      <c r="AL2609" s="92"/>
      <c r="AM2609" s="92"/>
      <c r="AN2609" s="92"/>
      <c r="AO2609" s="92"/>
    </row>
    <row r="2610" spans="34:41">
      <c r="AH2610" s="92"/>
      <c r="AI2610" s="92"/>
      <c r="AJ2610" s="92"/>
      <c r="AK2610" s="92"/>
      <c r="AL2610" s="92"/>
      <c r="AM2610" s="92"/>
      <c r="AN2610" s="92"/>
      <c r="AO2610" s="92"/>
    </row>
    <row r="2611" spans="34:41">
      <c r="AH2611" s="92"/>
      <c r="AI2611" s="92"/>
      <c r="AJ2611" s="92"/>
      <c r="AK2611" s="92"/>
      <c r="AL2611" s="92"/>
      <c r="AM2611" s="92"/>
      <c r="AN2611" s="92"/>
      <c r="AO2611" s="92"/>
    </row>
    <row r="2612" spans="34:41">
      <c r="AH2612" s="92"/>
      <c r="AI2612" s="92"/>
      <c r="AJ2612" s="92"/>
      <c r="AK2612" s="92"/>
      <c r="AL2612" s="92"/>
      <c r="AM2612" s="92"/>
      <c r="AN2612" s="92"/>
      <c r="AO2612" s="92"/>
    </row>
    <row r="2613" spans="34:41">
      <c r="AH2613" s="92"/>
      <c r="AI2613" s="92"/>
      <c r="AJ2613" s="92"/>
      <c r="AK2613" s="92"/>
      <c r="AL2613" s="92"/>
      <c r="AM2613" s="92"/>
      <c r="AN2613" s="92"/>
      <c r="AO2613" s="92"/>
    </row>
    <row r="2614" spans="34:41">
      <c r="AH2614" s="92"/>
      <c r="AI2614" s="92"/>
      <c r="AJ2614" s="92"/>
      <c r="AK2614" s="92"/>
      <c r="AL2614" s="92"/>
      <c r="AM2614" s="92"/>
      <c r="AN2614" s="92"/>
      <c r="AO2614" s="92"/>
    </row>
    <row r="2615" spans="34:41">
      <c r="AH2615" s="92"/>
      <c r="AI2615" s="92"/>
      <c r="AJ2615" s="92"/>
      <c r="AK2615" s="92"/>
      <c r="AL2615" s="92"/>
      <c r="AM2615" s="92"/>
      <c r="AN2615" s="92"/>
      <c r="AO2615" s="92"/>
    </row>
    <row r="2616" spans="34:41">
      <c r="AH2616" s="92"/>
      <c r="AI2616" s="92"/>
      <c r="AJ2616" s="92"/>
      <c r="AK2616" s="92"/>
      <c r="AL2616" s="92"/>
      <c r="AM2616" s="92"/>
      <c r="AN2616" s="92"/>
      <c r="AO2616" s="92"/>
    </row>
    <row r="2617" spans="34:41">
      <c r="AH2617" s="92"/>
      <c r="AI2617" s="92"/>
      <c r="AJ2617" s="92"/>
      <c r="AK2617" s="92"/>
      <c r="AL2617" s="92"/>
      <c r="AM2617" s="92"/>
      <c r="AN2617" s="92"/>
      <c r="AO2617" s="92"/>
    </row>
    <row r="2618" spans="34:41">
      <c r="AH2618" s="92"/>
      <c r="AI2618" s="92"/>
      <c r="AJ2618" s="92"/>
      <c r="AK2618" s="92"/>
      <c r="AL2618" s="92"/>
      <c r="AM2618" s="92"/>
      <c r="AN2618" s="92"/>
      <c r="AO2618" s="92"/>
    </row>
    <row r="2619" spans="34:41">
      <c r="AH2619" s="92"/>
      <c r="AI2619" s="92"/>
      <c r="AJ2619" s="92"/>
      <c r="AK2619" s="92"/>
      <c r="AL2619" s="92"/>
      <c r="AM2619" s="92"/>
      <c r="AN2619" s="92"/>
      <c r="AO2619" s="92"/>
    </row>
    <row r="2620" spans="34:41">
      <c r="AH2620" s="92"/>
      <c r="AI2620" s="92"/>
      <c r="AJ2620" s="92"/>
      <c r="AK2620" s="92"/>
      <c r="AL2620" s="92"/>
      <c r="AM2620" s="92"/>
      <c r="AN2620" s="92"/>
      <c r="AO2620" s="92"/>
    </row>
    <row r="2621" spans="34:41">
      <c r="AH2621" s="92"/>
      <c r="AI2621" s="92"/>
      <c r="AJ2621" s="92"/>
      <c r="AK2621" s="92"/>
      <c r="AL2621" s="92"/>
      <c r="AM2621" s="92"/>
      <c r="AN2621" s="92"/>
      <c r="AO2621" s="92"/>
    </row>
    <row r="2622" spans="34:41">
      <c r="AH2622" s="92"/>
      <c r="AI2622" s="92"/>
      <c r="AJ2622" s="92"/>
      <c r="AK2622" s="92"/>
      <c r="AL2622" s="92"/>
      <c r="AM2622" s="92"/>
      <c r="AN2622" s="92"/>
      <c r="AO2622" s="92"/>
    </row>
    <row r="2623" spans="34:41">
      <c r="AH2623" s="92"/>
      <c r="AI2623" s="92"/>
      <c r="AJ2623" s="92"/>
      <c r="AK2623" s="92"/>
      <c r="AL2623" s="92"/>
      <c r="AM2623" s="92"/>
      <c r="AN2623" s="92"/>
      <c r="AO2623" s="92"/>
    </row>
    <row r="2624" spans="34:41">
      <c r="AH2624" s="92"/>
      <c r="AI2624" s="92"/>
      <c r="AJ2624" s="92"/>
      <c r="AK2624" s="92"/>
      <c r="AL2624" s="92"/>
      <c r="AM2624" s="92"/>
      <c r="AN2624" s="92"/>
      <c r="AO2624" s="92"/>
    </row>
    <row r="2625" spans="34:41">
      <c r="AH2625" s="92"/>
      <c r="AI2625" s="92"/>
      <c r="AJ2625" s="92"/>
      <c r="AK2625" s="92"/>
      <c r="AL2625" s="92"/>
      <c r="AM2625" s="92"/>
      <c r="AN2625" s="92"/>
      <c r="AO2625" s="92"/>
    </row>
    <row r="2626" spans="34:41">
      <c r="AH2626" s="92"/>
      <c r="AI2626" s="92"/>
      <c r="AJ2626" s="92"/>
      <c r="AK2626" s="92"/>
      <c r="AL2626" s="92"/>
      <c r="AM2626" s="92"/>
      <c r="AN2626" s="92"/>
      <c r="AO2626" s="92"/>
    </row>
    <row r="2627" spans="34:41">
      <c r="AH2627" s="92"/>
      <c r="AI2627" s="92"/>
      <c r="AJ2627" s="92"/>
      <c r="AK2627" s="92"/>
      <c r="AL2627" s="92"/>
      <c r="AM2627" s="92"/>
      <c r="AN2627" s="92"/>
      <c r="AO2627" s="92"/>
    </row>
    <row r="2628" spans="34:41">
      <c r="AH2628" s="92"/>
      <c r="AI2628" s="92"/>
      <c r="AJ2628" s="92"/>
      <c r="AK2628" s="92"/>
      <c r="AL2628" s="92"/>
      <c r="AM2628" s="92"/>
      <c r="AN2628" s="92"/>
      <c r="AO2628" s="92"/>
    </row>
    <row r="2629" spans="34:41">
      <c r="AH2629" s="92"/>
      <c r="AI2629" s="92"/>
      <c r="AJ2629" s="92"/>
      <c r="AK2629" s="92"/>
      <c r="AL2629" s="92"/>
      <c r="AM2629" s="92"/>
      <c r="AN2629" s="92"/>
      <c r="AO2629" s="92"/>
    </row>
    <row r="2630" spans="34:41">
      <c r="AH2630" s="92"/>
      <c r="AI2630" s="92"/>
      <c r="AJ2630" s="92"/>
      <c r="AK2630" s="92"/>
      <c r="AL2630" s="92"/>
      <c r="AM2630" s="92"/>
      <c r="AN2630" s="92"/>
      <c r="AO2630" s="92"/>
    </row>
    <row r="2631" spans="34:41">
      <c r="AH2631" s="92"/>
      <c r="AI2631" s="92"/>
      <c r="AJ2631" s="92"/>
      <c r="AK2631" s="92"/>
      <c r="AL2631" s="92"/>
      <c r="AM2631" s="92"/>
      <c r="AN2631" s="92"/>
      <c r="AO2631" s="92"/>
    </row>
    <row r="2632" spans="34:41">
      <c r="AH2632" s="92"/>
      <c r="AI2632" s="92"/>
      <c r="AJ2632" s="92"/>
      <c r="AK2632" s="92"/>
      <c r="AL2632" s="92"/>
      <c r="AM2632" s="92"/>
      <c r="AN2632" s="92"/>
      <c r="AO2632" s="92"/>
    </row>
    <row r="2633" spans="34:41">
      <c r="AH2633" s="92"/>
      <c r="AI2633" s="92"/>
      <c r="AJ2633" s="92"/>
      <c r="AK2633" s="92"/>
      <c r="AL2633" s="92"/>
      <c r="AM2633" s="92"/>
      <c r="AN2633" s="92"/>
      <c r="AO2633" s="92"/>
    </row>
    <row r="2634" spans="34:41">
      <c r="AH2634" s="92"/>
      <c r="AI2634" s="92"/>
      <c r="AJ2634" s="92"/>
      <c r="AK2634" s="92"/>
      <c r="AL2634" s="92"/>
      <c r="AM2634" s="92"/>
      <c r="AN2634" s="92"/>
      <c r="AO2634" s="92"/>
    </row>
    <row r="2635" spans="34:41">
      <c r="AH2635" s="92"/>
      <c r="AI2635" s="92"/>
      <c r="AJ2635" s="92"/>
      <c r="AK2635" s="92"/>
      <c r="AL2635" s="92"/>
      <c r="AM2635" s="92"/>
      <c r="AN2635" s="92"/>
      <c r="AO2635" s="92"/>
    </row>
    <row r="2636" spans="34:41">
      <c r="AH2636" s="92"/>
      <c r="AI2636" s="92"/>
      <c r="AJ2636" s="92"/>
      <c r="AK2636" s="92"/>
      <c r="AL2636" s="92"/>
      <c r="AM2636" s="92"/>
      <c r="AN2636" s="92"/>
      <c r="AO2636" s="92"/>
    </row>
    <row r="2637" spans="34:41">
      <c r="AH2637" s="92"/>
      <c r="AI2637" s="92"/>
      <c r="AJ2637" s="92"/>
      <c r="AK2637" s="92"/>
      <c r="AL2637" s="92"/>
      <c r="AM2637" s="92"/>
      <c r="AN2637" s="92"/>
      <c r="AO2637" s="92"/>
    </row>
    <row r="2638" spans="34:41">
      <c r="AH2638" s="92"/>
      <c r="AI2638" s="92"/>
      <c r="AJ2638" s="92"/>
      <c r="AK2638" s="92"/>
      <c r="AL2638" s="92"/>
      <c r="AM2638" s="92"/>
      <c r="AN2638" s="92"/>
      <c r="AO2638" s="92"/>
    </row>
    <row r="2639" spans="34:41">
      <c r="AH2639" s="92"/>
      <c r="AI2639" s="92"/>
      <c r="AJ2639" s="92"/>
      <c r="AK2639" s="92"/>
      <c r="AL2639" s="92"/>
      <c r="AM2639" s="92"/>
      <c r="AN2639" s="92"/>
      <c r="AO2639" s="92"/>
    </row>
    <row r="2640" spans="34:41">
      <c r="AH2640" s="92"/>
      <c r="AI2640" s="92"/>
      <c r="AJ2640" s="92"/>
      <c r="AK2640" s="92"/>
      <c r="AL2640" s="92"/>
      <c r="AM2640" s="92"/>
      <c r="AN2640" s="92"/>
      <c r="AO2640" s="92"/>
    </row>
    <row r="2641" spans="34:41">
      <c r="AH2641" s="92"/>
      <c r="AI2641" s="92"/>
      <c r="AJ2641" s="92"/>
      <c r="AK2641" s="92"/>
      <c r="AL2641" s="92"/>
      <c r="AM2641" s="92"/>
      <c r="AN2641" s="92"/>
      <c r="AO2641" s="92"/>
    </row>
    <row r="2642" spans="34:41">
      <c r="AH2642" s="92"/>
      <c r="AI2642" s="92"/>
      <c r="AJ2642" s="92"/>
      <c r="AK2642" s="92"/>
      <c r="AL2642" s="92"/>
      <c r="AM2642" s="92"/>
      <c r="AN2642" s="92"/>
      <c r="AO2642" s="92"/>
    </row>
    <row r="2643" spans="34:41">
      <c r="AH2643" s="92"/>
      <c r="AI2643" s="92"/>
      <c r="AJ2643" s="92"/>
      <c r="AK2643" s="92"/>
      <c r="AL2643" s="92"/>
      <c r="AM2643" s="92"/>
      <c r="AN2643" s="92"/>
      <c r="AO2643" s="92"/>
    </row>
    <row r="2644" spans="34:41">
      <c r="AH2644" s="92"/>
      <c r="AI2644" s="92"/>
      <c r="AJ2644" s="92"/>
      <c r="AK2644" s="92"/>
      <c r="AL2644" s="92"/>
      <c r="AM2644" s="92"/>
      <c r="AN2644" s="92"/>
      <c r="AO2644" s="92"/>
    </row>
    <row r="2645" spans="34:41">
      <c r="AH2645" s="92"/>
      <c r="AI2645" s="92"/>
      <c r="AJ2645" s="92"/>
      <c r="AK2645" s="92"/>
      <c r="AL2645" s="92"/>
      <c r="AM2645" s="92"/>
      <c r="AN2645" s="92"/>
      <c r="AO2645" s="92"/>
    </row>
    <row r="2646" spans="34:41">
      <c r="AH2646" s="92"/>
      <c r="AI2646" s="92"/>
      <c r="AJ2646" s="92"/>
      <c r="AK2646" s="92"/>
      <c r="AL2646" s="92"/>
      <c r="AM2646" s="92"/>
      <c r="AN2646" s="92"/>
      <c r="AO2646" s="92"/>
    </row>
    <row r="2647" spans="34:41">
      <c r="AH2647" s="92"/>
      <c r="AI2647" s="92"/>
      <c r="AJ2647" s="92"/>
      <c r="AK2647" s="92"/>
      <c r="AL2647" s="92"/>
      <c r="AM2647" s="92"/>
      <c r="AN2647" s="92"/>
      <c r="AO2647" s="92"/>
    </row>
    <row r="2648" spans="34:41">
      <c r="AH2648" s="92"/>
      <c r="AI2648" s="92"/>
      <c r="AJ2648" s="92"/>
      <c r="AK2648" s="92"/>
      <c r="AL2648" s="92"/>
      <c r="AM2648" s="92"/>
      <c r="AN2648" s="92"/>
      <c r="AO2648" s="92"/>
    </row>
    <row r="2649" spans="34:41">
      <c r="AH2649" s="92"/>
      <c r="AI2649" s="92"/>
      <c r="AJ2649" s="92"/>
      <c r="AK2649" s="92"/>
      <c r="AL2649" s="92"/>
      <c r="AM2649" s="92"/>
      <c r="AN2649" s="92"/>
      <c r="AO2649" s="92"/>
    </row>
    <row r="2650" spans="34:41">
      <c r="AH2650" s="92"/>
      <c r="AI2650" s="92"/>
      <c r="AJ2650" s="92"/>
      <c r="AK2650" s="92"/>
      <c r="AL2650" s="92"/>
      <c r="AM2650" s="92"/>
      <c r="AN2650" s="92"/>
      <c r="AO2650" s="92"/>
    </row>
    <row r="2651" spans="34:41">
      <c r="AH2651" s="92"/>
      <c r="AI2651" s="92"/>
      <c r="AJ2651" s="92"/>
      <c r="AK2651" s="92"/>
      <c r="AL2651" s="92"/>
      <c r="AM2651" s="92"/>
      <c r="AN2651" s="92"/>
      <c r="AO2651" s="92"/>
    </row>
    <row r="2652" spans="34:41">
      <c r="AH2652" s="92"/>
      <c r="AI2652" s="92"/>
      <c r="AJ2652" s="92"/>
      <c r="AK2652" s="92"/>
      <c r="AL2652" s="92"/>
      <c r="AM2652" s="92"/>
      <c r="AN2652" s="92"/>
      <c r="AO2652" s="92"/>
    </row>
    <row r="2653" spans="34:41">
      <c r="AH2653" s="92"/>
      <c r="AI2653" s="92"/>
      <c r="AJ2653" s="92"/>
      <c r="AK2653" s="92"/>
      <c r="AL2653" s="92"/>
      <c r="AM2653" s="92"/>
      <c r="AN2653" s="92"/>
      <c r="AO2653" s="92"/>
    </row>
    <row r="2654" spans="34:41">
      <c r="AH2654" s="92"/>
      <c r="AI2654" s="92"/>
      <c r="AJ2654" s="92"/>
      <c r="AK2654" s="92"/>
      <c r="AL2654" s="92"/>
      <c r="AM2654" s="92"/>
      <c r="AN2654" s="92"/>
      <c r="AO2654" s="92"/>
    </row>
    <row r="2655" spans="34:41">
      <c r="AH2655" s="92"/>
      <c r="AI2655" s="92"/>
      <c r="AJ2655" s="92"/>
      <c r="AK2655" s="92"/>
      <c r="AL2655" s="92"/>
      <c r="AM2655" s="92"/>
      <c r="AN2655" s="92"/>
      <c r="AO2655" s="92"/>
    </row>
    <row r="2656" spans="34:41">
      <c r="AH2656" s="92"/>
      <c r="AI2656" s="92"/>
      <c r="AJ2656" s="92"/>
      <c r="AK2656" s="92"/>
      <c r="AL2656" s="92"/>
      <c r="AM2656" s="92"/>
      <c r="AN2656" s="92"/>
      <c r="AO2656" s="92"/>
    </row>
    <row r="2657" spans="34:41">
      <c r="AH2657" s="92"/>
      <c r="AI2657" s="92"/>
      <c r="AJ2657" s="92"/>
      <c r="AK2657" s="92"/>
      <c r="AL2657" s="92"/>
      <c r="AM2657" s="92"/>
      <c r="AN2657" s="92"/>
      <c r="AO2657" s="92"/>
    </row>
    <row r="2658" spans="34:41">
      <c r="AH2658" s="92"/>
      <c r="AI2658" s="92"/>
      <c r="AJ2658" s="92"/>
      <c r="AK2658" s="92"/>
      <c r="AL2658" s="92"/>
      <c r="AM2658" s="92"/>
      <c r="AN2658" s="92"/>
      <c r="AO2658" s="92"/>
    </row>
    <row r="2659" spans="34:41">
      <c r="AH2659" s="92"/>
      <c r="AI2659" s="92"/>
      <c r="AJ2659" s="92"/>
      <c r="AK2659" s="92"/>
      <c r="AL2659" s="92"/>
      <c r="AM2659" s="92"/>
      <c r="AN2659" s="92"/>
      <c r="AO2659" s="92"/>
    </row>
    <row r="2660" spans="34:41">
      <c r="AH2660" s="92"/>
      <c r="AI2660" s="92"/>
      <c r="AJ2660" s="92"/>
      <c r="AK2660" s="92"/>
      <c r="AL2660" s="92"/>
      <c r="AM2660" s="92"/>
      <c r="AN2660" s="92"/>
      <c r="AO2660" s="92"/>
    </row>
    <row r="2661" spans="34:41">
      <c r="AH2661" s="92"/>
      <c r="AI2661" s="92"/>
      <c r="AJ2661" s="92"/>
      <c r="AK2661" s="92"/>
      <c r="AL2661" s="92"/>
      <c r="AM2661" s="92"/>
      <c r="AN2661" s="92"/>
      <c r="AO2661" s="92"/>
    </row>
    <row r="2662" spans="34:41">
      <c r="AH2662" s="92"/>
      <c r="AI2662" s="92"/>
      <c r="AJ2662" s="92"/>
      <c r="AK2662" s="92"/>
      <c r="AL2662" s="92"/>
      <c r="AM2662" s="92"/>
      <c r="AN2662" s="92"/>
      <c r="AO2662" s="92"/>
    </row>
    <row r="2663" spans="34:41">
      <c r="AH2663" s="92"/>
      <c r="AI2663" s="92"/>
      <c r="AJ2663" s="92"/>
      <c r="AK2663" s="92"/>
      <c r="AL2663" s="92"/>
      <c r="AM2663" s="92"/>
      <c r="AN2663" s="92"/>
      <c r="AO2663" s="92"/>
    </row>
    <row r="2664" spans="34:41">
      <c r="AH2664" s="92"/>
      <c r="AI2664" s="92"/>
      <c r="AJ2664" s="92"/>
      <c r="AK2664" s="92"/>
      <c r="AL2664" s="92"/>
      <c r="AM2664" s="92"/>
      <c r="AN2664" s="92"/>
      <c r="AO2664" s="92"/>
    </row>
    <row r="2665" spans="34:41">
      <c r="AH2665" s="92"/>
      <c r="AI2665" s="92"/>
      <c r="AJ2665" s="92"/>
      <c r="AK2665" s="92"/>
      <c r="AL2665" s="92"/>
      <c r="AM2665" s="92"/>
      <c r="AN2665" s="92"/>
      <c r="AO2665" s="92"/>
    </row>
    <row r="2666" spans="34:41">
      <c r="AH2666" s="92"/>
      <c r="AI2666" s="92"/>
      <c r="AJ2666" s="92"/>
      <c r="AK2666" s="92"/>
      <c r="AL2666" s="92"/>
      <c r="AM2666" s="92"/>
      <c r="AN2666" s="92"/>
      <c r="AO2666" s="92"/>
    </row>
    <row r="2667" spans="34:41">
      <c r="AH2667" s="92"/>
      <c r="AI2667" s="92"/>
      <c r="AJ2667" s="92"/>
      <c r="AK2667" s="92"/>
      <c r="AL2667" s="92"/>
      <c r="AM2667" s="92"/>
      <c r="AN2667" s="92"/>
      <c r="AO2667" s="92"/>
    </row>
    <row r="2668" spans="34:41">
      <c r="AH2668" s="92"/>
      <c r="AI2668" s="92"/>
      <c r="AJ2668" s="92"/>
      <c r="AK2668" s="92"/>
      <c r="AL2668" s="92"/>
      <c r="AM2668" s="92"/>
      <c r="AN2668" s="92"/>
      <c r="AO2668" s="92"/>
    </row>
    <row r="2669" spans="34:41">
      <c r="AH2669" s="92"/>
      <c r="AI2669" s="92"/>
      <c r="AJ2669" s="92"/>
      <c r="AK2669" s="92"/>
      <c r="AL2669" s="92"/>
      <c r="AM2669" s="92"/>
      <c r="AN2669" s="92"/>
      <c r="AO2669" s="92"/>
    </row>
    <row r="2670" spans="34:41">
      <c r="AH2670" s="92"/>
      <c r="AI2670" s="92"/>
      <c r="AJ2670" s="92"/>
      <c r="AK2670" s="92"/>
      <c r="AL2670" s="92"/>
      <c r="AM2670" s="92"/>
      <c r="AN2670" s="92"/>
      <c r="AO2670" s="92"/>
    </row>
    <row r="2671" spans="34:41">
      <c r="AH2671" s="92"/>
      <c r="AI2671" s="92"/>
      <c r="AJ2671" s="92"/>
      <c r="AK2671" s="92"/>
      <c r="AL2671" s="92"/>
      <c r="AM2671" s="92"/>
      <c r="AN2671" s="92"/>
      <c r="AO2671" s="92"/>
    </row>
    <row r="2672" spans="34:41">
      <c r="AH2672" s="92"/>
      <c r="AI2672" s="92"/>
      <c r="AJ2672" s="92"/>
      <c r="AK2672" s="92"/>
      <c r="AL2672" s="92"/>
      <c r="AM2672" s="92"/>
      <c r="AN2672" s="92"/>
      <c r="AO2672" s="92"/>
    </row>
    <row r="2673" spans="34:41">
      <c r="AH2673" s="92"/>
      <c r="AI2673" s="92"/>
      <c r="AJ2673" s="92"/>
      <c r="AK2673" s="92"/>
      <c r="AL2673" s="92"/>
      <c r="AM2673" s="92"/>
      <c r="AN2673" s="92"/>
      <c r="AO2673" s="92"/>
    </row>
    <row r="2674" spans="34:41">
      <c r="AH2674" s="92"/>
      <c r="AI2674" s="92"/>
      <c r="AJ2674" s="92"/>
      <c r="AK2674" s="92"/>
      <c r="AL2674" s="92"/>
      <c r="AM2674" s="92"/>
      <c r="AN2674" s="92"/>
      <c r="AO2674" s="92"/>
    </row>
    <row r="2675" spans="34:41">
      <c r="AH2675" s="92"/>
      <c r="AI2675" s="92"/>
      <c r="AJ2675" s="92"/>
      <c r="AK2675" s="92"/>
      <c r="AL2675" s="92"/>
      <c r="AM2675" s="92"/>
      <c r="AN2675" s="92"/>
      <c r="AO2675" s="92"/>
    </row>
    <row r="2676" spans="34:41">
      <c r="AH2676" s="92"/>
      <c r="AI2676" s="92"/>
      <c r="AJ2676" s="92"/>
      <c r="AK2676" s="92"/>
      <c r="AL2676" s="92"/>
      <c r="AM2676" s="92"/>
      <c r="AN2676" s="92"/>
      <c r="AO2676" s="92"/>
    </row>
    <row r="2677" spans="34:41">
      <c r="AH2677" s="92"/>
      <c r="AI2677" s="92"/>
      <c r="AJ2677" s="92"/>
      <c r="AK2677" s="92"/>
      <c r="AL2677" s="92"/>
      <c r="AM2677" s="92"/>
      <c r="AN2677" s="92"/>
      <c r="AO2677" s="92"/>
    </row>
    <row r="2678" spans="34:41">
      <c r="AH2678" s="92"/>
      <c r="AI2678" s="92"/>
      <c r="AJ2678" s="92"/>
      <c r="AK2678" s="92"/>
      <c r="AL2678" s="92"/>
      <c r="AM2678" s="92"/>
      <c r="AN2678" s="92"/>
      <c r="AO2678" s="92"/>
    </row>
    <row r="2679" spans="34:41">
      <c r="AH2679" s="92"/>
      <c r="AI2679" s="92"/>
      <c r="AJ2679" s="92"/>
      <c r="AK2679" s="92"/>
      <c r="AL2679" s="92"/>
      <c r="AM2679" s="92"/>
      <c r="AN2679" s="92"/>
      <c r="AO2679" s="92"/>
    </row>
    <row r="2680" spans="34:41">
      <c r="AH2680" s="92"/>
      <c r="AI2680" s="92"/>
      <c r="AJ2680" s="92"/>
      <c r="AK2680" s="92"/>
      <c r="AL2680" s="92"/>
      <c r="AM2680" s="92"/>
      <c r="AN2680" s="92"/>
      <c r="AO2680" s="92"/>
    </row>
    <row r="2681" spans="34:41">
      <c r="AH2681" s="92"/>
      <c r="AI2681" s="92"/>
      <c r="AJ2681" s="92"/>
      <c r="AK2681" s="92"/>
      <c r="AL2681" s="92"/>
      <c r="AM2681" s="92"/>
      <c r="AN2681" s="92"/>
      <c r="AO2681" s="92"/>
    </row>
    <row r="2682" spans="34:41">
      <c r="AH2682" s="92"/>
      <c r="AI2682" s="92"/>
      <c r="AJ2682" s="92"/>
      <c r="AK2682" s="92"/>
      <c r="AL2682" s="92"/>
      <c r="AM2682" s="92"/>
      <c r="AN2682" s="92"/>
      <c r="AO2682" s="92"/>
    </row>
    <row r="2683" spans="34:41">
      <c r="AH2683" s="92"/>
      <c r="AI2683" s="92"/>
      <c r="AJ2683" s="92"/>
      <c r="AK2683" s="92"/>
      <c r="AL2683" s="92"/>
      <c r="AM2683" s="92"/>
      <c r="AN2683" s="92"/>
      <c r="AO2683" s="92"/>
    </row>
    <row r="2684" spans="34:41">
      <c r="AH2684" s="92"/>
      <c r="AI2684" s="92"/>
      <c r="AJ2684" s="92"/>
      <c r="AK2684" s="92"/>
      <c r="AL2684" s="92"/>
      <c r="AM2684" s="92"/>
      <c r="AN2684" s="92"/>
      <c r="AO2684" s="92"/>
    </row>
    <row r="2685" spans="34:41">
      <c r="AH2685" s="92"/>
      <c r="AI2685" s="92"/>
      <c r="AJ2685" s="92"/>
      <c r="AK2685" s="92"/>
      <c r="AL2685" s="92"/>
      <c r="AM2685" s="92"/>
      <c r="AN2685" s="92"/>
      <c r="AO2685" s="92"/>
    </row>
    <row r="2686" spans="34:41">
      <c r="AH2686" s="92"/>
      <c r="AI2686" s="92"/>
      <c r="AJ2686" s="92"/>
      <c r="AK2686" s="92"/>
      <c r="AL2686" s="92"/>
      <c r="AM2686" s="92"/>
      <c r="AN2686" s="92"/>
      <c r="AO2686" s="92"/>
    </row>
    <row r="2687" spans="34:41">
      <c r="AH2687" s="92"/>
      <c r="AI2687" s="92"/>
      <c r="AJ2687" s="92"/>
      <c r="AK2687" s="92"/>
      <c r="AL2687" s="92"/>
      <c r="AM2687" s="92"/>
      <c r="AN2687" s="92"/>
      <c r="AO2687" s="92"/>
    </row>
    <row r="2688" spans="34:41">
      <c r="AH2688" s="92"/>
      <c r="AI2688" s="92"/>
      <c r="AJ2688" s="92"/>
      <c r="AK2688" s="92"/>
      <c r="AL2688" s="92"/>
      <c r="AM2688" s="92"/>
      <c r="AN2688" s="92"/>
      <c r="AO2688" s="92"/>
    </row>
    <row r="2689" spans="34:41">
      <c r="AH2689" s="92"/>
      <c r="AI2689" s="92"/>
      <c r="AJ2689" s="92"/>
      <c r="AK2689" s="92"/>
      <c r="AL2689" s="92"/>
      <c r="AM2689" s="92"/>
      <c r="AN2689" s="92"/>
      <c r="AO2689" s="92"/>
    </row>
    <row r="2690" spans="34:41">
      <c r="AH2690" s="92"/>
      <c r="AI2690" s="92"/>
      <c r="AJ2690" s="92"/>
      <c r="AK2690" s="92"/>
      <c r="AL2690" s="92"/>
      <c r="AM2690" s="92"/>
      <c r="AN2690" s="92"/>
      <c r="AO2690" s="92"/>
    </row>
    <row r="2691" spans="34:41">
      <c r="AH2691" s="92"/>
      <c r="AI2691" s="92"/>
      <c r="AJ2691" s="92"/>
      <c r="AK2691" s="92"/>
      <c r="AL2691" s="92"/>
      <c r="AM2691" s="92"/>
      <c r="AN2691" s="92"/>
      <c r="AO2691" s="92"/>
    </row>
    <row r="2692" spans="34:41">
      <c r="AH2692" s="92"/>
      <c r="AI2692" s="92"/>
      <c r="AJ2692" s="92"/>
      <c r="AK2692" s="92"/>
      <c r="AL2692" s="92"/>
      <c r="AM2692" s="92"/>
      <c r="AN2692" s="92"/>
      <c r="AO2692" s="92"/>
    </row>
    <row r="2693" spans="34:41">
      <c r="AH2693" s="92"/>
      <c r="AI2693" s="92"/>
      <c r="AJ2693" s="92"/>
      <c r="AK2693" s="92"/>
      <c r="AL2693" s="92"/>
      <c r="AM2693" s="92"/>
      <c r="AN2693" s="92"/>
      <c r="AO2693" s="92"/>
    </row>
    <row r="2694" spans="34:41">
      <c r="AH2694" s="92"/>
      <c r="AI2694" s="92"/>
      <c r="AJ2694" s="92"/>
      <c r="AK2694" s="92"/>
      <c r="AL2694" s="92"/>
      <c r="AM2694" s="92"/>
      <c r="AN2694" s="92"/>
      <c r="AO2694" s="92"/>
    </row>
    <row r="2695" spans="34:41">
      <c r="AH2695" s="92"/>
      <c r="AI2695" s="92"/>
      <c r="AJ2695" s="92"/>
      <c r="AK2695" s="92"/>
      <c r="AL2695" s="92"/>
      <c r="AM2695" s="92"/>
      <c r="AN2695" s="92"/>
      <c r="AO2695" s="92"/>
    </row>
    <row r="2696" spans="34:41">
      <c r="AH2696" s="92"/>
      <c r="AI2696" s="92"/>
      <c r="AJ2696" s="92"/>
      <c r="AK2696" s="92"/>
      <c r="AL2696" s="92"/>
      <c r="AM2696" s="92"/>
      <c r="AN2696" s="92"/>
      <c r="AO2696" s="92"/>
    </row>
    <row r="2697" spans="34:41">
      <c r="AH2697" s="92"/>
      <c r="AI2697" s="92"/>
      <c r="AJ2697" s="92"/>
      <c r="AK2697" s="92"/>
      <c r="AL2697" s="92"/>
      <c r="AM2697" s="92"/>
      <c r="AN2697" s="92"/>
      <c r="AO2697" s="92"/>
    </row>
    <row r="2698" spans="34:41">
      <c r="AH2698" s="92"/>
      <c r="AI2698" s="92"/>
      <c r="AJ2698" s="92"/>
      <c r="AK2698" s="92"/>
      <c r="AL2698" s="92"/>
      <c r="AM2698" s="92"/>
      <c r="AN2698" s="92"/>
      <c r="AO2698" s="92"/>
    </row>
    <row r="2699" spans="34:41">
      <c r="AH2699" s="92"/>
      <c r="AI2699" s="92"/>
      <c r="AJ2699" s="92"/>
      <c r="AK2699" s="92"/>
      <c r="AL2699" s="92"/>
      <c r="AM2699" s="92"/>
      <c r="AN2699" s="92"/>
      <c r="AO2699" s="92"/>
    </row>
    <row r="2700" spans="34:41">
      <c r="AH2700" s="92"/>
      <c r="AI2700" s="92"/>
      <c r="AJ2700" s="92"/>
      <c r="AK2700" s="92"/>
      <c r="AL2700" s="92"/>
      <c r="AM2700" s="92"/>
      <c r="AN2700" s="92"/>
      <c r="AO2700" s="92"/>
    </row>
    <row r="2701" spans="34:41">
      <c r="AH2701" s="92"/>
      <c r="AI2701" s="92"/>
      <c r="AJ2701" s="92"/>
      <c r="AK2701" s="92"/>
      <c r="AL2701" s="92"/>
      <c r="AM2701" s="92"/>
      <c r="AN2701" s="92"/>
      <c r="AO2701" s="92"/>
    </row>
    <row r="2702" spans="34:41">
      <c r="AH2702" s="92"/>
      <c r="AI2702" s="92"/>
      <c r="AJ2702" s="92"/>
      <c r="AK2702" s="92"/>
      <c r="AL2702" s="92"/>
      <c r="AM2702" s="92"/>
      <c r="AN2702" s="92"/>
      <c r="AO2702" s="92"/>
    </row>
    <row r="2703" spans="34:41">
      <c r="AH2703" s="92"/>
      <c r="AI2703" s="92"/>
      <c r="AJ2703" s="92"/>
      <c r="AK2703" s="92"/>
      <c r="AL2703" s="92"/>
      <c r="AM2703" s="92"/>
      <c r="AN2703" s="92"/>
      <c r="AO2703" s="92"/>
    </row>
    <row r="2704" spans="34:41">
      <c r="AH2704" s="92"/>
      <c r="AI2704" s="92"/>
      <c r="AJ2704" s="92"/>
      <c r="AK2704" s="92"/>
      <c r="AL2704" s="92"/>
      <c r="AM2704" s="92"/>
      <c r="AN2704" s="92"/>
      <c r="AO2704" s="92"/>
    </row>
    <row r="2705" spans="34:41">
      <c r="AH2705" s="92"/>
      <c r="AI2705" s="92"/>
      <c r="AJ2705" s="92"/>
      <c r="AK2705" s="92"/>
      <c r="AL2705" s="92"/>
      <c r="AM2705" s="92"/>
      <c r="AN2705" s="92"/>
      <c r="AO2705" s="92"/>
    </row>
    <row r="2706" spans="34:41">
      <c r="AH2706" s="92"/>
      <c r="AI2706" s="92"/>
      <c r="AJ2706" s="92"/>
      <c r="AK2706" s="92"/>
      <c r="AL2706" s="92"/>
      <c r="AM2706" s="92"/>
      <c r="AN2706" s="92"/>
      <c r="AO2706" s="92"/>
    </row>
    <row r="2707" spans="34:41">
      <c r="AH2707" s="92"/>
      <c r="AI2707" s="92"/>
      <c r="AJ2707" s="92"/>
      <c r="AK2707" s="92"/>
      <c r="AL2707" s="92"/>
      <c r="AM2707" s="92"/>
      <c r="AN2707" s="92"/>
      <c r="AO2707" s="92"/>
    </row>
    <row r="2708" spans="34:41">
      <c r="AH2708" s="92"/>
      <c r="AI2708" s="92"/>
      <c r="AJ2708" s="92"/>
      <c r="AK2708" s="92"/>
      <c r="AL2708" s="92"/>
      <c r="AM2708" s="92"/>
      <c r="AN2708" s="92"/>
      <c r="AO2708" s="92"/>
    </row>
    <row r="2709" spans="34:41">
      <c r="AH2709" s="92"/>
      <c r="AI2709" s="92"/>
      <c r="AJ2709" s="92"/>
      <c r="AK2709" s="92"/>
      <c r="AL2709" s="92"/>
      <c r="AM2709" s="92"/>
      <c r="AN2709" s="92"/>
      <c r="AO2709" s="92"/>
    </row>
    <row r="2710" spans="34:41">
      <c r="AH2710" s="92"/>
      <c r="AI2710" s="92"/>
      <c r="AJ2710" s="92"/>
      <c r="AK2710" s="92"/>
      <c r="AL2710" s="92"/>
      <c r="AM2710" s="92"/>
      <c r="AN2710" s="92"/>
      <c r="AO2710" s="92"/>
    </row>
    <row r="2711" spans="34:41">
      <c r="AH2711" s="92"/>
      <c r="AI2711" s="92"/>
      <c r="AJ2711" s="92"/>
      <c r="AK2711" s="92"/>
      <c r="AL2711" s="92"/>
      <c r="AM2711" s="92"/>
      <c r="AN2711" s="92"/>
      <c r="AO2711" s="92"/>
    </row>
    <row r="2712" spans="34:41">
      <c r="AH2712" s="92"/>
      <c r="AI2712" s="92"/>
      <c r="AJ2712" s="92"/>
      <c r="AK2712" s="92"/>
      <c r="AL2712" s="92"/>
      <c r="AM2712" s="92"/>
      <c r="AN2712" s="92"/>
      <c r="AO2712" s="92"/>
    </row>
    <row r="2713" spans="34:41">
      <c r="AH2713" s="92"/>
      <c r="AI2713" s="92"/>
      <c r="AJ2713" s="92"/>
      <c r="AK2713" s="92"/>
      <c r="AL2713" s="92"/>
      <c r="AM2713" s="92"/>
      <c r="AN2713" s="92"/>
      <c r="AO2713" s="92"/>
    </row>
    <row r="2714" spans="34:41">
      <c r="AH2714" s="92"/>
      <c r="AI2714" s="92"/>
      <c r="AJ2714" s="92"/>
      <c r="AK2714" s="92"/>
      <c r="AL2714" s="92"/>
      <c r="AM2714" s="92"/>
      <c r="AN2714" s="92"/>
      <c r="AO2714" s="92"/>
    </row>
    <row r="2715" spans="34:41">
      <c r="AH2715" s="92"/>
      <c r="AI2715" s="92"/>
      <c r="AJ2715" s="92"/>
      <c r="AK2715" s="92"/>
      <c r="AL2715" s="92"/>
      <c r="AM2715" s="92"/>
      <c r="AN2715" s="92"/>
      <c r="AO2715" s="92"/>
    </row>
    <row r="2716" spans="34:41">
      <c r="AH2716" s="92"/>
      <c r="AI2716" s="92"/>
      <c r="AJ2716" s="92"/>
      <c r="AK2716" s="92"/>
      <c r="AL2716" s="92"/>
      <c r="AM2716" s="92"/>
      <c r="AN2716" s="92"/>
      <c r="AO2716" s="92"/>
    </row>
    <row r="2717" spans="34:41">
      <c r="AH2717" s="92"/>
      <c r="AI2717" s="92"/>
      <c r="AJ2717" s="92"/>
      <c r="AK2717" s="92"/>
      <c r="AL2717" s="92"/>
      <c r="AM2717" s="92"/>
      <c r="AN2717" s="92"/>
      <c r="AO2717" s="92"/>
    </row>
    <row r="2718" spans="34:41">
      <c r="AH2718" s="92"/>
      <c r="AI2718" s="92"/>
      <c r="AJ2718" s="92"/>
      <c r="AK2718" s="92"/>
      <c r="AL2718" s="92"/>
      <c r="AM2718" s="92"/>
      <c r="AN2718" s="92"/>
      <c r="AO2718" s="92"/>
    </row>
    <row r="2719" spans="34:41">
      <c r="AH2719" s="92"/>
      <c r="AI2719" s="92"/>
      <c r="AJ2719" s="92"/>
      <c r="AK2719" s="92"/>
      <c r="AL2719" s="92"/>
      <c r="AM2719" s="92"/>
      <c r="AN2719" s="92"/>
      <c r="AO2719" s="92"/>
    </row>
    <row r="2720" spans="34:41">
      <c r="AH2720" s="92"/>
      <c r="AI2720" s="92"/>
      <c r="AJ2720" s="92"/>
      <c r="AK2720" s="92"/>
      <c r="AL2720" s="92"/>
      <c r="AM2720" s="92"/>
      <c r="AN2720" s="92"/>
      <c r="AO2720" s="92"/>
    </row>
    <row r="2721" spans="34:41">
      <c r="AH2721" s="92"/>
      <c r="AI2721" s="92"/>
      <c r="AJ2721" s="92"/>
      <c r="AK2721" s="92"/>
      <c r="AL2721" s="92"/>
      <c r="AM2721" s="92"/>
      <c r="AN2721" s="92"/>
      <c r="AO2721" s="92"/>
    </row>
    <row r="2722" spans="34:41">
      <c r="AH2722" s="92"/>
      <c r="AI2722" s="92"/>
      <c r="AJ2722" s="92"/>
      <c r="AK2722" s="92"/>
      <c r="AL2722" s="92"/>
      <c r="AM2722" s="92"/>
      <c r="AN2722" s="92"/>
      <c r="AO2722" s="92"/>
    </row>
    <row r="2723" spans="34:41">
      <c r="AH2723" s="92"/>
      <c r="AI2723" s="92"/>
      <c r="AJ2723" s="92"/>
      <c r="AK2723" s="92"/>
      <c r="AL2723" s="92"/>
      <c r="AM2723" s="92"/>
      <c r="AN2723" s="92"/>
      <c r="AO2723" s="92"/>
    </row>
    <row r="2724" spans="34:41">
      <c r="AH2724" s="92"/>
      <c r="AI2724" s="92"/>
      <c r="AJ2724" s="92"/>
      <c r="AK2724" s="92"/>
      <c r="AL2724" s="92"/>
      <c r="AM2724" s="92"/>
      <c r="AN2724" s="92"/>
      <c r="AO2724" s="92"/>
    </row>
    <row r="2725" spans="34:41">
      <c r="AH2725" s="92"/>
      <c r="AI2725" s="92"/>
      <c r="AJ2725" s="92"/>
      <c r="AK2725" s="92"/>
      <c r="AL2725" s="92"/>
      <c r="AM2725" s="92"/>
      <c r="AN2725" s="92"/>
      <c r="AO2725" s="92"/>
    </row>
    <row r="2726" spans="34:41">
      <c r="AH2726" s="92"/>
      <c r="AI2726" s="92"/>
      <c r="AJ2726" s="92"/>
      <c r="AK2726" s="92"/>
      <c r="AL2726" s="92"/>
      <c r="AM2726" s="92"/>
      <c r="AN2726" s="92"/>
      <c r="AO2726" s="92"/>
    </row>
    <row r="2727" spans="34:41">
      <c r="AH2727" s="92"/>
      <c r="AI2727" s="92"/>
      <c r="AJ2727" s="92"/>
      <c r="AK2727" s="92"/>
      <c r="AL2727" s="92"/>
      <c r="AM2727" s="92"/>
      <c r="AN2727" s="92"/>
      <c r="AO2727" s="92"/>
    </row>
    <row r="2728" spans="34:41">
      <c r="AH2728" s="92"/>
      <c r="AI2728" s="92"/>
      <c r="AJ2728" s="92"/>
      <c r="AK2728" s="92"/>
      <c r="AL2728" s="92"/>
      <c r="AM2728" s="92"/>
      <c r="AN2728" s="92"/>
      <c r="AO2728" s="92"/>
    </row>
    <row r="2729" spans="34:41">
      <c r="AH2729" s="92"/>
      <c r="AI2729" s="92"/>
      <c r="AJ2729" s="92"/>
      <c r="AK2729" s="92"/>
      <c r="AL2729" s="92"/>
      <c r="AM2729" s="92"/>
      <c r="AN2729" s="92"/>
      <c r="AO2729" s="92"/>
    </row>
    <row r="2730" spans="34:41">
      <c r="AH2730" s="92"/>
      <c r="AI2730" s="92"/>
      <c r="AJ2730" s="92"/>
      <c r="AK2730" s="92"/>
      <c r="AL2730" s="92"/>
      <c r="AM2730" s="92"/>
      <c r="AN2730" s="92"/>
      <c r="AO2730" s="92"/>
    </row>
    <row r="2731" spans="34:41">
      <c r="AH2731" s="92"/>
      <c r="AI2731" s="92"/>
      <c r="AJ2731" s="92"/>
      <c r="AK2731" s="92"/>
      <c r="AL2731" s="92"/>
      <c r="AM2731" s="92"/>
      <c r="AN2731" s="92"/>
      <c r="AO2731" s="92"/>
    </row>
    <row r="2732" spans="34:41">
      <c r="AH2732" s="92"/>
      <c r="AI2732" s="92"/>
      <c r="AJ2732" s="92"/>
      <c r="AK2732" s="92"/>
      <c r="AL2732" s="92"/>
      <c r="AM2732" s="92"/>
      <c r="AN2732" s="92"/>
      <c r="AO2732" s="92"/>
    </row>
    <row r="2733" spans="34:41">
      <c r="AH2733" s="92"/>
      <c r="AI2733" s="92"/>
      <c r="AJ2733" s="92"/>
      <c r="AK2733" s="92"/>
      <c r="AL2733" s="92"/>
      <c r="AM2733" s="92"/>
      <c r="AN2733" s="92"/>
      <c r="AO2733" s="92"/>
    </row>
    <row r="2734" spans="34:41">
      <c r="AH2734" s="92"/>
      <c r="AI2734" s="92"/>
      <c r="AJ2734" s="92"/>
      <c r="AK2734" s="92"/>
      <c r="AL2734" s="92"/>
      <c r="AM2734" s="92"/>
      <c r="AN2734" s="92"/>
      <c r="AO2734" s="92"/>
    </row>
    <row r="2735" spans="34:41">
      <c r="AH2735" s="92"/>
      <c r="AI2735" s="92"/>
      <c r="AJ2735" s="92"/>
      <c r="AK2735" s="92"/>
      <c r="AL2735" s="92"/>
      <c r="AM2735" s="92"/>
      <c r="AN2735" s="92"/>
      <c r="AO2735" s="92"/>
    </row>
    <row r="2736" spans="34:41">
      <c r="AH2736" s="92"/>
      <c r="AI2736" s="92"/>
      <c r="AJ2736" s="92"/>
      <c r="AK2736" s="92"/>
      <c r="AL2736" s="92"/>
      <c r="AM2736" s="92"/>
      <c r="AN2736" s="92"/>
      <c r="AO2736" s="92"/>
    </row>
    <row r="2737" spans="34:41">
      <c r="AH2737" s="92"/>
      <c r="AI2737" s="92"/>
      <c r="AJ2737" s="92"/>
      <c r="AK2737" s="92"/>
      <c r="AL2737" s="92"/>
      <c r="AM2737" s="92"/>
      <c r="AN2737" s="92"/>
      <c r="AO2737" s="92"/>
    </row>
    <row r="2738" spans="34:41">
      <c r="AH2738" s="92"/>
      <c r="AI2738" s="92"/>
      <c r="AJ2738" s="92"/>
      <c r="AK2738" s="92"/>
      <c r="AL2738" s="92"/>
      <c r="AM2738" s="92"/>
      <c r="AN2738" s="92"/>
      <c r="AO2738" s="92"/>
    </row>
    <row r="2739" spans="34:41">
      <c r="AH2739" s="92"/>
      <c r="AI2739" s="92"/>
      <c r="AJ2739" s="92"/>
      <c r="AK2739" s="92"/>
      <c r="AL2739" s="92"/>
      <c r="AM2739" s="92"/>
      <c r="AN2739" s="92"/>
      <c r="AO2739" s="92"/>
    </row>
    <row r="2740" spans="34:41">
      <c r="AH2740" s="92"/>
      <c r="AI2740" s="92"/>
      <c r="AJ2740" s="92"/>
      <c r="AK2740" s="92"/>
      <c r="AL2740" s="92"/>
      <c r="AM2740" s="92"/>
      <c r="AN2740" s="92"/>
      <c r="AO2740" s="92"/>
    </row>
    <row r="2741" spans="34:41">
      <c r="AH2741" s="92"/>
      <c r="AI2741" s="92"/>
      <c r="AJ2741" s="92"/>
      <c r="AK2741" s="92"/>
      <c r="AL2741" s="92"/>
      <c r="AM2741" s="92"/>
      <c r="AN2741" s="92"/>
      <c r="AO2741" s="92"/>
    </row>
    <row r="2742" spans="34:41">
      <c r="AH2742" s="92"/>
      <c r="AI2742" s="92"/>
      <c r="AJ2742" s="92"/>
      <c r="AK2742" s="92"/>
      <c r="AL2742" s="92"/>
      <c r="AM2742" s="92"/>
      <c r="AN2742" s="92"/>
      <c r="AO2742" s="92"/>
    </row>
    <row r="2743" spans="34:41">
      <c r="AH2743" s="92"/>
      <c r="AI2743" s="92"/>
      <c r="AJ2743" s="92"/>
      <c r="AK2743" s="92"/>
      <c r="AL2743" s="92"/>
      <c r="AM2743" s="92"/>
      <c r="AN2743" s="92"/>
      <c r="AO2743" s="92"/>
    </row>
    <row r="2744" spans="34:41">
      <c r="AH2744" s="92"/>
      <c r="AI2744" s="92"/>
      <c r="AJ2744" s="92"/>
      <c r="AK2744" s="92"/>
      <c r="AL2744" s="92"/>
      <c r="AM2744" s="92"/>
      <c r="AN2744" s="92"/>
      <c r="AO2744" s="92"/>
    </row>
    <row r="2745" spans="34:41">
      <c r="AH2745" s="92"/>
      <c r="AI2745" s="92"/>
      <c r="AJ2745" s="92"/>
      <c r="AK2745" s="92"/>
      <c r="AL2745" s="92"/>
      <c r="AM2745" s="92"/>
      <c r="AN2745" s="92"/>
      <c r="AO2745" s="92"/>
    </row>
    <row r="2746" spans="34:41">
      <c r="AH2746" s="92"/>
      <c r="AI2746" s="92"/>
      <c r="AJ2746" s="92"/>
      <c r="AK2746" s="92"/>
      <c r="AL2746" s="92"/>
      <c r="AM2746" s="92"/>
      <c r="AN2746" s="92"/>
      <c r="AO2746" s="92"/>
    </row>
    <row r="2747" spans="34:41">
      <c r="AH2747" s="92"/>
      <c r="AI2747" s="92"/>
      <c r="AJ2747" s="92"/>
      <c r="AK2747" s="92"/>
      <c r="AL2747" s="92"/>
      <c r="AM2747" s="92"/>
      <c r="AN2747" s="92"/>
      <c r="AO2747" s="92"/>
    </row>
    <row r="2748" spans="34:41">
      <c r="AH2748" s="92"/>
      <c r="AI2748" s="92"/>
      <c r="AJ2748" s="92"/>
      <c r="AK2748" s="92"/>
      <c r="AL2748" s="92"/>
      <c r="AM2748" s="92"/>
      <c r="AN2748" s="92"/>
      <c r="AO2748" s="92"/>
    </row>
    <row r="2749" spans="34:41">
      <c r="AH2749" s="92"/>
      <c r="AI2749" s="92"/>
      <c r="AJ2749" s="92"/>
      <c r="AK2749" s="92"/>
      <c r="AL2749" s="92"/>
      <c r="AM2749" s="92"/>
      <c r="AN2749" s="92"/>
      <c r="AO2749" s="92"/>
    </row>
    <row r="2750" spans="34:41">
      <c r="AH2750" s="92"/>
      <c r="AI2750" s="92"/>
      <c r="AJ2750" s="92"/>
      <c r="AK2750" s="92"/>
      <c r="AL2750" s="92"/>
      <c r="AM2750" s="92"/>
      <c r="AN2750" s="92"/>
      <c r="AO2750" s="92"/>
    </row>
    <row r="2751" spans="34:41">
      <c r="AH2751" s="92"/>
      <c r="AI2751" s="92"/>
      <c r="AJ2751" s="92"/>
      <c r="AK2751" s="92"/>
      <c r="AL2751" s="92"/>
      <c r="AM2751" s="92"/>
      <c r="AN2751" s="92"/>
      <c r="AO2751" s="92"/>
    </row>
    <row r="2752" spans="34:41">
      <c r="AH2752" s="92"/>
      <c r="AI2752" s="92"/>
      <c r="AJ2752" s="92"/>
      <c r="AK2752" s="92"/>
      <c r="AL2752" s="92"/>
      <c r="AM2752" s="92"/>
      <c r="AN2752" s="92"/>
      <c r="AO2752" s="92"/>
    </row>
    <row r="2753" spans="34:41">
      <c r="AH2753" s="92"/>
      <c r="AI2753" s="92"/>
      <c r="AJ2753" s="92"/>
      <c r="AK2753" s="92"/>
      <c r="AL2753" s="92"/>
      <c r="AM2753" s="92"/>
      <c r="AN2753" s="92"/>
      <c r="AO2753" s="92"/>
    </row>
    <row r="2754" spans="34:41">
      <c r="AH2754" s="92"/>
      <c r="AI2754" s="92"/>
      <c r="AJ2754" s="92"/>
      <c r="AK2754" s="92"/>
      <c r="AL2754" s="92"/>
      <c r="AM2754" s="92"/>
      <c r="AN2754" s="92"/>
      <c r="AO2754" s="92"/>
    </row>
    <row r="2755" spans="34:41">
      <c r="AH2755" s="92"/>
      <c r="AI2755" s="92"/>
      <c r="AJ2755" s="92"/>
      <c r="AK2755" s="92"/>
      <c r="AL2755" s="92"/>
      <c r="AM2755" s="92"/>
      <c r="AN2755" s="92"/>
      <c r="AO2755" s="92"/>
    </row>
    <row r="2756" spans="34:41">
      <c r="AH2756" s="92"/>
      <c r="AI2756" s="92"/>
      <c r="AJ2756" s="92"/>
      <c r="AK2756" s="92"/>
      <c r="AL2756" s="92"/>
      <c r="AM2756" s="92"/>
      <c r="AN2756" s="92"/>
      <c r="AO2756" s="92"/>
    </row>
    <row r="2757" spans="34:41">
      <c r="AH2757" s="92"/>
      <c r="AI2757" s="92"/>
      <c r="AJ2757" s="92"/>
      <c r="AK2757" s="92"/>
      <c r="AL2757" s="92"/>
      <c r="AM2757" s="92"/>
      <c r="AN2757" s="92"/>
      <c r="AO2757" s="92"/>
    </row>
    <row r="2758" spans="34:41">
      <c r="AH2758" s="92"/>
      <c r="AI2758" s="92"/>
      <c r="AJ2758" s="92"/>
      <c r="AK2758" s="92"/>
      <c r="AL2758" s="92"/>
      <c r="AM2758" s="92"/>
      <c r="AN2758" s="92"/>
      <c r="AO2758" s="92"/>
    </row>
    <row r="2759" spans="34:41">
      <c r="AH2759" s="92"/>
      <c r="AI2759" s="92"/>
      <c r="AJ2759" s="92"/>
      <c r="AK2759" s="92"/>
      <c r="AL2759" s="92"/>
      <c r="AM2759" s="92"/>
      <c r="AN2759" s="92"/>
      <c r="AO2759" s="92"/>
    </row>
    <row r="2760" spans="34:41">
      <c r="AH2760" s="92"/>
      <c r="AI2760" s="92"/>
      <c r="AJ2760" s="92"/>
      <c r="AK2760" s="92"/>
      <c r="AL2760" s="92"/>
      <c r="AM2760" s="92"/>
      <c r="AN2760" s="92"/>
      <c r="AO2760" s="92"/>
    </row>
    <row r="2761" spans="34:41">
      <c r="AH2761" s="92"/>
      <c r="AI2761" s="92"/>
      <c r="AJ2761" s="92"/>
      <c r="AK2761" s="92"/>
      <c r="AL2761" s="92"/>
      <c r="AM2761" s="92"/>
      <c r="AN2761" s="92"/>
      <c r="AO2761" s="92"/>
    </row>
    <row r="2762" spans="34:41">
      <c r="AH2762" s="92"/>
      <c r="AI2762" s="92"/>
      <c r="AJ2762" s="92"/>
      <c r="AK2762" s="92"/>
      <c r="AL2762" s="92"/>
      <c r="AM2762" s="92"/>
      <c r="AN2762" s="92"/>
      <c r="AO2762" s="92"/>
    </row>
    <row r="2763" spans="34:41">
      <c r="AH2763" s="92"/>
      <c r="AI2763" s="92"/>
      <c r="AJ2763" s="92"/>
      <c r="AK2763" s="92"/>
      <c r="AL2763" s="92"/>
      <c r="AM2763" s="92"/>
      <c r="AN2763" s="92"/>
      <c r="AO2763" s="92"/>
    </row>
    <row r="2764" spans="34:41">
      <c r="AH2764" s="92"/>
      <c r="AI2764" s="92"/>
      <c r="AJ2764" s="92"/>
      <c r="AK2764" s="92"/>
      <c r="AL2764" s="92"/>
      <c r="AM2764" s="92"/>
      <c r="AN2764" s="92"/>
      <c r="AO2764" s="92"/>
    </row>
    <row r="2765" spans="34:41">
      <c r="AH2765" s="92"/>
      <c r="AI2765" s="92"/>
      <c r="AJ2765" s="92"/>
      <c r="AK2765" s="92"/>
      <c r="AL2765" s="92"/>
      <c r="AM2765" s="92"/>
      <c r="AN2765" s="92"/>
      <c r="AO2765" s="92"/>
    </row>
    <row r="2766" spans="34:41">
      <c r="AH2766" s="92"/>
      <c r="AI2766" s="92"/>
      <c r="AJ2766" s="92"/>
      <c r="AK2766" s="92"/>
      <c r="AL2766" s="92"/>
      <c r="AM2766" s="92"/>
      <c r="AN2766" s="92"/>
      <c r="AO2766" s="92"/>
    </row>
    <row r="2767" spans="34:41">
      <c r="AH2767" s="92"/>
      <c r="AI2767" s="92"/>
      <c r="AJ2767" s="92"/>
      <c r="AK2767" s="92"/>
      <c r="AL2767" s="92"/>
      <c r="AM2767" s="92"/>
      <c r="AN2767" s="92"/>
      <c r="AO2767" s="92"/>
    </row>
    <row r="2768" spans="34:41">
      <c r="AH2768" s="92"/>
      <c r="AI2768" s="92"/>
      <c r="AJ2768" s="92"/>
      <c r="AK2768" s="92"/>
      <c r="AL2768" s="92"/>
      <c r="AM2768" s="92"/>
      <c r="AN2768" s="92"/>
      <c r="AO2768" s="92"/>
    </row>
    <row r="2769" spans="34:41">
      <c r="AH2769" s="92"/>
      <c r="AI2769" s="92"/>
      <c r="AJ2769" s="92"/>
      <c r="AK2769" s="92"/>
      <c r="AL2769" s="92"/>
      <c r="AM2769" s="92"/>
      <c r="AN2769" s="92"/>
      <c r="AO2769" s="92"/>
    </row>
    <row r="2770" spans="34:41">
      <c r="AH2770" s="92"/>
      <c r="AI2770" s="92"/>
      <c r="AJ2770" s="92"/>
      <c r="AK2770" s="92"/>
      <c r="AL2770" s="92"/>
      <c r="AM2770" s="92"/>
      <c r="AN2770" s="92"/>
      <c r="AO2770" s="92"/>
    </row>
    <row r="2771" spans="34:41">
      <c r="AH2771" s="92"/>
      <c r="AI2771" s="92"/>
      <c r="AJ2771" s="92"/>
      <c r="AK2771" s="92"/>
      <c r="AL2771" s="92"/>
      <c r="AM2771" s="92"/>
      <c r="AN2771" s="92"/>
      <c r="AO2771" s="92"/>
    </row>
    <row r="2772" spans="34:41">
      <c r="AH2772" s="92"/>
      <c r="AI2772" s="92"/>
      <c r="AJ2772" s="92"/>
      <c r="AK2772" s="92"/>
      <c r="AL2772" s="92"/>
      <c r="AM2772" s="92"/>
      <c r="AN2772" s="92"/>
      <c r="AO2772" s="92"/>
    </row>
    <row r="2773" spans="34:41">
      <c r="AH2773" s="92"/>
      <c r="AI2773" s="92"/>
      <c r="AJ2773" s="92"/>
      <c r="AK2773" s="92"/>
      <c r="AL2773" s="92"/>
      <c r="AM2773" s="92"/>
      <c r="AN2773" s="92"/>
      <c r="AO2773" s="92"/>
    </row>
    <row r="2774" spans="34:41">
      <c r="AH2774" s="92"/>
      <c r="AI2774" s="92"/>
      <c r="AJ2774" s="92"/>
      <c r="AK2774" s="92"/>
      <c r="AL2774" s="92"/>
      <c r="AM2774" s="92"/>
      <c r="AN2774" s="92"/>
      <c r="AO2774" s="92"/>
    </row>
    <row r="2775" spans="34:41">
      <c r="AH2775" s="92"/>
      <c r="AI2775" s="92"/>
      <c r="AJ2775" s="92"/>
      <c r="AK2775" s="92"/>
      <c r="AL2775" s="92"/>
      <c r="AM2775" s="92"/>
      <c r="AN2775" s="92"/>
      <c r="AO2775" s="92"/>
    </row>
    <row r="2776" spans="34:41">
      <c r="AH2776" s="92"/>
      <c r="AI2776" s="92"/>
      <c r="AJ2776" s="92"/>
      <c r="AK2776" s="92"/>
      <c r="AL2776" s="92"/>
      <c r="AM2776" s="92"/>
      <c r="AN2776" s="92"/>
      <c r="AO2776" s="92"/>
    </row>
    <row r="2777" spans="34:41">
      <c r="AH2777" s="92"/>
      <c r="AI2777" s="92"/>
      <c r="AJ2777" s="92"/>
      <c r="AK2777" s="92"/>
      <c r="AL2777" s="92"/>
      <c r="AM2777" s="92"/>
      <c r="AN2777" s="92"/>
      <c r="AO2777" s="92"/>
    </row>
    <row r="2778" spans="34:41">
      <c r="AH2778" s="92"/>
      <c r="AI2778" s="92"/>
      <c r="AJ2778" s="92"/>
      <c r="AK2778" s="92"/>
      <c r="AL2778" s="92"/>
      <c r="AM2778" s="92"/>
      <c r="AN2778" s="92"/>
      <c r="AO2778" s="92"/>
    </row>
    <row r="2779" spans="34:41">
      <c r="AH2779" s="92"/>
      <c r="AI2779" s="92"/>
      <c r="AJ2779" s="92"/>
      <c r="AK2779" s="92"/>
      <c r="AL2779" s="92"/>
      <c r="AM2779" s="92"/>
      <c r="AN2779" s="92"/>
      <c r="AO2779" s="92"/>
    </row>
    <row r="2780" spans="34:41">
      <c r="AH2780" s="92"/>
      <c r="AI2780" s="92"/>
      <c r="AJ2780" s="92"/>
      <c r="AK2780" s="92"/>
      <c r="AL2780" s="92"/>
      <c r="AM2780" s="92"/>
      <c r="AN2780" s="92"/>
      <c r="AO2780" s="92"/>
    </row>
    <row r="2781" spans="34:41">
      <c r="AH2781" s="92"/>
      <c r="AI2781" s="92"/>
      <c r="AJ2781" s="92"/>
      <c r="AK2781" s="92"/>
      <c r="AL2781" s="92"/>
      <c r="AM2781" s="92"/>
      <c r="AN2781" s="92"/>
      <c r="AO2781" s="92"/>
    </row>
    <row r="2782" spans="34:41">
      <c r="AH2782" s="92"/>
      <c r="AI2782" s="92"/>
      <c r="AJ2782" s="92"/>
      <c r="AK2782" s="92"/>
      <c r="AL2782" s="92"/>
      <c r="AM2782" s="92"/>
      <c r="AN2782" s="92"/>
      <c r="AO2782" s="92"/>
    </row>
    <row r="2783" spans="34:41">
      <c r="AH2783" s="92"/>
      <c r="AI2783" s="92"/>
      <c r="AJ2783" s="92"/>
      <c r="AK2783" s="92"/>
      <c r="AL2783" s="92"/>
      <c r="AM2783" s="92"/>
      <c r="AN2783" s="92"/>
      <c r="AO2783" s="92"/>
    </row>
    <row r="2784" spans="34:41">
      <c r="AH2784" s="92"/>
      <c r="AI2784" s="92"/>
      <c r="AJ2784" s="92"/>
      <c r="AK2784" s="92"/>
      <c r="AL2784" s="92"/>
      <c r="AM2784" s="92"/>
      <c r="AN2784" s="92"/>
      <c r="AO2784" s="92"/>
    </row>
    <row r="2785" spans="34:41">
      <c r="AH2785" s="92"/>
      <c r="AI2785" s="92"/>
      <c r="AJ2785" s="92"/>
      <c r="AK2785" s="92"/>
      <c r="AL2785" s="92"/>
      <c r="AM2785" s="92"/>
      <c r="AN2785" s="92"/>
      <c r="AO2785" s="92"/>
    </row>
    <row r="2786" spans="34:41">
      <c r="AH2786" s="92"/>
      <c r="AI2786" s="92"/>
      <c r="AJ2786" s="92"/>
      <c r="AK2786" s="92"/>
      <c r="AL2786" s="92"/>
      <c r="AM2786" s="92"/>
      <c r="AN2786" s="92"/>
      <c r="AO2786" s="92"/>
    </row>
    <row r="2787" spans="34:41">
      <c r="AH2787" s="92"/>
      <c r="AI2787" s="92"/>
      <c r="AJ2787" s="92"/>
      <c r="AK2787" s="92"/>
      <c r="AL2787" s="92"/>
      <c r="AM2787" s="92"/>
      <c r="AN2787" s="92"/>
      <c r="AO2787" s="92"/>
    </row>
    <row r="2788" spans="34:41">
      <c r="AH2788" s="92"/>
      <c r="AI2788" s="92"/>
      <c r="AJ2788" s="92"/>
      <c r="AK2788" s="92"/>
      <c r="AL2788" s="92"/>
      <c r="AM2788" s="92"/>
      <c r="AN2788" s="92"/>
      <c r="AO2788" s="92"/>
    </row>
    <row r="2789" spans="34:41">
      <c r="AH2789" s="92"/>
      <c r="AI2789" s="92"/>
      <c r="AJ2789" s="92"/>
      <c r="AK2789" s="92"/>
      <c r="AL2789" s="92"/>
      <c r="AM2789" s="92"/>
      <c r="AN2789" s="92"/>
      <c r="AO2789" s="92"/>
    </row>
    <row r="2790" spans="34:41">
      <c r="AH2790" s="92"/>
      <c r="AI2790" s="92"/>
      <c r="AJ2790" s="92"/>
      <c r="AK2790" s="92"/>
      <c r="AL2790" s="92"/>
      <c r="AM2790" s="92"/>
      <c r="AN2790" s="92"/>
      <c r="AO2790" s="92"/>
    </row>
    <row r="2791" spans="34:41">
      <c r="AH2791" s="92"/>
      <c r="AI2791" s="92"/>
      <c r="AJ2791" s="92"/>
      <c r="AK2791" s="92"/>
      <c r="AL2791" s="92"/>
      <c r="AM2791" s="92"/>
      <c r="AN2791" s="92"/>
      <c r="AO2791" s="92"/>
    </row>
    <row r="2792" spans="34:41">
      <c r="AH2792" s="92"/>
      <c r="AI2792" s="92"/>
      <c r="AJ2792" s="92"/>
      <c r="AK2792" s="92"/>
      <c r="AL2792" s="92"/>
      <c r="AM2792" s="92"/>
      <c r="AN2792" s="92"/>
      <c r="AO2792" s="92"/>
    </row>
    <row r="2793" spans="34:41">
      <c r="AH2793" s="92"/>
      <c r="AI2793" s="92"/>
      <c r="AJ2793" s="92"/>
      <c r="AK2793" s="92"/>
      <c r="AL2793" s="92"/>
      <c r="AM2793" s="92"/>
      <c r="AN2793" s="92"/>
      <c r="AO2793" s="92"/>
    </row>
    <row r="2794" spans="34:41">
      <c r="AH2794" s="92"/>
      <c r="AI2794" s="92"/>
      <c r="AJ2794" s="92"/>
      <c r="AK2794" s="92"/>
      <c r="AL2794" s="92"/>
      <c r="AM2794" s="92"/>
      <c r="AN2794" s="92"/>
      <c r="AO2794" s="92"/>
    </row>
    <row r="2795" spans="34:41">
      <c r="AH2795" s="92"/>
      <c r="AI2795" s="92"/>
      <c r="AJ2795" s="92"/>
      <c r="AK2795" s="92"/>
      <c r="AL2795" s="92"/>
      <c r="AM2795" s="92"/>
      <c r="AN2795" s="92"/>
      <c r="AO2795" s="92"/>
    </row>
    <row r="2796" spans="34:41">
      <c r="AH2796" s="92"/>
      <c r="AI2796" s="92"/>
      <c r="AJ2796" s="92"/>
      <c r="AK2796" s="92"/>
      <c r="AL2796" s="92"/>
      <c r="AM2796" s="92"/>
      <c r="AN2796" s="92"/>
      <c r="AO2796" s="92"/>
    </row>
    <row r="2797" spans="34:41">
      <c r="AH2797" s="92"/>
      <c r="AI2797" s="92"/>
      <c r="AJ2797" s="92"/>
      <c r="AK2797" s="92"/>
      <c r="AL2797" s="92"/>
      <c r="AM2797" s="92"/>
      <c r="AN2797" s="92"/>
      <c r="AO2797" s="92"/>
    </row>
    <row r="2798" spans="34:41">
      <c r="AH2798" s="92"/>
      <c r="AI2798" s="92"/>
      <c r="AJ2798" s="92"/>
      <c r="AK2798" s="92"/>
      <c r="AL2798" s="92"/>
      <c r="AM2798" s="92"/>
      <c r="AN2798" s="92"/>
      <c r="AO2798" s="92"/>
    </row>
    <row r="2799" spans="34:41">
      <c r="AH2799" s="92"/>
      <c r="AI2799" s="92"/>
      <c r="AJ2799" s="92"/>
      <c r="AK2799" s="92"/>
      <c r="AL2799" s="92"/>
      <c r="AM2799" s="92"/>
      <c r="AN2799" s="92"/>
      <c r="AO2799" s="92"/>
    </row>
    <row r="2800" spans="34:41">
      <c r="AH2800" s="92"/>
      <c r="AI2800" s="92"/>
      <c r="AJ2800" s="92"/>
      <c r="AK2800" s="92"/>
      <c r="AL2800" s="92"/>
      <c r="AM2800" s="92"/>
      <c r="AN2800" s="92"/>
      <c r="AO2800" s="92"/>
    </row>
    <row r="2801" spans="34:41">
      <c r="AH2801" s="92"/>
      <c r="AI2801" s="92"/>
      <c r="AJ2801" s="92"/>
      <c r="AK2801" s="92"/>
      <c r="AL2801" s="92"/>
      <c r="AM2801" s="92"/>
      <c r="AN2801" s="92"/>
      <c r="AO2801" s="92"/>
    </row>
    <row r="2802" spans="34:41">
      <c r="AH2802" s="92"/>
      <c r="AI2802" s="92"/>
      <c r="AJ2802" s="92"/>
      <c r="AK2802" s="92"/>
      <c r="AL2802" s="92"/>
      <c r="AM2802" s="92"/>
      <c r="AN2802" s="92"/>
      <c r="AO2802" s="92"/>
    </row>
    <row r="2803" spans="34:41">
      <c r="AH2803" s="92"/>
      <c r="AI2803" s="92"/>
      <c r="AJ2803" s="92"/>
      <c r="AK2803" s="92"/>
      <c r="AL2803" s="92"/>
      <c r="AM2803" s="92"/>
      <c r="AN2803" s="92"/>
      <c r="AO2803" s="92"/>
    </row>
    <row r="2804" spans="34:41">
      <c r="AH2804" s="92"/>
      <c r="AI2804" s="92"/>
      <c r="AJ2804" s="92"/>
      <c r="AK2804" s="92"/>
      <c r="AL2804" s="92"/>
      <c r="AM2804" s="92"/>
      <c r="AN2804" s="92"/>
      <c r="AO2804" s="92"/>
    </row>
    <row r="2805" spans="34:41">
      <c r="AH2805" s="92"/>
      <c r="AI2805" s="92"/>
      <c r="AJ2805" s="92"/>
      <c r="AK2805" s="92"/>
      <c r="AL2805" s="92"/>
      <c r="AM2805" s="92"/>
      <c r="AN2805" s="92"/>
      <c r="AO2805" s="92"/>
    </row>
    <row r="2806" spans="34:41">
      <c r="AH2806" s="92"/>
      <c r="AI2806" s="92"/>
      <c r="AJ2806" s="92"/>
      <c r="AK2806" s="92"/>
      <c r="AL2806" s="92"/>
      <c r="AM2806" s="92"/>
      <c r="AN2806" s="92"/>
      <c r="AO2806" s="92"/>
    </row>
    <row r="2807" spans="34:41">
      <c r="AH2807" s="92"/>
      <c r="AI2807" s="92"/>
      <c r="AJ2807" s="92"/>
      <c r="AK2807" s="92"/>
      <c r="AL2807" s="92"/>
      <c r="AM2807" s="92"/>
      <c r="AN2807" s="92"/>
      <c r="AO2807" s="92"/>
    </row>
    <row r="2808" spans="34:41">
      <c r="AH2808" s="92"/>
      <c r="AI2808" s="92"/>
      <c r="AJ2808" s="92"/>
      <c r="AK2808" s="92"/>
      <c r="AL2808" s="92"/>
      <c r="AM2808" s="92"/>
      <c r="AN2808" s="92"/>
      <c r="AO2808" s="92"/>
    </row>
    <row r="2809" spans="34:41">
      <c r="AH2809" s="92"/>
      <c r="AI2809" s="92"/>
      <c r="AJ2809" s="92"/>
      <c r="AK2809" s="92"/>
      <c r="AL2809" s="92"/>
      <c r="AM2809" s="92"/>
      <c r="AN2809" s="92"/>
      <c r="AO2809" s="92"/>
    </row>
    <row r="2810" spans="34:41">
      <c r="AH2810" s="92"/>
      <c r="AI2810" s="92"/>
      <c r="AJ2810" s="92"/>
      <c r="AK2810" s="92"/>
      <c r="AL2810" s="92"/>
      <c r="AM2810" s="92"/>
      <c r="AN2810" s="92"/>
      <c r="AO2810" s="92"/>
    </row>
    <row r="2811" spans="34:41">
      <c r="AH2811" s="92"/>
      <c r="AI2811" s="92"/>
      <c r="AJ2811" s="92"/>
      <c r="AK2811" s="92"/>
      <c r="AL2811" s="92"/>
      <c r="AM2811" s="92"/>
      <c r="AN2811" s="92"/>
      <c r="AO2811" s="92"/>
    </row>
    <row r="2812" spans="34:41">
      <c r="AH2812" s="92"/>
      <c r="AI2812" s="92"/>
      <c r="AJ2812" s="92"/>
      <c r="AK2812" s="92"/>
      <c r="AL2812" s="92"/>
      <c r="AM2812" s="92"/>
      <c r="AN2812" s="92"/>
      <c r="AO2812" s="92"/>
    </row>
    <row r="2813" spans="34:41">
      <c r="AH2813" s="92"/>
      <c r="AI2813" s="92"/>
      <c r="AJ2813" s="92"/>
      <c r="AK2813" s="92"/>
      <c r="AL2813" s="92"/>
      <c r="AM2813" s="92"/>
      <c r="AN2813" s="92"/>
      <c r="AO2813" s="92"/>
    </row>
    <row r="2814" spans="34:41">
      <c r="AH2814" s="92"/>
      <c r="AI2814" s="92"/>
      <c r="AJ2814" s="92"/>
      <c r="AK2814" s="92"/>
      <c r="AL2814" s="92"/>
      <c r="AM2814" s="92"/>
      <c r="AN2814" s="92"/>
      <c r="AO2814" s="92"/>
    </row>
    <row r="2815" spans="34:41">
      <c r="AH2815" s="92"/>
      <c r="AI2815" s="92"/>
      <c r="AJ2815" s="92"/>
      <c r="AK2815" s="92"/>
      <c r="AL2815" s="92"/>
      <c r="AM2815" s="92"/>
      <c r="AN2815" s="92"/>
      <c r="AO2815" s="92"/>
    </row>
    <row r="2816" spans="34:41">
      <c r="AH2816" s="92"/>
      <c r="AI2816" s="92"/>
      <c r="AJ2816" s="92"/>
      <c r="AK2816" s="92"/>
      <c r="AL2816" s="92"/>
      <c r="AM2816" s="92"/>
      <c r="AN2816" s="92"/>
      <c r="AO2816" s="92"/>
    </row>
    <row r="2817" spans="34:41">
      <c r="AH2817" s="92"/>
      <c r="AI2817" s="92"/>
      <c r="AJ2817" s="92"/>
      <c r="AK2817" s="92"/>
      <c r="AL2817" s="92"/>
      <c r="AM2817" s="92"/>
      <c r="AN2817" s="92"/>
      <c r="AO2817" s="92"/>
    </row>
    <row r="2818" spans="34:41">
      <c r="AH2818" s="92"/>
      <c r="AI2818" s="92"/>
      <c r="AJ2818" s="92"/>
      <c r="AK2818" s="92"/>
      <c r="AL2818" s="92"/>
      <c r="AM2818" s="92"/>
      <c r="AN2818" s="92"/>
      <c r="AO2818" s="92"/>
    </row>
    <row r="2819" spans="34:41">
      <c r="AH2819" s="92"/>
      <c r="AI2819" s="92"/>
      <c r="AJ2819" s="92"/>
      <c r="AK2819" s="92"/>
      <c r="AL2819" s="92"/>
      <c r="AM2819" s="92"/>
      <c r="AN2819" s="92"/>
      <c r="AO2819" s="92"/>
    </row>
    <row r="2820" spans="34:41">
      <c r="AH2820" s="92"/>
      <c r="AI2820" s="92"/>
      <c r="AJ2820" s="92"/>
      <c r="AK2820" s="92"/>
      <c r="AL2820" s="92"/>
      <c r="AM2820" s="92"/>
      <c r="AN2820" s="92"/>
      <c r="AO2820" s="92"/>
    </row>
    <row r="2821" spans="34:41">
      <c r="AH2821" s="92"/>
      <c r="AI2821" s="92"/>
      <c r="AJ2821" s="92"/>
      <c r="AK2821" s="92"/>
      <c r="AL2821" s="92"/>
      <c r="AM2821" s="92"/>
      <c r="AN2821" s="92"/>
      <c r="AO2821" s="92"/>
    </row>
    <row r="2822" spans="34:41">
      <c r="AH2822" s="92"/>
      <c r="AI2822" s="92"/>
      <c r="AJ2822" s="92"/>
      <c r="AK2822" s="92"/>
      <c r="AL2822" s="92"/>
      <c r="AM2822" s="92"/>
      <c r="AN2822" s="92"/>
      <c r="AO2822" s="92"/>
    </row>
    <row r="2823" spans="34:41">
      <c r="AH2823" s="92"/>
      <c r="AI2823" s="92"/>
      <c r="AJ2823" s="92"/>
      <c r="AK2823" s="92"/>
      <c r="AL2823" s="92"/>
      <c r="AM2823" s="92"/>
      <c r="AN2823" s="92"/>
      <c r="AO2823" s="92"/>
    </row>
    <row r="2824" spans="34:41">
      <c r="AH2824" s="92"/>
      <c r="AI2824" s="92"/>
      <c r="AJ2824" s="92"/>
      <c r="AK2824" s="92"/>
      <c r="AL2824" s="92"/>
      <c r="AM2824" s="92"/>
      <c r="AN2824" s="92"/>
      <c r="AO2824" s="92"/>
    </row>
    <row r="2825" spans="34:41">
      <c r="AH2825" s="92"/>
      <c r="AI2825" s="92"/>
      <c r="AJ2825" s="92"/>
      <c r="AK2825" s="92"/>
      <c r="AL2825" s="92"/>
      <c r="AM2825" s="92"/>
      <c r="AN2825" s="92"/>
      <c r="AO2825" s="92"/>
    </row>
    <row r="2826" spans="34:41">
      <c r="AH2826" s="92"/>
      <c r="AI2826" s="92"/>
      <c r="AJ2826" s="92"/>
      <c r="AK2826" s="92"/>
      <c r="AL2826" s="92"/>
      <c r="AM2826" s="92"/>
      <c r="AN2826" s="92"/>
      <c r="AO2826" s="92"/>
    </row>
    <row r="2827" spans="34:41">
      <c r="AH2827" s="92"/>
      <c r="AI2827" s="92"/>
      <c r="AJ2827" s="92"/>
      <c r="AK2827" s="92"/>
      <c r="AL2827" s="92"/>
      <c r="AM2827" s="92"/>
      <c r="AN2827" s="92"/>
      <c r="AO2827" s="92"/>
    </row>
    <row r="2828" spans="34:41">
      <c r="AH2828" s="92"/>
      <c r="AI2828" s="92"/>
      <c r="AJ2828" s="92"/>
      <c r="AK2828" s="92"/>
      <c r="AL2828" s="92"/>
      <c r="AM2828" s="92"/>
      <c r="AN2828" s="92"/>
      <c r="AO2828" s="92"/>
    </row>
    <row r="2829" spans="34:41">
      <c r="AH2829" s="92"/>
      <c r="AI2829" s="92"/>
      <c r="AJ2829" s="92"/>
      <c r="AK2829" s="92"/>
      <c r="AL2829" s="92"/>
      <c r="AM2829" s="92"/>
      <c r="AN2829" s="92"/>
      <c r="AO2829" s="92"/>
    </row>
    <row r="2830" spans="34:41">
      <c r="AH2830" s="92"/>
      <c r="AI2830" s="92"/>
      <c r="AJ2830" s="92"/>
      <c r="AK2830" s="92"/>
      <c r="AL2830" s="92"/>
      <c r="AM2830" s="92"/>
      <c r="AN2830" s="92"/>
      <c r="AO2830" s="92"/>
    </row>
    <row r="2831" spans="34:41">
      <c r="AH2831" s="92"/>
      <c r="AI2831" s="92"/>
      <c r="AJ2831" s="92"/>
      <c r="AK2831" s="92"/>
      <c r="AL2831" s="92"/>
      <c r="AM2831" s="92"/>
      <c r="AN2831" s="92"/>
      <c r="AO2831" s="92"/>
    </row>
    <row r="2832" spans="34:41">
      <c r="AH2832" s="92"/>
      <c r="AI2832" s="92"/>
      <c r="AJ2832" s="92"/>
      <c r="AK2832" s="92"/>
      <c r="AL2832" s="92"/>
      <c r="AM2832" s="92"/>
      <c r="AN2832" s="92"/>
      <c r="AO2832" s="92"/>
    </row>
    <row r="2833" spans="34:41">
      <c r="AH2833" s="92"/>
      <c r="AI2833" s="92"/>
      <c r="AJ2833" s="92"/>
      <c r="AK2833" s="92"/>
      <c r="AL2833" s="92"/>
      <c r="AM2833" s="92"/>
      <c r="AN2833" s="92"/>
      <c r="AO2833" s="92"/>
    </row>
    <row r="2834" spans="34:41">
      <c r="AH2834" s="92"/>
      <c r="AI2834" s="92"/>
      <c r="AJ2834" s="92"/>
      <c r="AK2834" s="92"/>
      <c r="AL2834" s="92"/>
      <c r="AM2834" s="92"/>
      <c r="AN2834" s="92"/>
      <c r="AO2834" s="92"/>
    </row>
    <row r="2835" spans="34:41">
      <c r="AH2835" s="92"/>
      <c r="AI2835" s="92"/>
      <c r="AJ2835" s="92"/>
      <c r="AK2835" s="92"/>
      <c r="AL2835" s="92"/>
      <c r="AM2835" s="92"/>
      <c r="AN2835" s="92"/>
      <c r="AO2835" s="92"/>
    </row>
    <row r="2836" spans="34:41">
      <c r="AH2836" s="92"/>
      <c r="AI2836" s="92"/>
      <c r="AJ2836" s="92"/>
      <c r="AK2836" s="92"/>
      <c r="AL2836" s="92"/>
      <c r="AM2836" s="92"/>
      <c r="AN2836" s="92"/>
      <c r="AO2836" s="92"/>
    </row>
    <row r="2837" spans="34:41">
      <c r="AH2837" s="92"/>
      <c r="AI2837" s="92"/>
      <c r="AJ2837" s="92"/>
      <c r="AK2837" s="92"/>
      <c r="AL2837" s="92"/>
      <c r="AM2837" s="92"/>
      <c r="AN2837" s="92"/>
      <c r="AO2837" s="92"/>
    </row>
    <row r="2838" spans="34:41">
      <c r="AH2838" s="92"/>
      <c r="AI2838" s="92"/>
      <c r="AJ2838" s="92"/>
      <c r="AK2838" s="92"/>
      <c r="AL2838" s="92"/>
      <c r="AM2838" s="92"/>
      <c r="AN2838" s="92"/>
      <c r="AO2838" s="92"/>
    </row>
    <row r="2839" spans="34:41">
      <c r="AH2839" s="92"/>
      <c r="AI2839" s="92"/>
      <c r="AJ2839" s="92"/>
      <c r="AK2839" s="92"/>
      <c r="AL2839" s="92"/>
      <c r="AM2839" s="92"/>
      <c r="AN2839" s="92"/>
      <c r="AO2839" s="92"/>
    </row>
    <row r="2840" spans="34:41">
      <c r="AH2840" s="92"/>
      <c r="AI2840" s="92"/>
      <c r="AJ2840" s="92"/>
      <c r="AK2840" s="92"/>
      <c r="AL2840" s="92"/>
      <c r="AM2840" s="92"/>
      <c r="AN2840" s="92"/>
      <c r="AO2840" s="92"/>
    </row>
    <row r="2841" spans="34:41">
      <c r="AH2841" s="92"/>
      <c r="AI2841" s="92"/>
      <c r="AJ2841" s="92"/>
      <c r="AK2841" s="92"/>
      <c r="AL2841" s="92"/>
      <c r="AM2841" s="92"/>
      <c r="AN2841" s="92"/>
      <c r="AO2841" s="92"/>
    </row>
    <row r="2842" spans="34:41">
      <c r="AH2842" s="92"/>
      <c r="AI2842" s="92"/>
      <c r="AJ2842" s="92"/>
      <c r="AK2842" s="92"/>
      <c r="AL2842" s="92"/>
      <c r="AM2842" s="92"/>
      <c r="AN2842" s="92"/>
      <c r="AO2842" s="92"/>
    </row>
    <row r="2843" spans="34:41">
      <c r="AH2843" s="92"/>
      <c r="AI2843" s="92"/>
      <c r="AJ2843" s="92"/>
      <c r="AK2843" s="92"/>
      <c r="AL2843" s="92"/>
      <c r="AM2843" s="92"/>
      <c r="AN2843" s="92"/>
      <c r="AO2843" s="92"/>
    </row>
    <row r="2844" spans="34:41">
      <c r="AH2844" s="92"/>
      <c r="AI2844" s="92"/>
      <c r="AJ2844" s="92"/>
      <c r="AK2844" s="92"/>
      <c r="AL2844" s="92"/>
      <c r="AM2844" s="92"/>
      <c r="AN2844" s="92"/>
      <c r="AO2844" s="92"/>
    </row>
    <row r="2845" spans="34:41">
      <c r="AH2845" s="92"/>
      <c r="AI2845" s="92"/>
      <c r="AJ2845" s="92"/>
      <c r="AK2845" s="92"/>
      <c r="AL2845" s="92"/>
      <c r="AM2845" s="92"/>
      <c r="AN2845" s="92"/>
      <c r="AO2845" s="92"/>
    </row>
    <row r="2846" spans="34:41">
      <c r="AH2846" s="92"/>
      <c r="AI2846" s="92"/>
      <c r="AJ2846" s="92"/>
      <c r="AK2846" s="92"/>
      <c r="AL2846" s="92"/>
      <c r="AM2846" s="92"/>
      <c r="AN2846" s="92"/>
      <c r="AO2846" s="92"/>
    </row>
    <row r="2847" spans="34:41">
      <c r="AH2847" s="92"/>
      <c r="AI2847" s="92"/>
      <c r="AJ2847" s="92"/>
      <c r="AK2847" s="92"/>
      <c r="AL2847" s="92"/>
      <c r="AM2847" s="92"/>
      <c r="AN2847" s="92"/>
      <c r="AO2847" s="92"/>
    </row>
    <row r="2848" spans="34:41">
      <c r="AH2848" s="92"/>
      <c r="AI2848" s="92"/>
      <c r="AJ2848" s="92"/>
      <c r="AK2848" s="92"/>
      <c r="AL2848" s="92"/>
      <c r="AM2848" s="92"/>
      <c r="AN2848" s="92"/>
      <c r="AO2848" s="92"/>
    </row>
    <row r="2849" spans="34:41">
      <c r="AH2849" s="92"/>
      <c r="AI2849" s="92"/>
      <c r="AJ2849" s="92"/>
      <c r="AK2849" s="92"/>
      <c r="AL2849" s="92"/>
      <c r="AM2849" s="92"/>
      <c r="AN2849" s="92"/>
      <c r="AO2849" s="92"/>
    </row>
    <row r="2850" spans="34:41">
      <c r="AH2850" s="92"/>
      <c r="AI2850" s="92"/>
      <c r="AJ2850" s="92"/>
      <c r="AK2850" s="92"/>
      <c r="AL2850" s="92"/>
      <c r="AM2850" s="92"/>
      <c r="AN2850" s="92"/>
      <c r="AO2850" s="92"/>
    </row>
    <row r="2851" spans="34:41">
      <c r="AH2851" s="92"/>
      <c r="AI2851" s="92"/>
      <c r="AJ2851" s="92"/>
      <c r="AK2851" s="92"/>
      <c r="AL2851" s="92"/>
      <c r="AM2851" s="92"/>
      <c r="AN2851" s="92"/>
      <c r="AO2851" s="92"/>
    </row>
    <row r="2852" spans="34:41">
      <c r="AH2852" s="92"/>
      <c r="AI2852" s="92"/>
      <c r="AJ2852" s="92"/>
      <c r="AK2852" s="92"/>
      <c r="AL2852" s="92"/>
      <c r="AM2852" s="92"/>
      <c r="AN2852" s="92"/>
      <c r="AO2852" s="92"/>
    </row>
    <row r="2853" spans="34:41">
      <c r="AH2853" s="92"/>
      <c r="AI2853" s="92"/>
      <c r="AJ2853" s="92"/>
      <c r="AK2853" s="92"/>
      <c r="AL2853" s="92"/>
      <c r="AM2853" s="92"/>
      <c r="AN2853" s="92"/>
      <c r="AO2853" s="92"/>
    </row>
    <row r="2854" spans="34:41">
      <c r="AH2854" s="92"/>
      <c r="AI2854" s="92"/>
      <c r="AJ2854" s="92"/>
      <c r="AK2854" s="92"/>
      <c r="AL2854" s="92"/>
      <c r="AM2854" s="92"/>
      <c r="AN2854" s="92"/>
      <c r="AO2854" s="92"/>
    </row>
    <row r="2855" spans="34:41">
      <c r="AH2855" s="92"/>
      <c r="AI2855" s="92"/>
      <c r="AJ2855" s="92"/>
      <c r="AK2855" s="92"/>
      <c r="AL2855" s="92"/>
      <c r="AM2855" s="92"/>
      <c r="AN2855" s="92"/>
      <c r="AO2855" s="92"/>
    </row>
    <row r="2856" spans="34:41">
      <c r="AH2856" s="92"/>
      <c r="AI2856" s="92"/>
      <c r="AJ2856" s="92"/>
      <c r="AK2856" s="92"/>
      <c r="AL2856" s="92"/>
      <c r="AM2856" s="92"/>
      <c r="AN2856" s="92"/>
      <c r="AO2856" s="92"/>
    </row>
    <row r="2857" spans="34:41">
      <c r="AH2857" s="92"/>
      <c r="AI2857" s="92"/>
      <c r="AJ2857" s="92"/>
      <c r="AK2857" s="92"/>
      <c r="AL2857" s="92"/>
      <c r="AM2857" s="92"/>
      <c r="AN2857" s="92"/>
      <c r="AO2857" s="92"/>
    </row>
    <row r="2858" spans="34:41">
      <c r="AH2858" s="92"/>
      <c r="AI2858" s="92"/>
      <c r="AJ2858" s="92"/>
      <c r="AK2858" s="92"/>
      <c r="AL2858" s="92"/>
      <c r="AM2858" s="92"/>
      <c r="AN2858" s="92"/>
      <c r="AO2858" s="92"/>
    </row>
    <row r="2859" spans="34:41">
      <c r="AH2859" s="92"/>
      <c r="AI2859" s="92"/>
      <c r="AJ2859" s="92"/>
      <c r="AK2859" s="92"/>
      <c r="AL2859" s="92"/>
      <c r="AM2859" s="92"/>
      <c r="AN2859" s="92"/>
      <c r="AO2859" s="92"/>
    </row>
    <row r="2860" spans="34:41">
      <c r="AH2860" s="92"/>
      <c r="AI2860" s="92"/>
      <c r="AJ2860" s="92"/>
      <c r="AK2860" s="92"/>
      <c r="AL2860" s="92"/>
      <c r="AM2860" s="92"/>
      <c r="AN2860" s="92"/>
      <c r="AO2860" s="92"/>
    </row>
    <row r="2861" spans="34:41">
      <c r="AH2861" s="92"/>
      <c r="AI2861" s="92"/>
      <c r="AJ2861" s="92"/>
      <c r="AK2861" s="92"/>
      <c r="AL2861" s="92"/>
      <c r="AM2861" s="92"/>
      <c r="AN2861" s="92"/>
      <c r="AO2861" s="92"/>
    </row>
    <row r="2862" spans="34:41">
      <c r="AH2862" s="92"/>
      <c r="AI2862" s="92"/>
      <c r="AJ2862" s="92"/>
      <c r="AK2862" s="92"/>
      <c r="AL2862" s="92"/>
      <c r="AM2862" s="92"/>
      <c r="AN2862" s="92"/>
      <c r="AO2862" s="92"/>
    </row>
    <row r="2863" spans="34:41">
      <c r="AH2863" s="92"/>
      <c r="AI2863" s="92"/>
      <c r="AJ2863" s="92"/>
      <c r="AK2863" s="92"/>
      <c r="AL2863" s="92"/>
      <c r="AM2863" s="92"/>
      <c r="AN2863" s="92"/>
      <c r="AO2863" s="92"/>
    </row>
    <row r="2864" spans="34:41">
      <c r="AH2864" s="92"/>
      <c r="AI2864" s="92"/>
      <c r="AJ2864" s="92"/>
      <c r="AK2864" s="92"/>
      <c r="AL2864" s="92"/>
      <c r="AM2864" s="92"/>
      <c r="AN2864" s="92"/>
      <c r="AO2864" s="92"/>
    </row>
    <row r="2865" spans="34:41">
      <c r="AH2865" s="92"/>
      <c r="AI2865" s="92"/>
      <c r="AJ2865" s="92"/>
      <c r="AK2865" s="92"/>
      <c r="AL2865" s="92"/>
      <c r="AM2865" s="92"/>
      <c r="AN2865" s="92"/>
      <c r="AO2865" s="92"/>
    </row>
    <row r="2866" spans="34:41">
      <c r="AH2866" s="92"/>
      <c r="AI2866" s="92"/>
      <c r="AJ2866" s="92"/>
      <c r="AK2866" s="92"/>
      <c r="AL2866" s="92"/>
      <c r="AM2866" s="92"/>
      <c r="AN2866" s="92"/>
      <c r="AO2866" s="92"/>
    </row>
    <row r="2867" spans="34:41">
      <c r="AH2867" s="92"/>
      <c r="AI2867" s="92"/>
      <c r="AJ2867" s="92"/>
      <c r="AK2867" s="92"/>
      <c r="AL2867" s="92"/>
      <c r="AM2867" s="92"/>
      <c r="AN2867" s="92"/>
      <c r="AO2867" s="92"/>
    </row>
    <row r="2868" spans="34:41">
      <c r="AH2868" s="92"/>
      <c r="AI2868" s="92"/>
      <c r="AJ2868" s="92"/>
      <c r="AK2868" s="92"/>
      <c r="AL2868" s="92"/>
      <c r="AM2868" s="92"/>
      <c r="AN2868" s="92"/>
      <c r="AO2868" s="92"/>
    </row>
    <row r="2869" spans="34:41">
      <c r="AH2869" s="92"/>
      <c r="AI2869" s="92"/>
      <c r="AJ2869" s="92"/>
      <c r="AK2869" s="92"/>
      <c r="AL2869" s="92"/>
      <c r="AM2869" s="92"/>
      <c r="AN2869" s="92"/>
      <c r="AO2869" s="92"/>
    </row>
    <row r="2870" spans="34:41">
      <c r="AH2870" s="92"/>
      <c r="AI2870" s="92"/>
      <c r="AJ2870" s="92"/>
      <c r="AK2870" s="92"/>
      <c r="AL2870" s="92"/>
      <c r="AM2870" s="92"/>
      <c r="AN2870" s="92"/>
      <c r="AO2870" s="92"/>
    </row>
    <row r="2871" spans="34:41">
      <c r="AH2871" s="92"/>
      <c r="AI2871" s="92"/>
      <c r="AJ2871" s="92"/>
      <c r="AK2871" s="92"/>
      <c r="AL2871" s="92"/>
      <c r="AM2871" s="92"/>
      <c r="AN2871" s="92"/>
      <c r="AO2871" s="92"/>
    </row>
    <row r="2872" spans="34:41">
      <c r="AH2872" s="92"/>
      <c r="AI2872" s="92"/>
      <c r="AJ2872" s="92"/>
      <c r="AK2872" s="92"/>
      <c r="AL2872" s="92"/>
      <c r="AM2872" s="92"/>
      <c r="AN2872" s="92"/>
      <c r="AO2872" s="92"/>
    </row>
    <row r="2873" spans="34:41">
      <c r="AH2873" s="92"/>
      <c r="AI2873" s="92"/>
      <c r="AJ2873" s="92"/>
      <c r="AK2873" s="92"/>
      <c r="AL2873" s="92"/>
      <c r="AM2873" s="92"/>
      <c r="AN2873" s="92"/>
      <c r="AO2873" s="92"/>
    </row>
    <row r="2874" spans="34:41">
      <c r="AH2874" s="92"/>
      <c r="AI2874" s="92"/>
      <c r="AJ2874" s="92"/>
      <c r="AK2874" s="92"/>
      <c r="AL2874" s="92"/>
      <c r="AM2874" s="92"/>
      <c r="AN2874" s="92"/>
      <c r="AO2874" s="92"/>
    </row>
    <row r="2875" spans="34:41">
      <c r="AH2875" s="92"/>
      <c r="AI2875" s="92"/>
      <c r="AJ2875" s="92"/>
      <c r="AK2875" s="92"/>
      <c r="AL2875" s="92"/>
      <c r="AM2875" s="92"/>
      <c r="AN2875" s="92"/>
      <c r="AO2875" s="92"/>
    </row>
    <row r="2876" spans="34:41">
      <c r="AH2876" s="92"/>
      <c r="AI2876" s="92"/>
      <c r="AJ2876" s="92"/>
      <c r="AK2876" s="92"/>
      <c r="AL2876" s="92"/>
      <c r="AM2876" s="92"/>
      <c r="AN2876" s="92"/>
      <c r="AO2876" s="92"/>
    </row>
    <row r="2877" spans="34:41">
      <c r="AH2877" s="92"/>
      <c r="AI2877" s="92"/>
      <c r="AJ2877" s="92"/>
      <c r="AK2877" s="92"/>
      <c r="AL2877" s="92"/>
      <c r="AM2877" s="92"/>
      <c r="AN2877" s="92"/>
      <c r="AO2877" s="92"/>
    </row>
    <row r="2878" spans="34:41">
      <c r="AH2878" s="92"/>
      <c r="AI2878" s="92"/>
      <c r="AJ2878" s="92"/>
      <c r="AK2878" s="92"/>
      <c r="AL2878" s="92"/>
      <c r="AM2878" s="92"/>
      <c r="AN2878" s="92"/>
      <c r="AO2878" s="92"/>
    </row>
    <row r="2879" spans="34:41">
      <c r="AH2879" s="92"/>
      <c r="AI2879" s="92"/>
      <c r="AJ2879" s="92"/>
      <c r="AK2879" s="92"/>
      <c r="AL2879" s="92"/>
      <c r="AM2879" s="92"/>
      <c r="AN2879" s="92"/>
      <c r="AO2879" s="92"/>
    </row>
    <row r="2880" spans="34:41">
      <c r="AH2880" s="92"/>
      <c r="AI2880" s="92"/>
      <c r="AJ2880" s="92"/>
      <c r="AK2880" s="92"/>
      <c r="AL2880" s="92"/>
      <c r="AM2880" s="92"/>
      <c r="AN2880" s="92"/>
      <c r="AO2880" s="92"/>
    </row>
    <row r="2881" spans="34:41">
      <c r="AH2881" s="92"/>
      <c r="AI2881" s="92"/>
      <c r="AJ2881" s="92"/>
      <c r="AK2881" s="92"/>
      <c r="AL2881" s="92"/>
      <c r="AM2881" s="92"/>
      <c r="AN2881" s="92"/>
      <c r="AO2881" s="92"/>
    </row>
    <row r="2882" spans="34:41">
      <c r="AH2882" s="92"/>
      <c r="AI2882" s="92"/>
      <c r="AJ2882" s="92"/>
      <c r="AK2882" s="92"/>
      <c r="AL2882" s="92"/>
      <c r="AM2882" s="92"/>
      <c r="AN2882" s="92"/>
      <c r="AO2882" s="92"/>
    </row>
    <row r="2883" spans="34:41">
      <c r="AH2883" s="92"/>
      <c r="AI2883" s="92"/>
      <c r="AJ2883" s="92"/>
      <c r="AK2883" s="92"/>
      <c r="AL2883" s="92"/>
      <c r="AM2883" s="92"/>
      <c r="AN2883" s="92"/>
      <c r="AO2883" s="92"/>
    </row>
    <row r="2884" spans="34:41">
      <c r="AH2884" s="92"/>
      <c r="AI2884" s="92"/>
      <c r="AJ2884" s="92"/>
      <c r="AK2884" s="92"/>
      <c r="AL2884" s="92"/>
      <c r="AM2884" s="92"/>
      <c r="AN2884" s="92"/>
      <c r="AO2884" s="92"/>
    </row>
    <row r="2885" spans="34:41">
      <c r="AH2885" s="92"/>
      <c r="AI2885" s="92"/>
      <c r="AJ2885" s="92"/>
      <c r="AK2885" s="92"/>
      <c r="AL2885" s="92"/>
      <c r="AM2885" s="92"/>
      <c r="AN2885" s="92"/>
      <c r="AO2885" s="92"/>
    </row>
    <row r="2886" spans="34:41">
      <c r="AH2886" s="92"/>
      <c r="AI2886" s="92"/>
      <c r="AJ2886" s="92"/>
      <c r="AK2886" s="92"/>
      <c r="AL2886" s="92"/>
      <c r="AM2886" s="92"/>
      <c r="AN2886" s="92"/>
      <c r="AO2886" s="92"/>
    </row>
    <row r="2887" spans="34:41">
      <c r="AH2887" s="92"/>
      <c r="AI2887" s="92"/>
      <c r="AJ2887" s="92"/>
      <c r="AK2887" s="92"/>
      <c r="AL2887" s="92"/>
      <c r="AM2887" s="92"/>
      <c r="AN2887" s="92"/>
      <c r="AO2887" s="92"/>
    </row>
    <row r="2888" spans="34:41">
      <c r="AH2888" s="92"/>
      <c r="AI2888" s="92"/>
      <c r="AJ2888" s="92"/>
      <c r="AK2888" s="92"/>
      <c r="AL2888" s="92"/>
      <c r="AM2888" s="92"/>
      <c r="AN2888" s="92"/>
      <c r="AO2888" s="92"/>
    </row>
    <row r="2889" spans="34:41">
      <c r="AH2889" s="92"/>
      <c r="AI2889" s="92"/>
      <c r="AJ2889" s="92"/>
      <c r="AK2889" s="92"/>
      <c r="AL2889" s="92"/>
      <c r="AM2889" s="92"/>
      <c r="AN2889" s="92"/>
      <c r="AO2889" s="92"/>
    </row>
    <row r="2890" spans="34:41">
      <c r="AH2890" s="92"/>
      <c r="AI2890" s="92"/>
      <c r="AJ2890" s="92"/>
      <c r="AK2890" s="92"/>
      <c r="AL2890" s="92"/>
      <c r="AM2890" s="92"/>
      <c r="AN2890" s="92"/>
      <c r="AO2890" s="92"/>
    </row>
    <row r="2891" spans="34:41">
      <c r="AH2891" s="92"/>
      <c r="AI2891" s="92"/>
      <c r="AJ2891" s="92"/>
      <c r="AK2891" s="92"/>
      <c r="AL2891" s="92"/>
      <c r="AM2891" s="92"/>
      <c r="AN2891" s="92"/>
      <c r="AO2891" s="92"/>
    </row>
    <row r="2892" spans="34:41">
      <c r="AH2892" s="92"/>
      <c r="AI2892" s="92"/>
      <c r="AJ2892" s="92"/>
      <c r="AK2892" s="92"/>
      <c r="AL2892" s="92"/>
      <c r="AM2892" s="92"/>
      <c r="AN2892" s="92"/>
      <c r="AO2892" s="92"/>
    </row>
    <row r="2893" spans="34:41">
      <c r="AH2893" s="92"/>
      <c r="AI2893" s="92"/>
      <c r="AJ2893" s="92"/>
      <c r="AK2893" s="92"/>
      <c r="AL2893" s="92"/>
      <c r="AM2893" s="92"/>
      <c r="AN2893" s="92"/>
      <c r="AO2893" s="92"/>
    </row>
    <row r="2894" spans="34:41">
      <c r="AH2894" s="92"/>
      <c r="AI2894" s="92"/>
      <c r="AJ2894" s="92"/>
      <c r="AK2894" s="92"/>
      <c r="AL2894" s="92"/>
      <c r="AM2894" s="92"/>
      <c r="AN2894" s="92"/>
      <c r="AO2894" s="92"/>
    </row>
    <row r="2895" spans="34:41">
      <c r="AH2895" s="92"/>
      <c r="AI2895" s="92"/>
      <c r="AJ2895" s="92"/>
      <c r="AK2895" s="92"/>
      <c r="AL2895" s="92"/>
      <c r="AM2895" s="92"/>
      <c r="AN2895" s="92"/>
      <c r="AO2895" s="92"/>
    </row>
    <row r="2896" spans="34:41">
      <c r="AH2896" s="92"/>
      <c r="AI2896" s="92"/>
      <c r="AJ2896" s="92"/>
      <c r="AK2896" s="92"/>
      <c r="AL2896" s="92"/>
      <c r="AM2896" s="92"/>
      <c r="AN2896" s="92"/>
      <c r="AO2896" s="92"/>
    </row>
    <row r="2897" spans="34:41">
      <c r="AH2897" s="92"/>
      <c r="AI2897" s="92"/>
      <c r="AJ2897" s="92"/>
      <c r="AK2897" s="92"/>
      <c r="AL2897" s="92"/>
      <c r="AM2897" s="92"/>
      <c r="AN2897" s="92"/>
      <c r="AO2897" s="92"/>
    </row>
    <row r="2898" spans="34:41">
      <c r="AH2898" s="92"/>
      <c r="AI2898" s="92"/>
      <c r="AJ2898" s="92"/>
      <c r="AK2898" s="92"/>
      <c r="AL2898" s="92"/>
      <c r="AM2898" s="92"/>
      <c r="AN2898" s="92"/>
      <c r="AO2898" s="92"/>
    </row>
    <row r="2899" spans="34:41">
      <c r="AH2899" s="92"/>
      <c r="AI2899" s="92"/>
      <c r="AJ2899" s="92"/>
      <c r="AK2899" s="92"/>
      <c r="AL2899" s="92"/>
      <c r="AM2899" s="92"/>
      <c r="AN2899" s="92"/>
      <c r="AO2899" s="92"/>
    </row>
    <row r="2900" spans="34:41">
      <c r="AH2900" s="92"/>
      <c r="AI2900" s="92"/>
      <c r="AJ2900" s="92"/>
      <c r="AK2900" s="92"/>
      <c r="AL2900" s="92"/>
      <c r="AM2900" s="92"/>
      <c r="AN2900" s="92"/>
      <c r="AO2900" s="92"/>
    </row>
    <row r="2901" spans="34:41">
      <c r="AH2901" s="92"/>
      <c r="AI2901" s="92"/>
      <c r="AJ2901" s="92"/>
      <c r="AK2901" s="92"/>
      <c r="AL2901" s="92"/>
      <c r="AM2901" s="92"/>
      <c r="AN2901" s="92"/>
      <c r="AO2901" s="92"/>
    </row>
    <row r="2902" spans="34:41">
      <c r="AH2902" s="92"/>
      <c r="AI2902" s="92"/>
      <c r="AJ2902" s="92"/>
      <c r="AK2902" s="92"/>
      <c r="AL2902" s="92"/>
      <c r="AM2902" s="92"/>
      <c r="AN2902" s="92"/>
      <c r="AO2902" s="92"/>
    </row>
    <row r="2903" spans="34:41">
      <c r="AH2903" s="92"/>
      <c r="AI2903" s="92"/>
      <c r="AJ2903" s="92"/>
      <c r="AK2903" s="92"/>
      <c r="AL2903" s="92"/>
      <c r="AM2903" s="92"/>
      <c r="AN2903" s="92"/>
      <c r="AO2903" s="92"/>
    </row>
    <row r="2904" spans="34:41">
      <c r="AH2904" s="92"/>
      <c r="AI2904" s="92"/>
      <c r="AJ2904" s="92"/>
      <c r="AK2904" s="92"/>
      <c r="AL2904" s="92"/>
      <c r="AM2904" s="92"/>
      <c r="AN2904" s="92"/>
      <c r="AO2904" s="92"/>
    </row>
    <row r="2905" spans="34:41">
      <c r="AH2905" s="92"/>
      <c r="AI2905" s="92"/>
      <c r="AJ2905" s="92"/>
      <c r="AK2905" s="92"/>
      <c r="AL2905" s="92"/>
      <c r="AM2905" s="92"/>
      <c r="AN2905" s="92"/>
      <c r="AO2905" s="92"/>
    </row>
    <row r="2906" spans="34:41">
      <c r="AH2906" s="92"/>
      <c r="AI2906" s="92"/>
      <c r="AJ2906" s="92"/>
      <c r="AK2906" s="92"/>
      <c r="AL2906" s="92"/>
      <c r="AM2906" s="92"/>
      <c r="AN2906" s="92"/>
      <c r="AO2906" s="92"/>
    </row>
    <row r="2907" spans="34:41">
      <c r="AH2907" s="92"/>
      <c r="AI2907" s="92"/>
      <c r="AJ2907" s="92"/>
      <c r="AK2907" s="92"/>
      <c r="AL2907" s="92"/>
      <c r="AM2907" s="92"/>
      <c r="AN2907" s="92"/>
      <c r="AO2907" s="92"/>
    </row>
    <row r="2908" spans="34:41">
      <c r="AH2908" s="92"/>
      <c r="AI2908" s="92"/>
      <c r="AJ2908" s="92"/>
      <c r="AK2908" s="92"/>
      <c r="AL2908" s="92"/>
      <c r="AM2908" s="92"/>
      <c r="AN2908" s="92"/>
      <c r="AO2908" s="92"/>
    </row>
    <row r="2909" spans="34:41">
      <c r="AH2909" s="92"/>
      <c r="AI2909" s="92"/>
      <c r="AJ2909" s="92"/>
      <c r="AK2909" s="92"/>
      <c r="AL2909" s="92"/>
      <c r="AM2909" s="92"/>
      <c r="AN2909" s="92"/>
      <c r="AO2909" s="92"/>
    </row>
    <row r="2910" spans="34:41">
      <c r="AH2910" s="92"/>
      <c r="AI2910" s="92"/>
      <c r="AJ2910" s="92"/>
      <c r="AK2910" s="92"/>
      <c r="AL2910" s="92"/>
      <c r="AM2910" s="92"/>
      <c r="AN2910" s="92"/>
      <c r="AO2910" s="92"/>
    </row>
    <row r="2911" spans="34:41">
      <c r="AH2911" s="92"/>
      <c r="AI2911" s="92"/>
      <c r="AJ2911" s="92"/>
      <c r="AK2911" s="92"/>
      <c r="AL2911" s="92"/>
      <c r="AM2911" s="92"/>
      <c r="AN2911" s="92"/>
      <c r="AO2911" s="92"/>
    </row>
    <row r="2912" spans="34:41">
      <c r="AH2912" s="92"/>
      <c r="AI2912" s="92"/>
      <c r="AJ2912" s="92"/>
      <c r="AK2912" s="92"/>
      <c r="AL2912" s="92"/>
      <c r="AM2912" s="92"/>
      <c r="AN2912" s="92"/>
      <c r="AO2912" s="92"/>
    </row>
    <row r="2913" spans="34:41">
      <c r="AH2913" s="92"/>
      <c r="AI2913" s="92"/>
      <c r="AJ2913" s="92"/>
      <c r="AK2913" s="92"/>
      <c r="AL2913" s="92"/>
      <c r="AM2913" s="92"/>
      <c r="AN2913" s="92"/>
      <c r="AO2913" s="92"/>
    </row>
    <row r="2914" spans="34:41">
      <c r="AH2914" s="92"/>
      <c r="AI2914" s="92"/>
      <c r="AJ2914" s="92"/>
      <c r="AK2914" s="92"/>
      <c r="AL2914" s="92"/>
      <c r="AM2914" s="92"/>
      <c r="AN2914" s="92"/>
      <c r="AO2914" s="92"/>
    </row>
    <row r="2915" spans="34:41">
      <c r="AH2915" s="92"/>
      <c r="AI2915" s="92"/>
      <c r="AJ2915" s="92"/>
      <c r="AK2915" s="92"/>
      <c r="AL2915" s="92"/>
      <c r="AM2915" s="92"/>
      <c r="AN2915" s="92"/>
      <c r="AO2915" s="92"/>
    </row>
    <row r="2916" spans="34:41">
      <c r="AH2916" s="92"/>
      <c r="AI2916" s="92"/>
      <c r="AJ2916" s="92"/>
      <c r="AK2916" s="92"/>
      <c r="AL2916" s="92"/>
      <c r="AM2916" s="92"/>
      <c r="AN2916" s="92"/>
      <c r="AO2916" s="92"/>
    </row>
    <row r="2917" spans="34:41">
      <c r="AH2917" s="92"/>
      <c r="AI2917" s="92"/>
      <c r="AJ2917" s="92"/>
      <c r="AK2917" s="92"/>
      <c r="AL2917" s="92"/>
      <c r="AM2917" s="92"/>
      <c r="AN2917" s="92"/>
      <c r="AO2917" s="92"/>
    </row>
    <row r="2918" spans="34:41">
      <c r="AH2918" s="92"/>
      <c r="AI2918" s="92"/>
      <c r="AJ2918" s="92"/>
      <c r="AK2918" s="92"/>
      <c r="AL2918" s="92"/>
      <c r="AM2918" s="92"/>
      <c r="AN2918" s="92"/>
      <c r="AO2918" s="92"/>
    </row>
    <row r="2919" spans="34:41">
      <c r="AH2919" s="92"/>
      <c r="AI2919" s="92"/>
      <c r="AJ2919" s="92"/>
      <c r="AK2919" s="92"/>
      <c r="AL2919" s="92"/>
      <c r="AM2919" s="92"/>
      <c r="AN2919" s="92"/>
      <c r="AO2919" s="92"/>
    </row>
    <row r="2920" spans="34:41">
      <c r="AH2920" s="92"/>
      <c r="AI2920" s="92"/>
      <c r="AJ2920" s="92"/>
      <c r="AK2920" s="92"/>
      <c r="AL2920" s="92"/>
      <c r="AM2920" s="92"/>
      <c r="AN2920" s="92"/>
      <c r="AO2920" s="92"/>
    </row>
    <row r="2921" spans="34:41">
      <c r="AH2921" s="92"/>
      <c r="AI2921" s="92"/>
      <c r="AJ2921" s="92"/>
      <c r="AK2921" s="92"/>
      <c r="AL2921" s="92"/>
      <c r="AM2921" s="92"/>
      <c r="AN2921" s="92"/>
      <c r="AO2921" s="92"/>
    </row>
    <row r="2922" spans="34:41">
      <c r="AH2922" s="92"/>
      <c r="AI2922" s="92"/>
      <c r="AJ2922" s="92"/>
      <c r="AK2922" s="92"/>
      <c r="AL2922" s="92"/>
      <c r="AM2922" s="92"/>
      <c r="AN2922" s="92"/>
      <c r="AO2922" s="92"/>
    </row>
    <row r="2923" spans="34:41">
      <c r="AH2923" s="92"/>
      <c r="AI2923" s="92"/>
      <c r="AJ2923" s="92"/>
      <c r="AK2923" s="92"/>
      <c r="AL2923" s="92"/>
      <c r="AM2923" s="92"/>
      <c r="AN2923" s="92"/>
      <c r="AO2923" s="92"/>
    </row>
    <row r="2924" spans="34:41">
      <c r="AH2924" s="92"/>
      <c r="AI2924" s="92"/>
      <c r="AJ2924" s="92"/>
      <c r="AK2924" s="92"/>
      <c r="AL2924" s="92"/>
      <c r="AM2924" s="92"/>
      <c r="AN2924" s="92"/>
      <c r="AO2924" s="92"/>
    </row>
    <row r="2925" spans="34:41">
      <c r="AH2925" s="92"/>
      <c r="AI2925" s="92"/>
      <c r="AJ2925" s="92"/>
      <c r="AK2925" s="92"/>
      <c r="AL2925" s="92"/>
      <c r="AM2925" s="92"/>
      <c r="AN2925" s="92"/>
      <c r="AO2925" s="92"/>
    </row>
    <row r="2926" spans="34:41">
      <c r="AH2926" s="92"/>
      <c r="AI2926" s="92"/>
      <c r="AJ2926" s="92"/>
      <c r="AK2926" s="92"/>
      <c r="AL2926" s="92"/>
      <c r="AM2926" s="92"/>
      <c r="AN2926" s="92"/>
      <c r="AO2926" s="92"/>
    </row>
    <row r="2927" spans="34:41">
      <c r="AH2927" s="92"/>
      <c r="AI2927" s="92"/>
      <c r="AJ2927" s="92"/>
      <c r="AK2927" s="92"/>
      <c r="AL2927" s="92"/>
      <c r="AM2927" s="92"/>
      <c r="AN2927" s="92"/>
      <c r="AO2927" s="92"/>
    </row>
    <row r="2928" spans="34:41">
      <c r="AH2928" s="92"/>
      <c r="AI2928" s="92"/>
      <c r="AJ2928" s="92"/>
      <c r="AK2928" s="92"/>
      <c r="AL2928" s="92"/>
      <c r="AM2928" s="92"/>
      <c r="AN2928" s="92"/>
      <c r="AO2928" s="92"/>
    </row>
    <row r="2929" spans="34:41">
      <c r="AH2929" s="92"/>
      <c r="AI2929" s="92"/>
      <c r="AJ2929" s="92"/>
      <c r="AK2929" s="92"/>
      <c r="AL2929" s="92"/>
      <c r="AM2929" s="92"/>
      <c r="AN2929" s="92"/>
      <c r="AO2929" s="92"/>
    </row>
    <row r="2930" spans="34:41">
      <c r="AH2930" s="92"/>
      <c r="AI2930" s="92"/>
      <c r="AJ2930" s="92"/>
      <c r="AK2930" s="92"/>
      <c r="AL2930" s="92"/>
      <c r="AM2930" s="92"/>
      <c r="AN2930" s="92"/>
      <c r="AO2930" s="92"/>
    </row>
    <row r="2931" spans="34:41">
      <c r="AH2931" s="92"/>
      <c r="AI2931" s="92"/>
      <c r="AJ2931" s="92"/>
      <c r="AK2931" s="92"/>
      <c r="AL2931" s="92"/>
      <c r="AM2931" s="92"/>
      <c r="AN2931" s="92"/>
      <c r="AO2931" s="92"/>
    </row>
    <row r="2932" spans="34:41">
      <c r="AH2932" s="92"/>
      <c r="AI2932" s="92"/>
      <c r="AJ2932" s="92"/>
      <c r="AK2932" s="92"/>
      <c r="AL2932" s="92"/>
      <c r="AM2932" s="92"/>
      <c r="AN2932" s="92"/>
      <c r="AO2932" s="92"/>
    </row>
    <row r="2933" spans="34:41">
      <c r="AH2933" s="92"/>
      <c r="AI2933" s="92"/>
      <c r="AJ2933" s="92"/>
      <c r="AK2933" s="92"/>
      <c r="AL2933" s="92"/>
      <c r="AM2933" s="92"/>
      <c r="AN2933" s="92"/>
      <c r="AO2933" s="92"/>
    </row>
    <row r="2934" spans="34:41">
      <c r="AH2934" s="92"/>
      <c r="AI2934" s="92"/>
      <c r="AJ2934" s="92"/>
      <c r="AK2934" s="92"/>
      <c r="AL2934" s="92"/>
      <c r="AM2934" s="92"/>
      <c r="AN2934" s="92"/>
      <c r="AO2934" s="92"/>
    </row>
    <row r="2935" spans="34:41">
      <c r="AH2935" s="92"/>
      <c r="AI2935" s="92"/>
      <c r="AJ2935" s="92"/>
      <c r="AK2935" s="92"/>
      <c r="AL2935" s="92"/>
      <c r="AM2935" s="92"/>
      <c r="AN2935" s="92"/>
      <c r="AO2935" s="92"/>
    </row>
    <row r="2936" spans="34:41">
      <c r="AH2936" s="92"/>
      <c r="AI2936" s="92"/>
      <c r="AJ2936" s="92"/>
      <c r="AK2936" s="92"/>
      <c r="AL2936" s="92"/>
      <c r="AM2936" s="92"/>
      <c r="AN2936" s="92"/>
      <c r="AO2936" s="92"/>
    </row>
    <row r="2937" spans="34:41">
      <c r="AH2937" s="92"/>
      <c r="AI2937" s="92"/>
      <c r="AJ2937" s="92"/>
      <c r="AK2937" s="92"/>
      <c r="AL2937" s="92"/>
      <c r="AM2937" s="92"/>
      <c r="AN2937" s="92"/>
      <c r="AO2937" s="92"/>
    </row>
    <row r="2938" spans="34:41">
      <c r="AH2938" s="92"/>
      <c r="AI2938" s="92"/>
      <c r="AJ2938" s="92"/>
      <c r="AK2938" s="92"/>
      <c r="AL2938" s="92"/>
      <c r="AM2938" s="92"/>
      <c r="AN2938" s="92"/>
      <c r="AO2938" s="92"/>
    </row>
    <row r="2939" spans="34:41">
      <c r="AH2939" s="92"/>
      <c r="AI2939" s="92"/>
      <c r="AJ2939" s="92"/>
      <c r="AK2939" s="92"/>
      <c r="AL2939" s="92"/>
      <c r="AM2939" s="92"/>
      <c r="AN2939" s="92"/>
      <c r="AO2939" s="92"/>
    </row>
    <row r="2940" spans="34:41">
      <c r="AH2940" s="92"/>
      <c r="AI2940" s="92"/>
      <c r="AJ2940" s="92"/>
      <c r="AK2940" s="92"/>
      <c r="AL2940" s="92"/>
      <c r="AM2940" s="92"/>
      <c r="AN2940" s="92"/>
      <c r="AO2940" s="92"/>
    </row>
    <row r="2941" spans="34:41">
      <c r="AH2941" s="92"/>
      <c r="AI2941" s="92"/>
      <c r="AJ2941" s="92"/>
      <c r="AK2941" s="92"/>
      <c r="AL2941" s="92"/>
      <c r="AM2941" s="92"/>
      <c r="AN2941" s="92"/>
      <c r="AO2941" s="92"/>
    </row>
    <row r="2942" spans="34:41">
      <c r="AH2942" s="92"/>
      <c r="AI2942" s="92"/>
      <c r="AJ2942" s="92"/>
      <c r="AK2942" s="92"/>
      <c r="AL2942" s="92"/>
      <c r="AM2942" s="92"/>
      <c r="AN2942" s="92"/>
      <c r="AO2942" s="92"/>
    </row>
    <row r="2943" spans="34:41">
      <c r="AH2943" s="92"/>
      <c r="AI2943" s="92"/>
      <c r="AJ2943" s="92"/>
      <c r="AK2943" s="92"/>
      <c r="AL2943" s="92"/>
      <c r="AM2943" s="92"/>
      <c r="AN2943" s="92"/>
      <c r="AO2943" s="92"/>
    </row>
    <row r="2944" spans="34:41">
      <c r="AH2944" s="92"/>
      <c r="AI2944" s="92"/>
      <c r="AJ2944" s="92"/>
      <c r="AK2944" s="92"/>
      <c r="AL2944" s="92"/>
      <c r="AM2944" s="92"/>
      <c r="AN2944" s="92"/>
      <c r="AO2944" s="92"/>
    </row>
    <row r="2945" spans="34:41">
      <c r="AH2945" s="92"/>
      <c r="AI2945" s="92"/>
      <c r="AJ2945" s="92"/>
      <c r="AK2945" s="92"/>
      <c r="AL2945" s="92"/>
      <c r="AM2945" s="92"/>
      <c r="AN2945" s="92"/>
      <c r="AO2945" s="92"/>
    </row>
    <row r="2946" spans="34:41">
      <c r="AH2946" s="92"/>
      <c r="AI2946" s="92"/>
      <c r="AJ2946" s="92"/>
      <c r="AK2946" s="92"/>
      <c r="AL2946" s="92"/>
      <c r="AM2946" s="92"/>
      <c r="AN2946" s="92"/>
      <c r="AO2946" s="92"/>
    </row>
    <row r="2947" spans="34:41">
      <c r="AH2947" s="92"/>
      <c r="AI2947" s="92"/>
      <c r="AJ2947" s="92"/>
      <c r="AK2947" s="92"/>
      <c r="AL2947" s="92"/>
      <c r="AM2947" s="92"/>
      <c r="AN2947" s="92"/>
      <c r="AO2947" s="92"/>
    </row>
    <row r="2948" spans="34:41">
      <c r="AH2948" s="92"/>
      <c r="AI2948" s="92"/>
      <c r="AJ2948" s="92"/>
      <c r="AK2948" s="92"/>
      <c r="AL2948" s="92"/>
      <c r="AM2948" s="92"/>
      <c r="AN2948" s="92"/>
      <c r="AO2948" s="92"/>
    </row>
    <row r="2949" spans="34:41">
      <c r="AH2949" s="92"/>
      <c r="AI2949" s="92"/>
      <c r="AJ2949" s="92"/>
      <c r="AK2949" s="92"/>
      <c r="AL2949" s="92"/>
      <c r="AM2949" s="92"/>
      <c r="AN2949" s="92"/>
      <c r="AO2949" s="92"/>
    </row>
    <row r="2950" spans="34:41">
      <c r="AH2950" s="92"/>
      <c r="AI2950" s="92"/>
      <c r="AJ2950" s="92"/>
      <c r="AK2950" s="92"/>
      <c r="AL2950" s="92"/>
      <c r="AM2950" s="92"/>
      <c r="AN2950" s="92"/>
      <c r="AO2950" s="92"/>
    </row>
    <row r="2951" spans="34:41">
      <c r="AH2951" s="92"/>
      <c r="AI2951" s="92"/>
      <c r="AJ2951" s="92"/>
      <c r="AK2951" s="92"/>
      <c r="AL2951" s="92"/>
      <c r="AM2951" s="92"/>
      <c r="AN2951" s="92"/>
      <c r="AO2951" s="92"/>
    </row>
    <row r="2952" spans="34:41">
      <c r="AH2952" s="92"/>
      <c r="AI2952" s="92"/>
      <c r="AJ2952" s="92"/>
      <c r="AK2952" s="92"/>
      <c r="AL2952" s="92"/>
      <c r="AM2952" s="92"/>
      <c r="AN2952" s="92"/>
      <c r="AO2952" s="92"/>
    </row>
    <row r="2953" spans="34:41">
      <c r="AH2953" s="92"/>
      <c r="AI2953" s="92"/>
      <c r="AJ2953" s="92"/>
      <c r="AK2953" s="92"/>
      <c r="AL2953" s="92"/>
      <c r="AM2953" s="92"/>
      <c r="AN2953" s="92"/>
      <c r="AO2953" s="92"/>
    </row>
    <row r="2954" spans="34:41">
      <c r="AH2954" s="92"/>
      <c r="AI2954" s="92"/>
      <c r="AJ2954" s="92"/>
      <c r="AK2954" s="92"/>
      <c r="AL2954" s="92"/>
      <c r="AM2954" s="92"/>
      <c r="AN2954" s="92"/>
      <c r="AO2954" s="92"/>
    </row>
    <row r="2955" spans="34:41">
      <c r="AH2955" s="92"/>
      <c r="AI2955" s="92"/>
      <c r="AJ2955" s="92"/>
      <c r="AK2955" s="92"/>
      <c r="AL2955" s="92"/>
      <c r="AM2955" s="92"/>
      <c r="AN2955" s="92"/>
      <c r="AO2955" s="92"/>
    </row>
    <row r="2956" spans="34:41">
      <c r="AH2956" s="92"/>
      <c r="AI2956" s="92"/>
      <c r="AJ2956" s="92"/>
      <c r="AK2956" s="92"/>
      <c r="AL2956" s="92"/>
      <c r="AM2956" s="92"/>
      <c r="AN2956" s="92"/>
      <c r="AO2956" s="92"/>
    </row>
    <row r="2957" spans="34:41">
      <c r="AH2957" s="92"/>
      <c r="AI2957" s="92"/>
      <c r="AJ2957" s="92"/>
      <c r="AK2957" s="92"/>
      <c r="AL2957" s="92"/>
      <c r="AM2957" s="92"/>
      <c r="AN2957" s="92"/>
      <c r="AO2957" s="92"/>
    </row>
    <row r="2958" spans="34:41">
      <c r="AH2958" s="92"/>
      <c r="AI2958" s="92"/>
      <c r="AJ2958" s="92"/>
      <c r="AK2958" s="92"/>
      <c r="AL2958" s="92"/>
      <c r="AM2958" s="92"/>
      <c r="AN2958" s="92"/>
      <c r="AO2958" s="92"/>
    </row>
    <row r="2959" spans="34:41">
      <c r="AH2959" s="92"/>
      <c r="AI2959" s="92"/>
      <c r="AJ2959" s="92"/>
      <c r="AK2959" s="92"/>
      <c r="AL2959" s="92"/>
      <c r="AM2959" s="92"/>
      <c r="AN2959" s="92"/>
      <c r="AO2959" s="92"/>
    </row>
    <row r="2960" spans="34:41">
      <c r="AH2960" s="92"/>
      <c r="AI2960" s="92"/>
      <c r="AJ2960" s="92"/>
      <c r="AK2960" s="92"/>
      <c r="AL2960" s="92"/>
      <c r="AM2960" s="92"/>
      <c r="AN2960" s="92"/>
      <c r="AO2960" s="92"/>
    </row>
    <row r="2961" spans="34:41">
      <c r="AH2961" s="92"/>
      <c r="AI2961" s="92"/>
      <c r="AJ2961" s="92"/>
      <c r="AK2961" s="92"/>
      <c r="AL2961" s="92"/>
      <c r="AM2961" s="92"/>
      <c r="AN2961" s="92"/>
      <c r="AO2961" s="92"/>
    </row>
    <row r="2962" spans="34:41">
      <c r="AH2962" s="92"/>
      <c r="AI2962" s="92"/>
      <c r="AJ2962" s="92"/>
      <c r="AK2962" s="92"/>
      <c r="AL2962" s="92"/>
      <c r="AM2962" s="92"/>
      <c r="AN2962" s="92"/>
      <c r="AO2962" s="92"/>
    </row>
    <row r="2963" spans="34:41">
      <c r="AH2963" s="92"/>
      <c r="AI2963" s="92"/>
      <c r="AJ2963" s="92"/>
      <c r="AK2963" s="92"/>
      <c r="AL2963" s="92"/>
      <c r="AM2963" s="92"/>
      <c r="AN2963" s="92"/>
      <c r="AO2963" s="92"/>
    </row>
    <row r="2964" spans="34:41">
      <c r="AH2964" s="92"/>
      <c r="AI2964" s="92"/>
      <c r="AJ2964" s="92"/>
      <c r="AK2964" s="92"/>
      <c r="AL2964" s="92"/>
      <c r="AM2964" s="92"/>
      <c r="AN2964" s="92"/>
      <c r="AO2964" s="92"/>
    </row>
    <row r="2965" spans="34:41">
      <c r="AH2965" s="92"/>
      <c r="AI2965" s="92"/>
      <c r="AJ2965" s="92"/>
      <c r="AK2965" s="92"/>
      <c r="AL2965" s="92"/>
      <c r="AM2965" s="92"/>
      <c r="AN2965" s="92"/>
      <c r="AO2965" s="92"/>
    </row>
    <row r="2966" spans="34:41">
      <c r="AH2966" s="92"/>
      <c r="AI2966" s="92"/>
      <c r="AJ2966" s="92"/>
      <c r="AK2966" s="92"/>
      <c r="AL2966" s="92"/>
      <c r="AM2966" s="92"/>
      <c r="AN2966" s="92"/>
      <c r="AO2966" s="92"/>
    </row>
    <row r="2967" spans="34:41">
      <c r="AH2967" s="92"/>
      <c r="AI2967" s="92"/>
      <c r="AJ2967" s="92"/>
      <c r="AK2967" s="92"/>
      <c r="AL2967" s="92"/>
      <c r="AM2967" s="92"/>
      <c r="AN2967" s="92"/>
      <c r="AO2967" s="92"/>
    </row>
    <row r="2968" spans="34:41">
      <c r="AH2968" s="92"/>
      <c r="AI2968" s="92"/>
      <c r="AJ2968" s="92"/>
      <c r="AK2968" s="92"/>
      <c r="AL2968" s="92"/>
      <c r="AM2968" s="92"/>
      <c r="AN2968" s="92"/>
      <c r="AO2968" s="92"/>
    </row>
    <row r="2969" spans="34:41">
      <c r="AH2969" s="92"/>
      <c r="AI2969" s="92"/>
      <c r="AJ2969" s="92"/>
      <c r="AK2969" s="92"/>
      <c r="AL2969" s="92"/>
      <c r="AM2969" s="92"/>
      <c r="AN2969" s="92"/>
      <c r="AO2969" s="92"/>
    </row>
    <row r="2970" spans="34:41">
      <c r="AH2970" s="92"/>
      <c r="AI2970" s="92"/>
      <c r="AJ2970" s="92"/>
      <c r="AK2970" s="92"/>
      <c r="AL2970" s="92"/>
      <c r="AM2970" s="92"/>
      <c r="AN2970" s="92"/>
      <c r="AO2970" s="92"/>
    </row>
    <row r="2971" spans="34:41">
      <c r="AH2971" s="92"/>
      <c r="AI2971" s="92"/>
      <c r="AJ2971" s="92"/>
      <c r="AK2971" s="92"/>
      <c r="AL2971" s="92"/>
      <c r="AM2971" s="92"/>
      <c r="AN2971" s="92"/>
      <c r="AO2971" s="92"/>
    </row>
    <row r="2972" spans="34:41">
      <c r="AH2972" s="92"/>
      <c r="AI2972" s="92"/>
      <c r="AJ2972" s="92"/>
      <c r="AK2972" s="92"/>
      <c r="AL2972" s="92"/>
      <c r="AM2972" s="92"/>
      <c r="AN2972" s="92"/>
      <c r="AO2972" s="92"/>
    </row>
    <row r="2973" spans="34:41">
      <c r="AH2973" s="92"/>
      <c r="AI2973" s="92"/>
      <c r="AJ2973" s="92"/>
      <c r="AK2973" s="92"/>
      <c r="AL2973" s="92"/>
      <c r="AM2973" s="92"/>
      <c r="AN2973" s="92"/>
      <c r="AO2973" s="92"/>
    </row>
    <row r="2974" spans="34:41">
      <c r="AH2974" s="92"/>
      <c r="AI2974" s="92"/>
      <c r="AJ2974" s="92"/>
      <c r="AK2974" s="92"/>
      <c r="AL2974" s="92"/>
      <c r="AM2974" s="92"/>
      <c r="AN2974" s="92"/>
      <c r="AO2974" s="92"/>
    </row>
    <row r="2975" spans="34:41">
      <c r="AH2975" s="92"/>
      <c r="AI2975" s="92"/>
      <c r="AJ2975" s="92"/>
      <c r="AK2975" s="92"/>
      <c r="AL2975" s="92"/>
      <c r="AM2975" s="92"/>
      <c r="AN2975" s="92"/>
      <c r="AO2975" s="92"/>
    </row>
    <row r="2976" spans="34:41">
      <c r="AH2976" s="92"/>
      <c r="AI2976" s="92"/>
      <c r="AJ2976" s="92"/>
      <c r="AK2976" s="92"/>
      <c r="AL2976" s="92"/>
      <c r="AM2976" s="92"/>
      <c r="AN2976" s="92"/>
      <c r="AO2976" s="92"/>
    </row>
    <row r="2977" spans="34:41">
      <c r="AH2977" s="92"/>
      <c r="AI2977" s="92"/>
      <c r="AJ2977" s="92"/>
      <c r="AK2977" s="92"/>
      <c r="AL2977" s="92"/>
      <c r="AM2977" s="92"/>
      <c r="AN2977" s="92"/>
      <c r="AO2977" s="92"/>
    </row>
    <row r="2978" spans="34:41">
      <c r="AH2978" s="92"/>
      <c r="AI2978" s="92"/>
      <c r="AJ2978" s="92"/>
      <c r="AK2978" s="92"/>
      <c r="AL2978" s="92"/>
      <c r="AM2978" s="92"/>
      <c r="AN2978" s="92"/>
      <c r="AO2978" s="92"/>
    </row>
    <row r="2979" spans="34:41">
      <c r="AH2979" s="92"/>
      <c r="AI2979" s="92"/>
      <c r="AJ2979" s="92"/>
      <c r="AK2979" s="92"/>
      <c r="AL2979" s="92"/>
      <c r="AM2979" s="92"/>
      <c r="AN2979" s="92"/>
      <c r="AO2979" s="92"/>
    </row>
    <row r="2980" spans="34:41">
      <c r="AH2980" s="92"/>
      <c r="AI2980" s="92"/>
      <c r="AJ2980" s="92"/>
      <c r="AK2980" s="92"/>
      <c r="AL2980" s="92"/>
      <c r="AM2980" s="92"/>
      <c r="AN2980" s="92"/>
      <c r="AO2980" s="92"/>
    </row>
    <row r="2981" spans="34:41">
      <c r="AH2981" s="92"/>
      <c r="AI2981" s="92"/>
      <c r="AJ2981" s="92"/>
      <c r="AK2981" s="92"/>
      <c r="AL2981" s="92"/>
      <c r="AM2981" s="92"/>
      <c r="AN2981" s="92"/>
      <c r="AO2981" s="92"/>
    </row>
    <row r="2982" spans="34:41">
      <c r="AH2982" s="92"/>
      <c r="AI2982" s="92"/>
      <c r="AJ2982" s="92"/>
      <c r="AK2982" s="92"/>
      <c r="AL2982" s="92"/>
      <c r="AM2982" s="92"/>
      <c r="AN2982" s="92"/>
      <c r="AO2982" s="92"/>
    </row>
    <row r="2983" spans="34:41">
      <c r="AH2983" s="92"/>
      <c r="AI2983" s="92"/>
      <c r="AJ2983" s="92"/>
      <c r="AK2983" s="92"/>
      <c r="AL2983" s="92"/>
      <c r="AM2983" s="92"/>
      <c r="AN2983" s="92"/>
      <c r="AO2983" s="92"/>
    </row>
    <row r="2984" spans="34:41">
      <c r="AH2984" s="92"/>
      <c r="AI2984" s="92"/>
      <c r="AJ2984" s="92"/>
      <c r="AK2984" s="92"/>
      <c r="AL2984" s="92"/>
      <c r="AM2984" s="92"/>
      <c r="AN2984" s="92"/>
      <c r="AO2984" s="92"/>
    </row>
    <row r="2985" spans="34:41">
      <c r="AH2985" s="92"/>
      <c r="AI2985" s="92"/>
      <c r="AJ2985" s="92"/>
      <c r="AK2985" s="92"/>
      <c r="AL2985" s="92"/>
      <c r="AM2985" s="92"/>
      <c r="AN2985" s="92"/>
      <c r="AO2985" s="92"/>
    </row>
    <row r="2986" spans="34:41">
      <c r="AH2986" s="92"/>
      <c r="AI2986" s="92"/>
      <c r="AJ2986" s="92"/>
      <c r="AK2986" s="92"/>
      <c r="AL2986" s="92"/>
      <c r="AM2986" s="92"/>
      <c r="AN2986" s="92"/>
      <c r="AO2986" s="92"/>
    </row>
    <row r="2987" spans="34:41">
      <c r="AH2987" s="92"/>
      <c r="AI2987" s="92"/>
      <c r="AJ2987" s="92"/>
      <c r="AK2987" s="92"/>
      <c r="AL2987" s="92"/>
      <c r="AM2987" s="92"/>
      <c r="AN2987" s="92"/>
      <c r="AO2987" s="92"/>
    </row>
    <row r="2988" spans="34:41">
      <c r="AH2988" s="92"/>
      <c r="AI2988" s="92"/>
      <c r="AJ2988" s="92"/>
      <c r="AK2988" s="92"/>
      <c r="AL2988" s="92"/>
      <c r="AM2988" s="92"/>
      <c r="AN2988" s="92"/>
      <c r="AO2988" s="92"/>
    </row>
    <row r="2989" spans="34:41">
      <c r="AH2989" s="92"/>
      <c r="AI2989" s="92"/>
      <c r="AJ2989" s="92"/>
      <c r="AK2989" s="92"/>
      <c r="AL2989" s="92"/>
      <c r="AM2989" s="92"/>
      <c r="AN2989" s="92"/>
      <c r="AO2989" s="92"/>
    </row>
    <row r="2990" spans="34:41">
      <c r="AH2990" s="92"/>
      <c r="AI2990" s="92"/>
      <c r="AJ2990" s="92"/>
      <c r="AK2990" s="92"/>
      <c r="AL2990" s="92"/>
      <c r="AM2990" s="92"/>
      <c r="AN2990" s="92"/>
      <c r="AO2990" s="92"/>
    </row>
    <row r="2991" spans="34:41">
      <c r="AH2991" s="92"/>
      <c r="AI2991" s="92"/>
      <c r="AJ2991" s="92"/>
      <c r="AK2991" s="92"/>
      <c r="AL2991" s="92"/>
      <c r="AM2991" s="92"/>
      <c r="AN2991" s="92"/>
      <c r="AO2991" s="92"/>
    </row>
    <row r="2992" spans="34:41">
      <c r="AH2992" s="92"/>
      <c r="AI2992" s="92"/>
      <c r="AJ2992" s="92"/>
      <c r="AK2992" s="92"/>
      <c r="AL2992" s="92"/>
      <c r="AM2992" s="92"/>
      <c r="AN2992" s="92"/>
      <c r="AO2992" s="92"/>
    </row>
    <row r="2993" spans="34:41">
      <c r="AH2993" s="92"/>
      <c r="AI2993" s="92"/>
      <c r="AJ2993" s="92"/>
      <c r="AK2993" s="92"/>
      <c r="AL2993" s="92"/>
      <c r="AM2993" s="92"/>
      <c r="AN2993" s="92"/>
      <c r="AO2993" s="92"/>
    </row>
    <row r="2994" spans="34:41">
      <c r="AH2994" s="92"/>
      <c r="AI2994" s="92"/>
      <c r="AJ2994" s="92"/>
      <c r="AK2994" s="92"/>
      <c r="AL2994" s="92"/>
      <c r="AM2994" s="92"/>
      <c r="AN2994" s="92"/>
      <c r="AO2994" s="92"/>
    </row>
    <row r="2995" spans="34:41">
      <c r="AH2995" s="92"/>
      <c r="AI2995" s="92"/>
      <c r="AJ2995" s="92"/>
      <c r="AK2995" s="92"/>
      <c r="AL2995" s="92"/>
      <c r="AM2995" s="92"/>
      <c r="AN2995" s="92"/>
      <c r="AO2995" s="92"/>
    </row>
    <row r="2996" spans="34:41">
      <c r="AH2996" s="92"/>
      <c r="AI2996" s="92"/>
      <c r="AJ2996" s="92"/>
      <c r="AK2996" s="92"/>
      <c r="AL2996" s="92"/>
      <c r="AM2996" s="92"/>
      <c r="AN2996" s="92"/>
      <c r="AO2996" s="92"/>
    </row>
    <row r="2997" spans="34:41">
      <c r="AH2997" s="92"/>
      <c r="AI2997" s="92"/>
      <c r="AJ2997" s="92"/>
      <c r="AK2997" s="92"/>
      <c r="AL2997" s="92"/>
      <c r="AM2997" s="92"/>
      <c r="AN2997" s="92"/>
      <c r="AO2997" s="92"/>
    </row>
    <row r="2998" spans="34:41">
      <c r="AH2998" s="92"/>
      <c r="AI2998" s="92"/>
      <c r="AJ2998" s="92"/>
      <c r="AK2998" s="92"/>
      <c r="AL2998" s="92"/>
      <c r="AM2998" s="92"/>
      <c r="AN2998" s="92"/>
      <c r="AO2998" s="92"/>
    </row>
    <row r="2999" spans="34:41">
      <c r="AH2999" s="92"/>
      <c r="AI2999" s="92"/>
      <c r="AJ2999" s="92"/>
      <c r="AK2999" s="92"/>
      <c r="AL2999" s="92"/>
      <c r="AM2999" s="92"/>
      <c r="AN2999" s="92"/>
      <c r="AO2999" s="92"/>
    </row>
    <row r="3000" spans="34:41">
      <c r="AH3000" s="92"/>
      <c r="AI3000" s="92"/>
      <c r="AJ3000" s="92"/>
      <c r="AK3000" s="92"/>
      <c r="AL3000" s="92"/>
      <c r="AM3000" s="92"/>
      <c r="AN3000" s="92"/>
      <c r="AO3000" s="92"/>
    </row>
    <row r="3001" spans="34:41">
      <c r="AH3001" s="92"/>
      <c r="AI3001" s="92"/>
      <c r="AJ3001" s="92"/>
      <c r="AK3001" s="92"/>
      <c r="AL3001" s="92"/>
      <c r="AM3001" s="92"/>
      <c r="AN3001" s="92"/>
      <c r="AO3001" s="92"/>
    </row>
    <row r="3002" spans="34:41">
      <c r="AH3002" s="92"/>
      <c r="AI3002" s="92"/>
      <c r="AJ3002" s="92"/>
      <c r="AK3002" s="92"/>
      <c r="AL3002" s="92"/>
      <c r="AM3002" s="92"/>
      <c r="AN3002" s="92"/>
      <c r="AO3002" s="92"/>
    </row>
    <row r="3003" spans="34:41">
      <c r="AH3003" s="92"/>
      <c r="AI3003" s="92"/>
      <c r="AJ3003" s="92"/>
      <c r="AK3003" s="92"/>
      <c r="AL3003" s="92"/>
      <c r="AM3003" s="92"/>
      <c r="AN3003" s="92"/>
      <c r="AO3003" s="92"/>
    </row>
    <row r="3004" spans="34:41">
      <c r="AH3004" s="92"/>
      <c r="AI3004" s="92"/>
      <c r="AJ3004" s="92"/>
      <c r="AK3004" s="92"/>
      <c r="AL3004" s="92"/>
      <c r="AM3004" s="92"/>
      <c r="AN3004" s="92"/>
      <c r="AO3004" s="92"/>
    </row>
    <row r="3005" spans="34:41">
      <c r="AH3005" s="92"/>
      <c r="AI3005" s="92"/>
      <c r="AJ3005" s="92"/>
      <c r="AK3005" s="92"/>
      <c r="AL3005" s="92"/>
      <c r="AM3005" s="92"/>
      <c r="AN3005" s="92"/>
      <c r="AO3005" s="92"/>
    </row>
    <row r="3006" spans="34:41">
      <c r="AH3006" s="92"/>
      <c r="AI3006" s="92"/>
      <c r="AJ3006" s="92"/>
      <c r="AK3006" s="92"/>
      <c r="AL3006" s="92"/>
      <c r="AM3006" s="92"/>
      <c r="AN3006" s="92"/>
      <c r="AO3006" s="92"/>
    </row>
    <row r="3007" spans="34:41">
      <c r="AH3007" s="92"/>
      <c r="AI3007" s="92"/>
      <c r="AJ3007" s="92"/>
      <c r="AK3007" s="92"/>
      <c r="AL3007" s="92"/>
      <c r="AM3007" s="92"/>
      <c r="AN3007" s="92"/>
      <c r="AO3007" s="92"/>
    </row>
    <row r="3008" spans="34:41">
      <c r="AH3008" s="92"/>
      <c r="AI3008" s="92"/>
      <c r="AJ3008" s="92"/>
      <c r="AK3008" s="92"/>
      <c r="AL3008" s="92"/>
      <c r="AM3008" s="92"/>
      <c r="AN3008" s="92"/>
      <c r="AO3008" s="92"/>
    </row>
    <row r="3009" spans="34:41">
      <c r="AH3009" s="92"/>
      <c r="AI3009" s="92"/>
      <c r="AJ3009" s="92"/>
      <c r="AK3009" s="92"/>
      <c r="AL3009" s="92"/>
      <c r="AM3009" s="92"/>
      <c r="AN3009" s="92"/>
      <c r="AO3009" s="92"/>
    </row>
    <row r="3010" spans="34:41">
      <c r="AH3010" s="92"/>
      <c r="AI3010" s="92"/>
      <c r="AJ3010" s="92"/>
      <c r="AK3010" s="92"/>
      <c r="AL3010" s="92"/>
      <c r="AM3010" s="92"/>
      <c r="AN3010" s="92"/>
      <c r="AO3010" s="92"/>
    </row>
    <row r="3011" spans="34:41">
      <c r="AH3011" s="92"/>
      <c r="AI3011" s="92"/>
      <c r="AJ3011" s="92"/>
      <c r="AK3011" s="92"/>
      <c r="AL3011" s="92"/>
      <c r="AM3011" s="92"/>
      <c r="AN3011" s="92"/>
      <c r="AO3011" s="92"/>
    </row>
    <row r="3012" spans="34:41">
      <c r="AH3012" s="92"/>
      <c r="AI3012" s="92"/>
      <c r="AJ3012" s="92"/>
      <c r="AK3012" s="92"/>
      <c r="AL3012" s="92"/>
      <c r="AM3012" s="92"/>
      <c r="AN3012" s="92"/>
      <c r="AO3012" s="92"/>
    </row>
    <row r="3013" spans="34:41">
      <c r="AH3013" s="92"/>
      <c r="AI3013" s="92"/>
      <c r="AJ3013" s="92"/>
      <c r="AK3013" s="92"/>
      <c r="AL3013" s="92"/>
      <c r="AM3013" s="92"/>
      <c r="AN3013" s="92"/>
      <c r="AO3013" s="92"/>
    </row>
    <row r="3014" spans="34:41">
      <c r="AH3014" s="92"/>
      <c r="AI3014" s="92"/>
      <c r="AJ3014" s="92"/>
      <c r="AK3014" s="92"/>
      <c r="AL3014" s="92"/>
      <c r="AM3014" s="92"/>
      <c r="AN3014" s="92"/>
      <c r="AO3014" s="92"/>
    </row>
    <row r="3015" spans="34:41">
      <c r="AH3015" s="92"/>
      <c r="AI3015" s="92"/>
      <c r="AJ3015" s="92"/>
      <c r="AK3015" s="92"/>
      <c r="AL3015" s="92"/>
      <c r="AM3015" s="92"/>
      <c r="AN3015" s="92"/>
      <c r="AO3015" s="92"/>
    </row>
    <row r="3016" spans="34:41">
      <c r="AH3016" s="92"/>
      <c r="AI3016" s="92"/>
      <c r="AJ3016" s="92"/>
      <c r="AK3016" s="92"/>
      <c r="AL3016" s="92"/>
      <c r="AM3016" s="92"/>
      <c r="AN3016" s="92"/>
      <c r="AO3016" s="92"/>
    </row>
    <row r="3017" spans="34:41">
      <c r="AH3017" s="92"/>
      <c r="AI3017" s="92"/>
      <c r="AJ3017" s="92"/>
      <c r="AK3017" s="92"/>
      <c r="AL3017" s="92"/>
      <c r="AM3017" s="92"/>
      <c r="AN3017" s="92"/>
      <c r="AO3017" s="92"/>
    </row>
    <row r="3018" spans="34:41">
      <c r="AH3018" s="92"/>
      <c r="AI3018" s="92"/>
      <c r="AJ3018" s="92"/>
      <c r="AK3018" s="92"/>
      <c r="AL3018" s="92"/>
      <c r="AM3018" s="92"/>
      <c r="AN3018" s="92"/>
      <c r="AO3018" s="92"/>
    </row>
    <row r="3019" spans="34:41">
      <c r="AH3019" s="92"/>
      <c r="AI3019" s="92"/>
      <c r="AJ3019" s="92"/>
      <c r="AK3019" s="92"/>
      <c r="AL3019" s="92"/>
      <c r="AM3019" s="92"/>
      <c r="AN3019" s="92"/>
      <c r="AO3019" s="92"/>
    </row>
    <row r="3020" spans="34:41">
      <c r="AH3020" s="92"/>
      <c r="AI3020" s="92"/>
      <c r="AJ3020" s="92"/>
      <c r="AK3020" s="92"/>
      <c r="AL3020" s="92"/>
      <c r="AM3020" s="92"/>
      <c r="AN3020" s="92"/>
      <c r="AO3020" s="92"/>
    </row>
    <row r="3021" spans="34:41">
      <c r="AH3021" s="92"/>
      <c r="AI3021" s="92"/>
      <c r="AJ3021" s="92"/>
      <c r="AK3021" s="92"/>
      <c r="AL3021" s="92"/>
      <c r="AM3021" s="92"/>
      <c r="AN3021" s="92"/>
      <c r="AO3021" s="92"/>
    </row>
    <row r="3022" spans="34:41">
      <c r="AH3022" s="92"/>
      <c r="AI3022" s="92"/>
      <c r="AJ3022" s="92"/>
      <c r="AK3022" s="92"/>
      <c r="AL3022" s="92"/>
      <c r="AM3022" s="92"/>
      <c r="AN3022" s="92"/>
      <c r="AO3022" s="92"/>
    </row>
    <row r="3023" spans="34:41">
      <c r="AH3023" s="92"/>
      <c r="AI3023" s="92"/>
      <c r="AJ3023" s="92"/>
      <c r="AK3023" s="92"/>
      <c r="AL3023" s="92"/>
      <c r="AM3023" s="92"/>
      <c r="AN3023" s="92"/>
      <c r="AO3023" s="92"/>
    </row>
    <row r="3024" spans="34:41">
      <c r="AH3024" s="92"/>
      <c r="AI3024" s="92"/>
      <c r="AJ3024" s="92"/>
      <c r="AK3024" s="92"/>
      <c r="AL3024" s="92"/>
      <c r="AM3024" s="92"/>
      <c r="AN3024" s="92"/>
      <c r="AO3024" s="92"/>
    </row>
    <row r="3025" spans="34:41">
      <c r="AH3025" s="92"/>
      <c r="AI3025" s="92"/>
      <c r="AJ3025" s="92"/>
      <c r="AK3025" s="92"/>
      <c r="AL3025" s="92"/>
      <c r="AM3025" s="92"/>
      <c r="AN3025" s="92"/>
      <c r="AO3025" s="92"/>
    </row>
    <row r="3026" spans="34:41">
      <c r="AH3026" s="92"/>
      <c r="AI3026" s="92"/>
      <c r="AJ3026" s="92"/>
      <c r="AK3026" s="92"/>
      <c r="AL3026" s="92"/>
      <c r="AM3026" s="92"/>
      <c r="AN3026" s="92"/>
      <c r="AO3026" s="92"/>
    </row>
    <row r="3027" spans="34:41">
      <c r="AH3027" s="92"/>
      <c r="AI3027" s="92"/>
      <c r="AJ3027" s="92"/>
      <c r="AK3027" s="92"/>
      <c r="AL3027" s="92"/>
      <c r="AM3027" s="92"/>
      <c r="AN3027" s="92"/>
      <c r="AO3027" s="92"/>
    </row>
    <row r="3028" spans="34:41">
      <c r="AH3028" s="92"/>
      <c r="AI3028" s="92"/>
      <c r="AJ3028" s="92"/>
      <c r="AK3028" s="92"/>
      <c r="AL3028" s="92"/>
      <c r="AM3028" s="92"/>
      <c r="AN3028" s="92"/>
      <c r="AO3028" s="92"/>
    </row>
    <row r="3029" spans="34:41">
      <c r="AH3029" s="92"/>
      <c r="AI3029" s="92"/>
      <c r="AJ3029" s="92"/>
      <c r="AK3029" s="92"/>
      <c r="AL3029" s="92"/>
      <c r="AM3029" s="92"/>
      <c r="AN3029" s="92"/>
      <c r="AO3029" s="92"/>
    </row>
    <row r="3030" spans="34:41">
      <c r="AH3030" s="92"/>
      <c r="AI3030" s="92"/>
      <c r="AJ3030" s="92"/>
      <c r="AK3030" s="92"/>
      <c r="AL3030" s="92"/>
      <c r="AM3030" s="92"/>
      <c r="AN3030" s="92"/>
      <c r="AO3030" s="92"/>
    </row>
    <row r="3031" spans="34:41">
      <c r="AH3031" s="92"/>
      <c r="AI3031" s="92"/>
      <c r="AJ3031" s="92"/>
      <c r="AK3031" s="92"/>
      <c r="AL3031" s="92"/>
      <c r="AM3031" s="92"/>
      <c r="AN3031" s="92"/>
      <c r="AO3031" s="92"/>
    </row>
    <row r="3032" spans="34:41">
      <c r="AH3032" s="92"/>
      <c r="AI3032" s="92"/>
      <c r="AJ3032" s="92"/>
      <c r="AK3032" s="92"/>
      <c r="AL3032" s="92"/>
      <c r="AM3032" s="92"/>
      <c r="AN3032" s="92"/>
      <c r="AO3032" s="92"/>
    </row>
    <row r="3033" spans="34:41">
      <c r="AH3033" s="92"/>
      <c r="AI3033" s="92"/>
      <c r="AJ3033" s="92"/>
      <c r="AK3033" s="92"/>
      <c r="AL3033" s="92"/>
      <c r="AM3033" s="92"/>
      <c r="AN3033" s="92"/>
      <c r="AO3033" s="92"/>
    </row>
    <row r="3034" spans="34:41">
      <c r="AH3034" s="92"/>
      <c r="AI3034" s="92"/>
      <c r="AJ3034" s="92"/>
      <c r="AK3034" s="92"/>
      <c r="AL3034" s="92"/>
      <c r="AM3034" s="92"/>
      <c r="AN3034" s="92"/>
      <c r="AO3034" s="92"/>
    </row>
    <row r="3035" spans="34:41">
      <c r="AH3035" s="92"/>
      <c r="AI3035" s="92"/>
      <c r="AJ3035" s="92"/>
      <c r="AK3035" s="92"/>
      <c r="AL3035" s="92"/>
      <c r="AM3035" s="92"/>
      <c r="AN3035" s="92"/>
      <c r="AO3035" s="92"/>
    </row>
    <row r="3036" spans="34:41">
      <c r="AH3036" s="92"/>
      <c r="AI3036" s="92"/>
      <c r="AJ3036" s="92"/>
      <c r="AK3036" s="92"/>
      <c r="AL3036" s="92"/>
      <c r="AM3036" s="92"/>
      <c r="AN3036" s="92"/>
      <c r="AO3036" s="92"/>
    </row>
    <row r="3037" spans="34:41">
      <c r="AH3037" s="92"/>
      <c r="AI3037" s="92"/>
      <c r="AJ3037" s="92"/>
      <c r="AK3037" s="92"/>
      <c r="AL3037" s="92"/>
      <c r="AM3037" s="92"/>
      <c r="AN3037" s="92"/>
      <c r="AO3037" s="92"/>
    </row>
    <row r="3038" spans="34:41">
      <c r="AH3038" s="92"/>
      <c r="AI3038" s="92"/>
      <c r="AJ3038" s="92"/>
      <c r="AK3038" s="92"/>
      <c r="AL3038" s="92"/>
      <c r="AM3038" s="92"/>
      <c r="AN3038" s="92"/>
      <c r="AO3038" s="92"/>
    </row>
    <row r="3039" spans="34:41">
      <c r="AH3039" s="92"/>
      <c r="AI3039" s="92"/>
      <c r="AJ3039" s="92"/>
      <c r="AK3039" s="92"/>
      <c r="AL3039" s="92"/>
      <c r="AM3039" s="92"/>
      <c r="AN3039" s="92"/>
      <c r="AO3039" s="92"/>
    </row>
    <row r="3040" spans="34:41">
      <c r="AH3040" s="92"/>
      <c r="AI3040" s="92"/>
      <c r="AJ3040" s="92"/>
      <c r="AK3040" s="92"/>
      <c r="AL3040" s="92"/>
      <c r="AM3040" s="92"/>
      <c r="AN3040" s="92"/>
      <c r="AO3040" s="92"/>
    </row>
    <row r="3041" spans="34:41">
      <c r="AH3041" s="92"/>
      <c r="AI3041" s="92"/>
      <c r="AJ3041" s="92"/>
      <c r="AK3041" s="92"/>
      <c r="AL3041" s="92"/>
      <c r="AM3041" s="92"/>
      <c r="AN3041" s="92"/>
      <c r="AO3041" s="92"/>
    </row>
    <row r="3042" spans="34:41">
      <c r="AH3042" s="92"/>
      <c r="AI3042" s="92"/>
      <c r="AJ3042" s="92"/>
      <c r="AK3042" s="92"/>
      <c r="AL3042" s="92"/>
      <c r="AM3042" s="92"/>
      <c r="AN3042" s="92"/>
      <c r="AO3042" s="92"/>
    </row>
    <row r="3043" spans="34:41">
      <c r="AH3043" s="92"/>
      <c r="AI3043" s="92"/>
      <c r="AJ3043" s="92"/>
      <c r="AK3043" s="92"/>
      <c r="AL3043" s="92"/>
      <c r="AM3043" s="92"/>
      <c r="AN3043" s="92"/>
      <c r="AO3043" s="92"/>
    </row>
    <row r="3044" spans="34:41">
      <c r="AH3044" s="92"/>
      <c r="AI3044" s="92"/>
      <c r="AJ3044" s="92"/>
      <c r="AK3044" s="92"/>
      <c r="AL3044" s="92"/>
      <c r="AM3044" s="92"/>
      <c r="AN3044" s="92"/>
      <c r="AO3044" s="92"/>
    </row>
    <row r="3045" spans="34:41">
      <c r="AH3045" s="92"/>
      <c r="AI3045" s="92"/>
      <c r="AJ3045" s="92"/>
      <c r="AK3045" s="92"/>
      <c r="AL3045" s="92"/>
      <c r="AM3045" s="92"/>
      <c r="AN3045" s="92"/>
      <c r="AO3045" s="92"/>
    </row>
    <row r="3046" spans="34:41">
      <c r="AH3046" s="92"/>
      <c r="AI3046" s="92"/>
      <c r="AJ3046" s="92"/>
      <c r="AK3046" s="92"/>
      <c r="AL3046" s="92"/>
      <c r="AM3046" s="92"/>
      <c r="AN3046" s="92"/>
      <c r="AO3046" s="92"/>
    </row>
    <row r="3047" spans="34:41">
      <c r="AH3047" s="92"/>
      <c r="AI3047" s="92"/>
      <c r="AJ3047" s="92"/>
      <c r="AK3047" s="92"/>
      <c r="AL3047" s="92"/>
      <c r="AM3047" s="92"/>
      <c r="AN3047" s="92"/>
      <c r="AO3047" s="92"/>
    </row>
    <row r="3048" spans="34:41">
      <c r="AH3048" s="92"/>
      <c r="AI3048" s="92"/>
      <c r="AJ3048" s="92"/>
      <c r="AK3048" s="92"/>
      <c r="AL3048" s="92"/>
      <c r="AM3048" s="92"/>
      <c r="AN3048" s="92"/>
      <c r="AO3048" s="92"/>
    </row>
    <row r="3049" spans="34:41">
      <c r="AH3049" s="92"/>
      <c r="AI3049" s="92"/>
      <c r="AJ3049" s="92"/>
      <c r="AK3049" s="92"/>
      <c r="AL3049" s="92"/>
      <c r="AM3049" s="92"/>
      <c r="AN3049" s="92"/>
      <c r="AO3049" s="92"/>
    </row>
    <row r="3050" spans="34:41">
      <c r="AH3050" s="92"/>
      <c r="AI3050" s="92"/>
      <c r="AJ3050" s="92"/>
      <c r="AK3050" s="92"/>
      <c r="AL3050" s="92"/>
      <c r="AM3050" s="92"/>
      <c r="AN3050" s="92"/>
      <c r="AO3050" s="92"/>
    </row>
    <row r="3051" spans="34:41">
      <c r="AH3051" s="92"/>
      <c r="AI3051" s="92"/>
      <c r="AJ3051" s="92"/>
      <c r="AK3051" s="92"/>
      <c r="AL3051" s="92"/>
      <c r="AM3051" s="92"/>
      <c r="AN3051" s="92"/>
      <c r="AO3051" s="92"/>
    </row>
    <row r="3052" spans="34:41">
      <c r="AH3052" s="92"/>
      <c r="AI3052" s="92"/>
      <c r="AJ3052" s="92"/>
      <c r="AK3052" s="92"/>
      <c r="AL3052" s="92"/>
      <c r="AM3052" s="92"/>
      <c r="AN3052" s="92"/>
      <c r="AO3052" s="92"/>
    </row>
    <row r="3053" spans="34:41">
      <c r="AH3053" s="92"/>
      <c r="AI3053" s="92"/>
      <c r="AJ3053" s="92"/>
      <c r="AK3053" s="92"/>
      <c r="AL3053" s="92"/>
      <c r="AM3053" s="92"/>
      <c r="AN3053" s="92"/>
      <c r="AO3053" s="92"/>
    </row>
    <row r="3054" spans="34:41">
      <c r="AH3054" s="92"/>
      <c r="AI3054" s="92"/>
      <c r="AJ3054" s="92"/>
      <c r="AK3054" s="92"/>
      <c r="AL3054" s="92"/>
      <c r="AM3054" s="92"/>
      <c r="AN3054" s="92"/>
      <c r="AO3054" s="92"/>
    </row>
    <row r="3055" spans="34:41">
      <c r="AH3055" s="92"/>
      <c r="AI3055" s="92"/>
      <c r="AJ3055" s="92"/>
      <c r="AK3055" s="92"/>
      <c r="AL3055" s="92"/>
      <c r="AM3055" s="92"/>
      <c r="AN3055" s="92"/>
      <c r="AO3055" s="92"/>
    </row>
    <row r="3056" spans="34:41">
      <c r="AH3056" s="92"/>
      <c r="AI3056" s="92"/>
      <c r="AJ3056" s="92"/>
      <c r="AK3056" s="92"/>
      <c r="AL3056" s="92"/>
      <c r="AM3056" s="92"/>
      <c r="AN3056" s="92"/>
      <c r="AO3056" s="92"/>
    </row>
    <row r="3057" spans="34:41">
      <c r="AH3057" s="92"/>
      <c r="AI3057" s="92"/>
      <c r="AJ3057" s="92"/>
      <c r="AK3057" s="92"/>
      <c r="AL3057" s="92"/>
      <c r="AM3057" s="92"/>
      <c r="AN3057" s="92"/>
      <c r="AO3057" s="92"/>
    </row>
    <row r="3058" spans="34:41">
      <c r="AH3058" s="92"/>
      <c r="AI3058" s="92"/>
      <c r="AJ3058" s="92"/>
      <c r="AK3058" s="92"/>
      <c r="AL3058" s="92"/>
      <c r="AM3058" s="92"/>
      <c r="AN3058" s="92"/>
      <c r="AO3058" s="92"/>
    </row>
    <row r="3059" spans="34:41">
      <c r="AH3059" s="92"/>
      <c r="AI3059" s="92"/>
      <c r="AJ3059" s="92"/>
      <c r="AK3059" s="92"/>
      <c r="AL3059" s="92"/>
      <c r="AM3059" s="92"/>
      <c r="AN3059" s="92"/>
      <c r="AO3059" s="92"/>
    </row>
    <row r="3060" spans="34:41">
      <c r="AH3060" s="92"/>
      <c r="AI3060" s="92"/>
      <c r="AJ3060" s="92"/>
      <c r="AK3060" s="92"/>
      <c r="AL3060" s="92"/>
      <c r="AM3060" s="92"/>
      <c r="AN3060" s="92"/>
      <c r="AO3060" s="92"/>
    </row>
    <row r="3061" spans="34:41">
      <c r="AH3061" s="92"/>
      <c r="AI3061" s="92"/>
      <c r="AJ3061" s="92"/>
      <c r="AK3061" s="92"/>
      <c r="AL3061" s="92"/>
      <c r="AM3061" s="92"/>
      <c r="AN3061" s="92"/>
      <c r="AO3061" s="92"/>
    </row>
    <row r="3062" spans="34:41">
      <c r="AH3062" s="92"/>
      <c r="AI3062" s="92"/>
      <c r="AJ3062" s="92"/>
      <c r="AK3062" s="92"/>
      <c r="AL3062" s="92"/>
      <c r="AM3062" s="92"/>
      <c r="AN3062" s="92"/>
      <c r="AO3062" s="92"/>
    </row>
    <row r="3063" spans="34:41">
      <c r="AH3063" s="92"/>
      <c r="AI3063" s="92"/>
      <c r="AJ3063" s="92"/>
      <c r="AK3063" s="92"/>
      <c r="AL3063" s="92"/>
      <c r="AM3063" s="92"/>
      <c r="AN3063" s="92"/>
      <c r="AO3063" s="92"/>
    </row>
    <row r="3064" spans="34:41">
      <c r="AH3064" s="92"/>
      <c r="AI3064" s="92"/>
      <c r="AJ3064" s="92"/>
      <c r="AK3064" s="92"/>
      <c r="AL3064" s="92"/>
      <c r="AM3064" s="92"/>
      <c r="AN3064" s="92"/>
      <c r="AO3064" s="92"/>
    </row>
    <row r="3065" spans="34:41">
      <c r="AH3065" s="92"/>
      <c r="AI3065" s="92"/>
      <c r="AJ3065" s="92"/>
      <c r="AK3065" s="92"/>
      <c r="AL3065" s="92"/>
      <c r="AM3065" s="92"/>
      <c r="AN3065" s="92"/>
      <c r="AO3065" s="92"/>
    </row>
    <row r="3066" spans="34:41">
      <c r="AH3066" s="92"/>
      <c r="AI3066" s="92"/>
      <c r="AJ3066" s="92"/>
      <c r="AK3066" s="92"/>
      <c r="AL3066" s="92"/>
      <c r="AM3066" s="92"/>
      <c r="AN3066" s="92"/>
      <c r="AO3066" s="92"/>
    </row>
    <row r="3067" spans="34:41">
      <c r="AH3067" s="92"/>
      <c r="AI3067" s="92"/>
      <c r="AJ3067" s="92"/>
      <c r="AK3067" s="92"/>
      <c r="AL3067" s="92"/>
      <c r="AM3067" s="92"/>
      <c r="AN3067" s="92"/>
      <c r="AO3067" s="92"/>
    </row>
    <row r="3068" spans="34:41">
      <c r="AH3068" s="92"/>
      <c r="AI3068" s="92"/>
      <c r="AJ3068" s="92"/>
      <c r="AK3068" s="92"/>
      <c r="AL3068" s="92"/>
      <c r="AM3068" s="92"/>
      <c r="AN3068" s="92"/>
      <c r="AO3068" s="92"/>
    </row>
    <row r="3069" spans="34:41">
      <c r="AH3069" s="92"/>
      <c r="AI3069" s="92"/>
      <c r="AJ3069" s="92"/>
      <c r="AK3069" s="92"/>
      <c r="AL3069" s="92"/>
      <c r="AM3069" s="92"/>
      <c r="AN3069" s="92"/>
      <c r="AO3069" s="92"/>
    </row>
    <row r="3070" spans="34:41">
      <c r="AH3070" s="92"/>
      <c r="AI3070" s="92"/>
      <c r="AJ3070" s="92"/>
      <c r="AK3070" s="92"/>
      <c r="AL3070" s="92"/>
      <c r="AM3070" s="92"/>
      <c r="AN3070" s="92"/>
      <c r="AO3070" s="92"/>
    </row>
    <row r="3071" spans="34:41">
      <c r="AH3071" s="92"/>
      <c r="AI3071" s="92"/>
      <c r="AJ3071" s="92"/>
      <c r="AK3071" s="92"/>
      <c r="AL3071" s="92"/>
      <c r="AM3071" s="92"/>
      <c r="AN3071" s="92"/>
      <c r="AO3071" s="92"/>
    </row>
    <row r="3072" spans="34:41">
      <c r="AH3072" s="92"/>
      <c r="AI3072" s="92"/>
      <c r="AJ3072" s="92"/>
      <c r="AK3072" s="92"/>
      <c r="AL3072" s="92"/>
      <c r="AM3072" s="92"/>
      <c r="AN3072" s="92"/>
      <c r="AO3072" s="92"/>
    </row>
    <row r="3073" spans="34:41">
      <c r="AH3073" s="92"/>
      <c r="AI3073" s="92"/>
      <c r="AJ3073" s="92"/>
      <c r="AK3073" s="92"/>
      <c r="AL3073" s="92"/>
      <c r="AM3073" s="92"/>
      <c r="AN3073" s="92"/>
      <c r="AO3073" s="92"/>
    </row>
    <row r="3074" spans="34:41">
      <c r="AH3074" s="92"/>
      <c r="AI3074" s="92"/>
      <c r="AJ3074" s="92"/>
      <c r="AK3074" s="92"/>
      <c r="AL3074" s="92"/>
      <c r="AM3074" s="92"/>
      <c r="AN3074" s="92"/>
      <c r="AO3074" s="92"/>
    </row>
    <row r="3075" spans="34:41">
      <c r="AH3075" s="92"/>
      <c r="AI3075" s="92"/>
      <c r="AJ3075" s="92"/>
      <c r="AK3075" s="92"/>
      <c r="AL3075" s="92"/>
      <c r="AM3075" s="92"/>
      <c r="AN3075" s="92"/>
      <c r="AO3075" s="92"/>
    </row>
    <row r="3076" spans="34:41">
      <c r="AH3076" s="92"/>
      <c r="AI3076" s="92"/>
      <c r="AJ3076" s="92"/>
      <c r="AK3076" s="92"/>
      <c r="AL3076" s="92"/>
      <c r="AM3076" s="92"/>
      <c r="AN3076" s="92"/>
      <c r="AO3076" s="92"/>
    </row>
    <row r="3077" spans="34:41">
      <c r="AH3077" s="92"/>
      <c r="AI3077" s="92"/>
      <c r="AJ3077" s="92"/>
      <c r="AK3077" s="92"/>
      <c r="AL3077" s="92"/>
      <c r="AM3077" s="92"/>
      <c r="AN3077" s="92"/>
      <c r="AO3077" s="92"/>
    </row>
    <row r="3078" spans="34:41">
      <c r="AH3078" s="92"/>
      <c r="AI3078" s="92"/>
      <c r="AJ3078" s="92"/>
      <c r="AK3078" s="92"/>
      <c r="AL3078" s="92"/>
      <c r="AM3078" s="92"/>
      <c r="AN3078" s="92"/>
      <c r="AO3078" s="92"/>
    </row>
    <row r="3079" spans="34:41">
      <c r="AH3079" s="92"/>
      <c r="AI3079" s="92"/>
      <c r="AJ3079" s="92"/>
      <c r="AK3079" s="92"/>
      <c r="AL3079" s="92"/>
      <c r="AM3079" s="92"/>
      <c r="AN3079" s="92"/>
      <c r="AO3079" s="92"/>
    </row>
    <row r="3080" spans="34:41">
      <c r="AH3080" s="92"/>
      <c r="AI3080" s="92"/>
      <c r="AJ3080" s="92"/>
      <c r="AK3080" s="92"/>
      <c r="AL3080" s="92"/>
      <c r="AM3080" s="92"/>
      <c r="AN3080" s="92"/>
      <c r="AO3080" s="92"/>
    </row>
    <row r="3081" spans="34:41">
      <c r="AH3081" s="92"/>
      <c r="AI3081" s="92"/>
      <c r="AJ3081" s="92"/>
      <c r="AK3081" s="92"/>
      <c r="AL3081" s="92"/>
      <c r="AM3081" s="92"/>
      <c r="AN3081" s="92"/>
      <c r="AO3081" s="92"/>
    </row>
    <row r="3082" spans="34:41">
      <c r="AH3082" s="92"/>
      <c r="AI3082" s="92"/>
      <c r="AJ3082" s="92"/>
      <c r="AK3082" s="92"/>
      <c r="AL3082" s="92"/>
      <c r="AM3082" s="92"/>
      <c r="AN3082" s="92"/>
      <c r="AO3082" s="92"/>
    </row>
    <row r="3083" spans="34:41">
      <c r="AH3083" s="92"/>
      <c r="AI3083" s="92"/>
      <c r="AJ3083" s="92"/>
      <c r="AK3083" s="92"/>
      <c r="AL3083" s="92"/>
      <c r="AM3083" s="92"/>
      <c r="AN3083" s="92"/>
      <c r="AO3083" s="92"/>
    </row>
    <row r="3084" spans="34:41">
      <c r="AH3084" s="92"/>
      <c r="AI3084" s="92"/>
      <c r="AJ3084" s="92"/>
      <c r="AK3084" s="92"/>
      <c r="AL3084" s="92"/>
      <c r="AM3084" s="92"/>
      <c r="AN3084" s="92"/>
      <c r="AO3084" s="92"/>
    </row>
    <row r="3085" spans="34:41">
      <c r="AH3085" s="92"/>
      <c r="AI3085" s="92"/>
      <c r="AJ3085" s="92"/>
      <c r="AK3085" s="92"/>
      <c r="AL3085" s="92"/>
      <c r="AM3085" s="92"/>
      <c r="AN3085" s="92"/>
      <c r="AO3085" s="92"/>
    </row>
    <row r="3086" spans="34:41">
      <c r="AH3086" s="92"/>
      <c r="AI3086" s="92"/>
      <c r="AJ3086" s="92"/>
      <c r="AK3086" s="92"/>
      <c r="AL3086" s="92"/>
      <c r="AM3086" s="92"/>
      <c r="AN3086" s="92"/>
      <c r="AO3086" s="92"/>
    </row>
    <row r="3087" spans="34:41">
      <c r="AH3087" s="92"/>
      <c r="AI3087" s="92"/>
      <c r="AJ3087" s="92"/>
      <c r="AK3087" s="92"/>
      <c r="AL3087" s="92"/>
      <c r="AM3087" s="92"/>
      <c r="AN3087" s="92"/>
      <c r="AO3087" s="92"/>
    </row>
    <row r="3088" spans="34:41">
      <c r="AH3088" s="92"/>
      <c r="AI3088" s="92"/>
      <c r="AJ3088" s="92"/>
      <c r="AK3088" s="92"/>
      <c r="AL3088" s="92"/>
      <c r="AM3088" s="92"/>
      <c r="AN3088" s="92"/>
      <c r="AO3088" s="92"/>
    </row>
    <row r="3089" spans="34:41">
      <c r="AH3089" s="92"/>
      <c r="AI3089" s="92"/>
      <c r="AJ3089" s="92"/>
      <c r="AK3089" s="92"/>
      <c r="AL3089" s="92"/>
      <c r="AM3089" s="92"/>
      <c r="AN3089" s="92"/>
      <c r="AO3089" s="92"/>
    </row>
    <row r="3090" spans="34:41">
      <c r="AH3090" s="92"/>
      <c r="AI3090" s="92"/>
      <c r="AJ3090" s="92"/>
      <c r="AK3090" s="92"/>
      <c r="AL3090" s="92"/>
      <c r="AM3090" s="92"/>
      <c r="AN3090" s="92"/>
      <c r="AO3090" s="92"/>
    </row>
    <row r="3091" spans="34:41">
      <c r="AH3091" s="92"/>
      <c r="AI3091" s="92"/>
      <c r="AJ3091" s="92"/>
      <c r="AK3091" s="92"/>
      <c r="AL3091" s="92"/>
      <c r="AM3091" s="92"/>
      <c r="AN3091" s="92"/>
      <c r="AO3091" s="92"/>
    </row>
    <row r="3092" spans="34:41">
      <c r="AH3092" s="92"/>
      <c r="AI3092" s="92"/>
      <c r="AJ3092" s="92"/>
      <c r="AK3092" s="92"/>
      <c r="AL3092" s="92"/>
      <c r="AM3092" s="92"/>
      <c r="AN3092" s="92"/>
      <c r="AO3092" s="92"/>
    </row>
    <row r="3093" spans="34:41">
      <c r="AH3093" s="92"/>
      <c r="AI3093" s="92"/>
      <c r="AJ3093" s="92"/>
      <c r="AK3093" s="92"/>
      <c r="AL3093" s="92"/>
      <c r="AM3093" s="92"/>
      <c r="AN3093" s="92"/>
      <c r="AO3093" s="92"/>
    </row>
    <row r="3094" spans="34:41">
      <c r="AH3094" s="92"/>
      <c r="AI3094" s="92"/>
      <c r="AJ3094" s="92"/>
      <c r="AK3094" s="92"/>
      <c r="AL3094" s="92"/>
      <c r="AM3094" s="92"/>
      <c r="AN3094" s="92"/>
      <c r="AO3094" s="92"/>
    </row>
    <row r="3095" spans="34:41">
      <c r="AH3095" s="92"/>
      <c r="AI3095" s="92"/>
      <c r="AJ3095" s="92"/>
      <c r="AK3095" s="92"/>
      <c r="AL3095" s="92"/>
      <c r="AM3095" s="92"/>
      <c r="AN3095" s="92"/>
      <c r="AO3095" s="92"/>
    </row>
    <row r="3096" spans="34:41">
      <c r="AH3096" s="92"/>
      <c r="AI3096" s="92"/>
      <c r="AJ3096" s="92"/>
      <c r="AK3096" s="92"/>
      <c r="AL3096" s="92"/>
      <c r="AM3096" s="92"/>
      <c r="AN3096" s="92"/>
      <c r="AO3096" s="92"/>
    </row>
    <row r="3097" spans="34:41">
      <c r="AH3097" s="92"/>
      <c r="AI3097" s="92"/>
      <c r="AJ3097" s="92"/>
      <c r="AK3097" s="92"/>
      <c r="AL3097" s="92"/>
      <c r="AM3097" s="92"/>
      <c r="AN3097" s="92"/>
      <c r="AO3097" s="92"/>
    </row>
    <row r="3098" spans="34:41">
      <c r="AH3098" s="92"/>
      <c r="AI3098" s="92"/>
      <c r="AJ3098" s="92"/>
      <c r="AK3098" s="92"/>
      <c r="AL3098" s="92"/>
      <c r="AM3098" s="92"/>
      <c r="AN3098" s="92"/>
      <c r="AO3098" s="92"/>
    </row>
    <row r="3099" spans="34:41">
      <c r="AH3099" s="92"/>
      <c r="AI3099" s="92"/>
      <c r="AJ3099" s="92"/>
      <c r="AK3099" s="92"/>
      <c r="AL3099" s="92"/>
      <c r="AM3099" s="92"/>
      <c r="AN3099" s="92"/>
      <c r="AO3099" s="92"/>
    </row>
    <row r="3100" spans="34:41">
      <c r="AH3100" s="92"/>
      <c r="AI3100" s="92"/>
      <c r="AJ3100" s="92"/>
      <c r="AK3100" s="92"/>
      <c r="AL3100" s="92"/>
      <c r="AM3100" s="92"/>
      <c r="AN3100" s="92"/>
      <c r="AO3100" s="92"/>
    </row>
    <row r="3101" spans="34:41">
      <c r="AH3101" s="92"/>
      <c r="AI3101" s="92"/>
      <c r="AJ3101" s="92"/>
      <c r="AK3101" s="92"/>
      <c r="AL3101" s="92"/>
      <c r="AM3101" s="92"/>
      <c r="AN3101" s="92"/>
      <c r="AO3101" s="92"/>
    </row>
    <row r="3102" spans="34:41">
      <c r="AH3102" s="92"/>
      <c r="AI3102" s="92"/>
      <c r="AJ3102" s="92"/>
      <c r="AK3102" s="92"/>
      <c r="AL3102" s="92"/>
      <c r="AM3102" s="92"/>
      <c r="AN3102" s="92"/>
      <c r="AO3102" s="92"/>
    </row>
    <row r="3103" spans="34:41">
      <c r="AH3103" s="92"/>
      <c r="AI3103" s="92"/>
      <c r="AJ3103" s="92"/>
      <c r="AK3103" s="92"/>
      <c r="AL3103" s="92"/>
      <c r="AM3103" s="92"/>
      <c r="AN3103" s="92"/>
      <c r="AO3103" s="92"/>
    </row>
    <row r="3104" spans="34:41">
      <c r="AH3104" s="92"/>
      <c r="AI3104" s="92"/>
      <c r="AJ3104" s="92"/>
      <c r="AK3104" s="92"/>
      <c r="AL3104" s="92"/>
      <c r="AM3104" s="92"/>
      <c r="AN3104" s="92"/>
      <c r="AO3104" s="92"/>
    </row>
    <row r="3105" spans="34:41">
      <c r="AH3105" s="92"/>
      <c r="AI3105" s="92"/>
      <c r="AJ3105" s="92"/>
      <c r="AK3105" s="92"/>
      <c r="AL3105" s="92"/>
      <c r="AM3105" s="92"/>
      <c r="AN3105" s="92"/>
      <c r="AO3105" s="92"/>
    </row>
    <row r="3106" spans="34:41">
      <c r="AH3106" s="92"/>
      <c r="AI3106" s="92"/>
      <c r="AJ3106" s="92"/>
      <c r="AK3106" s="92"/>
      <c r="AL3106" s="92"/>
      <c r="AM3106" s="92"/>
      <c r="AN3106" s="92"/>
      <c r="AO3106" s="92"/>
    </row>
    <row r="3107" spans="34:41">
      <c r="AH3107" s="92"/>
      <c r="AI3107" s="92"/>
      <c r="AJ3107" s="92"/>
      <c r="AK3107" s="92"/>
      <c r="AL3107" s="92"/>
      <c r="AM3107" s="92"/>
      <c r="AN3107" s="92"/>
      <c r="AO3107" s="92"/>
    </row>
    <row r="3108" spans="34:41">
      <c r="AH3108" s="92"/>
      <c r="AI3108" s="92"/>
      <c r="AJ3108" s="92"/>
      <c r="AK3108" s="92"/>
      <c r="AL3108" s="92"/>
      <c r="AM3108" s="92"/>
      <c r="AN3108" s="92"/>
      <c r="AO3108" s="92"/>
    </row>
    <row r="3109" spans="34:41">
      <c r="AH3109" s="92"/>
      <c r="AI3109" s="92"/>
      <c r="AJ3109" s="92"/>
      <c r="AK3109" s="92"/>
      <c r="AL3109" s="92"/>
      <c r="AM3109" s="92"/>
      <c r="AN3109" s="92"/>
      <c r="AO3109" s="92"/>
    </row>
    <row r="3110" spans="34:41">
      <c r="AH3110" s="92"/>
      <c r="AI3110" s="92"/>
      <c r="AJ3110" s="92"/>
      <c r="AK3110" s="92"/>
      <c r="AL3110" s="92"/>
      <c r="AM3110" s="92"/>
      <c r="AN3110" s="92"/>
      <c r="AO3110" s="92"/>
    </row>
    <row r="3111" spans="34:41">
      <c r="AH3111" s="92"/>
      <c r="AI3111" s="92"/>
      <c r="AJ3111" s="92"/>
      <c r="AK3111" s="92"/>
      <c r="AL3111" s="92"/>
      <c r="AM3111" s="92"/>
      <c r="AN3111" s="92"/>
      <c r="AO3111" s="92"/>
    </row>
    <row r="3112" spans="34:41">
      <c r="AH3112" s="92"/>
      <c r="AI3112" s="92"/>
      <c r="AJ3112" s="92"/>
      <c r="AK3112" s="92"/>
      <c r="AL3112" s="92"/>
      <c r="AM3112" s="92"/>
      <c r="AN3112" s="92"/>
      <c r="AO3112" s="92"/>
    </row>
    <row r="3113" spans="34:41">
      <c r="AH3113" s="92"/>
      <c r="AI3113" s="92"/>
      <c r="AJ3113" s="92"/>
      <c r="AK3113" s="92"/>
      <c r="AL3113" s="92"/>
      <c r="AM3113" s="92"/>
      <c r="AN3113" s="92"/>
      <c r="AO3113" s="92"/>
    </row>
    <row r="3114" spans="34:41">
      <c r="AH3114" s="92"/>
      <c r="AI3114" s="92"/>
      <c r="AJ3114" s="92"/>
      <c r="AK3114" s="92"/>
      <c r="AL3114" s="92"/>
      <c r="AM3114" s="92"/>
      <c r="AN3114" s="92"/>
      <c r="AO3114" s="92"/>
    </row>
    <row r="3115" spans="34:41">
      <c r="AH3115" s="92"/>
      <c r="AI3115" s="92"/>
      <c r="AJ3115" s="92"/>
      <c r="AK3115" s="92"/>
      <c r="AL3115" s="92"/>
      <c r="AM3115" s="92"/>
      <c r="AN3115" s="92"/>
      <c r="AO3115" s="92"/>
    </row>
    <row r="3116" spans="34:41">
      <c r="AH3116" s="92"/>
      <c r="AI3116" s="92"/>
      <c r="AJ3116" s="92"/>
      <c r="AK3116" s="92"/>
      <c r="AL3116" s="92"/>
      <c r="AM3116" s="92"/>
      <c r="AN3116" s="92"/>
      <c r="AO3116" s="92"/>
    </row>
    <row r="3117" spans="34:41">
      <c r="AH3117" s="92"/>
      <c r="AI3117" s="92"/>
      <c r="AJ3117" s="92"/>
      <c r="AK3117" s="92"/>
      <c r="AL3117" s="92"/>
      <c r="AM3117" s="92"/>
      <c r="AN3117" s="92"/>
      <c r="AO3117" s="92"/>
    </row>
    <row r="3118" spans="34:41">
      <c r="AH3118" s="92"/>
      <c r="AI3118" s="92"/>
      <c r="AJ3118" s="92"/>
      <c r="AK3118" s="92"/>
      <c r="AL3118" s="92"/>
      <c r="AM3118" s="92"/>
      <c r="AN3118" s="92"/>
      <c r="AO3118" s="92"/>
    </row>
    <row r="3119" spans="34:41">
      <c r="AH3119" s="92"/>
      <c r="AI3119" s="92"/>
      <c r="AJ3119" s="92"/>
      <c r="AK3119" s="92"/>
      <c r="AL3119" s="92"/>
      <c r="AM3119" s="92"/>
      <c r="AN3119" s="92"/>
      <c r="AO3119" s="92"/>
    </row>
    <row r="3120" spans="34:41">
      <c r="AH3120" s="92"/>
      <c r="AI3120" s="92"/>
      <c r="AJ3120" s="92"/>
      <c r="AK3120" s="92"/>
      <c r="AL3120" s="92"/>
      <c r="AM3120" s="92"/>
      <c r="AN3120" s="92"/>
      <c r="AO3120" s="92"/>
    </row>
    <row r="3121" spans="34:41">
      <c r="AH3121" s="92"/>
      <c r="AI3121" s="92"/>
      <c r="AJ3121" s="92"/>
      <c r="AK3121" s="92"/>
      <c r="AL3121" s="92"/>
      <c r="AM3121" s="92"/>
      <c r="AN3121" s="92"/>
      <c r="AO3121" s="92"/>
    </row>
    <row r="3122" spans="34:41">
      <c r="AH3122" s="92"/>
      <c r="AI3122" s="92"/>
      <c r="AJ3122" s="92"/>
      <c r="AK3122" s="92"/>
      <c r="AL3122" s="92"/>
      <c r="AM3122" s="92"/>
      <c r="AN3122" s="92"/>
      <c r="AO3122" s="92"/>
    </row>
    <row r="3123" spans="34:41">
      <c r="AH3123" s="92"/>
      <c r="AI3123" s="92"/>
      <c r="AJ3123" s="92"/>
      <c r="AK3123" s="92"/>
      <c r="AL3123" s="92"/>
      <c r="AM3123" s="92"/>
      <c r="AN3123" s="92"/>
      <c r="AO3123" s="92"/>
    </row>
    <row r="3124" spans="34:41">
      <c r="AH3124" s="92"/>
      <c r="AI3124" s="92"/>
      <c r="AJ3124" s="92"/>
      <c r="AK3124" s="92"/>
      <c r="AL3124" s="92"/>
      <c r="AM3124" s="92"/>
      <c r="AN3124" s="92"/>
      <c r="AO3124" s="92"/>
    </row>
    <row r="3125" spans="34:41">
      <c r="AH3125" s="92"/>
      <c r="AI3125" s="92"/>
      <c r="AJ3125" s="92"/>
      <c r="AK3125" s="92"/>
      <c r="AL3125" s="92"/>
      <c r="AM3125" s="92"/>
      <c r="AN3125" s="92"/>
      <c r="AO3125" s="92"/>
    </row>
    <row r="3126" spans="34:41">
      <c r="AH3126" s="92"/>
      <c r="AI3126" s="92"/>
      <c r="AJ3126" s="92"/>
      <c r="AK3126" s="92"/>
      <c r="AL3126" s="92"/>
      <c r="AM3126" s="92"/>
      <c r="AN3126" s="92"/>
      <c r="AO3126" s="92"/>
    </row>
    <row r="3127" spans="34:41">
      <c r="AH3127" s="92"/>
      <c r="AI3127" s="92"/>
      <c r="AJ3127" s="92"/>
      <c r="AK3127" s="92"/>
      <c r="AL3127" s="92"/>
      <c r="AM3127" s="92"/>
      <c r="AN3127" s="92"/>
      <c r="AO3127" s="92"/>
    </row>
    <row r="3128" spans="34:41">
      <c r="AH3128" s="92"/>
      <c r="AI3128" s="92"/>
      <c r="AJ3128" s="92"/>
      <c r="AK3128" s="92"/>
      <c r="AL3128" s="92"/>
      <c r="AM3128" s="92"/>
      <c r="AN3128" s="92"/>
      <c r="AO3128" s="92"/>
    </row>
    <row r="3129" spans="34:41">
      <c r="AH3129" s="92"/>
      <c r="AI3129" s="92"/>
      <c r="AJ3129" s="92"/>
      <c r="AK3129" s="92"/>
      <c r="AL3129" s="92"/>
      <c r="AM3129" s="92"/>
      <c r="AN3129" s="92"/>
      <c r="AO3129" s="92"/>
    </row>
    <row r="3130" spans="34:41">
      <c r="AH3130" s="92"/>
      <c r="AI3130" s="92"/>
      <c r="AJ3130" s="92"/>
      <c r="AK3130" s="92"/>
      <c r="AL3130" s="92"/>
      <c r="AM3130" s="92"/>
      <c r="AN3130" s="92"/>
      <c r="AO3130" s="92"/>
    </row>
    <row r="3131" spans="34:41">
      <c r="AH3131" s="92"/>
      <c r="AI3131" s="92"/>
      <c r="AJ3131" s="92"/>
      <c r="AK3131" s="92"/>
      <c r="AL3131" s="92"/>
      <c r="AM3131" s="92"/>
      <c r="AN3131" s="92"/>
      <c r="AO3131" s="92"/>
    </row>
    <row r="3132" spans="34:41">
      <c r="AH3132" s="92"/>
      <c r="AI3132" s="92"/>
      <c r="AJ3132" s="92"/>
      <c r="AK3132" s="92"/>
      <c r="AL3132" s="92"/>
      <c r="AM3132" s="92"/>
      <c r="AN3132" s="92"/>
      <c r="AO3132" s="92"/>
    </row>
    <row r="3133" spans="34:41">
      <c r="AH3133" s="92"/>
      <c r="AI3133" s="92"/>
      <c r="AJ3133" s="92"/>
      <c r="AK3133" s="92"/>
      <c r="AL3133" s="92"/>
      <c r="AM3133" s="92"/>
      <c r="AN3133" s="92"/>
      <c r="AO3133" s="92"/>
    </row>
    <row r="3134" spans="34:41">
      <c r="AH3134" s="92"/>
      <c r="AI3134" s="92"/>
      <c r="AJ3134" s="92"/>
      <c r="AK3134" s="92"/>
      <c r="AL3134" s="92"/>
      <c r="AM3134" s="92"/>
      <c r="AN3134" s="92"/>
      <c r="AO3134" s="92"/>
    </row>
    <row r="3135" spans="34:41">
      <c r="AH3135" s="92"/>
      <c r="AI3135" s="92"/>
      <c r="AJ3135" s="92"/>
      <c r="AK3135" s="92"/>
      <c r="AL3135" s="92"/>
      <c r="AM3135" s="92"/>
      <c r="AN3135" s="92"/>
      <c r="AO3135" s="92"/>
    </row>
    <row r="3136" spans="34:41">
      <c r="AH3136" s="92"/>
      <c r="AI3136" s="92"/>
      <c r="AJ3136" s="92"/>
      <c r="AK3136" s="92"/>
      <c r="AL3136" s="92"/>
      <c r="AM3136" s="92"/>
      <c r="AN3136" s="92"/>
      <c r="AO3136" s="92"/>
    </row>
    <row r="3137" spans="34:41">
      <c r="AH3137" s="92"/>
      <c r="AI3137" s="92"/>
      <c r="AJ3137" s="92"/>
      <c r="AK3137" s="92"/>
      <c r="AL3137" s="92"/>
      <c r="AM3137" s="92"/>
      <c r="AN3137" s="92"/>
      <c r="AO3137" s="92"/>
    </row>
    <row r="3138" spans="34:41">
      <c r="AH3138" s="92"/>
      <c r="AI3138" s="92"/>
      <c r="AJ3138" s="92"/>
      <c r="AK3138" s="92"/>
      <c r="AL3138" s="92"/>
      <c r="AM3138" s="92"/>
      <c r="AN3138" s="92"/>
      <c r="AO3138" s="92"/>
    </row>
    <row r="3139" spans="34:41">
      <c r="AH3139" s="92"/>
      <c r="AI3139" s="92"/>
      <c r="AJ3139" s="92"/>
      <c r="AK3139" s="92"/>
      <c r="AL3139" s="92"/>
      <c r="AM3139" s="92"/>
      <c r="AN3139" s="92"/>
      <c r="AO3139" s="92"/>
    </row>
    <row r="3140" spans="34:41">
      <c r="AH3140" s="92"/>
      <c r="AI3140" s="92"/>
      <c r="AJ3140" s="92"/>
      <c r="AK3140" s="92"/>
      <c r="AL3140" s="92"/>
      <c r="AM3140" s="92"/>
      <c r="AN3140" s="92"/>
      <c r="AO3140" s="92"/>
    </row>
    <row r="3141" spans="34:41">
      <c r="AH3141" s="92"/>
      <c r="AI3141" s="92"/>
      <c r="AJ3141" s="92"/>
      <c r="AK3141" s="92"/>
      <c r="AL3141" s="92"/>
      <c r="AM3141" s="92"/>
      <c r="AN3141" s="92"/>
      <c r="AO3141" s="92"/>
    </row>
    <row r="3142" spans="34:41">
      <c r="AH3142" s="92"/>
      <c r="AI3142" s="92"/>
      <c r="AJ3142" s="92"/>
      <c r="AK3142" s="92"/>
      <c r="AL3142" s="92"/>
      <c r="AM3142" s="92"/>
      <c r="AN3142" s="92"/>
      <c r="AO3142" s="92"/>
    </row>
    <row r="3143" spans="34:41">
      <c r="AH3143" s="92"/>
      <c r="AI3143" s="92"/>
      <c r="AJ3143" s="92"/>
      <c r="AK3143" s="92"/>
      <c r="AL3143" s="92"/>
      <c r="AM3143" s="92"/>
      <c r="AN3143" s="92"/>
      <c r="AO3143" s="92"/>
    </row>
    <row r="3144" spans="34:41">
      <c r="AH3144" s="92"/>
      <c r="AI3144" s="92"/>
      <c r="AJ3144" s="92"/>
      <c r="AK3144" s="92"/>
      <c r="AL3144" s="92"/>
      <c r="AM3144" s="92"/>
      <c r="AN3144" s="92"/>
      <c r="AO3144" s="92"/>
    </row>
    <row r="3145" spans="34:41">
      <c r="AH3145" s="92"/>
      <c r="AI3145" s="92"/>
      <c r="AJ3145" s="92"/>
      <c r="AK3145" s="92"/>
      <c r="AL3145" s="92"/>
      <c r="AM3145" s="92"/>
      <c r="AN3145" s="92"/>
      <c r="AO3145" s="92"/>
    </row>
    <row r="3146" spans="34:41">
      <c r="AH3146" s="92"/>
      <c r="AI3146" s="92"/>
      <c r="AJ3146" s="92"/>
      <c r="AK3146" s="92"/>
      <c r="AL3146" s="92"/>
      <c r="AM3146" s="92"/>
      <c r="AN3146" s="92"/>
      <c r="AO3146" s="92"/>
    </row>
    <row r="3147" spans="34:41">
      <c r="AH3147" s="92"/>
      <c r="AI3147" s="92"/>
      <c r="AJ3147" s="92"/>
      <c r="AK3147" s="92"/>
      <c r="AL3147" s="92"/>
      <c r="AM3147" s="92"/>
      <c r="AN3147" s="92"/>
      <c r="AO3147" s="92"/>
    </row>
    <row r="3148" spans="34:41">
      <c r="AH3148" s="92"/>
      <c r="AI3148" s="92"/>
      <c r="AJ3148" s="92"/>
      <c r="AK3148" s="92"/>
      <c r="AL3148" s="92"/>
      <c r="AM3148" s="92"/>
      <c r="AN3148" s="92"/>
      <c r="AO3148" s="92"/>
    </row>
    <row r="3149" spans="34:41">
      <c r="AH3149" s="92"/>
      <c r="AI3149" s="92"/>
      <c r="AJ3149" s="92"/>
      <c r="AK3149" s="92"/>
      <c r="AL3149" s="92"/>
      <c r="AM3149" s="92"/>
      <c r="AN3149" s="92"/>
      <c r="AO3149" s="92"/>
    </row>
    <row r="3150" spans="34:41">
      <c r="AH3150" s="92"/>
      <c r="AI3150" s="92"/>
      <c r="AJ3150" s="92"/>
      <c r="AK3150" s="92"/>
      <c r="AL3150" s="92"/>
      <c r="AM3150" s="92"/>
      <c r="AN3150" s="92"/>
      <c r="AO3150" s="92"/>
    </row>
    <row r="3151" spans="34:41">
      <c r="AH3151" s="92"/>
      <c r="AI3151" s="92"/>
      <c r="AJ3151" s="92"/>
      <c r="AK3151" s="92"/>
      <c r="AL3151" s="92"/>
      <c r="AM3151" s="92"/>
      <c r="AN3151" s="92"/>
      <c r="AO3151" s="92"/>
    </row>
    <row r="3152" spans="34:41">
      <c r="AH3152" s="92"/>
      <c r="AI3152" s="92"/>
      <c r="AJ3152" s="92"/>
      <c r="AK3152" s="92"/>
      <c r="AL3152" s="92"/>
      <c r="AM3152" s="92"/>
      <c r="AN3152" s="92"/>
      <c r="AO3152" s="92"/>
    </row>
    <row r="3153" spans="34:41">
      <c r="AH3153" s="92"/>
      <c r="AI3153" s="92"/>
      <c r="AJ3153" s="92"/>
      <c r="AK3153" s="92"/>
      <c r="AL3153" s="92"/>
      <c r="AM3153" s="92"/>
      <c r="AN3153" s="92"/>
      <c r="AO3153" s="92"/>
    </row>
    <row r="3154" spans="34:41">
      <c r="AH3154" s="92"/>
      <c r="AI3154" s="92"/>
      <c r="AJ3154" s="92"/>
      <c r="AK3154" s="92"/>
      <c r="AL3154" s="92"/>
      <c r="AM3154" s="92"/>
      <c r="AN3154" s="92"/>
      <c r="AO3154" s="92"/>
    </row>
    <row r="3155" spans="34:41">
      <c r="AH3155" s="92"/>
      <c r="AI3155" s="92"/>
      <c r="AJ3155" s="92"/>
      <c r="AK3155" s="92"/>
      <c r="AL3155" s="92"/>
      <c r="AM3155" s="92"/>
      <c r="AN3155" s="92"/>
      <c r="AO3155" s="92"/>
    </row>
    <row r="3156" spans="34:41">
      <c r="AH3156" s="92"/>
      <c r="AI3156" s="92"/>
      <c r="AJ3156" s="92"/>
      <c r="AK3156" s="92"/>
      <c r="AL3156" s="92"/>
      <c r="AM3156" s="92"/>
      <c r="AN3156" s="92"/>
      <c r="AO3156" s="92"/>
    </row>
    <row r="3157" spans="34:41">
      <c r="AH3157" s="92"/>
      <c r="AI3157" s="92"/>
      <c r="AJ3157" s="92"/>
      <c r="AK3157" s="92"/>
      <c r="AL3157" s="92"/>
      <c r="AM3157" s="92"/>
      <c r="AN3157" s="92"/>
      <c r="AO3157" s="92"/>
    </row>
    <row r="3158" spans="34:41">
      <c r="AH3158" s="92"/>
      <c r="AI3158" s="92"/>
      <c r="AJ3158" s="92"/>
      <c r="AK3158" s="92"/>
      <c r="AL3158" s="92"/>
      <c r="AM3158" s="92"/>
      <c r="AN3158" s="92"/>
      <c r="AO3158" s="92"/>
    </row>
    <row r="3159" spans="34:41">
      <c r="AH3159" s="92"/>
      <c r="AI3159" s="92"/>
      <c r="AJ3159" s="92"/>
      <c r="AK3159" s="92"/>
      <c r="AL3159" s="92"/>
      <c r="AM3159" s="92"/>
      <c r="AN3159" s="92"/>
      <c r="AO3159" s="92"/>
    </row>
    <row r="3160" spans="34:41">
      <c r="AH3160" s="92"/>
      <c r="AI3160" s="92"/>
      <c r="AJ3160" s="92"/>
      <c r="AK3160" s="92"/>
      <c r="AL3160" s="92"/>
      <c r="AM3160" s="92"/>
      <c r="AN3160" s="92"/>
      <c r="AO3160" s="92"/>
    </row>
    <row r="3161" spans="34:41">
      <c r="AH3161" s="92"/>
      <c r="AI3161" s="92"/>
      <c r="AJ3161" s="92"/>
      <c r="AK3161" s="92"/>
      <c r="AL3161" s="92"/>
      <c r="AM3161" s="92"/>
      <c r="AN3161" s="92"/>
      <c r="AO3161" s="92"/>
    </row>
    <row r="3162" spans="34:41">
      <c r="AH3162" s="92"/>
      <c r="AI3162" s="92"/>
      <c r="AJ3162" s="92"/>
      <c r="AK3162" s="92"/>
      <c r="AL3162" s="92"/>
      <c r="AM3162" s="92"/>
      <c r="AN3162" s="92"/>
      <c r="AO3162" s="92"/>
    </row>
    <row r="3163" spans="34:41">
      <c r="AH3163" s="92"/>
      <c r="AI3163" s="92"/>
      <c r="AJ3163" s="92"/>
      <c r="AK3163" s="92"/>
      <c r="AL3163" s="92"/>
      <c r="AM3163" s="92"/>
      <c r="AN3163" s="92"/>
      <c r="AO3163" s="92"/>
    </row>
    <row r="3164" spans="34:41">
      <c r="AH3164" s="92"/>
      <c r="AI3164" s="92"/>
      <c r="AJ3164" s="92"/>
      <c r="AK3164" s="92"/>
      <c r="AL3164" s="92"/>
      <c r="AM3164" s="92"/>
      <c r="AN3164" s="92"/>
      <c r="AO3164" s="92"/>
    </row>
    <row r="3165" spans="34:41">
      <c r="AH3165" s="92"/>
      <c r="AI3165" s="92"/>
      <c r="AJ3165" s="92"/>
      <c r="AK3165" s="92"/>
      <c r="AL3165" s="92"/>
      <c r="AM3165" s="92"/>
      <c r="AN3165" s="92"/>
      <c r="AO3165" s="92"/>
    </row>
    <row r="3166" spans="34:41">
      <c r="AH3166" s="92"/>
      <c r="AI3166" s="92"/>
      <c r="AJ3166" s="92"/>
      <c r="AK3166" s="92"/>
      <c r="AL3166" s="92"/>
      <c r="AM3166" s="92"/>
      <c r="AN3166" s="92"/>
      <c r="AO3166" s="92"/>
    </row>
    <row r="3167" spans="34:41">
      <c r="AH3167" s="92"/>
      <c r="AI3167" s="92"/>
      <c r="AJ3167" s="92"/>
      <c r="AK3167" s="92"/>
      <c r="AL3167" s="92"/>
      <c r="AM3167" s="92"/>
      <c r="AN3167" s="92"/>
      <c r="AO3167" s="92"/>
    </row>
    <row r="3168" spans="34:41">
      <c r="AH3168" s="92"/>
      <c r="AI3168" s="92"/>
      <c r="AJ3168" s="92"/>
      <c r="AK3168" s="92"/>
      <c r="AL3168" s="92"/>
      <c r="AM3168" s="92"/>
      <c r="AN3168" s="92"/>
      <c r="AO3168" s="92"/>
    </row>
    <row r="3169" spans="34:41">
      <c r="AH3169" s="92"/>
      <c r="AI3169" s="92"/>
      <c r="AJ3169" s="92"/>
      <c r="AK3169" s="92"/>
      <c r="AL3169" s="92"/>
      <c r="AM3169" s="92"/>
      <c r="AN3169" s="92"/>
      <c r="AO3169" s="92"/>
    </row>
    <row r="3170" spans="34:41">
      <c r="AH3170" s="92"/>
      <c r="AI3170" s="92"/>
      <c r="AJ3170" s="92"/>
      <c r="AK3170" s="92"/>
      <c r="AL3170" s="92"/>
      <c r="AM3170" s="92"/>
      <c r="AN3170" s="92"/>
      <c r="AO3170" s="92"/>
    </row>
    <row r="3171" spans="34:41">
      <c r="AH3171" s="92"/>
      <c r="AI3171" s="92"/>
      <c r="AJ3171" s="92"/>
      <c r="AK3171" s="92"/>
      <c r="AL3171" s="92"/>
      <c r="AM3171" s="92"/>
      <c r="AN3171" s="92"/>
      <c r="AO3171" s="92"/>
    </row>
    <row r="3172" spans="34:41">
      <c r="AH3172" s="92"/>
      <c r="AI3172" s="92"/>
      <c r="AJ3172" s="92"/>
      <c r="AK3172" s="92"/>
      <c r="AL3172" s="92"/>
      <c r="AM3172" s="92"/>
      <c r="AN3172" s="92"/>
      <c r="AO3172" s="92"/>
    </row>
    <row r="3173" spans="34:41">
      <c r="AH3173" s="92"/>
      <c r="AI3173" s="92"/>
      <c r="AJ3173" s="92"/>
      <c r="AK3173" s="92"/>
      <c r="AL3173" s="92"/>
      <c r="AM3173" s="92"/>
      <c r="AN3173" s="92"/>
      <c r="AO3173" s="92"/>
    </row>
    <row r="3174" spans="34:41">
      <c r="AH3174" s="92"/>
      <c r="AI3174" s="92"/>
      <c r="AJ3174" s="92"/>
      <c r="AK3174" s="92"/>
      <c r="AL3174" s="92"/>
      <c r="AM3174" s="92"/>
      <c r="AN3174" s="92"/>
      <c r="AO3174" s="92"/>
    </row>
    <row r="3175" spans="34:41">
      <c r="AH3175" s="92"/>
      <c r="AI3175" s="92"/>
      <c r="AJ3175" s="92"/>
      <c r="AK3175" s="92"/>
      <c r="AL3175" s="92"/>
      <c r="AM3175" s="92"/>
      <c r="AN3175" s="92"/>
      <c r="AO3175" s="92"/>
    </row>
    <row r="3176" spans="34:41">
      <c r="AH3176" s="92"/>
      <c r="AI3176" s="92"/>
      <c r="AJ3176" s="92"/>
      <c r="AK3176" s="92"/>
      <c r="AL3176" s="92"/>
      <c r="AM3176" s="92"/>
      <c r="AN3176" s="92"/>
      <c r="AO3176" s="92"/>
    </row>
    <row r="3177" spans="34:41">
      <c r="AH3177" s="92"/>
      <c r="AI3177" s="92"/>
      <c r="AJ3177" s="92"/>
      <c r="AK3177" s="92"/>
      <c r="AL3177" s="92"/>
      <c r="AM3177" s="92"/>
      <c r="AN3177" s="92"/>
      <c r="AO3177" s="92"/>
    </row>
    <row r="3178" spans="34:41">
      <c r="AH3178" s="92"/>
      <c r="AI3178" s="92"/>
      <c r="AJ3178" s="92"/>
      <c r="AK3178" s="92"/>
      <c r="AL3178" s="92"/>
      <c r="AM3178" s="92"/>
      <c r="AN3178" s="92"/>
      <c r="AO3178" s="92"/>
    </row>
    <row r="3179" spans="34:41">
      <c r="AH3179" s="92"/>
      <c r="AI3179" s="92"/>
      <c r="AJ3179" s="92"/>
      <c r="AK3179" s="92"/>
      <c r="AL3179" s="92"/>
      <c r="AM3179" s="92"/>
      <c r="AN3179" s="92"/>
      <c r="AO3179" s="92"/>
    </row>
    <row r="3180" spans="34:41">
      <c r="AH3180" s="92"/>
      <c r="AI3180" s="92"/>
      <c r="AJ3180" s="92"/>
      <c r="AK3180" s="92"/>
      <c r="AL3180" s="92"/>
      <c r="AM3180" s="92"/>
      <c r="AN3180" s="92"/>
      <c r="AO3180" s="92"/>
    </row>
    <row r="3181" spans="34:41">
      <c r="AH3181" s="92"/>
      <c r="AI3181" s="92"/>
      <c r="AJ3181" s="92"/>
      <c r="AK3181" s="92"/>
      <c r="AL3181" s="92"/>
      <c r="AM3181" s="92"/>
      <c r="AN3181" s="92"/>
      <c r="AO3181" s="92"/>
    </row>
    <row r="3182" spans="34:41">
      <c r="AH3182" s="92"/>
      <c r="AI3182" s="92"/>
      <c r="AJ3182" s="92"/>
      <c r="AK3182" s="92"/>
      <c r="AL3182" s="92"/>
      <c r="AM3182" s="92"/>
      <c r="AN3182" s="92"/>
      <c r="AO3182" s="92"/>
    </row>
    <row r="3183" spans="34:41">
      <c r="AH3183" s="92"/>
      <c r="AI3183" s="92"/>
      <c r="AJ3183" s="92"/>
      <c r="AK3183" s="92"/>
      <c r="AL3183" s="92"/>
      <c r="AM3183" s="92"/>
      <c r="AN3183" s="92"/>
      <c r="AO3183" s="92"/>
    </row>
    <row r="3184" spans="34:41">
      <c r="AH3184" s="92"/>
      <c r="AI3184" s="92"/>
      <c r="AJ3184" s="92"/>
      <c r="AK3184" s="92"/>
      <c r="AL3184" s="92"/>
      <c r="AM3184" s="92"/>
      <c r="AN3184" s="92"/>
      <c r="AO3184" s="92"/>
    </row>
    <row r="3185" spans="34:41">
      <c r="AH3185" s="92"/>
      <c r="AI3185" s="92"/>
      <c r="AJ3185" s="92"/>
      <c r="AK3185" s="92"/>
      <c r="AL3185" s="92"/>
      <c r="AM3185" s="92"/>
      <c r="AN3185" s="92"/>
      <c r="AO3185" s="92"/>
    </row>
    <row r="3186" spans="34:41">
      <c r="AH3186" s="92"/>
      <c r="AI3186" s="92"/>
      <c r="AJ3186" s="92"/>
      <c r="AK3186" s="92"/>
      <c r="AL3186" s="92"/>
      <c r="AM3186" s="92"/>
      <c r="AN3186" s="92"/>
      <c r="AO3186" s="92"/>
    </row>
    <row r="3187" spans="34:41">
      <c r="AH3187" s="92"/>
      <c r="AI3187" s="92"/>
      <c r="AJ3187" s="92"/>
      <c r="AK3187" s="92"/>
      <c r="AL3187" s="92"/>
      <c r="AM3187" s="92"/>
      <c r="AN3187" s="92"/>
      <c r="AO3187" s="92"/>
    </row>
    <row r="3188" spans="34:41">
      <c r="AH3188" s="92"/>
      <c r="AI3188" s="92"/>
      <c r="AJ3188" s="92"/>
      <c r="AK3188" s="92"/>
      <c r="AL3188" s="92"/>
      <c r="AM3188" s="92"/>
      <c r="AN3188" s="92"/>
      <c r="AO3188" s="92"/>
    </row>
    <row r="3189" spans="34:41">
      <c r="AH3189" s="92"/>
      <c r="AI3189" s="92"/>
      <c r="AJ3189" s="92"/>
      <c r="AK3189" s="92"/>
      <c r="AL3189" s="92"/>
      <c r="AM3189" s="92"/>
      <c r="AN3189" s="92"/>
      <c r="AO3189" s="92"/>
    </row>
    <row r="3190" spans="34:41">
      <c r="AH3190" s="92"/>
      <c r="AI3190" s="92"/>
      <c r="AJ3190" s="92"/>
      <c r="AK3190" s="92"/>
      <c r="AL3190" s="92"/>
      <c r="AM3190" s="92"/>
      <c r="AN3190" s="92"/>
      <c r="AO3190" s="92"/>
    </row>
    <row r="3191" spans="34:41">
      <c r="AH3191" s="92"/>
      <c r="AI3191" s="92"/>
      <c r="AJ3191" s="92"/>
      <c r="AK3191" s="92"/>
      <c r="AL3191" s="92"/>
      <c r="AM3191" s="92"/>
      <c r="AN3191" s="92"/>
      <c r="AO3191" s="92"/>
    </row>
    <row r="3192" spans="34:41">
      <c r="AH3192" s="92"/>
      <c r="AI3192" s="92"/>
      <c r="AJ3192" s="92"/>
      <c r="AK3192" s="92"/>
      <c r="AL3192" s="92"/>
      <c r="AM3192" s="92"/>
      <c r="AN3192" s="92"/>
      <c r="AO3192" s="92"/>
    </row>
    <row r="3193" spans="34:41">
      <c r="AH3193" s="92"/>
      <c r="AI3193" s="92"/>
      <c r="AJ3193" s="92"/>
      <c r="AK3193" s="92"/>
      <c r="AL3193" s="92"/>
      <c r="AM3193" s="92"/>
      <c r="AN3193" s="92"/>
      <c r="AO3193" s="92"/>
    </row>
    <row r="3194" spans="34:41">
      <c r="AH3194" s="92"/>
      <c r="AI3194" s="92"/>
      <c r="AJ3194" s="92"/>
      <c r="AK3194" s="92"/>
      <c r="AL3194" s="92"/>
      <c r="AM3194" s="92"/>
      <c r="AN3194" s="92"/>
      <c r="AO3194" s="92"/>
    </row>
    <row r="3195" spans="34:41">
      <c r="AH3195" s="92"/>
      <c r="AI3195" s="92"/>
      <c r="AJ3195" s="92"/>
      <c r="AK3195" s="92"/>
      <c r="AL3195" s="92"/>
      <c r="AM3195" s="92"/>
      <c r="AN3195" s="92"/>
      <c r="AO3195" s="92"/>
    </row>
    <row r="3196" spans="34:41">
      <c r="AH3196" s="92"/>
      <c r="AI3196" s="92"/>
      <c r="AJ3196" s="92"/>
      <c r="AK3196" s="92"/>
      <c r="AL3196" s="92"/>
      <c r="AM3196" s="92"/>
      <c r="AN3196" s="92"/>
      <c r="AO3196" s="92"/>
    </row>
    <row r="3197" spans="34:41">
      <c r="AH3197" s="92"/>
      <c r="AI3197" s="92"/>
      <c r="AJ3197" s="92"/>
      <c r="AK3197" s="92"/>
      <c r="AL3197" s="92"/>
      <c r="AM3197" s="92"/>
      <c r="AN3197" s="92"/>
      <c r="AO3197" s="92"/>
    </row>
    <row r="3198" spans="34:41">
      <c r="AH3198" s="92"/>
      <c r="AI3198" s="92"/>
      <c r="AJ3198" s="92"/>
      <c r="AK3198" s="92"/>
      <c r="AL3198" s="92"/>
      <c r="AM3198" s="92"/>
      <c r="AN3198" s="92"/>
      <c r="AO3198" s="92"/>
    </row>
    <row r="3199" spans="34:41">
      <c r="AH3199" s="92"/>
      <c r="AI3199" s="92"/>
      <c r="AJ3199" s="92"/>
      <c r="AK3199" s="92"/>
      <c r="AL3199" s="92"/>
      <c r="AM3199" s="92"/>
      <c r="AN3199" s="92"/>
      <c r="AO3199" s="92"/>
    </row>
    <row r="3200" spans="34:41">
      <c r="AH3200" s="92"/>
      <c r="AI3200" s="92"/>
      <c r="AJ3200" s="92"/>
      <c r="AK3200" s="92"/>
      <c r="AL3200" s="92"/>
      <c r="AM3200" s="92"/>
      <c r="AN3200" s="92"/>
      <c r="AO3200" s="92"/>
    </row>
    <row r="3201" spans="34:41">
      <c r="AH3201" s="92"/>
      <c r="AI3201" s="92"/>
      <c r="AJ3201" s="92"/>
      <c r="AK3201" s="92"/>
      <c r="AL3201" s="92"/>
      <c r="AM3201" s="92"/>
      <c r="AN3201" s="92"/>
      <c r="AO3201" s="92"/>
    </row>
    <row r="3202" spans="34:41">
      <c r="AH3202" s="92"/>
      <c r="AI3202" s="92"/>
      <c r="AJ3202" s="92"/>
      <c r="AK3202" s="92"/>
      <c r="AL3202" s="92"/>
      <c r="AM3202" s="92"/>
      <c r="AN3202" s="92"/>
      <c r="AO3202" s="92"/>
    </row>
    <row r="3203" spans="34:41">
      <c r="AH3203" s="92"/>
      <c r="AI3203" s="92"/>
      <c r="AJ3203" s="92"/>
      <c r="AK3203" s="92"/>
      <c r="AL3203" s="92"/>
      <c r="AM3203" s="92"/>
      <c r="AN3203" s="92"/>
      <c r="AO3203" s="92"/>
    </row>
    <row r="3204" spans="34:41">
      <c r="AH3204" s="92"/>
      <c r="AI3204" s="92"/>
      <c r="AJ3204" s="92"/>
      <c r="AK3204" s="92"/>
      <c r="AL3204" s="92"/>
      <c r="AM3204" s="92"/>
      <c r="AN3204" s="92"/>
      <c r="AO3204" s="92"/>
    </row>
    <row r="3205" spans="34:41">
      <c r="AH3205" s="92"/>
      <c r="AI3205" s="92"/>
      <c r="AJ3205" s="92"/>
      <c r="AK3205" s="92"/>
      <c r="AL3205" s="92"/>
      <c r="AM3205" s="92"/>
      <c r="AN3205" s="92"/>
      <c r="AO3205" s="92"/>
    </row>
    <row r="3206" spans="34:41">
      <c r="AH3206" s="92"/>
      <c r="AI3206" s="92"/>
      <c r="AJ3206" s="92"/>
      <c r="AK3206" s="92"/>
      <c r="AL3206" s="92"/>
      <c r="AM3206" s="92"/>
      <c r="AN3206" s="92"/>
      <c r="AO3206" s="92"/>
    </row>
    <row r="3207" spans="34:41">
      <c r="AH3207" s="92"/>
      <c r="AI3207" s="92"/>
      <c r="AJ3207" s="92"/>
      <c r="AK3207" s="92"/>
      <c r="AL3207" s="92"/>
      <c r="AM3207" s="92"/>
      <c r="AN3207" s="92"/>
      <c r="AO3207" s="92"/>
    </row>
    <row r="3208" spans="34:41">
      <c r="AH3208" s="92"/>
      <c r="AI3208" s="92"/>
      <c r="AJ3208" s="92"/>
      <c r="AK3208" s="92"/>
      <c r="AL3208" s="92"/>
      <c r="AM3208" s="92"/>
      <c r="AN3208" s="92"/>
      <c r="AO3208" s="92"/>
    </row>
    <row r="3209" spans="34:41">
      <c r="AH3209" s="92"/>
      <c r="AI3209" s="92"/>
      <c r="AJ3209" s="92"/>
      <c r="AK3209" s="92"/>
      <c r="AL3209" s="92"/>
      <c r="AM3209" s="92"/>
      <c r="AN3209" s="92"/>
      <c r="AO3209" s="92"/>
    </row>
    <row r="3210" spans="34:41">
      <c r="AH3210" s="92"/>
      <c r="AI3210" s="92"/>
      <c r="AJ3210" s="92"/>
      <c r="AK3210" s="92"/>
      <c r="AL3210" s="92"/>
      <c r="AM3210" s="92"/>
      <c r="AN3210" s="92"/>
      <c r="AO3210" s="92"/>
    </row>
    <row r="3211" spans="34:41">
      <c r="AH3211" s="92"/>
      <c r="AI3211" s="92"/>
      <c r="AJ3211" s="92"/>
      <c r="AK3211" s="92"/>
      <c r="AL3211" s="92"/>
      <c r="AM3211" s="92"/>
      <c r="AN3211" s="92"/>
      <c r="AO3211" s="92"/>
    </row>
    <row r="3212" spans="34:41">
      <c r="AH3212" s="92"/>
      <c r="AI3212" s="92"/>
      <c r="AJ3212" s="92"/>
      <c r="AK3212" s="92"/>
      <c r="AL3212" s="92"/>
      <c r="AM3212" s="92"/>
      <c r="AN3212" s="92"/>
      <c r="AO3212" s="92"/>
    </row>
    <row r="3213" spans="34:41">
      <c r="AH3213" s="92"/>
      <c r="AI3213" s="92"/>
      <c r="AJ3213" s="92"/>
      <c r="AK3213" s="92"/>
      <c r="AL3213" s="92"/>
      <c r="AM3213" s="92"/>
      <c r="AN3213" s="92"/>
      <c r="AO3213" s="92"/>
    </row>
    <row r="3214" spans="34:41">
      <c r="AH3214" s="92"/>
      <c r="AI3214" s="92"/>
      <c r="AJ3214" s="92"/>
      <c r="AK3214" s="92"/>
      <c r="AL3214" s="92"/>
      <c r="AM3214" s="92"/>
      <c r="AN3214" s="92"/>
      <c r="AO3214" s="92"/>
    </row>
    <row r="3215" spans="34:41">
      <c r="AH3215" s="92"/>
      <c r="AI3215" s="92"/>
      <c r="AJ3215" s="92"/>
      <c r="AK3215" s="92"/>
      <c r="AL3215" s="92"/>
      <c r="AM3215" s="92"/>
      <c r="AN3215" s="92"/>
      <c r="AO3215" s="92"/>
    </row>
    <row r="3216" spans="34:41">
      <c r="AH3216" s="92"/>
      <c r="AI3216" s="92"/>
      <c r="AJ3216" s="92"/>
      <c r="AK3216" s="92"/>
      <c r="AL3216" s="92"/>
      <c r="AM3216" s="92"/>
      <c r="AN3216" s="92"/>
      <c r="AO3216" s="92"/>
    </row>
    <row r="3217" spans="34:41">
      <c r="AH3217" s="92"/>
      <c r="AI3217" s="92"/>
      <c r="AJ3217" s="92"/>
      <c r="AK3217" s="92"/>
      <c r="AL3217" s="92"/>
      <c r="AM3217" s="92"/>
      <c r="AN3217" s="92"/>
      <c r="AO3217" s="92"/>
    </row>
    <row r="3218" spans="34:41">
      <c r="AH3218" s="92"/>
      <c r="AI3218" s="92"/>
      <c r="AJ3218" s="92"/>
      <c r="AK3218" s="92"/>
      <c r="AL3218" s="92"/>
      <c r="AM3218" s="92"/>
      <c r="AN3218" s="92"/>
      <c r="AO3218" s="92"/>
    </row>
    <row r="3219" spans="34:41">
      <c r="AH3219" s="92"/>
      <c r="AI3219" s="92"/>
      <c r="AJ3219" s="92"/>
      <c r="AK3219" s="92"/>
      <c r="AL3219" s="92"/>
      <c r="AM3219" s="92"/>
      <c r="AN3219" s="92"/>
      <c r="AO3219" s="92"/>
    </row>
    <row r="3220" spans="34:41">
      <c r="AH3220" s="92"/>
      <c r="AI3220" s="92"/>
      <c r="AJ3220" s="92"/>
      <c r="AK3220" s="92"/>
      <c r="AL3220" s="92"/>
      <c r="AM3220" s="92"/>
      <c r="AN3220" s="92"/>
      <c r="AO3220" s="92"/>
    </row>
    <row r="3221" spans="34:41">
      <c r="AH3221" s="92"/>
      <c r="AI3221" s="92"/>
      <c r="AJ3221" s="92"/>
      <c r="AK3221" s="92"/>
      <c r="AL3221" s="92"/>
      <c r="AM3221" s="92"/>
      <c r="AN3221" s="92"/>
      <c r="AO3221" s="92"/>
    </row>
    <row r="3222" spans="34:41">
      <c r="AH3222" s="92"/>
      <c r="AI3222" s="92"/>
      <c r="AJ3222" s="92"/>
      <c r="AK3222" s="92"/>
      <c r="AL3222" s="92"/>
      <c r="AM3222" s="92"/>
      <c r="AN3222" s="92"/>
      <c r="AO3222" s="92"/>
    </row>
    <row r="3223" spans="34:41">
      <c r="AH3223" s="92"/>
      <c r="AI3223" s="92"/>
      <c r="AJ3223" s="92"/>
      <c r="AK3223" s="92"/>
      <c r="AL3223" s="92"/>
      <c r="AM3223" s="92"/>
      <c r="AN3223" s="92"/>
      <c r="AO3223" s="92"/>
    </row>
    <row r="3224" spans="34:41">
      <c r="AH3224" s="92"/>
      <c r="AI3224" s="92"/>
      <c r="AJ3224" s="92"/>
      <c r="AK3224" s="92"/>
      <c r="AL3224" s="92"/>
      <c r="AM3224" s="92"/>
      <c r="AN3224" s="92"/>
      <c r="AO3224" s="92"/>
    </row>
    <row r="3225" spans="34:41">
      <c r="AH3225" s="92"/>
      <c r="AI3225" s="92"/>
      <c r="AJ3225" s="92"/>
      <c r="AK3225" s="92"/>
      <c r="AL3225" s="92"/>
      <c r="AM3225" s="92"/>
      <c r="AN3225" s="92"/>
      <c r="AO3225" s="92"/>
    </row>
    <row r="3226" spans="34:41">
      <c r="AH3226" s="92"/>
      <c r="AI3226" s="92"/>
      <c r="AJ3226" s="92"/>
      <c r="AK3226" s="92"/>
      <c r="AL3226" s="92"/>
      <c r="AM3226" s="92"/>
      <c r="AN3226" s="92"/>
      <c r="AO3226" s="92"/>
    </row>
    <row r="3227" spans="34:41">
      <c r="AH3227" s="92"/>
      <c r="AI3227" s="92"/>
      <c r="AJ3227" s="92"/>
      <c r="AK3227" s="92"/>
      <c r="AL3227" s="92"/>
      <c r="AM3227" s="92"/>
      <c r="AN3227" s="92"/>
      <c r="AO3227" s="92"/>
    </row>
    <row r="3228" spans="34:41">
      <c r="AH3228" s="92"/>
      <c r="AI3228" s="92"/>
      <c r="AJ3228" s="92"/>
      <c r="AK3228" s="92"/>
      <c r="AL3228" s="92"/>
      <c r="AM3228" s="92"/>
      <c r="AN3228" s="92"/>
      <c r="AO3228" s="92"/>
    </row>
    <row r="3229" spans="34:41">
      <c r="AH3229" s="92"/>
      <c r="AI3229" s="92"/>
      <c r="AJ3229" s="92"/>
      <c r="AK3229" s="92"/>
      <c r="AL3229" s="92"/>
      <c r="AM3229" s="92"/>
      <c r="AN3229" s="92"/>
      <c r="AO3229" s="92"/>
    </row>
    <row r="3230" spans="34:41">
      <c r="AH3230" s="92"/>
      <c r="AI3230" s="92"/>
      <c r="AJ3230" s="92"/>
      <c r="AK3230" s="92"/>
      <c r="AL3230" s="92"/>
      <c r="AM3230" s="92"/>
      <c r="AN3230" s="92"/>
      <c r="AO3230" s="92"/>
    </row>
    <row r="3231" spans="34:41">
      <c r="AH3231" s="92"/>
      <c r="AI3231" s="92"/>
      <c r="AJ3231" s="92"/>
      <c r="AK3231" s="92"/>
      <c r="AL3231" s="92"/>
      <c r="AM3231" s="92"/>
      <c r="AN3231" s="92"/>
      <c r="AO3231" s="92"/>
    </row>
    <row r="3232" spans="34:41">
      <c r="AH3232" s="92"/>
      <c r="AI3232" s="92"/>
      <c r="AJ3232" s="92"/>
      <c r="AK3232" s="92"/>
      <c r="AL3232" s="92"/>
      <c r="AM3232" s="92"/>
      <c r="AN3232" s="92"/>
      <c r="AO3232" s="92"/>
    </row>
    <row r="3233" spans="34:41">
      <c r="AH3233" s="92"/>
      <c r="AI3233" s="92"/>
      <c r="AJ3233" s="92"/>
      <c r="AK3233" s="92"/>
      <c r="AL3233" s="92"/>
      <c r="AM3233" s="92"/>
      <c r="AN3233" s="92"/>
      <c r="AO3233" s="92"/>
    </row>
    <row r="3234" spans="34:41">
      <c r="AH3234" s="92"/>
      <c r="AI3234" s="92"/>
      <c r="AJ3234" s="92"/>
      <c r="AK3234" s="92"/>
      <c r="AL3234" s="92"/>
      <c r="AM3234" s="92"/>
      <c r="AN3234" s="92"/>
      <c r="AO3234" s="92"/>
    </row>
    <row r="3235" spans="34:41">
      <c r="AH3235" s="92"/>
      <c r="AI3235" s="92"/>
      <c r="AJ3235" s="92"/>
      <c r="AK3235" s="92"/>
      <c r="AL3235" s="92"/>
      <c r="AM3235" s="92"/>
      <c r="AN3235" s="92"/>
      <c r="AO3235" s="92"/>
    </row>
    <row r="3236" spans="34:41">
      <c r="AH3236" s="92"/>
      <c r="AI3236" s="92"/>
      <c r="AJ3236" s="92"/>
      <c r="AK3236" s="92"/>
      <c r="AL3236" s="92"/>
      <c r="AM3236" s="92"/>
      <c r="AN3236" s="92"/>
      <c r="AO3236" s="92"/>
    </row>
    <row r="3237" spans="34:41">
      <c r="AH3237" s="92"/>
      <c r="AI3237" s="92"/>
      <c r="AJ3237" s="92"/>
      <c r="AK3237" s="92"/>
      <c r="AL3237" s="92"/>
      <c r="AM3237" s="92"/>
      <c r="AN3237" s="92"/>
      <c r="AO3237" s="92"/>
    </row>
    <row r="3238" spans="34:41">
      <c r="AH3238" s="92"/>
      <c r="AI3238" s="92"/>
      <c r="AJ3238" s="92"/>
      <c r="AK3238" s="92"/>
      <c r="AL3238" s="92"/>
      <c r="AM3238" s="92"/>
      <c r="AN3238" s="92"/>
      <c r="AO3238" s="92"/>
    </row>
    <row r="3239" spans="34:41">
      <c r="AH3239" s="92"/>
      <c r="AI3239" s="92"/>
      <c r="AJ3239" s="92"/>
      <c r="AK3239" s="92"/>
      <c r="AL3239" s="92"/>
      <c r="AM3239" s="92"/>
      <c r="AN3239" s="92"/>
      <c r="AO3239" s="92"/>
    </row>
    <row r="3240" spans="34:41">
      <c r="AH3240" s="92"/>
      <c r="AI3240" s="92"/>
      <c r="AJ3240" s="92"/>
      <c r="AK3240" s="92"/>
      <c r="AL3240" s="92"/>
      <c r="AM3240" s="92"/>
      <c r="AN3240" s="92"/>
      <c r="AO3240" s="92"/>
    </row>
    <row r="3241" spans="34:41">
      <c r="AH3241" s="92"/>
      <c r="AI3241" s="92"/>
      <c r="AJ3241" s="92"/>
      <c r="AK3241" s="92"/>
      <c r="AL3241" s="92"/>
      <c r="AM3241" s="92"/>
      <c r="AN3241" s="92"/>
      <c r="AO3241" s="92"/>
    </row>
    <row r="3242" spans="34:41">
      <c r="AH3242" s="92"/>
      <c r="AI3242" s="92"/>
      <c r="AJ3242" s="92"/>
      <c r="AK3242" s="92"/>
      <c r="AL3242" s="92"/>
      <c r="AM3242" s="92"/>
      <c r="AN3242" s="92"/>
      <c r="AO3242" s="92"/>
    </row>
    <row r="3243" spans="34:41">
      <c r="AH3243" s="92"/>
      <c r="AI3243" s="92"/>
      <c r="AJ3243" s="92"/>
      <c r="AK3243" s="92"/>
      <c r="AL3243" s="92"/>
      <c r="AM3243" s="92"/>
      <c r="AN3243" s="92"/>
      <c r="AO3243" s="92"/>
    </row>
    <row r="3244" spans="34:41">
      <c r="AH3244" s="92"/>
      <c r="AI3244" s="92"/>
      <c r="AJ3244" s="92"/>
      <c r="AK3244" s="92"/>
      <c r="AL3244" s="92"/>
      <c r="AM3244" s="92"/>
      <c r="AN3244" s="92"/>
      <c r="AO3244" s="92"/>
    </row>
    <row r="3245" spans="34:41">
      <c r="AH3245" s="92"/>
      <c r="AI3245" s="92"/>
      <c r="AJ3245" s="92"/>
      <c r="AK3245" s="92"/>
      <c r="AL3245" s="92"/>
      <c r="AM3245" s="92"/>
      <c r="AN3245" s="92"/>
      <c r="AO3245" s="92"/>
    </row>
    <row r="3246" spans="34:41">
      <c r="AH3246" s="92"/>
      <c r="AI3246" s="92"/>
      <c r="AJ3246" s="92"/>
      <c r="AK3246" s="92"/>
      <c r="AL3246" s="92"/>
      <c r="AM3246" s="92"/>
      <c r="AN3246" s="92"/>
      <c r="AO3246" s="92"/>
    </row>
    <row r="3247" spans="34:41">
      <c r="AH3247" s="92"/>
      <c r="AI3247" s="92"/>
      <c r="AJ3247" s="92"/>
      <c r="AK3247" s="92"/>
      <c r="AL3247" s="92"/>
      <c r="AM3247" s="92"/>
      <c r="AN3247" s="92"/>
      <c r="AO3247" s="92"/>
    </row>
    <row r="3248" spans="34:41">
      <c r="AH3248" s="92"/>
      <c r="AI3248" s="92"/>
      <c r="AJ3248" s="92"/>
      <c r="AK3248" s="92"/>
      <c r="AL3248" s="92"/>
      <c r="AM3248" s="92"/>
      <c r="AN3248" s="92"/>
      <c r="AO3248" s="92"/>
    </row>
    <row r="3249" spans="34:41">
      <c r="AH3249" s="92"/>
      <c r="AI3249" s="92"/>
      <c r="AJ3249" s="92"/>
      <c r="AK3249" s="92"/>
      <c r="AL3249" s="92"/>
      <c r="AM3249" s="92"/>
      <c r="AN3249" s="92"/>
      <c r="AO3249" s="92"/>
    </row>
    <row r="3250" spans="34:41">
      <c r="AH3250" s="92"/>
      <c r="AI3250" s="92"/>
      <c r="AJ3250" s="92"/>
      <c r="AK3250" s="92"/>
      <c r="AL3250" s="92"/>
      <c r="AM3250" s="92"/>
      <c r="AN3250" s="92"/>
      <c r="AO3250" s="92"/>
    </row>
    <row r="3251" spans="34:41">
      <c r="AH3251" s="92"/>
      <c r="AI3251" s="92"/>
      <c r="AJ3251" s="92"/>
      <c r="AK3251" s="92"/>
      <c r="AL3251" s="92"/>
      <c r="AM3251" s="92"/>
      <c r="AN3251" s="92"/>
      <c r="AO3251" s="92"/>
    </row>
    <row r="3252" spans="34:41">
      <c r="AH3252" s="92"/>
      <c r="AI3252" s="92"/>
      <c r="AJ3252" s="92"/>
      <c r="AK3252" s="92"/>
      <c r="AL3252" s="92"/>
      <c r="AM3252" s="92"/>
      <c r="AN3252" s="92"/>
      <c r="AO3252" s="92"/>
    </row>
    <row r="3253" spans="34:41">
      <c r="AH3253" s="92"/>
      <c r="AI3253" s="92"/>
      <c r="AJ3253" s="92"/>
      <c r="AK3253" s="92"/>
      <c r="AL3253" s="92"/>
      <c r="AM3253" s="92"/>
      <c r="AN3253" s="92"/>
      <c r="AO3253" s="92"/>
    </row>
    <row r="3254" spans="34:41">
      <c r="AH3254" s="92"/>
      <c r="AI3254" s="92"/>
      <c r="AJ3254" s="92"/>
      <c r="AK3254" s="92"/>
      <c r="AL3254" s="92"/>
      <c r="AM3254" s="92"/>
      <c r="AN3254" s="92"/>
      <c r="AO3254" s="92"/>
    </row>
    <row r="3255" spans="34:41">
      <c r="AH3255" s="92"/>
      <c r="AI3255" s="92"/>
      <c r="AJ3255" s="92"/>
      <c r="AK3255" s="92"/>
      <c r="AL3255" s="92"/>
      <c r="AM3255" s="92"/>
      <c r="AN3255" s="92"/>
      <c r="AO3255" s="92"/>
    </row>
    <row r="3256" spans="34:41">
      <c r="AH3256" s="92"/>
      <c r="AI3256" s="92"/>
      <c r="AJ3256" s="92"/>
      <c r="AK3256" s="92"/>
      <c r="AL3256" s="92"/>
      <c r="AM3256" s="92"/>
      <c r="AN3256" s="92"/>
      <c r="AO3256" s="92"/>
    </row>
    <row r="3257" spans="34:41">
      <c r="AH3257" s="92"/>
      <c r="AI3257" s="92"/>
      <c r="AJ3257" s="92"/>
      <c r="AK3257" s="92"/>
      <c r="AL3257" s="92"/>
      <c r="AM3257" s="92"/>
      <c r="AN3257" s="92"/>
      <c r="AO3257" s="92"/>
    </row>
    <row r="3258" spans="34:41">
      <c r="AH3258" s="92"/>
      <c r="AI3258" s="92"/>
      <c r="AJ3258" s="92"/>
      <c r="AK3258" s="92"/>
      <c r="AL3258" s="92"/>
      <c r="AM3258" s="92"/>
      <c r="AN3258" s="92"/>
      <c r="AO3258" s="92"/>
    </row>
    <row r="3259" spans="34:41">
      <c r="AH3259" s="92"/>
      <c r="AI3259" s="92"/>
      <c r="AJ3259" s="92"/>
      <c r="AK3259" s="92"/>
      <c r="AL3259" s="92"/>
      <c r="AM3259" s="92"/>
      <c r="AN3259" s="92"/>
      <c r="AO3259" s="92"/>
    </row>
    <row r="3260" spans="34:41">
      <c r="AH3260" s="92"/>
      <c r="AI3260" s="92"/>
      <c r="AJ3260" s="92"/>
      <c r="AK3260" s="92"/>
      <c r="AL3260" s="92"/>
      <c r="AM3260" s="92"/>
      <c r="AN3260" s="92"/>
      <c r="AO3260" s="92"/>
    </row>
    <row r="3261" spans="34:41">
      <c r="AH3261" s="92"/>
      <c r="AI3261" s="92"/>
      <c r="AJ3261" s="92"/>
      <c r="AK3261" s="92"/>
      <c r="AL3261" s="92"/>
      <c r="AM3261" s="92"/>
      <c r="AN3261" s="92"/>
      <c r="AO3261" s="92"/>
    </row>
    <row r="3262" spans="34:41">
      <c r="AH3262" s="92"/>
      <c r="AI3262" s="92"/>
      <c r="AJ3262" s="92"/>
      <c r="AK3262" s="92"/>
      <c r="AL3262" s="92"/>
      <c r="AM3262" s="92"/>
      <c r="AN3262" s="92"/>
      <c r="AO3262" s="92"/>
    </row>
    <row r="3263" spans="34:41">
      <c r="AH3263" s="92"/>
      <c r="AI3263" s="92"/>
      <c r="AJ3263" s="92"/>
      <c r="AK3263" s="92"/>
      <c r="AL3263" s="92"/>
      <c r="AM3263" s="92"/>
      <c r="AN3263" s="92"/>
      <c r="AO3263" s="92"/>
    </row>
    <row r="3264" spans="34:41">
      <c r="AH3264" s="92"/>
      <c r="AI3264" s="92"/>
      <c r="AJ3264" s="92"/>
      <c r="AK3264" s="92"/>
      <c r="AL3264" s="92"/>
      <c r="AM3264" s="92"/>
      <c r="AN3264" s="92"/>
      <c r="AO3264" s="92"/>
    </row>
    <row r="3265" spans="34:41">
      <c r="AH3265" s="92"/>
      <c r="AI3265" s="92"/>
      <c r="AJ3265" s="92"/>
      <c r="AK3265" s="92"/>
      <c r="AL3265" s="92"/>
      <c r="AM3265" s="92"/>
      <c r="AN3265" s="92"/>
      <c r="AO3265" s="92"/>
    </row>
    <row r="3266" spans="34:41">
      <c r="AH3266" s="92"/>
      <c r="AI3266" s="92"/>
      <c r="AJ3266" s="92"/>
      <c r="AK3266" s="92"/>
      <c r="AL3266" s="92"/>
      <c r="AM3266" s="92"/>
      <c r="AN3266" s="92"/>
      <c r="AO3266" s="92"/>
    </row>
    <row r="3267" spans="34:41">
      <c r="AH3267" s="92"/>
      <c r="AI3267" s="92"/>
      <c r="AJ3267" s="92"/>
      <c r="AK3267" s="92"/>
      <c r="AL3267" s="92"/>
      <c r="AM3267" s="92"/>
      <c r="AN3267" s="92"/>
      <c r="AO3267" s="92"/>
    </row>
    <row r="3268" spans="34:41">
      <c r="AH3268" s="92"/>
      <c r="AI3268" s="92"/>
      <c r="AJ3268" s="92"/>
      <c r="AK3268" s="92"/>
      <c r="AL3268" s="92"/>
      <c r="AM3268" s="92"/>
      <c r="AN3268" s="92"/>
      <c r="AO3268" s="92"/>
    </row>
    <row r="3269" spans="34:41">
      <c r="AH3269" s="92"/>
      <c r="AI3269" s="92"/>
      <c r="AJ3269" s="92"/>
      <c r="AK3269" s="92"/>
      <c r="AL3269" s="92"/>
      <c r="AM3269" s="92"/>
      <c r="AN3269" s="92"/>
      <c r="AO3269" s="92"/>
    </row>
    <row r="3270" spans="34:41">
      <c r="AH3270" s="92"/>
      <c r="AI3270" s="92"/>
      <c r="AJ3270" s="92"/>
      <c r="AK3270" s="92"/>
      <c r="AL3270" s="92"/>
      <c r="AM3270" s="92"/>
      <c r="AN3270" s="92"/>
      <c r="AO3270" s="92"/>
    </row>
    <row r="3271" spans="34:41">
      <c r="AH3271" s="92"/>
      <c r="AI3271" s="92"/>
      <c r="AJ3271" s="92"/>
      <c r="AK3271" s="92"/>
      <c r="AL3271" s="92"/>
      <c r="AM3271" s="92"/>
      <c r="AN3271" s="92"/>
      <c r="AO3271" s="92"/>
    </row>
    <row r="3272" spans="34:41">
      <c r="AH3272" s="92"/>
      <c r="AI3272" s="92"/>
      <c r="AJ3272" s="92"/>
      <c r="AK3272" s="92"/>
      <c r="AL3272" s="92"/>
      <c r="AM3272" s="92"/>
      <c r="AN3272" s="92"/>
      <c r="AO3272" s="92"/>
    </row>
    <row r="3273" spans="34:41">
      <c r="AH3273" s="92"/>
      <c r="AI3273" s="92"/>
      <c r="AJ3273" s="92"/>
      <c r="AK3273" s="92"/>
      <c r="AL3273" s="92"/>
      <c r="AM3273" s="92"/>
      <c r="AN3273" s="92"/>
      <c r="AO3273" s="92"/>
    </row>
    <row r="3274" spans="34:41">
      <c r="AH3274" s="92"/>
      <c r="AI3274" s="92"/>
      <c r="AJ3274" s="92"/>
      <c r="AK3274" s="92"/>
      <c r="AL3274" s="92"/>
      <c r="AM3274" s="92"/>
      <c r="AN3274" s="92"/>
      <c r="AO3274" s="92"/>
    </row>
    <row r="3275" spans="34:41">
      <c r="AH3275" s="92"/>
      <c r="AI3275" s="92"/>
      <c r="AJ3275" s="92"/>
      <c r="AK3275" s="92"/>
      <c r="AL3275" s="92"/>
      <c r="AM3275" s="92"/>
      <c r="AN3275" s="92"/>
      <c r="AO3275" s="92"/>
    </row>
    <row r="3276" spans="34:41">
      <c r="AH3276" s="92"/>
      <c r="AI3276" s="92"/>
      <c r="AJ3276" s="92"/>
      <c r="AK3276" s="92"/>
      <c r="AL3276" s="92"/>
      <c r="AM3276" s="92"/>
      <c r="AN3276" s="92"/>
      <c r="AO3276" s="92"/>
    </row>
    <row r="3277" spans="34:41">
      <c r="AH3277" s="92"/>
      <c r="AI3277" s="92"/>
      <c r="AJ3277" s="92"/>
      <c r="AK3277" s="92"/>
      <c r="AL3277" s="92"/>
      <c r="AM3277" s="92"/>
      <c r="AN3277" s="92"/>
      <c r="AO3277" s="92"/>
    </row>
    <row r="3278" spans="34:41">
      <c r="AH3278" s="92"/>
      <c r="AI3278" s="92"/>
      <c r="AJ3278" s="92"/>
      <c r="AK3278" s="92"/>
      <c r="AL3278" s="92"/>
      <c r="AM3278" s="92"/>
      <c r="AN3278" s="92"/>
      <c r="AO3278" s="92"/>
    </row>
    <row r="3279" spans="34:41">
      <c r="AH3279" s="92"/>
      <c r="AI3279" s="92"/>
      <c r="AJ3279" s="92"/>
      <c r="AK3279" s="92"/>
      <c r="AL3279" s="92"/>
      <c r="AM3279" s="92"/>
      <c r="AN3279" s="92"/>
      <c r="AO3279" s="92"/>
    </row>
    <row r="3280" spans="34:41">
      <c r="AH3280" s="92"/>
      <c r="AI3280" s="92"/>
      <c r="AJ3280" s="92"/>
      <c r="AK3280" s="92"/>
      <c r="AL3280" s="92"/>
      <c r="AM3280" s="92"/>
      <c r="AN3280" s="92"/>
      <c r="AO3280" s="92"/>
    </row>
    <row r="3281" spans="34:41">
      <c r="AH3281" s="92"/>
      <c r="AI3281" s="92"/>
      <c r="AJ3281" s="92"/>
      <c r="AK3281" s="92"/>
      <c r="AL3281" s="92"/>
      <c r="AM3281" s="92"/>
      <c r="AN3281" s="92"/>
      <c r="AO3281" s="92"/>
    </row>
    <row r="3282" spans="34:41">
      <c r="AH3282" s="92"/>
      <c r="AI3282" s="92"/>
      <c r="AJ3282" s="92"/>
      <c r="AK3282" s="92"/>
      <c r="AL3282" s="92"/>
      <c r="AM3282" s="92"/>
      <c r="AN3282" s="92"/>
      <c r="AO3282" s="92"/>
    </row>
    <row r="3283" spans="34:41">
      <c r="AH3283" s="92"/>
      <c r="AI3283" s="92"/>
      <c r="AJ3283" s="92"/>
      <c r="AK3283" s="92"/>
      <c r="AL3283" s="92"/>
      <c r="AM3283" s="92"/>
      <c r="AN3283" s="92"/>
      <c r="AO3283" s="92"/>
    </row>
    <row r="3284" spans="34:41">
      <c r="AH3284" s="92"/>
      <c r="AI3284" s="92"/>
      <c r="AJ3284" s="92"/>
      <c r="AK3284" s="92"/>
      <c r="AL3284" s="92"/>
      <c r="AM3284" s="92"/>
      <c r="AN3284" s="92"/>
      <c r="AO3284" s="92"/>
    </row>
    <row r="3285" spans="34:41">
      <c r="AH3285" s="92"/>
      <c r="AI3285" s="92"/>
      <c r="AJ3285" s="92"/>
      <c r="AK3285" s="92"/>
      <c r="AL3285" s="92"/>
      <c r="AM3285" s="92"/>
      <c r="AN3285" s="92"/>
      <c r="AO3285" s="92"/>
    </row>
    <row r="3286" spans="34:41">
      <c r="AH3286" s="92"/>
      <c r="AI3286" s="92"/>
      <c r="AJ3286" s="92"/>
      <c r="AK3286" s="92"/>
      <c r="AL3286" s="92"/>
      <c r="AM3286" s="92"/>
      <c r="AN3286" s="92"/>
      <c r="AO3286" s="92"/>
    </row>
    <row r="3287" spans="34:41">
      <c r="AH3287" s="92"/>
      <c r="AI3287" s="92"/>
      <c r="AJ3287" s="92"/>
      <c r="AK3287" s="92"/>
      <c r="AL3287" s="92"/>
      <c r="AM3287" s="92"/>
      <c r="AN3287" s="92"/>
      <c r="AO3287" s="92"/>
    </row>
    <row r="3288" spans="34:41">
      <c r="AH3288" s="92"/>
      <c r="AI3288" s="92"/>
      <c r="AJ3288" s="92"/>
      <c r="AK3288" s="92"/>
      <c r="AL3288" s="92"/>
      <c r="AM3288" s="92"/>
      <c r="AN3288" s="92"/>
      <c r="AO3288" s="92"/>
    </row>
    <row r="3289" spans="34:41">
      <c r="AH3289" s="92"/>
      <c r="AI3289" s="92"/>
      <c r="AJ3289" s="92"/>
      <c r="AK3289" s="92"/>
      <c r="AL3289" s="92"/>
      <c r="AM3289" s="92"/>
      <c r="AN3289" s="92"/>
      <c r="AO3289" s="92"/>
    </row>
    <row r="3290" spans="34:41">
      <c r="AH3290" s="92"/>
      <c r="AI3290" s="92"/>
      <c r="AJ3290" s="92"/>
      <c r="AK3290" s="92"/>
      <c r="AL3290" s="92"/>
      <c r="AM3290" s="92"/>
      <c r="AN3290" s="92"/>
      <c r="AO3290" s="92"/>
    </row>
    <row r="3291" spans="34:41">
      <c r="AH3291" s="92"/>
      <c r="AI3291" s="92"/>
      <c r="AJ3291" s="92"/>
      <c r="AK3291" s="92"/>
      <c r="AL3291" s="92"/>
      <c r="AM3291" s="92"/>
      <c r="AN3291" s="92"/>
      <c r="AO3291" s="92"/>
    </row>
    <row r="3292" spans="34:41">
      <c r="AH3292" s="92"/>
      <c r="AI3292" s="92"/>
      <c r="AJ3292" s="92"/>
      <c r="AK3292" s="92"/>
      <c r="AL3292" s="92"/>
      <c r="AM3292" s="92"/>
      <c r="AN3292" s="92"/>
      <c r="AO3292" s="92"/>
    </row>
    <row r="3293" spans="34:41">
      <c r="AH3293" s="92"/>
      <c r="AI3293" s="92"/>
      <c r="AJ3293" s="92"/>
      <c r="AK3293" s="92"/>
      <c r="AL3293" s="92"/>
      <c r="AM3293" s="92"/>
      <c r="AN3293" s="92"/>
      <c r="AO3293" s="92"/>
    </row>
    <row r="3294" spans="34:41">
      <c r="AH3294" s="92"/>
      <c r="AI3294" s="92"/>
      <c r="AJ3294" s="92"/>
      <c r="AK3294" s="92"/>
      <c r="AL3294" s="92"/>
      <c r="AM3294" s="92"/>
      <c r="AN3294" s="92"/>
      <c r="AO3294" s="92"/>
    </row>
    <row r="3295" spans="34:41">
      <c r="AH3295" s="92"/>
      <c r="AI3295" s="92"/>
      <c r="AJ3295" s="92"/>
      <c r="AK3295" s="92"/>
      <c r="AL3295" s="92"/>
      <c r="AM3295" s="92"/>
      <c r="AN3295" s="92"/>
      <c r="AO3295" s="92"/>
    </row>
    <row r="3296" spans="34:41">
      <c r="AH3296" s="92"/>
      <c r="AI3296" s="92"/>
      <c r="AJ3296" s="92"/>
      <c r="AK3296" s="92"/>
      <c r="AL3296" s="92"/>
      <c r="AM3296" s="92"/>
      <c r="AN3296" s="92"/>
      <c r="AO3296" s="92"/>
    </row>
    <row r="3297" spans="34:41">
      <c r="AH3297" s="92"/>
      <c r="AI3297" s="92"/>
      <c r="AJ3297" s="92"/>
      <c r="AK3297" s="92"/>
      <c r="AL3297" s="92"/>
      <c r="AM3297" s="92"/>
      <c r="AN3297" s="92"/>
      <c r="AO3297" s="92"/>
    </row>
    <row r="3298" spans="34:41">
      <c r="AH3298" s="92"/>
      <c r="AI3298" s="92"/>
      <c r="AJ3298" s="92"/>
      <c r="AK3298" s="92"/>
      <c r="AL3298" s="92"/>
      <c r="AM3298" s="92"/>
      <c r="AN3298" s="92"/>
      <c r="AO3298" s="92"/>
    </row>
    <row r="3299" spans="34:41">
      <c r="AH3299" s="92"/>
      <c r="AI3299" s="92"/>
      <c r="AJ3299" s="92"/>
      <c r="AK3299" s="92"/>
      <c r="AL3299" s="92"/>
      <c r="AM3299" s="92"/>
      <c r="AN3299" s="92"/>
      <c r="AO3299" s="92"/>
    </row>
    <row r="3300" spans="34:41">
      <c r="AH3300" s="92"/>
      <c r="AI3300" s="92"/>
      <c r="AJ3300" s="92"/>
      <c r="AK3300" s="92"/>
      <c r="AL3300" s="92"/>
      <c r="AM3300" s="92"/>
      <c r="AN3300" s="92"/>
      <c r="AO3300" s="92"/>
    </row>
    <row r="3301" spans="34:41">
      <c r="AH3301" s="92"/>
      <c r="AI3301" s="92"/>
      <c r="AJ3301" s="92"/>
      <c r="AK3301" s="92"/>
      <c r="AL3301" s="92"/>
      <c r="AM3301" s="92"/>
      <c r="AN3301" s="92"/>
      <c r="AO3301" s="92"/>
    </row>
    <row r="3302" spans="34:41">
      <c r="AH3302" s="92"/>
      <c r="AI3302" s="92"/>
      <c r="AJ3302" s="92"/>
      <c r="AK3302" s="92"/>
      <c r="AL3302" s="92"/>
      <c r="AM3302" s="92"/>
      <c r="AN3302" s="92"/>
      <c r="AO3302" s="92"/>
    </row>
    <row r="3303" spans="34:41">
      <c r="AH3303" s="92"/>
      <c r="AI3303" s="92"/>
      <c r="AJ3303" s="92"/>
      <c r="AK3303" s="92"/>
      <c r="AL3303" s="92"/>
      <c r="AM3303" s="92"/>
      <c r="AN3303" s="92"/>
      <c r="AO3303" s="92"/>
    </row>
    <row r="3304" spans="34:41">
      <c r="AH3304" s="92"/>
      <c r="AI3304" s="92"/>
      <c r="AJ3304" s="92"/>
      <c r="AK3304" s="92"/>
      <c r="AL3304" s="92"/>
      <c r="AM3304" s="92"/>
      <c r="AN3304" s="92"/>
      <c r="AO3304" s="92"/>
    </row>
    <row r="3305" spans="34:41">
      <c r="AH3305" s="92"/>
      <c r="AI3305" s="92"/>
      <c r="AJ3305" s="92"/>
      <c r="AK3305" s="92"/>
      <c r="AL3305" s="92"/>
      <c r="AM3305" s="92"/>
      <c r="AN3305" s="92"/>
      <c r="AO3305" s="92"/>
    </row>
    <row r="3306" spans="34:41">
      <c r="AH3306" s="92"/>
      <c r="AI3306" s="92"/>
      <c r="AJ3306" s="92"/>
      <c r="AK3306" s="92"/>
      <c r="AL3306" s="92"/>
      <c r="AM3306" s="92"/>
      <c r="AN3306" s="92"/>
      <c r="AO3306" s="92"/>
    </row>
    <row r="3307" spans="34:41">
      <c r="AH3307" s="92"/>
      <c r="AI3307" s="92"/>
      <c r="AJ3307" s="92"/>
      <c r="AK3307" s="92"/>
      <c r="AL3307" s="92"/>
      <c r="AM3307" s="92"/>
      <c r="AN3307" s="92"/>
      <c r="AO3307" s="92"/>
    </row>
    <row r="3308" spans="34:41">
      <c r="AH3308" s="92"/>
      <c r="AI3308" s="92"/>
      <c r="AJ3308" s="92"/>
      <c r="AK3308" s="92"/>
      <c r="AL3308" s="92"/>
      <c r="AM3308" s="92"/>
      <c r="AN3308" s="92"/>
      <c r="AO3308" s="92"/>
    </row>
    <row r="3309" spans="34:41">
      <c r="AH3309" s="92"/>
      <c r="AI3309" s="92"/>
      <c r="AJ3309" s="92"/>
      <c r="AK3309" s="92"/>
      <c r="AL3309" s="92"/>
      <c r="AM3309" s="92"/>
      <c r="AN3309" s="92"/>
      <c r="AO3309" s="92"/>
    </row>
    <row r="3310" spans="34:41">
      <c r="AH3310" s="92"/>
      <c r="AI3310" s="92"/>
      <c r="AJ3310" s="92"/>
      <c r="AK3310" s="92"/>
      <c r="AL3310" s="92"/>
      <c r="AM3310" s="92"/>
      <c r="AN3310" s="92"/>
      <c r="AO3310" s="92"/>
    </row>
    <row r="3311" spans="34:41">
      <c r="AH3311" s="92"/>
      <c r="AI3311" s="92"/>
      <c r="AJ3311" s="92"/>
      <c r="AK3311" s="92"/>
      <c r="AL3311" s="92"/>
      <c r="AM3311" s="92"/>
      <c r="AN3311" s="92"/>
      <c r="AO3311" s="92"/>
    </row>
    <row r="3312" spans="34:41">
      <c r="AH3312" s="92"/>
      <c r="AI3312" s="92"/>
      <c r="AJ3312" s="92"/>
      <c r="AK3312" s="92"/>
      <c r="AL3312" s="92"/>
      <c r="AM3312" s="92"/>
      <c r="AN3312" s="92"/>
      <c r="AO3312" s="92"/>
    </row>
    <row r="3313" spans="34:41">
      <c r="AH3313" s="92"/>
      <c r="AI3313" s="92"/>
      <c r="AJ3313" s="92"/>
      <c r="AK3313" s="92"/>
      <c r="AL3313" s="92"/>
      <c r="AM3313" s="92"/>
      <c r="AN3313" s="92"/>
      <c r="AO3313" s="92"/>
    </row>
    <row r="3314" spans="34:41">
      <c r="AH3314" s="92"/>
      <c r="AI3314" s="92"/>
      <c r="AJ3314" s="92"/>
      <c r="AK3314" s="92"/>
      <c r="AL3314" s="92"/>
      <c r="AM3314" s="92"/>
      <c r="AN3314" s="92"/>
      <c r="AO3314" s="92"/>
    </row>
    <row r="3315" spans="34:41">
      <c r="AH3315" s="92"/>
      <c r="AI3315" s="92"/>
      <c r="AJ3315" s="92"/>
      <c r="AK3315" s="92"/>
      <c r="AL3315" s="92"/>
      <c r="AM3315" s="92"/>
      <c r="AN3315" s="92"/>
      <c r="AO3315" s="92"/>
    </row>
    <row r="3316" spans="34:41">
      <c r="AH3316" s="92"/>
      <c r="AI3316" s="92"/>
      <c r="AJ3316" s="92"/>
      <c r="AK3316" s="92"/>
      <c r="AL3316" s="92"/>
      <c r="AM3316" s="92"/>
      <c r="AN3316" s="92"/>
      <c r="AO3316" s="92"/>
    </row>
    <row r="3317" spans="34:41">
      <c r="AH3317" s="92"/>
      <c r="AI3317" s="92"/>
      <c r="AJ3317" s="92"/>
      <c r="AK3317" s="92"/>
      <c r="AL3317" s="92"/>
      <c r="AM3317" s="92"/>
      <c r="AN3317" s="92"/>
      <c r="AO3317" s="92"/>
    </row>
    <row r="3318" spans="34:41">
      <c r="AH3318" s="92"/>
      <c r="AI3318" s="92"/>
      <c r="AJ3318" s="92"/>
      <c r="AK3318" s="92"/>
      <c r="AL3318" s="92"/>
      <c r="AM3318" s="92"/>
      <c r="AN3318" s="92"/>
      <c r="AO3318" s="92"/>
    </row>
    <row r="3319" spans="34:41">
      <c r="AH3319" s="92"/>
      <c r="AI3319" s="92"/>
      <c r="AJ3319" s="92"/>
      <c r="AK3319" s="92"/>
      <c r="AL3319" s="92"/>
      <c r="AM3319" s="92"/>
      <c r="AN3319" s="92"/>
      <c r="AO3319" s="92"/>
    </row>
    <row r="3320" spans="34:41">
      <c r="AH3320" s="92"/>
      <c r="AI3320" s="92"/>
      <c r="AJ3320" s="92"/>
      <c r="AK3320" s="92"/>
      <c r="AL3320" s="92"/>
      <c r="AM3320" s="92"/>
      <c r="AN3320" s="92"/>
      <c r="AO3320" s="92"/>
    </row>
    <row r="3321" spans="34:41">
      <c r="AH3321" s="92"/>
      <c r="AI3321" s="92"/>
      <c r="AJ3321" s="92"/>
      <c r="AK3321" s="92"/>
      <c r="AL3321" s="92"/>
      <c r="AM3321" s="92"/>
      <c r="AN3321" s="92"/>
      <c r="AO3321" s="92"/>
    </row>
    <row r="3322" spans="34:41">
      <c r="AH3322" s="92"/>
      <c r="AI3322" s="92"/>
      <c r="AJ3322" s="92"/>
      <c r="AK3322" s="92"/>
      <c r="AL3322" s="92"/>
      <c r="AM3322" s="92"/>
      <c r="AN3322" s="92"/>
      <c r="AO3322" s="92"/>
    </row>
    <row r="3323" spans="34:41">
      <c r="AH3323" s="92"/>
      <c r="AI3323" s="92"/>
      <c r="AJ3323" s="92"/>
      <c r="AK3323" s="92"/>
      <c r="AL3323" s="92"/>
      <c r="AM3323" s="92"/>
      <c r="AN3323" s="92"/>
      <c r="AO3323" s="92"/>
    </row>
    <row r="3324" spans="34:41">
      <c r="AH3324" s="92"/>
      <c r="AI3324" s="92"/>
      <c r="AJ3324" s="92"/>
      <c r="AK3324" s="92"/>
      <c r="AL3324" s="92"/>
      <c r="AM3324" s="92"/>
      <c r="AN3324" s="92"/>
      <c r="AO3324" s="92"/>
    </row>
    <row r="3325" spans="34:41">
      <c r="AH3325" s="92"/>
      <c r="AI3325" s="92"/>
      <c r="AJ3325" s="92"/>
      <c r="AK3325" s="92"/>
      <c r="AL3325" s="92"/>
      <c r="AM3325" s="92"/>
      <c r="AN3325" s="92"/>
      <c r="AO3325" s="92"/>
    </row>
    <row r="3326" spans="34:41">
      <c r="AH3326" s="92"/>
      <c r="AI3326" s="92"/>
      <c r="AJ3326" s="92"/>
      <c r="AK3326" s="92"/>
      <c r="AL3326" s="92"/>
      <c r="AM3326" s="92"/>
      <c r="AN3326" s="92"/>
      <c r="AO3326" s="92"/>
    </row>
    <row r="3327" spans="34:41">
      <c r="AH3327" s="92"/>
      <c r="AI3327" s="92"/>
      <c r="AJ3327" s="92"/>
      <c r="AK3327" s="92"/>
      <c r="AL3327" s="92"/>
      <c r="AM3327" s="92"/>
      <c r="AN3327" s="92"/>
      <c r="AO3327" s="92"/>
    </row>
    <row r="3328" spans="34:41">
      <c r="AH3328" s="92"/>
      <c r="AI3328" s="92"/>
      <c r="AJ3328" s="92"/>
      <c r="AK3328" s="92"/>
      <c r="AL3328" s="92"/>
      <c r="AM3328" s="92"/>
      <c r="AN3328" s="92"/>
      <c r="AO3328" s="92"/>
    </row>
    <row r="3329" spans="34:41">
      <c r="AH3329" s="92"/>
      <c r="AI3329" s="92"/>
      <c r="AJ3329" s="92"/>
      <c r="AK3329" s="92"/>
      <c r="AL3329" s="92"/>
      <c r="AM3329" s="92"/>
      <c r="AN3329" s="92"/>
      <c r="AO3329" s="92"/>
    </row>
    <row r="3330" spans="34:41">
      <c r="AH3330" s="92"/>
      <c r="AI3330" s="92"/>
      <c r="AJ3330" s="92"/>
      <c r="AK3330" s="92"/>
      <c r="AL3330" s="92"/>
      <c r="AM3330" s="92"/>
      <c r="AN3330" s="92"/>
      <c r="AO3330" s="92"/>
    </row>
    <row r="3331" spans="34:41">
      <c r="AH3331" s="92"/>
      <c r="AI3331" s="92"/>
      <c r="AJ3331" s="92"/>
      <c r="AK3331" s="92"/>
      <c r="AL3331" s="92"/>
      <c r="AM3331" s="92"/>
      <c r="AN3331" s="92"/>
      <c r="AO3331" s="92"/>
    </row>
    <row r="3332" spans="34:41">
      <c r="AH3332" s="92"/>
      <c r="AI3332" s="92"/>
      <c r="AJ3332" s="92"/>
      <c r="AK3332" s="92"/>
      <c r="AL3332" s="92"/>
      <c r="AM3332" s="92"/>
      <c r="AN3332" s="92"/>
      <c r="AO3332" s="92"/>
    </row>
    <row r="3333" spans="34:41">
      <c r="AH3333" s="92"/>
      <c r="AI3333" s="92"/>
      <c r="AJ3333" s="92"/>
      <c r="AK3333" s="92"/>
      <c r="AL3333" s="92"/>
      <c r="AM3333" s="92"/>
      <c r="AN3333" s="92"/>
      <c r="AO3333" s="92"/>
    </row>
    <row r="3334" spans="34:41">
      <c r="AH3334" s="92"/>
      <c r="AI3334" s="92"/>
      <c r="AJ3334" s="92"/>
      <c r="AK3334" s="92"/>
      <c r="AL3334" s="92"/>
      <c r="AM3334" s="92"/>
      <c r="AN3334" s="92"/>
      <c r="AO3334" s="92"/>
    </row>
    <row r="3335" spans="34:41">
      <c r="AH3335" s="92"/>
      <c r="AI3335" s="92"/>
      <c r="AJ3335" s="92"/>
      <c r="AK3335" s="92"/>
      <c r="AL3335" s="92"/>
      <c r="AM3335" s="92"/>
      <c r="AN3335" s="92"/>
      <c r="AO3335" s="92"/>
    </row>
    <row r="3336" spans="34:41">
      <c r="AH3336" s="92"/>
      <c r="AI3336" s="92"/>
      <c r="AJ3336" s="92"/>
      <c r="AK3336" s="92"/>
      <c r="AL3336" s="92"/>
      <c r="AM3336" s="92"/>
      <c r="AN3336" s="92"/>
      <c r="AO3336" s="92"/>
    </row>
    <row r="3337" spans="34:41">
      <c r="AH3337" s="92"/>
      <c r="AI3337" s="92"/>
      <c r="AJ3337" s="92"/>
      <c r="AK3337" s="92"/>
      <c r="AL3337" s="92"/>
      <c r="AM3337" s="92"/>
      <c r="AN3337" s="92"/>
      <c r="AO3337" s="92"/>
    </row>
    <row r="3338" spans="34:41">
      <c r="AH3338" s="92"/>
      <c r="AI3338" s="92"/>
      <c r="AJ3338" s="92"/>
      <c r="AK3338" s="92"/>
      <c r="AL3338" s="92"/>
      <c r="AM3338" s="92"/>
      <c r="AN3338" s="92"/>
      <c r="AO3338" s="92"/>
    </row>
    <row r="3339" spans="34:41">
      <c r="AH3339" s="92"/>
      <c r="AI3339" s="92"/>
      <c r="AJ3339" s="92"/>
      <c r="AK3339" s="92"/>
      <c r="AL3339" s="92"/>
      <c r="AM3339" s="92"/>
      <c r="AN3339" s="92"/>
      <c r="AO3339" s="92"/>
    </row>
    <row r="3340" spans="34:41">
      <c r="AH3340" s="92"/>
      <c r="AI3340" s="92"/>
      <c r="AJ3340" s="92"/>
      <c r="AK3340" s="92"/>
      <c r="AL3340" s="92"/>
      <c r="AM3340" s="92"/>
      <c r="AN3340" s="92"/>
      <c r="AO3340" s="92"/>
    </row>
    <row r="3341" spans="34:41">
      <c r="AH3341" s="92"/>
      <c r="AI3341" s="92"/>
      <c r="AJ3341" s="92"/>
      <c r="AK3341" s="92"/>
      <c r="AL3341" s="92"/>
      <c r="AM3341" s="92"/>
      <c r="AN3341" s="92"/>
      <c r="AO3341" s="92"/>
    </row>
    <row r="3342" spans="34:41">
      <c r="AH3342" s="92"/>
      <c r="AI3342" s="92"/>
      <c r="AJ3342" s="92"/>
      <c r="AK3342" s="92"/>
      <c r="AL3342" s="92"/>
      <c r="AM3342" s="92"/>
      <c r="AN3342" s="92"/>
      <c r="AO3342" s="92"/>
    </row>
    <row r="3343" spans="34:41">
      <c r="AH3343" s="92"/>
      <c r="AI3343" s="92"/>
      <c r="AJ3343" s="92"/>
      <c r="AK3343" s="92"/>
      <c r="AL3343" s="92"/>
      <c r="AM3343" s="92"/>
      <c r="AN3343" s="92"/>
      <c r="AO3343" s="92"/>
    </row>
    <row r="3344" spans="34:41">
      <c r="AH3344" s="92"/>
      <c r="AI3344" s="92"/>
      <c r="AJ3344" s="92"/>
      <c r="AK3344" s="92"/>
      <c r="AL3344" s="92"/>
      <c r="AM3344" s="92"/>
      <c r="AN3344" s="92"/>
      <c r="AO3344" s="92"/>
    </row>
    <row r="3345" spans="34:41">
      <c r="AH3345" s="92"/>
      <c r="AI3345" s="92"/>
      <c r="AJ3345" s="92"/>
      <c r="AK3345" s="92"/>
      <c r="AL3345" s="92"/>
      <c r="AM3345" s="92"/>
      <c r="AN3345" s="92"/>
      <c r="AO3345" s="92"/>
    </row>
    <row r="3346" spans="34:41">
      <c r="AH3346" s="92"/>
      <c r="AI3346" s="92"/>
      <c r="AJ3346" s="92"/>
      <c r="AK3346" s="92"/>
      <c r="AL3346" s="92"/>
      <c r="AM3346" s="92"/>
      <c r="AN3346" s="92"/>
      <c r="AO3346" s="92"/>
    </row>
    <row r="3347" spans="34:41">
      <c r="AH3347" s="92"/>
      <c r="AI3347" s="92"/>
      <c r="AJ3347" s="92"/>
      <c r="AK3347" s="92"/>
      <c r="AL3347" s="92"/>
      <c r="AM3347" s="92"/>
      <c r="AN3347" s="92"/>
      <c r="AO3347" s="92"/>
    </row>
    <row r="3348" spans="34:41">
      <c r="AH3348" s="92"/>
      <c r="AI3348" s="92"/>
      <c r="AJ3348" s="92"/>
      <c r="AK3348" s="92"/>
      <c r="AL3348" s="92"/>
      <c r="AM3348" s="92"/>
      <c r="AN3348" s="92"/>
      <c r="AO3348" s="92"/>
    </row>
    <row r="3349" spans="34:41">
      <c r="AH3349" s="92"/>
      <c r="AI3349" s="92"/>
      <c r="AJ3349" s="92"/>
      <c r="AK3349" s="92"/>
      <c r="AL3349" s="92"/>
      <c r="AM3349" s="92"/>
      <c r="AN3349" s="92"/>
      <c r="AO3349" s="92"/>
    </row>
    <row r="3350" spans="34:41">
      <c r="AH3350" s="92"/>
      <c r="AI3350" s="92"/>
      <c r="AJ3350" s="92"/>
      <c r="AK3350" s="92"/>
      <c r="AL3350" s="92"/>
      <c r="AM3350" s="92"/>
      <c r="AN3350" s="92"/>
      <c r="AO3350" s="92"/>
    </row>
    <row r="3351" spans="34:41">
      <c r="AH3351" s="92"/>
      <c r="AI3351" s="92"/>
      <c r="AJ3351" s="92"/>
      <c r="AK3351" s="92"/>
      <c r="AL3351" s="92"/>
      <c r="AM3351" s="92"/>
      <c r="AN3351" s="92"/>
      <c r="AO3351" s="92"/>
    </row>
    <row r="3352" spans="34:41">
      <c r="AH3352" s="92"/>
      <c r="AI3352" s="92"/>
      <c r="AJ3352" s="92"/>
      <c r="AK3352" s="92"/>
      <c r="AL3352" s="92"/>
      <c r="AM3352" s="92"/>
      <c r="AN3352" s="92"/>
      <c r="AO3352" s="92"/>
    </row>
    <row r="3353" spans="34:41">
      <c r="AH3353" s="92"/>
      <c r="AI3353" s="92"/>
      <c r="AJ3353" s="92"/>
      <c r="AK3353" s="92"/>
      <c r="AL3353" s="92"/>
      <c r="AM3353" s="92"/>
      <c r="AN3353" s="92"/>
      <c r="AO3353" s="92"/>
    </row>
    <row r="3354" spans="34:41">
      <c r="AH3354" s="92"/>
      <c r="AI3354" s="92"/>
      <c r="AJ3354" s="92"/>
      <c r="AK3354" s="92"/>
      <c r="AL3354" s="92"/>
      <c r="AM3354" s="92"/>
      <c r="AN3354" s="92"/>
      <c r="AO3354" s="92"/>
    </row>
    <row r="3355" spans="34:41">
      <c r="AH3355" s="92"/>
      <c r="AI3355" s="92"/>
      <c r="AJ3355" s="92"/>
      <c r="AK3355" s="92"/>
      <c r="AL3355" s="92"/>
      <c r="AM3355" s="92"/>
      <c r="AN3355" s="92"/>
      <c r="AO3355" s="92"/>
    </row>
    <row r="3356" spans="34:41">
      <c r="AH3356" s="92"/>
      <c r="AI3356" s="92"/>
      <c r="AJ3356" s="92"/>
      <c r="AK3356" s="92"/>
      <c r="AL3356" s="92"/>
      <c r="AM3356" s="92"/>
      <c r="AN3356" s="92"/>
      <c r="AO3356" s="92"/>
    </row>
    <row r="3357" spans="34:41">
      <c r="AH3357" s="92"/>
      <c r="AI3357" s="92"/>
      <c r="AJ3357" s="92"/>
      <c r="AK3357" s="92"/>
      <c r="AL3357" s="92"/>
      <c r="AM3357" s="92"/>
      <c r="AN3357" s="92"/>
      <c r="AO3357" s="92"/>
    </row>
    <row r="3358" spans="34:41">
      <c r="AH3358" s="92"/>
      <c r="AI3358" s="92"/>
      <c r="AJ3358" s="92"/>
      <c r="AK3358" s="92"/>
      <c r="AL3358" s="92"/>
      <c r="AM3358" s="92"/>
      <c r="AN3358" s="92"/>
      <c r="AO3358" s="92"/>
    </row>
    <row r="3359" spans="34:41">
      <c r="AH3359" s="92"/>
      <c r="AI3359" s="92"/>
      <c r="AJ3359" s="92"/>
      <c r="AK3359" s="92"/>
      <c r="AL3359" s="92"/>
      <c r="AM3359" s="92"/>
      <c r="AN3359" s="92"/>
      <c r="AO3359" s="92"/>
    </row>
    <row r="3360" spans="34:41">
      <c r="AH3360" s="92"/>
      <c r="AI3360" s="92"/>
      <c r="AJ3360" s="92"/>
      <c r="AK3360" s="92"/>
      <c r="AL3360" s="92"/>
      <c r="AM3360" s="92"/>
      <c r="AN3360" s="92"/>
      <c r="AO3360" s="92"/>
    </row>
    <row r="3361" spans="34:41">
      <c r="AH3361" s="92"/>
      <c r="AI3361" s="92"/>
      <c r="AJ3361" s="92"/>
      <c r="AK3361" s="92"/>
      <c r="AL3361" s="92"/>
      <c r="AM3361" s="92"/>
      <c r="AN3361" s="92"/>
      <c r="AO3361" s="92"/>
    </row>
    <row r="3362" spans="34:41">
      <c r="AH3362" s="92"/>
      <c r="AI3362" s="92"/>
      <c r="AJ3362" s="92"/>
      <c r="AK3362" s="92"/>
      <c r="AL3362" s="92"/>
      <c r="AM3362" s="92"/>
      <c r="AN3362" s="92"/>
      <c r="AO3362" s="92"/>
    </row>
    <row r="3363" spans="34:41">
      <c r="AH3363" s="92"/>
      <c r="AI3363" s="92"/>
      <c r="AJ3363" s="92"/>
      <c r="AK3363" s="92"/>
      <c r="AL3363" s="92"/>
      <c r="AM3363" s="92"/>
      <c r="AN3363" s="92"/>
      <c r="AO3363" s="92"/>
    </row>
    <row r="3364" spans="34:41">
      <c r="AH3364" s="92"/>
      <c r="AI3364" s="92"/>
      <c r="AJ3364" s="92"/>
      <c r="AK3364" s="92"/>
      <c r="AL3364" s="92"/>
      <c r="AM3364" s="92"/>
      <c r="AN3364" s="92"/>
      <c r="AO3364" s="92"/>
    </row>
    <row r="3365" spans="34:41">
      <c r="AH3365" s="92"/>
      <c r="AI3365" s="92"/>
      <c r="AJ3365" s="92"/>
      <c r="AK3365" s="92"/>
      <c r="AL3365" s="92"/>
      <c r="AM3365" s="92"/>
      <c r="AN3365" s="92"/>
      <c r="AO3365" s="92"/>
    </row>
    <row r="3366" spans="34:41">
      <c r="AH3366" s="92"/>
      <c r="AI3366" s="92"/>
      <c r="AJ3366" s="92"/>
      <c r="AK3366" s="92"/>
      <c r="AL3366" s="92"/>
      <c r="AM3366" s="92"/>
      <c r="AN3366" s="92"/>
      <c r="AO3366" s="92"/>
    </row>
    <row r="3367" spans="34:41">
      <c r="AH3367" s="92"/>
      <c r="AI3367" s="92"/>
      <c r="AJ3367" s="92"/>
      <c r="AK3367" s="92"/>
      <c r="AL3367" s="92"/>
      <c r="AM3367" s="92"/>
      <c r="AN3367" s="92"/>
      <c r="AO3367" s="92"/>
    </row>
    <row r="3368" spans="34:41">
      <c r="AH3368" s="92"/>
      <c r="AI3368" s="92"/>
      <c r="AJ3368" s="92"/>
      <c r="AK3368" s="92"/>
      <c r="AL3368" s="92"/>
      <c r="AM3368" s="92"/>
      <c r="AN3368" s="92"/>
      <c r="AO3368" s="92"/>
    </row>
    <row r="3369" spans="34:41">
      <c r="AH3369" s="92"/>
      <c r="AI3369" s="92"/>
      <c r="AJ3369" s="92"/>
      <c r="AK3369" s="92"/>
      <c r="AL3369" s="92"/>
      <c r="AM3369" s="92"/>
      <c r="AN3369" s="92"/>
      <c r="AO3369" s="92"/>
    </row>
    <row r="3370" spans="34:41">
      <c r="AH3370" s="92"/>
      <c r="AI3370" s="92"/>
      <c r="AJ3370" s="92"/>
      <c r="AK3370" s="92"/>
      <c r="AL3370" s="92"/>
      <c r="AM3370" s="92"/>
      <c r="AN3370" s="92"/>
      <c r="AO3370" s="92"/>
    </row>
    <row r="3371" spans="34:41">
      <c r="AH3371" s="92"/>
      <c r="AI3371" s="92"/>
      <c r="AJ3371" s="92"/>
      <c r="AK3371" s="92"/>
      <c r="AL3371" s="92"/>
      <c r="AM3371" s="92"/>
      <c r="AN3371" s="92"/>
      <c r="AO3371" s="92"/>
    </row>
    <row r="3372" spans="34:41">
      <c r="AH3372" s="92"/>
      <c r="AI3372" s="92"/>
      <c r="AJ3372" s="92"/>
      <c r="AK3372" s="92"/>
      <c r="AL3372" s="92"/>
      <c r="AM3372" s="92"/>
      <c r="AN3372" s="92"/>
      <c r="AO3372" s="92"/>
    </row>
    <row r="3373" spans="34:41">
      <c r="AH3373" s="92"/>
      <c r="AI3373" s="92"/>
      <c r="AJ3373" s="92"/>
      <c r="AK3373" s="92"/>
      <c r="AL3373" s="92"/>
      <c r="AM3373" s="92"/>
      <c r="AN3373" s="92"/>
      <c r="AO3373" s="92"/>
    </row>
    <row r="3374" spans="34:41">
      <c r="AH3374" s="92"/>
      <c r="AI3374" s="92"/>
      <c r="AJ3374" s="92"/>
      <c r="AK3374" s="92"/>
      <c r="AL3374" s="92"/>
      <c r="AM3374" s="92"/>
      <c r="AN3374" s="92"/>
      <c r="AO3374" s="92"/>
    </row>
    <row r="3375" spans="34:41">
      <c r="AH3375" s="92"/>
      <c r="AI3375" s="92"/>
      <c r="AJ3375" s="92"/>
      <c r="AK3375" s="92"/>
      <c r="AL3375" s="92"/>
      <c r="AM3375" s="92"/>
      <c r="AN3375" s="92"/>
      <c r="AO3375" s="92"/>
    </row>
    <row r="3376" spans="34:41">
      <c r="AH3376" s="92"/>
      <c r="AI3376" s="92"/>
      <c r="AJ3376" s="92"/>
      <c r="AK3376" s="92"/>
      <c r="AL3376" s="92"/>
      <c r="AM3376" s="92"/>
      <c r="AN3376" s="92"/>
      <c r="AO3376" s="92"/>
    </row>
    <row r="3377" spans="34:41">
      <c r="AH3377" s="92"/>
      <c r="AI3377" s="92"/>
      <c r="AJ3377" s="92"/>
      <c r="AK3377" s="92"/>
      <c r="AL3377" s="92"/>
      <c r="AM3377" s="92"/>
      <c r="AN3377" s="92"/>
      <c r="AO3377" s="92"/>
    </row>
    <row r="3378" spans="34:41">
      <c r="AH3378" s="92"/>
      <c r="AI3378" s="92"/>
      <c r="AJ3378" s="92"/>
      <c r="AK3378" s="92"/>
      <c r="AL3378" s="92"/>
      <c r="AM3378" s="92"/>
      <c r="AN3378" s="92"/>
      <c r="AO3378" s="92"/>
    </row>
    <row r="3379" spans="34:41">
      <c r="AH3379" s="92"/>
      <c r="AI3379" s="92"/>
      <c r="AJ3379" s="92"/>
      <c r="AK3379" s="92"/>
      <c r="AL3379" s="92"/>
      <c r="AM3379" s="92"/>
      <c r="AN3379" s="92"/>
      <c r="AO3379" s="92"/>
    </row>
    <row r="3380" spans="34:41">
      <c r="AH3380" s="92"/>
      <c r="AI3380" s="92"/>
      <c r="AJ3380" s="92"/>
      <c r="AK3380" s="92"/>
      <c r="AL3380" s="92"/>
      <c r="AM3380" s="92"/>
      <c r="AN3380" s="92"/>
      <c r="AO3380" s="92"/>
    </row>
    <row r="3381" spans="34:41">
      <c r="AH3381" s="92"/>
      <c r="AI3381" s="92"/>
      <c r="AJ3381" s="92"/>
      <c r="AK3381" s="92"/>
      <c r="AL3381" s="92"/>
      <c r="AM3381" s="92"/>
      <c r="AN3381" s="92"/>
      <c r="AO3381" s="92"/>
    </row>
    <row r="3382" spans="34:41">
      <c r="AH3382" s="92"/>
      <c r="AI3382" s="92"/>
      <c r="AJ3382" s="92"/>
      <c r="AK3382" s="92"/>
      <c r="AL3382" s="92"/>
      <c r="AM3382" s="92"/>
      <c r="AN3382" s="92"/>
      <c r="AO3382" s="92"/>
    </row>
    <row r="3383" spans="34:41">
      <c r="AH3383" s="92"/>
      <c r="AI3383" s="92"/>
      <c r="AJ3383" s="92"/>
      <c r="AK3383" s="92"/>
      <c r="AL3383" s="92"/>
      <c r="AM3383" s="92"/>
      <c r="AN3383" s="92"/>
      <c r="AO3383" s="92"/>
    </row>
    <row r="3384" spans="34:41">
      <c r="AH3384" s="92"/>
      <c r="AI3384" s="92"/>
      <c r="AJ3384" s="92"/>
      <c r="AK3384" s="92"/>
      <c r="AL3384" s="92"/>
      <c r="AM3384" s="92"/>
      <c r="AN3384" s="92"/>
      <c r="AO3384" s="92"/>
    </row>
    <row r="3385" spans="34:41">
      <c r="AH3385" s="92"/>
      <c r="AI3385" s="92"/>
      <c r="AJ3385" s="92"/>
      <c r="AK3385" s="92"/>
      <c r="AL3385" s="92"/>
      <c r="AM3385" s="92"/>
      <c r="AN3385" s="92"/>
      <c r="AO3385" s="92"/>
    </row>
    <row r="3386" spans="34:41">
      <c r="AH3386" s="92"/>
      <c r="AI3386" s="92"/>
      <c r="AJ3386" s="92"/>
      <c r="AK3386" s="92"/>
      <c r="AL3386" s="92"/>
      <c r="AM3386" s="92"/>
      <c r="AN3386" s="92"/>
      <c r="AO3386" s="92"/>
    </row>
    <row r="3387" spans="34:41">
      <c r="AH3387" s="92"/>
      <c r="AI3387" s="92"/>
      <c r="AJ3387" s="92"/>
      <c r="AK3387" s="92"/>
      <c r="AL3387" s="92"/>
      <c r="AM3387" s="92"/>
      <c r="AN3387" s="92"/>
      <c r="AO3387" s="92"/>
    </row>
    <row r="3388" spans="34:41">
      <c r="AH3388" s="92"/>
      <c r="AI3388" s="92"/>
      <c r="AJ3388" s="92"/>
      <c r="AK3388" s="92"/>
      <c r="AL3388" s="92"/>
      <c r="AM3388" s="92"/>
      <c r="AN3388" s="92"/>
      <c r="AO3388" s="92"/>
    </row>
    <row r="3389" spans="34:41">
      <c r="AH3389" s="92"/>
      <c r="AI3389" s="92"/>
      <c r="AJ3389" s="92"/>
      <c r="AK3389" s="92"/>
      <c r="AL3389" s="92"/>
      <c r="AM3389" s="92"/>
      <c r="AN3389" s="92"/>
      <c r="AO3389" s="92"/>
    </row>
    <row r="3390" spans="34:41">
      <c r="AH3390" s="92"/>
      <c r="AI3390" s="92"/>
      <c r="AJ3390" s="92"/>
      <c r="AK3390" s="92"/>
      <c r="AL3390" s="92"/>
      <c r="AM3390" s="92"/>
      <c r="AN3390" s="92"/>
      <c r="AO3390" s="92"/>
    </row>
    <row r="3391" spans="34:41">
      <c r="AH3391" s="92"/>
      <c r="AI3391" s="92"/>
      <c r="AJ3391" s="92"/>
      <c r="AK3391" s="92"/>
      <c r="AL3391" s="92"/>
      <c r="AM3391" s="92"/>
      <c r="AN3391" s="92"/>
      <c r="AO3391" s="92"/>
    </row>
    <row r="3392" spans="34:41">
      <c r="AH3392" s="92"/>
      <c r="AI3392" s="92"/>
      <c r="AJ3392" s="92"/>
      <c r="AK3392" s="92"/>
      <c r="AL3392" s="92"/>
      <c r="AM3392" s="92"/>
      <c r="AN3392" s="92"/>
      <c r="AO3392" s="92"/>
    </row>
    <row r="3393" spans="34:41">
      <c r="AH3393" s="92"/>
      <c r="AI3393" s="92"/>
      <c r="AJ3393" s="92"/>
      <c r="AK3393" s="92"/>
      <c r="AL3393" s="92"/>
      <c r="AM3393" s="92"/>
      <c r="AN3393" s="92"/>
      <c r="AO3393" s="92"/>
    </row>
    <row r="3394" spans="34:41">
      <c r="AH3394" s="92"/>
      <c r="AI3394" s="92"/>
      <c r="AJ3394" s="92"/>
      <c r="AK3394" s="92"/>
      <c r="AL3394" s="92"/>
      <c r="AM3394" s="92"/>
      <c r="AN3394" s="92"/>
      <c r="AO3394" s="92"/>
    </row>
    <row r="3395" spans="34:41">
      <c r="AH3395" s="92"/>
      <c r="AI3395" s="92"/>
      <c r="AJ3395" s="92"/>
      <c r="AK3395" s="92"/>
      <c r="AL3395" s="92"/>
      <c r="AM3395" s="92"/>
      <c r="AN3395" s="92"/>
      <c r="AO3395" s="92"/>
    </row>
    <row r="3396" spans="34:41">
      <c r="AH3396" s="92"/>
      <c r="AI3396" s="92"/>
      <c r="AJ3396" s="92"/>
      <c r="AK3396" s="92"/>
      <c r="AL3396" s="92"/>
      <c r="AM3396" s="92"/>
      <c r="AN3396" s="92"/>
      <c r="AO3396" s="92"/>
    </row>
    <row r="3397" spans="34:41">
      <c r="AH3397" s="92"/>
      <c r="AI3397" s="92"/>
      <c r="AJ3397" s="92"/>
      <c r="AK3397" s="92"/>
      <c r="AL3397" s="92"/>
      <c r="AM3397" s="92"/>
      <c r="AN3397" s="92"/>
      <c r="AO3397" s="92"/>
    </row>
    <row r="3398" spans="34:41">
      <c r="AH3398" s="92"/>
      <c r="AI3398" s="92"/>
      <c r="AJ3398" s="92"/>
      <c r="AK3398" s="92"/>
      <c r="AL3398" s="92"/>
      <c r="AM3398" s="92"/>
      <c r="AN3398" s="92"/>
      <c r="AO3398" s="92"/>
    </row>
    <row r="3399" spans="34:41">
      <c r="AH3399" s="92"/>
      <c r="AI3399" s="92"/>
      <c r="AJ3399" s="92"/>
      <c r="AK3399" s="92"/>
      <c r="AL3399" s="92"/>
      <c r="AM3399" s="92"/>
      <c r="AN3399" s="92"/>
      <c r="AO3399" s="92"/>
    </row>
    <row r="3400" spans="34:41">
      <c r="AH3400" s="92"/>
      <c r="AI3400" s="92"/>
      <c r="AJ3400" s="92"/>
      <c r="AK3400" s="92"/>
      <c r="AL3400" s="92"/>
      <c r="AM3400" s="92"/>
      <c r="AN3400" s="92"/>
      <c r="AO3400" s="92"/>
    </row>
    <row r="3401" spans="34:41">
      <c r="AH3401" s="92"/>
      <c r="AI3401" s="92"/>
      <c r="AJ3401" s="92"/>
      <c r="AK3401" s="92"/>
      <c r="AL3401" s="92"/>
      <c r="AM3401" s="92"/>
      <c r="AN3401" s="92"/>
      <c r="AO3401" s="92"/>
    </row>
    <row r="3402" spans="34:41">
      <c r="AH3402" s="92"/>
      <c r="AI3402" s="92"/>
      <c r="AJ3402" s="92"/>
      <c r="AK3402" s="92"/>
      <c r="AL3402" s="92"/>
      <c r="AM3402" s="92"/>
      <c r="AN3402" s="92"/>
      <c r="AO3402" s="92"/>
    </row>
    <row r="3403" spans="34:41">
      <c r="AH3403" s="92"/>
      <c r="AI3403" s="92"/>
      <c r="AJ3403" s="92"/>
      <c r="AK3403" s="92"/>
      <c r="AL3403" s="92"/>
      <c r="AM3403" s="92"/>
      <c r="AN3403" s="92"/>
      <c r="AO3403" s="92"/>
    </row>
    <row r="3404" spans="34:41">
      <c r="AH3404" s="92"/>
      <c r="AI3404" s="92"/>
      <c r="AJ3404" s="92"/>
      <c r="AK3404" s="92"/>
      <c r="AL3404" s="92"/>
      <c r="AM3404" s="92"/>
      <c r="AN3404" s="92"/>
      <c r="AO3404" s="92"/>
    </row>
    <row r="3405" spans="34:41">
      <c r="AH3405" s="92"/>
      <c r="AI3405" s="92"/>
      <c r="AJ3405" s="92"/>
      <c r="AK3405" s="92"/>
      <c r="AL3405" s="92"/>
      <c r="AM3405" s="92"/>
      <c r="AN3405" s="92"/>
      <c r="AO3405" s="92"/>
    </row>
    <row r="3406" spans="34:41">
      <c r="AH3406" s="92"/>
      <c r="AI3406" s="92"/>
      <c r="AJ3406" s="92"/>
      <c r="AK3406" s="92"/>
      <c r="AL3406" s="92"/>
      <c r="AM3406" s="92"/>
      <c r="AN3406" s="92"/>
      <c r="AO3406" s="92"/>
    </row>
    <row r="3407" spans="34:41">
      <c r="AH3407" s="92"/>
      <c r="AI3407" s="92"/>
      <c r="AJ3407" s="92"/>
      <c r="AK3407" s="92"/>
      <c r="AL3407" s="92"/>
      <c r="AM3407" s="92"/>
      <c r="AN3407" s="92"/>
      <c r="AO3407" s="92"/>
    </row>
    <row r="3408" spans="34:41">
      <c r="AH3408" s="92"/>
      <c r="AI3408" s="92"/>
      <c r="AJ3408" s="92"/>
      <c r="AK3408" s="92"/>
      <c r="AL3408" s="92"/>
      <c r="AM3408" s="92"/>
      <c r="AN3408" s="92"/>
      <c r="AO3408" s="92"/>
    </row>
    <row r="3409" spans="34:41">
      <c r="AH3409" s="92"/>
      <c r="AI3409" s="92"/>
      <c r="AJ3409" s="92"/>
      <c r="AK3409" s="92"/>
      <c r="AL3409" s="92"/>
      <c r="AM3409" s="92"/>
      <c r="AN3409" s="92"/>
      <c r="AO3409" s="92"/>
    </row>
    <row r="3410" spans="34:41">
      <c r="AH3410" s="92"/>
      <c r="AI3410" s="92"/>
      <c r="AJ3410" s="92"/>
      <c r="AK3410" s="92"/>
      <c r="AL3410" s="92"/>
      <c r="AM3410" s="92"/>
      <c r="AN3410" s="92"/>
      <c r="AO3410" s="92"/>
    </row>
    <row r="3411" spans="34:41">
      <c r="AH3411" s="92"/>
      <c r="AI3411" s="92"/>
      <c r="AJ3411" s="92"/>
      <c r="AK3411" s="92"/>
      <c r="AL3411" s="92"/>
      <c r="AM3411" s="92"/>
      <c r="AN3411" s="92"/>
      <c r="AO3411" s="92"/>
    </row>
    <row r="3412" spans="34:41">
      <c r="AH3412" s="92"/>
      <c r="AI3412" s="92"/>
      <c r="AJ3412" s="92"/>
      <c r="AK3412" s="92"/>
      <c r="AL3412" s="92"/>
      <c r="AM3412" s="92"/>
      <c r="AN3412" s="92"/>
      <c r="AO3412" s="92"/>
    </row>
    <row r="3413" spans="34:41">
      <c r="AH3413" s="92"/>
      <c r="AI3413" s="92"/>
      <c r="AJ3413" s="92"/>
      <c r="AK3413" s="92"/>
      <c r="AL3413" s="92"/>
      <c r="AM3413" s="92"/>
      <c r="AN3413" s="92"/>
      <c r="AO3413" s="92"/>
    </row>
    <row r="3414" spans="34:41">
      <c r="AH3414" s="92"/>
      <c r="AI3414" s="92"/>
      <c r="AJ3414" s="92"/>
      <c r="AK3414" s="92"/>
      <c r="AL3414" s="92"/>
      <c r="AM3414" s="92"/>
      <c r="AN3414" s="92"/>
      <c r="AO3414" s="92"/>
    </row>
    <row r="3415" spans="34:41">
      <c r="AH3415" s="92"/>
      <c r="AI3415" s="92"/>
      <c r="AJ3415" s="92"/>
      <c r="AK3415" s="92"/>
      <c r="AL3415" s="92"/>
      <c r="AM3415" s="92"/>
      <c r="AN3415" s="92"/>
      <c r="AO3415" s="92"/>
    </row>
    <row r="3416" spans="34:41">
      <c r="AH3416" s="92"/>
      <c r="AI3416" s="92"/>
      <c r="AJ3416" s="92"/>
      <c r="AK3416" s="92"/>
      <c r="AL3416" s="92"/>
      <c r="AM3416" s="92"/>
      <c r="AN3416" s="92"/>
      <c r="AO3416" s="92"/>
    </row>
    <row r="3417" spans="34:41">
      <c r="AH3417" s="92"/>
      <c r="AI3417" s="92"/>
      <c r="AJ3417" s="92"/>
      <c r="AK3417" s="92"/>
      <c r="AL3417" s="92"/>
      <c r="AM3417" s="92"/>
      <c r="AN3417" s="92"/>
      <c r="AO3417" s="92"/>
    </row>
    <row r="3418" spans="34:41">
      <c r="AH3418" s="92"/>
      <c r="AI3418" s="92"/>
      <c r="AJ3418" s="92"/>
      <c r="AK3418" s="92"/>
      <c r="AL3418" s="92"/>
      <c r="AM3418" s="92"/>
      <c r="AN3418" s="92"/>
      <c r="AO3418" s="92"/>
    </row>
    <row r="3419" spans="34:41">
      <c r="AH3419" s="92"/>
      <c r="AI3419" s="92"/>
      <c r="AJ3419" s="92"/>
      <c r="AK3419" s="92"/>
      <c r="AL3419" s="92"/>
      <c r="AM3419" s="92"/>
      <c r="AN3419" s="92"/>
      <c r="AO3419" s="92"/>
    </row>
    <row r="3420" spans="34:41">
      <c r="AH3420" s="92"/>
      <c r="AI3420" s="92"/>
      <c r="AJ3420" s="92"/>
      <c r="AK3420" s="92"/>
      <c r="AL3420" s="92"/>
      <c r="AM3420" s="92"/>
      <c r="AN3420" s="92"/>
      <c r="AO3420" s="92"/>
    </row>
    <row r="3421" spans="34:41">
      <c r="AH3421" s="92"/>
      <c r="AI3421" s="92"/>
      <c r="AJ3421" s="92"/>
      <c r="AK3421" s="92"/>
      <c r="AL3421" s="92"/>
      <c r="AM3421" s="92"/>
      <c r="AN3421" s="92"/>
      <c r="AO3421" s="92"/>
    </row>
    <row r="3422" spans="34:41">
      <c r="AH3422" s="92"/>
      <c r="AI3422" s="92"/>
      <c r="AJ3422" s="92"/>
      <c r="AK3422" s="92"/>
      <c r="AL3422" s="92"/>
      <c r="AM3422" s="92"/>
      <c r="AN3422" s="92"/>
      <c r="AO3422" s="92"/>
    </row>
    <row r="3423" spans="34:41">
      <c r="AH3423" s="92"/>
      <c r="AI3423" s="92"/>
      <c r="AJ3423" s="92"/>
      <c r="AK3423" s="92"/>
      <c r="AL3423" s="92"/>
      <c r="AM3423" s="92"/>
      <c r="AN3423" s="92"/>
      <c r="AO3423" s="92"/>
    </row>
    <row r="3424" spans="34:41">
      <c r="AH3424" s="92"/>
      <c r="AI3424" s="92"/>
      <c r="AJ3424" s="92"/>
      <c r="AK3424" s="92"/>
      <c r="AL3424" s="92"/>
      <c r="AM3424" s="92"/>
      <c r="AN3424" s="92"/>
      <c r="AO3424" s="92"/>
    </row>
    <row r="3425" spans="34:41">
      <c r="AH3425" s="92"/>
      <c r="AI3425" s="92"/>
      <c r="AJ3425" s="92"/>
      <c r="AK3425" s="92"/>
      <c r="AL3425" s="92"/>
      <c r="AM3425" s="92"/>
      <c r="AN3425" s="92"/>
      <c r="AO3425" s="92"/>
    </row>
    <row r="3426" spans="34:41">
      <c r="AH3426" s="92"/>
      <c r="AI3426" s="92"/>
      <c r="AJ3426" s="92"/>
      <c r="AK3426" s="92"/>
      <c r="AL3426" s="92"/>
      <c r="AM3426" s="92"/>
      <c r="AN3426" s="92"/>
      <c r="AO3426" s="92"/>
    </row>
    <row r="3427" spans="34:41">
      <c r="AH3427" s="92"/>
      <c r="AI3427" s="92"/>
      <c r="AJ3427" s="92"/>
      <c r="AK3427" s="92"/>
      <c r="AL3427" s="92"/>
      <c r="AM3427" s="92"/>
      <c r="AN3427" s="92"/>
      <c r="AO3427" s="92"/>
    </row>
    <row r="3428" spans="34:41">
      <c r="AH3428" s="92"/>
      <c r="AI3428" s="92"/>
      <c r="AJ3428" s="92"/>
      <c r="AK3428" s="92"/>
      <c r="AL3428" s="92"/>
      <c r="AM3428" s="92"/>
      <c r="AN3428" s="92"/>
      <c r="AO3428" s="92"/>
    </row>
    <row r="3429" spans="34:41">
      <c r="AH3429" s="92"/>
      <c r="AI3429" s="92"/>
      <c r="AJ3429" s="92"/>
      <c r="AK3429" s="92"/>
      <c r="AL3429" s="92"/>
      <c r="AM3429" s="92"/>
      <c r="AN3429" s="92"/>
      <c r="AO3429" s="92"/>
    </row>
    <row r="3430" spans="34:41">
      <c r="AH3430" s="92"/>
      <c r="AI3430" s="92"/>
      <c r="AJ3430" s="92"/>
      <c r="AK3430" s="92"/>
      <c r="AL3430" s="92"/>
      <c r="AM3430" s="92"/>
      <c r="AN3430" s="92"/>
      <c r="AO3430" s="92"/>
    </row>
    <row r="3431" spans="34:41">
      <c r="AH3431" s="92"/>
      <c r="AI3431" s="92"/>
      <c r="AJ3431" s="92"/>
      <c r="AK3431" s="92"/>
      <c r="AL3431" s="92"/>
      <c r="AM3431" s="92"/>
      <c r="AN3431" s="92"/>
      <c r="AO3431" s="92"/>
    </row>
    <row r="3432" spans="34:41">
      <c r="AH3432" s="92"/>
      <c r="AI3432" s="92"/>
      <c r="AJ3432" s="92"/>
      <c r="AK3432" s="92"/>
      <c r="AL3432" s="92"/>
      <c r="AM3432" s="92"/>
      <c r="AN3432" s="92"/>
      <c r="AO3432" s="92"/>
    </row>
    <row r="3433" spans="34:41">
      <c r="AH3433" s="92"/>
      <c r="AI3433" s="92"/>
      <c r="AJ3433" s="92"/>
      <c r="AK3433" s="92"/>
      <c r="AL3433" s="92"/>
      <c r="AM3433" s="92"/>
      <c r="AN3433" s="92"/>
      <c r="AO3433" s="92"/>
    </row>
    <row r="3434" spans="34:41">
      <c r="AH3434" s="92"/>
      <c r="AI3434" s="92"/>
      <c r="AJ3434" s="92"/>
      <c r="AK3434" s="92"/>
      <c r="AL3434" s="92"/>
      <c r="AM3434" s="92"/>
      <c r="AN3434" s="92"/>
      <c r="AO3434" s="92"/>
    </row>
    <row r="3435" spans="34:41">
      <c r="AH3435" s="92"/>
      <c r="AI3435" s="92"/>
      <c r="AJ3435" s="92"/>
      <c r="AK3435" s="92"/>
      <c r="AL3435" s="92"/>
      <c r="AM3435" s="92"/>
      <c r="AN3435" s="92"/>
      <c r="AO3435" s="92"/>
    </row>
    <row r="3436" spans="34:41">
      <c r="AH3436" s="92"/>
      <c r="AI3436" s="92"/>
      <c r="AJ3436" s="92"/>
      <c r="AK3436" s="92"/>
      <c r="AL3436" s="92"/>
      <c r="AM3436" s="92"/>
      <c r="AN3436" s="92"/>
      <c r="AO3436" s="92"/>
    </row>
    <row r="3437" spans="34:41">
      <c r="AH3437" s="92"/>
      <c r="AI3437" s="92"/>
      <c r="AJ3437" s="92"/>
      <c r="AK3437" s="92"/>
      <c r="AL3437" s="92"/>
      <c r="AM3437" s="92"/>
      <c r="AN3437" s="92"/>
      <c r="AO3437" s="92"/>
    </row>
    <row r="3438" spans="34:41">
      <c r="AH3438" s="92"/>
      <c r="AI3438" s="92"/>
      <c r="AJ3438" s="92"/>
      <c r="AK3438" s="92"/>
      <c r="AL3438" s="92"/>
      <c r="AM3438" s="92"/>
      <c r="AN3438" s="92"/>
      <c r="AO3438" s="92"/>
    </row>
    <row r="3439" spans="34:41">
      <c r="AH3439" s="92"/>
      <c r="AI3439" s="92"/>
      <c r="AJ3439" s="92"/>
      <c r="AK3439" s="92"/>
      <c r="AL3439" s="92"/>
      <c r="AM3439" s="92"/>
      <c r="AN3439" s="92"/>
      <c r="AO3439" s="92"/>
    </row>
    <row r="3440" spans="34:41">
      <c r="AH3440" s="92"/>
      <c r="AI3440" s="92"/>
      <c r="AJ3440" s="92"/>
      <c r="AK3440" s="92"/>
      <c r="AL3440" s="92"/>
      <c r="AM3440" s="92"/>
      <c r="AN3440" s="92"/>
      <c r="AO3440" s="92"/>
    </row>
    <row r="3441" spans="34:41">
      <c r="AH3441" s="92"/>
      <c r="AI3441" s="92"/>
      <c r="AJ3441" s="92"/>
      <c r="AK3441" s="92"/>
      <c r="AL3441" s="92"/>
      <c r="AM3441" s="92"/>
      <c r="AN3441" s="92"/>
      <c r="AO3441" s="92"/>
    </row>
    <row r="3442" spans="34:41">
      <c r="AH3442" s="92"/>
      <c r="AI3442" s="92"/>
      <c r="AJ3442" s="92"/>
      <c r="AK3442" s="92"/>
      <c r="AL3442" s="92"/>
      <c r="AM3442" s="92"/>
      <c r="AN3442" s="92"/>
      <c r="AO3442" s="92"/>
    </row>
    <row r="3443" spans="34:41">
      <c r="AH3443" s="92"/>
      <c r="AI3443" s="92"/>
      <c r="AJ3443" s="92"/>
      <c r="AK3443" s="92"/>
      <c r="AL3443" s="92"/>
      <c r="AM3443" s="92"/>
      <c r="AN3443" s="92"/>
      <c r="AO3443" s="92"/>
    </row>
    <row r="3444" spans="34:41">
      <c r="AH3444" s="92"/>
      <c r="AI3444" s="92"/>
      <c r="AJ3444" s="92"/>
      <c r="AK3444" s="92"/>
      <c r="AL3444" s="92"/>
      <c r="AM3444" s="92"/>
      <c r="AN3444" s="92"/>
      <c r="AO3444" s="92"/>
    </row>
    <row r="3445" spans="34:41">
      <c r="AH3445" s="92"/>
      <c r="AI3445" s="92"/>
      <c r="AJ3445" s="92"/>
      <c r="AK3445" s="92"/>
      <c r="AL3445" s="92"/>
      <c r="AM3445" s="92"/>
      <c r="AN3445" s="92"/>
      <c r="AO3445" s="92"/>
    </row>
    <row r="3446" spans="34:41">
      <c r="AH3446" s="92"/>
      <c r="AI3446" s="92"/>
      <c r="AJ3446" s="92"/>
      <c r="AK3446" s="92"/>
      <c r="AL3446" s="92"/>
      <c r="AM3446" s="92"/>
      <c r="AN3446" s="92"/>
      <c r="AO3446" s="92"/>
    </row>
    <row r="3447" spans="34:41">
      <c r="AH3447" s="92"/>
      <c r="AI3447" s="92"/>
      <c r="AJ3447" s="92"/>
      <c r="AK3447" s="92"/>
      <c r="AL3447" s="92"/>
      <c r="AM3447" s="92"/>
      <c r="AN3447" s="92"/>
      <c r="AO3447" s="92"/>
    </row>
    <row r="3448" spans="34:41">
      <c r="AH3448" s="92"/>
      <c r="AI3448" s="92"/>
      <c r="AJ3448" s="92"/>
      <c r="AK3448" s="92"/>
      <c r="AL3448" s="92"/>
      <c r="AM3448" s="92"/>
      <c r="AN3448" s="92"/>
      <c r="AO3448" s="92"/>
    </row>
    <row r="3449" spans="34:41">
      <c r="AH3449" s="92"/>
      <c r="AI3449" s="92"/>
      <c r="AJ3449" s="92"/>
      <c r="AK3449" s="92"/>
      <c r="AL3449" s="92"/>
      <c r="AM3449" s="92"/>
      <c r="AN3449" s="92"/>
      <c r="AO3449" s="92"/>
    </row>
    <row r="3450" spans="34:41">
      <c r="AH3450" s="92"/>
      <c r="AI3450" s="92"/>
      <c r="AJ3450" s="92"/>
      <c r="AK3450" s="92"/>
      <c r="AL3450" s="92"/>
      <c r="AM3450" s="92"/>
      <c r="AN3450" s="92"/>
      <c r="AO3450" s="92"/>
    </row>
    <row r="3451" spans="34:41">
      <c r="AH3451" s="92"/>
      <c r="AI3451" s="92"/>
      <c r="AJ3451" s="92"/>
      <c r="AK3451" s="92"/>
      <c r="AL3451" s="92"/>
      <c r="AM3451" s="92"/>
      <c r="AN3451" s="92"/>
      <c r="AO3451" s="92"/>
    </row>
    <row r="3452" spans="34:41">
      <c r="AH3452" s="92"/>
      <c r="AI3452" s="92"/>
      <c r="AJ3452" s="92"/>
      <c r="AK3452" s="92"/>
      <c r="AL3452" s="92"/>
      <c r="AM3452" s="92"/>
      <c r="AN3452" s="92"/>
      <c r="AO3452" s="92"/>
    </row>
    <row r="3453" spans="34:41">
      <c r="AH3453" s="92"/>
      <c r="AI3453" s="92"/>
      <c r="AJ3453" s="92"/>
      <c r="AK3453" s="92"/>
      <c r="AL3453" s="92"/>
      <c r="AM3453" s="92"/>
      <c r="AN3453" s="92"/>
      <c r="AO3453" s="92"/>
    </row>
    <row r="3454" spans="34:41">
      <c r="AH3454" s="92"/>
      <c r="AI3454" s="92"/>
      <c r="AJ3454" s="92"/>
      <c r="AK3454" s="92"/>
      <c r="AL3454" s="92"/>
      <c r="AM3454" s="92"/>
      <c r="AN3454" s="92"/>
      <c r="AO3454" s="92"/>
    </row>
    <row r="3455" spans="34:41">
      <c r="AH3455" s="92"/>
      <c r="AI3455" s="92"/>
      <c r="AJ3455" s="92"/>
      <c r="AK3455" s="92"/>
      <c r="AL3455" s="92"/>
      <c r="AM3455" s="92"/>
      <c r="AN3455" s="92"/>
      <c r="AO3455" s="92"/>
    </row>
    <row r="3456" spans="34:41">
      <c r="AH3456" s="92"/>
      <c r="AI3456" s="92"/>
      <c r="AJ3456" s="92"/>
      <c r="AK3456" s="92"/>
      <c r="AL3456" s="92"/>
      <c r="AM3456" s="92"/>
      <c r="AN3456" s="92"/>
      <c r="AO3456" s="92"/>
    </row>
    <row r="3457" spans="34:41">
      <c r="AH3457" s="92"/>
      <c r="AI3457" s="92"/>
      <c r="AJ3457" s="92"/>
      <c r="AK3457" s="92"/>
      <c r="AL3457" s="92"/>
      <c r="AM3457" s="92"/>
      <c r="AN3457" s="92"/>
      <c r="AO3457" s="92"/>
    </row>
    <row r="3458" spans="34:41">
      <c r="AH3458" s="92"/>
      <c r="AI3458" s="92"/>
      <c r="AJ3458" s="92"/>
      <c r="AK3458" s="92"/>
      <c r="AL3458" s="92"/>
      <c r="AM3458" s="92"/>
      <c r="AN3458" s="92"/>
      <c r="AO3458" s="92"/>
    </row>
    <row r="3459" spans="34:41">
      <c r="AH3459" s="92"/>
      <c r="AI3459" s="92"/>
      <c r="AJ3459" s="92"/>
      <c r="AK3459" s="92"/>
      <c r="AL3459" s="92"/>
      <c r="AM3459" s="92"/>
      <c r="AN3459" s="92"/>
      <c r="AO3459" s="92"/>
    </row>
    <row r="3460" spans="34:41">
      <c r="AH3460" s="92"/>
      <c r="AI3460" s="92"/>
      <c r="AJ3460" s="92"/>
      <c r="AK3460" s="92"/>
      <c r="AL3460" s="92"/>
      <c r="AM3460" s="92"/>
      <c r="AN3460" s="92"/>
      <c r="AO3460" s="92"/>
    </row>
    <row r="3461" spans="34:41">
      <c r="AH3461" s="92"/>
      <c r="AI3461" s="92"/>
      <c r="AJ3461" s="92"/>
      <c r="AK3461" s="92"/>
      <c r="AL3461" s="92"/>
      <c r="AM3461" s="92"/>
      <c r="AN3461" s="92"/>
      <c r="AO3461" s="92"/>
    </row>
    <row r="3462" spans="34:41">
      <c r="AH3462" s="92"/>
      <c r="AI3462" s="92"/>
      <c r="AJ3462" s="92"/>
      <c r="AK3462" s="92"/>
      <c r="AL3462" s="92"/>
      <c r="AM3462" s="92"/>
      <c r="AN3462" s="92"/>
      <c r="AO3462" s="92"/>
    </row>
    <row r="3463" spans="34:41">
      <c r="AH3463" s="92"/>
      <c r="AI3463" s="92"/>
      <c r="AJ3463" s="92"/>
      <c r="AK3463" s="92"/>
      <c r="AL3463" s="92"/>
      <c r="AM3463" s="92"/>
      <c r="AN3463" s="92"/>
      <c r="AO3463" s="92"/>
    </row>
    <row r="3464" spans="34:41">
      <c r="AH3464" s="92"/>
      <c r="AI3464" s="92"/>
      <c r="AJ3464" s="92"/>
      <c r="AK3464" s="92"/>
      <c r="AL3464" s="92"/>
      <c r="AM3464" s="92"/>
      <c r="AN3464" s="92"/>
      <c r="AO3464" s="92"/>
    </row>
    <row r="3465" spans="34:41">
      <c r="AH3465" s="92"/>
      <c r="AI3465" s="92"/>
      <c r="AJ3465" s="92"/>
      <c r="AK3465" s="92"/>
      <c r="AL3465" s="92"/>
      <c r="AM3465" s="92"/>
      <c r="AN3465" s="92"/>
      <c r="AO3465" s="92"/>
    </row>
    <row r="3466" spans="34:41">
      <c r="AH3466" s="92"/>
      <c r="AI3466" s="92"/>
      <c r="AJ3466" s="92"/>
      <c r="AK3466" s="92"/>
      <c r="AL3466" s="92"/>
      <c r="AM3466" s="92"/>
      <c r="AN3466" s="92"/>
      <c r="AO3466" s="92"/>
    </row>
    <row r="3467" spans="34:41">
      <c r="AH3467" s="92"/>
      <c r="AI3467" s="92"/>
      <c r="AJ3467" s="92"/>
      <c r="AK3467" s="92"/>
      <c r="AL3467" s="92"/>
      <c r="AM3467" s="92"/>
      <c r="AN3467" s="92"/>
      <c r="AO3467" s="92"/>
    </row>
    <row r="3468" spans="34:41">
      <c r="AH3468" s="92"/>
      <c r="AI3468" s="92"/>
      <c r="AJ3468" s="92"/>
      <c r="AK3468" s="92"/>
      <c r="AL3468" s="92"/>
      <c r="AM3468" s="92"/>
      <c r="AN3468" s="92"/>
      <c r="AO3468" s="92"/>
    </row>
    <row r="3469" spans="34:41">
      <c r="AH3469" s="92"/>
      <c r="AI3469" s="92"/>
      <c r="AJ3469" s="92"/>
      <c r="AK3469" s="92"/>
      <c r="AL3469" s="92"/>
      <c r="AM3469" s="92"/>
      <c r="AN3469" s="92"/>
      <c r="AO3469" s="92"/>
    </row>
    <row r="3470" spans="34:41">
      <c r="AH3470" s="92"/>
      <c r="AI3470" s="92"/>
      <c r="AJ3470" s="92"/>
      <c r="AK3470" s="92"/>
      <c r="AL3470" s="92"/>
      <c r="AM3470" s="92"/>
      <c r="AN3470" s="92"/>
      <c r="AO3470" s="92"/>
    </row>
    <row r="3471" spans="34:41">
      <c r="AH3471" s="92"/>
      <c r="AI3471" s="92"/>
      <c r="AJ3471" s="92"/>
      <c r="AK3471" s="92"/>
      <c r="AL3471" s="92"/>
      <c r="AM3471" s="92"/>
      <c r="AN3471" s="92"/>
      <c r="AO3471" s="92"/>
    </row>
    <row r="3472" spans="34:41">
      <c r="AH3472" s="92"/>
      <c r="AI3472" s="92"/>
      <c r="AJ3472" s="92"/>
      <c r="AK3472" s="92"/>
      <c r="AL3472" s="92"/>
      <c r="AM3472" s="92"/>
      <c r="AN3472" s="92"/>
      <c r="AO3472" s="92"/>
    </row>
    <row r="3473" spans="34:41">
      <c r="AH3473" s="92"/>
      <c r="AI3473" s="92"/>
      <c r="AJ3473" s="92"/>
      <c r="AK3473" s="92"/>
      <c r="AL3473" s="92"/>
      <c r="AM3473" s="92"/>
      <c r="AN3473" s="92"/>
      <c r="AO3473" s="92"/>
    </row>
    <row r="3474" spans="34:41">
      <c r="AH3474" s="92"/>
      <c r="AI3474" s="92"/>
      <c r="AJ3474" s="92"/>
      <c r="AK3474" s="92"/>
      <c r="AL3474" s="92"/>
      <c r="AM3474" s="92"/>
      <c r="AN3474" s="92"/>
      <c r="AO3474" s="92"/>
    </row>
    <row r="3475" spans="34:41">
      <c r="AH3475" s="92"/>
      <c r="AI3475" s="92"/>
      <c r="AJ3475" s="92"/>
      <c r="AK3475" s="92"/>
      <c r="AL3475" s="92"/>
      <c r="AM3475" s="92"/>
      <c r="AN3475" s="92"/>
      <c r="AO3475" s="92"/>
    </row>
    <row r="3476" spans="34:41">
      <c r="AH3476" s="92"/>
      <c r="AI3476" s="92"/>
      <c r="AJ3476" s="92"/>
      <c r="AK3476" s="92"/>
      <c r="AL3476" s="92"/>
      <c r="AM3476" s="92"/>
      <c r="AN3476" s="92"/>
      <c r="AO3476" s="92"/>
    </row>
    <row r="3477" spans="34:41">
      <c r="AH3477" s="92"/>
      <c r="AI3477" s="92"/>
      <c r="AJ3477" s="92"/>
      <c r="AK3477" s="92"/>
      <c r="AL3477" s="92"/>
      <c r="AM3477" s="92"/>
      <c r="AN3477" s="92"/>
      <c r="AO3477" s="92"/>
    </row>
    <row r="3478" spans="34:41">
      <c r="AH3478" s="92"/>
      <c r="AI3478" s="92"/>
      <c r="AJ3478" s="92"/>
      <c r="AK3478" s="92"/>
      <c r="AL3478" s="92"/>
      <c r="AM3478" s="92"/>
      <c r="AN3478" s="92"/>
      <c r="AO3478" s="92"/>
    </row>
    <row r="3479" spans="34:41">
      <c r="AH3479" s="92"/>
      <c r="AI3479" s="92"/>
      <c r="AJ3479" s="92"/>
      <c r="AK3479" s="92"/>
      <c r="AL3479" s="92"/>
      <c r="AM3479" s="92"/>
      <c r="AN3479" s="92"/>
      <c r="AO3479" s="92"/>
    </row>
    <row r="3480" spans="34:41">
      <c r="AH3480" s="92"/>
      <c r="AI3480" s="92"/>
      <c r="AJ3480" s="92"/>
      <c r="AK3480" s="92"/>
      <c r="AL3480" s="92"/>
      <c r="AM3480" s="92"/>
      <c r="AN3480" s="92"/>
      <c r="AO3480" s="92"/>
    </row>
    <row r="3481" spans="34:41">
      <c r="AH3481" s="92"/>
      <c r="AI3481" s="92"/>
      <c r="AJ3481" s="92"/>
      <c r="AK3481" s="92"/>
      <c r="AL3481" s="92"/>
      <c r="AM3481" s="92"/>
      <c r="AN3481" s="92"/>
      <c r="AO3481" s="92"/>
    </row>
    <row r="3482" spans="34:41">
      <c r="AH3482" s="92"/>
      <c r="AI3482" s="92"/>
      <c r="AJ3482" s="92"/>
      <c r="AK3482" s="92"/>
      <c r="AL3482" s="92"/>
      <c r="AM3482" s="92"/>
      <c r="AN3482" s="92"/>
      <c r="AO3482" s="92"/>
    </row>
    <row r="3483" spans="34:41">
      <c r="AH3483" s="92"/>
      <c r="AI3483" s="92"/>
      <c r="AJ3483" s="92"/>
      <c r="AK3483" s="92"/>
      <c r="AL3483" s="92"/>
      <c r="AM3483" s="92"/>
      <c r="AN3483" s="92"/>
      <c r="AO3483" s="92"/>
    </row>
    <row r="3484" spans="34:41">
      <c r="AH3484" s="92"/>
      <c r="AI3484" s="92"/>
      <c r="AJ3484" s="92"/>
      <c r="AK3484" s="92"/>
      <c r="AL3484" s="92"/>
      <c r="AM3484" s="92"/>
      <c r="AN3484" s="92"/>
      <c r="AO3484" s="92"/>
    </row>
    <row r="3485" spans="34:41">
      <c r="AH3485" s="92"/>
      <c r="AI3485" s="92"/>
      <c r="AJ3485" s="92"/>
      <c r="AK3485" s="92"/>
      <c r="AL3485" s="92"/>
      <c r="AM3485" s="92"/>
      <c r="AN3485" s="92"/>
      <c r="AO3485" s="92"/>
    </row>
    <row r="3486" spans="34:41">
      <c r="AH3486" s="92"/>
      <c r="AI3486" s="92"/>
      <c r="AJ3486" s="92"/>
      <c r="AK3486" s="92"/>
      <c r="AL3486" s="92"/>
      <c r="AM3486" s="92"/>
      <c r="AN3486" s="92"/>
      <c r="AO3486" s="92"/>
    </row>
    <row r="3487" spans="34:41">
      <c r="AH3487" s="92"/>
      <c r="AI3487" s="92"/>
      <c r="AJ3487" s="92"/>
      <c r="AK3487" s="92"/>
      <c r="AL3487" s="92"/>
      <c r="AM3487" s="92"/>
      <c r="AN3487" s="92"/>
      <c r="AO3487" s="92"/>
    </row>
    <row r="3488" spans="34:41">
      <c r="AH3488" s="92"/>
      <c r="AI3488" s="92"/>
      <c r="AJ3488" s="92"/>
      <c r="AK3488" s="92"/>
      <c r="AL3488" s="92"/>
      <c r="AM3488" s="92"/>
      <c r="AN3488" s="92"/>
      <c r="AO3488" s="92"/>
    </row>
    <row r="3489" spans="34:41">
      <c r="AH3489" s="92"/>
      <c r="AI3489" s="92"/>
      <c r="AJ3489" s="92"/>
      <c r="AK3489" s="92"/>
      <c r="AL3489" s="92"/>
      <c r="AM3489" s="92"/>
      <c r="AN3489" s="92"/>
      <c r="AO3489" s="92"/>
    </row>
    <row r="3490" spans="34:41">
      <c r="AH3490" s="92"/>
      <c r="AI3490" s="92"/>
      <c r="AJ3490" s="92"/>
      <c r="AK3490" s="92"/>
      <c r="AL3490" s="92"/>
      <c r="AM3490" s="92"/>
      <c r="AN3490" s="92"/>
      <c r="AO3490" s="92"/>
    </row>
    <row r="3491" spans="34:41">
      <c r="AH3491" s="92"/>
      <c r="AI3491" s="92"/>
      <c r="AJ3491" s="92"/>
      <c r="AK3491" s="92"/>
      <c r="AL3491" s="92"/>
      <c r="AM3491" s="92"/>
      <c r="AN3491" s="92"/>
      <c r="AO3491" s="92"/>
    </row>
    <row r="3492" spans="34:41">
      <c r="AH3492" s="92"/>
      <c r="AI3492" s="92"/>
      <c r="AJ3492" s="92"/>
      <c r="AK3492" s="92"/>
      <c r="AL3492" s="92"/>
      <c r="AM3492" s="92"/>
      <c r="AN3492" s="92"/>
      <c r="AO3492" s="92"/>
    </row>
    <row r="3493" spans="34:41">
      <c r="AH3493" s="92"/>
      <c r="AI3493" s="92"/>
      <c r="AJ3493" s="92"/>
      <c r="AK3493" s="92"/>
      <c r="AL3493" s="92"/>
      <c r="AM3493" s="92"/>
      <c r="AN3493" s="92"/>
      <c r="AO3493" s="92"/>
    </row>
    <row r="3494" spans="34:41">
      <c r="AH3494" s="92"/>
      <c r="AI3494" s="92"/>
      <c r="AJ3494" s="92"/>
      <c r="AK3494" s="92"/>
      <c r="AL3494" s="92"/>
      <c r="AM3494" s="92"/>
      <c r="AN3494" s="92"/>
      <c r="AO3494" s="92"/>
    </row>
    <row r="3495" spans="34:41">
      <c r="AH3495" s="92"/>
      <c r="AI3495" s="92"/>
      <c r="AJ3495" s="92"/>
      <c r="AK3495" s="92"/>
      <c r="AL3495" s="92"/>
      <c r="AM3495" s="92"/>
      <c r="AN3495" s="92"/>
      <c r="AO3495" s="92"/>
    </row>
    <row r="3496" spans="34:41">
      <c r="AH3496" s="92"/>
      <c r="AI3496" s="92"/>
      <c r="AJ3496" s="92"/>
      <c r="AK3496" s="92"/>
      <c r="AL3496" s="92"/>
      <c r="AM3496" s="92"/>
      <c r="AN3496" s="92"/>
      <c r="AO3496" s="92"/>
    </row>
    <row r="3497" spans="34:41">
      <c r="AH3497" s="92"/>
      <c r="AI3497" s="92"/>
      <c r="AJ3497" s="92"/>
      <c r="AK3497" s="92"/>
      <c r="AL3497" s="92"/>
      <c r="AM3497" s="92"/>
      <c r="AN3497" s="92"/>
      <c r="AO3497" s="92"/>
    </row>
    <row r="3498" spans="34:41">
      <c r="AH3498" s="92"/>
      <c r="AI3498" s="92"/>
      <c r="AJ3498" s="92"/>
      <c r="AK3498" s="92"/>
      <c r="AL3498" s="92"/>
      <c r="AM3498" s="92"/>
      <c r="AN3498" s="92"/>
      <c r="AO3498" s="92"/>
    </row>
    <row r="3499" spans="34:41">
      <c r="AH3499" s="92"/>
      <c r="AI3499" s="92"/>
      <c r="AJ3499" s="92"/>
      <c r="AK3499" s="92"/>
      <c r="AL3499" s="92"/>
      <c r="AM3499" s="92"/>
      <c r="AN3499" s="92"/>
      <c r="AO3499" s="92"/>
    </row>
    <row r="3500" spans="34:41">
      <c r="AH3500" s="92"/>
      <c r="AI3500" s="92"/>
      <c r="AJ3500" s="92"/>
      <c r="AK3500" s="92"/>
      <c r="AL3500" s="92"/>
      <c r="AM3500" s="92"/>
      <c r="AN3500" s="92"/>
      <c r="AO3500" s="92"/>
    </row>
    <row r="3501" spans="34:41">
      <c r="AH3501" s="92"/>
      <c r="AI3501" s="92"/>
      <c r="AJ3501" s="92"/>
      <c r="AK3501" s="92"/>
      <c r="AL3501" s="92"/>
      <c r="AM3501" s="92"/>
      <c r="AN3501" s="92"/>
      <c r="AO3501" s="92"/>
    </row>
    <row r="3502" spans="34:41">
      <c r="AH3502" s="92"/>
      <c r="AI3502" s="92"/>
      <c r="AJ3502" s="92"/>
      <c r="AK3502" s="92"/>
      <c r="AL3502" s="92"/>
      <c r="AM3502" s="92"/>
      <c r="AN3502" s="92"/>
      <c r="AO3502" s="92"/>
    </row>
    <row r="3503" spans="34:41">
      <c r="AH3503" s="92"/>
      <c r="AI3503" s="92"/>
      <c r="AJ3503" s="92"/>
      <c r="AK3503" s="92"/>
      <c r="AL3503" s="92"/>
      <c r="AM3503" s="92"/>
      <c r="AN3503" s="92"/>
      <c r="AO3503" s="92"/>
    </row>
    <row r="3504" spans="34:41">
      <c r="AH3504" s="92"/>
      <c r="AI3504" s="92"/>
      <c r="AJ3504" s="92"/>
      <c r="AK3504" s="92"/>
      <c r="AL3504" s="92"/>
      <c r="AM3504" s="92"/>
      <c r="AN3504" s="92"/>
      <c r="AO3504" s="92"/>
    </row>
    <row r="3505" spans="34:41">
      <c r="AH3505" s="92"/>
      <c r="AI3505" s="92"/>
      <c r="AJ3505" s="92"/>
      <c r="AK3505" s="92"/>
      <c r="AL3505" s="92"/>
      <c r="AM3505" s="92"/>
      <c r="AN3505" s="92"/>
      <c r="AO3505" s="92"/>
    </row>
    <row r="3506" spans="34:41">
      <c r="AH3506" s="92"/>
      <c r="AI3506" s="92"/>
      <c r="AJ3506" s="92"/>
      <c r="AK3506" s="92"/>
      <c r="AL3506" s="92"/>
      <c r="AM3506" s="92"/>
      <c r="AN3506" s="92"/>
      <c r="AO3506" s="92"/>
    </row>
    <row r="3507" spans="34:41">
      <c r="AH3507" s="92"/>
      <c r="AI3507" s="92"/>
      <c r="AJ3507" s="92"/>
      <c r="AK3507" s="92"/>
      <c r="AL3507" s="92"/>
      <c r="AM3507" s="92"/>
      <c r="AN3507" s="92"/>
      <c r="AO3507" s="92"/>
    </row>
    <row r="3508" spans="34:41">
      <c r="AH3508" s="92"/>
      <c r="AI3508" s="92"/>
      <c r="AJ3508" s="92"/>
      <c r="AK3508" s="92"/>
      <c r="AL3508" s="92"/>
      <c r="AM3508" s="92"/>
      <c r="AN3508" s="92"/>
      <c r="AO3508" s="92"/>
    </row>
    <row r="3509" spans="34:41">
      <c r="AH3509" s="92"/>
      <c r="AI3509" s="92"/>
      <c r="AJ3509" s="92"/>
      <c r="AK3509" s="92"/>
      <c r="AL3509" s="92"/>
      <c r="AM3509" s="92"/>
      <c r="AN3509" s="92"/>
      <c r="AO3509" s="92"/>
    </row>
    <row r="3510" spans="34:41">
      <c r="AH3510" s="92"/>
      <c r="AI3510" s="92"/>
      <c r="AJ3510" s="92"/>
      <c r="AK3510" s="92"/>
      <c r="AL3510" s="92"/>
      <c r="AM3510" s="92"/>
      <c r="AN3510" s="92"/>
      <c r="AO3510" s="92"/>
    </row>
    <row r="3511" spans="34:41">
      <c r="AH3511" s="92"/>
      <c r="AI3511" s="92"/>
      <c r="AJ3511" s="92"/>
      <c r="AK3511" s="92"/>
      <c r="AL3511" s="92"/>
      <c r="AM3511" s="92"/>
      <c r="AN3511" s="92"/>
      <c r="AO3511" s="92"/>
    </row>
    <row r="3512" spans="34:41">
      <c r="AH3512" s="92"/>
      <c r="AI3512" s="92"/>
      <c r="AJ3512" s="92"/>
      <c r="AK3512" s="92"/>
      <c r="AL3512" s="92"/>
      <c r="AM3512" s="92"/>
      <c r="AN3512" s="92"/>
      <c r="AO3512" s="92"/>
    </row>
    <row r="3513" spans="34:41">
      <c r="AH3513" s="92"/>
      <c r="AI3513" s="92"/>
      <c r="AJ3513" s="92"/>
      <c r="AK3513" s="92"/>
      <c r="AL3513" s="92"/>
      <c r="AM3513" s="92"/>
      <c r="AN3513" s="92"/>
      <c r="AO3513" s="92"/>
    </row>
    <row r="3514" spans="34:41">
      <c r="AH3514" s="92"/>
      <c r="AI3514" s="92"/>
      <c r="AJ3514" s="92"/>
      <c r="AK3514" s="92"/>
      <c r="AL3514" s="92"/>
      <c r="AM3514" s="92"/>
      <c r="AN3514" s="92"/>
      <c r="AO3514" s="92"/>
    </row>
    <row r="3515" spans="34:41">
      <c r="AH3515" s="92"/>
      <c r="AI3515" s="92"/>
      <c r="AJ3515" s="92"/>
      <c r="AK3515" s="92"/>
      <c r="AL3515" s="92"/>
      <c r="AM3515" s="92"/>
      <c r="AN3515" s="92"/>
      <c r="AO3515" s="92"/>
    </row>
    <row r="3516" spans="34:41">
      <c r="AH3516" s="92"/>
      <c r="AI3516" s="92"/>
      <c r="AJ3516" s="92"/>
      <c r="AK3516" s="92"/>
      <c r="AL3516" s="92"/>
      <c r="AM3516" s="92"/>
      <c r="AN3516" s="92"/>
      <c r="AO3516" s="92"/>
    </row>
    <row r="3517" spans="34:41">
      <c r="AH3517" s="92"/>
      <c r="AI3517" s="92"/>
      <c r="AJ3517" s="92"/>
      <c r="AK3517" s="92"/>
      <c r="AL3517" s="92"/>
      <c r="AM3517" s="92"/>
      <c r="AN3517" s="92"/>
      <c r="AO3517" s="92"/>
    </row>
    <row r="3518" spans="34:41">
      <c r="AH3518" s="92"/>
      <c r="AI3518" s="92"/>
      <c r="AJ3518" s="92"/>
      <c r="AK3518" s="92"/>
      <c r="AL3518" s="92"/>
      <c r="AM3518" s="92"/>
      <c r="AN3518" s="92"/>
      <c r="AO3518" s="92"/>
    </row>
    <row r="3519" spans="34:41">
      <c r="AH3519" s="92"/>
      <c r="AI3519" s="92"/>
      <c r="AJ3519" s="92"/>
      <c r="AK3519" s="92"/>
      <c r="AL3519" s="92"/>
      <c r="AM3519" s="92"/>
      <c r="AN3519" s="92"/>
      <c r="AO3519" s="92"/>
    </row>
    <row r="3520" spans="34:41">
      <c r="AH3520" s="92"/>
      <c r="AI3520" s="92"/>
      <c r="AJ3520" s="92"/>
      <c r="AK3520" s="92"/>
      <c r="AL3520" s="92"/>
      <c r="AM3520" s="92"/>
      <c r="AN3520" s="92"/>
      <c r="AO3520" s="92"/>
    </row>
    <row r="3521" spans="34:41">
      <c r="AH3521" s="92"/>
      <c r="AI3521" s="92"/>
      <c r="AJ3521" s="92"/>
      <c r="AK3521" s="92"/>
      <c r="AL3521" s="92"/>
      <c r="AM3521" s="92"/>
      <c r="AN3521" s="92"/>
      <c r="AO3521" s="92"/>
    </row>
    <row r="3522" spans="34:41">
      <c r="AH3522" s="92"/>
      <c r="AI3522" s="92"/>
      <c r="AJ3522" s="92"/>
      <c r="AK3522" s="92"/>
      <c r="AL3522" s="92"/>
      <c r="AM3522" s="92"/>
      <c r="AN3522" s="92"/>
      <c r="AO3522" s="92"/>
    </row>
    <row r="3523" spans="34:41">
      <c r="AH3523" s="92"/>
      <c r="AI3523" s="92"/>
      <c r="AJ3523" s="92"/>
      <c r="AK3523" s="92"/>
      <c r="AL3523" s="92"/>
      <c r="AM3523" s="92"/>
      <c r="AN3523" s="92"/>
      <c r="AO3523" s="92"/>
    </row>
    <row r="3524" spans="34:41">
      <c r="AH3524" s="92"/>
      <c r="AI3524" s="92"/>
      <c r="AJ3524" s="92"/>
      <c r="AK3524" s="92"/>
      <c r="AL3524" s="92"/>
      <c r="AM3524" s="92"/>
      <c r="AN3524" s="92"/>
      <c r="AO3524" s="92"/>
    </row>
    <row r="3525" spans="34:41">
      <c r="AH3525" s="92"/>
      <c r="AI3525" s="92"/>
      <c r="AJ3525" s="92"/>
      <c r="AK3525" s="92"/>
      <c r="AL3525" s="92"/>
      <c r="AM3525" s="92"/>
      <c r="AN3525" s="92"/>
      <c r="AO3525" s="92"/>
    </row>
    <row r="3526" spans="34:41">
      <c r="AH3526" s="92"/>
      <c r="AI3526" s="92"/>
      <c r="AJ3526" s="92"/>
      <c r="AK3526" s="92"/>
      <c r="AL3526" s="92"/>
      <c r="AM3526" s="92"/>
      <c r="AN3526" s="92"/>
      <c r="AO3526" s="92"/>
    </row>
    <row r="3527" spans="34:41">
      <c r="AH3527" s="92"/>
      <c r="AI3527" s="92"/>
      <c r="AJ3527" s="92"/>
      <c r="AK3527" s="92"/>
      <c r="AL3527" s="92"/>
      <c r="AM3527" s="92"/>
      <c r="AN3527" s="92"/>
      <c r="AO3527" s="92"/>
    </row>
    <row r="3528" spans="34:41">
      <c r="AH3528" s="92"/>
      <c r="AI3528" s="92"/>
      <c r="AJ3528" s="92"/>
      <c r="AK3528" s="92"/>
      <c r="AL3528" s="92"/>
      <c r="AM3528" s="92"/>
      <c r="AN3528" s="92"/>
      <c r="AO3528" s="92"/>
    </row>
    <row r="3529" spans="34:41">
      <c r="AH3529" s="92"/>
      <c r="AI3529" s="92"/>
      <c r="AJ3529" s="92"/>
      <c r="AK3529" s="92"/>
      <c r="AL3529" s="92"/>
      <c r="AM3529" s="92"/>
      <c r="AN3529" s="92"/>
      <c r="AO3529" s="92"/>
    </row>
    <row r="3530" spans="34:41">
      <c r="AH3530" s="92"/>
      <c r="AI3530" s="92"/>
      <c r="AJ3530" s="92"/>
      <c r="AK3530" s="92"/>
      <c r="AL3530" s="92"/>
      <c r="AM3530" s="92"/>
      <c r="AN3530" s="92"/>
      <c r="AO3530" s="92"/>
    </row>
    <row r="3531" spans="34:41">
      <c r="AH3531" s="92"/>
      <c r="AI3531" s="92"/>
      <c r="AJ3531" s="92"/>
      <c r="AK3531" s="92"/>
      <c r="AL3531" s="92"/>
      <c r="AM3531" s="92"/>
      <c r="AN3531" s="92"/>
      <c r="AO3531" s="92"/>
    </row>
    <row r="3532" spans="34:41">
      <c r="AH3532" s="92"/>
      <c r="AI3532" s="92"/>
      <c r="AJ3532" s="92"/>
      <c r="AK3532" s="92"/>
      <c r="AL3532" s="92"/>
      <c r="AM3532" s="92"/>
      <c r="AN3532" s="92"/>
      <c r="AO3532" s="92"/>
    </row>
    <row r="3533" spans="34:41">
      <c r="AH3533" s="92"/>
      <c r="AI3533" s="92"/>
      <c r="AJ3533" s="92"/>
      <c r="AK3533" s="92"/>
      <c r="AL3533" s="92"/>
      <c r="AM3533" s="92"/>
      <c r="AN3533" s="92"/>
      <c r="AO3533" s="92"/>
    </row>
    <row r="3534" spans="34:41">
      <c r="AH3534" s="92"/>
      <c r="AI3534" s="92"/>
      <c r="AJ3534" s="92"/>
      <c r="AK3534" s="92"/>
      <c r="AL3534" s="92"/>
      <c r="AM3534" s="92"/>
      <c r="AN3534" s="92"/>
      <c r="AO3534" s="92"/>
    </row>
    <row r="3535" spans="34:41">
      <c r="AH3535" s="92"/>
      <c r="AI3535" s="92"/>
      <c r="AJ3535" s="92"/>
      <c r="AK3535" s="92"/>
      <c r="AL3535" s="92"/>
      <c r="AM3535" s="92"/>
      <c r="AN3535" s="92"/>
      <c r="AO3535" s="92"/>
    </row>
    <row r="3536" spans="34:41">
      <c r="AH3536" s="92"/>
      <c r="AI3536" s="92"/>
      <c r="AJ3536" s="92"/>
      <c r="AK3536" s="92"/>
      <c r="AL3536" s="92"/>
      <c r="AM3536" s="92"/>
      <c r="AN3536" s="92"/>
      <c r="AO3536" s="92"/>
    </row>
    <row r="3537" spans="34:41">
      <c r="AH3537" s="92"/>
      <c r="AI3537" s="92"/>
      <c r="AJ3537" s="92"/>
      <c r="AK3537" s="92"/>
      <c r="AL3537" s="92"/>
      <c r="AM3537" s="92"/>
      <c r="AN3537" s="92"/>
      <c r="AO3537" s="92"/>
    </row>
    <row r="3538" spans="34:41">
      <c r="AH3538" s="92"/>
      <c r="AI3538" s="92"/>
      <c r="AJ3538" s="92"/>
      <c r="AK3538" s="92"/>
      <c r="AL3538" s="92"/>
      <c r="AM3538" s="92"/>
      <c r="AN3538" s="92"/>
      <c r="AO3538" s="92"/>
    </row>
    <row r="3539" spans="34:41">
      <c r="AH3539" s="92"/>
      <c r="AI3539" s="92"/>
      <c r="AJ3539" s="92"/>
      <c r="AK3539" s="92"/>
      <c r="AL3539" s="92"/>
      <c r="AM3539" s="92"/>
      <c r="AN3539" s="92"/>
      <c r="AO3539" s="92"/>
    </row>
    <row r="3540" spans="34:41">
      <c r="AH3540" s="92"/>
      <c r="AI3540" s="92"/>
      <c r="AJ3540" s="92"/>
      <c r="AK3540" s="92"/>
      <c r="AL3540" s="92"/>
      <c r="AM3540" s="92"/>
      <c r="AN3540" s="92"/>
      <c r="AO3540" s="92"/>
    </row>
    <row r="3541" spans="34:41">
      <c r="AH3541" s="92"/>
      <c r="AI3541" s="92"/>
      <c r="AJ3541" s="92"/>
      <c r="AK3541" s="92"/>
      <c r="AL3541" s="92"/>
      <c r="AM3541" s="92"/>
      <c r="AN3541" s="92"/>
      <c r="AO3541" s="92"/>
    </row>
    <row r="3542" spans="34:41">
      <c r="AH3542" s="92"/>
      <c r="AI3542" s="92"/>
      <c r="AJ3542" s="92"/>
      <c r="AK3542" s="92"/>
      <c r="AL3542" s="92"/>
      <c r="AM3542" s="92"/>
      <c r="AN3542" s="92"/>
      <c r="AO3542" s="92"/>
    </row>
    <row r="3543" spans="34:41">
      <c r="AH3543" s="92"/>
      <c r="AI3543" s="92"/>
      <c r="AJ3543" s="92"/>
      <c r="AK3543" s="92"/>
      <c r="AL3543" s="92"/>
      <c r="AM3543" s="92"/>
      <c r="AN3543" s="92"/>
      <c r="AO3543" s="92"/>
    </row>
    <row r="3544" spans="34:41">
      <c r="AH3544" s="92"/>
      <c r="AI3544" s="92"/>
      <c r="AJ3544" s="92"/>
      <c r="AK3544" s="92"/>
      <c r="AL3544" s="92"/>
      <c r="AM3544" s="92"/>
      <c r="AN3544" s="92"/>
      <c r="AO3544" s="92"/>
    </row>
    <row r="3545" spans="34:41">
      <c r="AH3545" s="92"/>
      <c r="AI3545" s="92"/>
      <c r="AJ3545" s="92"/>
      <c r="AK3545" s="92"/>
      <c r="AL3545" s="92"/>
      <c r="AM3545" s="92"/>
      <c r="AN3545" s="92"/>
      <c r="AO3545" s="92"/>
    </row>
    <row r="3546" spans="34:41">
      <c r="AH3546" s="92"/>
      <c r="AI3546" s="92"/>
      <c r="AJ3546" s="92"/>
      <c r="AK3546" s="92"/>
      <c r="AL3546" s="92"/>
      <c r="AM3546" s="92"/>
      <c r="AN3546" s="92"/>
      <c r="AO3546" s="92"/>
    </row>
    <row r="3547" spans="34:41">
      <c r="AH3547" s="92"/>
      <c r="AI3547" s="92"/>
      <c r="AJ3547" s="92"/>
      <c r="AK3547" s="92"/>
      <c r="AL3547" s="92"/>
      <c r="AM3547" s="92"/>
      <c r="AN3547" s="92"/>
      <c r="AO3547" s="92"/>
    </row>
    <row r="3548" spans="34:41">
      <c r="AH3548" s="92"/>
      <c r="AI3548" s="92"/>
      <c r="AJ3548" s="92"/>
      <c r="AK3548" s="92"/>
      <c r="AL3548" s="92"/>
      <c r="AM3548" s="92"/>
      <c r="AN3548" s="92"/>
      <c r="AO3548" s="92"/>
    </row>
    <row r="3549" spans="34:41">
      <c r="AH3549" s="92"/>
      <c r="AI3549" s="92"/>
      <c r="AJ3549" s="92"/>
      <c r="AK3549" s="92"/>
      <c r="AL3549" s="92"/>
      <c r="AM3549" s="92"/>
      <c r="AN3549" s="92"/>
      <c r="AO3549" s="92"/>
    </row>
    <row r="3550" spans="34:41">
      <c r="AH3550" s="92"/>
      <c r="AI3550" s="92"/>
      <c r="AJ3550" s="92"/>
      <c r="AK3550" s="92"/>
      <c r="AL3550" s="92"/>
      <c r="AM3550" s="92"/>
      <c r="AN3550" s="92"/>
      <c r="AO3550" s="92"/>
    </row>
    <row r="3551" spans="34:41">
      <c r="AH3551" s="92"/>
      <c r="AI3551" s="92"/>
      <c r="AJ3551" s="92"/>
      <c r="AK3551" s="92"/>
      <c r="AL3551" s="92"/>
      <c r="AM3551" s="92"/>
      <c r="AN3551" s="92"/>
      <c r="AO3551" s="92"/>
    </row>
    <row r="3552" spans="34:41">
      <c r="AH3552" s="92"/>
      <c r="AI3552" s="92"/>
      <c r="AJ3552" s="92"/>
      <c r="AK3552" s="92"/>
      <c r="AL3552" s="92"/>
      <c r="AM3552" s="92"/>
      <c r="AN3552" s="92"/>
      <c r="AO3552" s="92"/>
    </row>
    <row r="3553" spans="34:41">
      <c r="AH3553" s="92"/>
      <c r="AI3553" s="92"/>
      <c r="AJ3553" s="92"/>
      <c r="AK3553" s="92"/>
      <c r="AL3553" s="92"/>
      <c r="AM3553" s="92"/>
      <c r="AN3553" s="92"/>
      <c r="AO3553" s="92"/>
    </row>
    <row r="3554" spans="34:41">
      <c r="AH3554" s="92"/>
      <c r="AI3554" s="92"/>
      <c r="AJ3554" s="92"/>
      <c r="AK3554" s="92"/>
      <c r="AL3554" s="92"/>
      <c r="AM3554" s="92"/>
      <c r="AN3554" s="92"/>
      <c r="AO3554" s="92"/>
    </row>
    <row r="3555" spans="34:41">
      <c r="AH3555" s="92"/>
      <c r="AI3555" s="92"/>
      <c r="AJ3555" s="92"/>
      <c r="AK3555" s="92"/>
      <c r="AL3555" s="92"/>
      <c r="AM3555" s="92"/>
      <c r="AN3555" s="92"/>
      <c r="AO3555" s="92"/>
    </row>
    <row r="3556" spans="34:41">
      <c r="AH3556" s="92"/>
      <c r="AI3556" s="92"/>
      <c r="AJ3556" s="92"/>
      <c r="AK3556" s="92"/>
      <c r="AL3556" s="92"/>
      <c r="AM3556" s="92"/>
      <c r="AN3556" s="92"/>
      <c r="AO3556" s="92"/>
    </row>
    <row r="3557" spans="34:41">
      <c r="AH3557" s="92"/>
      <c r="AI3557" s="92"/>
      <c r="AJ3557" s="92"/>
      <c r="AK3557" s="92"/>
      <c r="AL3557" s="92"/>
      <c r="AM3557" s="92"/>
      <c r="AN3557" s="92"/>
      <c r="AO3557" s="92"/>
    </row>
    <row r="3558" spans="34:41">
      <c r="AH3558" s="92"/>
      <c r="AI3558" s="92"/>
      <c r="AJ3558" s="92"/>
      <c r="AK3558" s="92"/>
      <c r="AL3558" s="92"/>
      <c r="AM3558" s="92"/>
      <c r="AN3558" s="92"/>
      <c r="AO3558" s="92"/>
    </row>
    <row r="3559" spans="34:41">
      <c r="AH3559" s="92"/>
      <c r="AI3559" s="92"/>
      <c r="AJ3559" s="92"/>
      <c r="AK3559" s="92"/>
      <c r="AL3559" s="92"/>
      <c r="AM3559" s="92"/>
      <c r="AN3559" s="92"/>
      <c r="AO3559" s="92"/>
    </row>
    <row r="3560" spans="34:41">
      <c r="AH3560" s="92"/>
      <c r="AI3560" s="92"/>
      <c r="AJ3560" s="92"/>
      <c r="AK3560" s="92"/>
      <c r="AL3560" s="92"/>
      <c r="AM3560" s="92"/>
      <c r="AN3560" s="92"/>
      <c r="AO3560" s="92"/>
    </row>
    <row r="3561" spans="34:41">
      <c r="AH3561" s="92"/>
      <c r="AI3561" s="92"/>
      <c r="AJ3561" s="92"/>
      <c r="AK3561" s="92"/>
      <c r="AL3561" s="92"/>
      <c r="AM3561" s="92"/>
      <c r="AN3561" s="92"/>
      <c r="AO3561" s="92"/>
    </row>
    <row r="3562" spans="34:41">
      <c r="AH3562" s="92"/>
      <c r="AI3562" s="92"/>
      <c r="AJ3562" s="92"/>
      <c r="AK3562" s="92"/>
      <c r="AL3562" s="92"/>
      <c r="AM3562" s="92"/>
      <c r="AN3562" s="92"/>
      <c r="AO3562" s="92"/>
    </row>
    <row r="3563" spans="34:41">
      <c r="AH3563" s="92"/>
      <c r="AI3563" s="92"/>
      <c r="AJ3563" s="92"/>
      <c r="AK3563" s="92"/>
      <c r="AL3563" s="92"/>
      <c r="AM3563" s="92"/>
      <c r="AN3563" s="92"/>
      <c r="AO3563" s="92"/>
    </row>
    <row r="3564" spans="34:41">
      <c r="AH3564" s="92"/>
      <c r="AI3564" s="92"/>
      <c r="AJ3564" s="92"/>
      <c r="AK3564" s="92"/>
      <c r="AL3564" s="92"/>
      <c r="AM3564" s="92"/>
      <c r="AN3564" s="92"/>
      <c r="AO3564" s="92"/>
    </row>
    <row r="3565" spans="34:41">
      <c r="AH3565" s="92"/>
      <c r="AI3565" s="92"/>
      <c r="AJ3565" s="92"/>
      <c r="AK3565" s="92"/>
      <c r="AL3565" s="92"/>
      <c r="AM3565" s="92"/>
      <c r="AN3565" s="92"/>
      <c r="AO3565" s="92"/>
    </row>
    <row r="3566" spans="34:41">
      <c r="AH3566" s="92"/>
      <c r="AI3566" s="92"/>
      <c r="AJ3566" s="92"/>
      <c r="AK3566" s="92"/>
      <c r="AL3566" s="92"/>
      <c r="AM3566" s="92"/>
      <c r="AN3566" s="92"/>
      <c r="AO3566" s="92"/>
    </row>
    <row r="3567" spans="34:41">
      <c r="AH3567" s="92"/>
      <c r="AI3567" s="92"/>
      <c r="AJ3567" s="92"/>
      <c r="AK3567" s="92"/>
      <c r="AL3567" s="92"/>
      <c r="AM3567" s="92"/>
      <c r="AN3567" s="92"/>
      <c r="AO3567" s="92"/>
    </row>
    <row r="3568" spans="34:41">
      <c r="AH3568" s="92"/>
      <c r="AI3568" s="92"/>
      <c r="AJ3568" s="92"/>
      <c r="AK3568" s="92"/>
      <c r="AL3568" s="92"/>
      <c r="AM3568" s="92"/>
      <c r="AN3568" s="92"/>
      <c r="AO3568" s="92"/>
    </row>
    <row r="3569" spans="34:41">
      <c r="AH3569" s="92"/>
      <c r="AI3569" s="92"/>
      <c r="AJ3569" s="92"/>
      <c r="AK3569" s="92"/>
      <c r="AL3569" s="92"/>
      <c r="AM3569" s="92"/>
      <c r="AN3569" s="92"/>
      <c r="AO3569" s="92"/>
    </row>
    <row r="3570" spans="34:41">
      <c r="AH3570" s="92"/>
      <c r="AI3570" s="92"/>
      <c r="AJ3570" s="92"/>
      <c r="AK3570" s="92"/>
      <c r="AL3570" s="92"/>
      <c r="AM3570" s="92"/>
      <c r="AN3570" s="92"/>
      <c r="AO3570" s="92"/>
    </row>
    <row r="3571" spans="34:41">
      <c r="AH3571" s="92"/>
      <c r="AI3571" s="92"/>
      <c r="AJ3571" s="92"/>
      <c r="AK3571" s="92"/>
      <c r="AL3571" s="92"/>
      <c r="AM3571" s="92"/>
      <c r="AN3571" s="92"/>
      <c r="AO3571" s="92"/>
    </row>
    <row r="3572" spans="34:41">
      <c r="AH3572" s="92"/>
      <c r="AI3572" s="92"/>
      <c r="AJ3572" s="92"/>
      <c r="AK3572" s="92"/>
      <c r="AL3572" s="92"/>
      <c r="AM3572" s="92"/>
      <c r="AN3572" s="92"/>
      <c r="AO3572" s="92"/>
    </row>
    <row r="3573" spans="34:41">
      <c r="AH3573" s="92"/>
      <c r="AI3573" s="92"/>
      <c r="AJ3573" s="92"/>
      <c r="AK3573" s="92"/>
      <c r="AL3573" s="92"/>
      <c r="AM3573" s="92"/>
      <c r="AN3573" s="92"/>
      <c r="AO3573" s="92"/>
    </row>
    <row r="3574" spans="34:41">
      <c r="AH3574" s="92"/>
      <c r="AI3574" s="92"/>
      <c r="AJ3574" s="92"/>
      <c r="AK3574" s="92"/>
      <c r="AL3574" s="92"/>
      <c r="AM3574" s="92"/>
      <c r="AN3574" s="92"/>
      <c r="AO3574" s="92"/>
    </row>
    <row r="3575" spans="34:41">
      <c r="AH3575" s="92"/>
      <c r="AI3575" s="92"/>
      <c r="AJ3575" s="92"/>
      <c r="AK3575" s="92"/>
      <c r="AL3575" s="92"/>
      <c r="AM3575" s="92"/>
      <c r="AN3575" s="92"/>
      <c r="AO3575" s="92"/>
    </row>
    <row r="3576" spans="34:41">
      <c r="AH3576" s="92"/>
      <c r="AI3576" s="92"/>
      <c r="AJ3576" s="92"/>
      <c r="AK3576" s="92"/>
      <c r="AL3576" s="92"/>
      <c r="AM3576" s="92"/>
      <c r="AN3576" s="92"/>
      <c r="AO3576" s="92"/>
    </row>
    <row r="3577" spans="34:41">
      <c r="AH3577" s="92"/>
      <c r="AI3577" s="92"/>
      <c r="AJ3577" s="92"/>
      <c r="AK3577" s="92"/>
      <c r="AL3577" s="92"/>
      <c r="AM3577" s="92"/>
      <c r="AN3577" s="92"/>
      <c r="AO3577" s="92"/>
    </row>
    <row r="3578" spans="34:41">
      <c r="AH3578" s="92"/>
      <c r="AI3578" s="92"/>
      <c r="AJ3578" s="92"/>
      <c r="AK3578" s="92"/>
      <c r="AL3578" s="92"/>
      <c r="AM3578" s="92"/>
      <c r="AN3578" s="92"/>
      <c r="AO3578" s="92"/>
    </row>
    <row r="3579" spans="34:41">
      <c r="AH3579" s="92"/>
      <c r="AI3579" s="92"/>
      <c r="AJ3579" s="92"/>
      <c r="AK3579" s="92"/>
      <c r="AL3579" s="92"/>
      <c r="AM3579" s="92"/>
      <c r="AN3579" s="92"/>
      <c r="AO3579" s="92"/>
    </row>
    <row r="3580" spans="34:41">
      <c r="AH3580" s="92"/>
      <c r="AI3580" s="92"/>
      <c r="AJ3580" s="92"/>
      <c r="AK3580" s="92"/>
      <c r="AL3580" s="92"/>
      <c r="AM3580" s="92"/>
      <c r="AN3580" s="92"/>
      <c r="AO3580" s="92"/>
    </row>
    <row r="3581" spans="34:41">
      <c r="AH3581" s="92"/>
      <c r="AI3581" s="92"/>
      <c r="AJ3581" s="92"/>
      <c r="AK3581" s="92"/>
      <c r="AL3581" s="92"/>
      <c r="AM3581" s="92"/>
      <c r="AN3581" s="92"/>
      <c r="AO3581" s="92"/>
    </row>
    <row r="3582" spans="34:41">
      <c r="AH3582" s="92"/>
      <c r="AI3582" s="92"/>
      <c r="AJ3582" s="92"/>
      <c r="AK3582" s="92"/>
      <c r="AL3582" s="92"/>
      <c r="AM3582" s="92"/>
      <c r="AN3582" s="92"/>
      <c r="AO3582" s="92"/>
    </row>
    <row r="3583" spans="34:41">
      <c r="AH3583" s="92"/>
      <c r="AI3583" s="92"/>
      <c r="AJ3583" s="92"/>
      <c r="AK3583" s="92"/>
      <c r="AL3583" s="92"/>
      <c r="AM3583" s="92"/>
      <c r="AN3583" s="92"/>
      <c r="AO3583" s="92"/>
    </row>
    <row r="3584" spans="34:41">
      <c r="AH3584" s="92"/>
      <c r="AI3584" s="92"/>
      <c r="AJ3584" s="92"/>
      <c r="AK3584" s="92"/>
      <c r="AL3584" s="92"/>
      <c r="AM3584" s="92"/>
      <c r="AN3584" s="92"/>
      <c r="AO3584" s="92"/>
    </row>
    <row r="3585" spans="34:41">
      <c r="AH3585" s="92"/>
      <c r="AI3585" s="92"/>
      <c r="AJ3585" s="92"/>
      <c r="AK3585" s="92"/>
      <c r="AL3585" s="92"/>
      <c r="AM3585" s="92"/>
      <c r="AN3585" s="92"/>
      <c r="AO3585" s="92"/>
    </row>
    <row r="3586" spans="34:41">
      <c r="AH3586" s="92"/>
      <c r="AI3586" s="92"/>
      <c r="AJ3586" s="92"/>
      <c r="AK3586" s="92"/>
      <c r="AL3586" s="92"/>
      <c r="AM3586" s="92"/>
      <c r="AN3586" s="92"/>
      <c r="AO3586" s="92"/>
    </row>
    <row r="3587" spans="34:41">
      <c r="AH3587" s="92"/>
      <c r="AI3587" s="92"/>
      <c r="AJ3587" s="92"/>
      <c r="AK3587" s="92"/>
      <c r="AL3587" s="92"/>
      <c r="AM3587" s="92"/>
      <c r="AN3587" s="92"/>
      <c r="AO3587" s="92"/>
    </row>
    <row r="3588" spans="34:41">
      <c r="AH3588" s="92"/>
      <c r="AI3588" s="92"/>
      <c r="AJ3588" s="92"/>
      <c r="AK3588" s="92"/>
      <c r="AL3588" s="92"/>
      <c r="AM3588" s="92"/>
      <c r="AN3588" s="92"/>
      <c r="AO3588" s="92"/>
    </row>
    <row r="3589" spans="34:41">
      <c r="AH3589" s="92"/>
      <c r="AI3589" s="92"/>
      <c r="AJ3589" s="92"/>
      <c r="AK3589" s="92"/>
      <c r="AL3589" s="92"/>
      <c r="AM3589" s="92"/>
      <c r="AN3589" s="92"/>
      <c r="AO3589" s="92"/>
    </row>
    <row r="3590" spans="34:41">
      <c r="AH3590" s="92"/>
      <c r="AI3590" s="92"/>
      <c r="AJ3590" s="92"/>
      <c r="AK3590" s="92"/>
      <c r="AL3590" s="92"/>
      <c r="AM3590" s="92"/>
      <c r="AN3590" s="92"/>
      <c r="AO3590" s="92"/>
    </row>
    <row r="3591" spans="34:41">
      <c r="AH3591" s="92"/>
      <c r="AI3591" s="92"/>
      <c r="AJ3591" s="92"/>
      <c r="AK3591" s="92"/>
      <c r="AL3591" s="92"/>
      <c r="AM3591" s="92"/>
      <c r="AN3591" s="92"/>
      <c r="AO3591" s="92"/>
    </row>
    <row r="3592" spans="34:41">
      <c r="AH3592" s="92"/>
      <c r="AI3592" s="92"/>
      <c r="AJ3592" s="92"/>
      <c r="AK3592" s="92"/>
      <c r="AL3592" s="92"/>
      <c r="AM3592" s="92"/>
      <c r="AN3592" s="92"/>
      <c r="AO3592" s="92"/>
    </row>
    <row r="3593" spans="34:41">
      <c r="AH3593" s="92"/>
      <c r="AI3593" s="92"/>
      <c r="AJ3593" s="92"/>
      <c r="AK3593" s="92"/>
      <c r="AL3593" s="92"/>
      <c r="AM3593" s="92"/>
      <c r="AN3593" s="92"/>
      <c r="AO3593" s="92"/>
    </row>
    <row r="3594" spans="34:41">
      <c r="AH3594" s="92"/>
      <c r="AI3594" s="92"/>
      <c r="AJ3594" s="92"/>
      <c r="AK3594" s="92"/>
      <c r="AL3594" s="92"/>
      <c r="AM3594" s="92"/>
      <c r="AN3594" s="92"/>
      <c r="AO3594" s="92"/>
    </row>
    <row r="3595" spans="34:41">
      <c r="AH3595" s="92"/>
      <c r="AI3595" s="92"/>
      <c r="AJ3595" s="92"/>
      <c r="AK3595" s="92"/>
      <c r="AL3595" s="92"/>
      <c r="AM3595" s="92"/>
      <c r="AN3595" s="92"/>
      <c r="AO3595" s="92"/>
    </row>
    <row r="3596" spans="34:41">
      <c r="AH3596" s="92"/>
      <c r="AI3596" s="92"/>
      <c r="AJ3596" s="92"/>
      <c r="AK3596" s="92"/>
      <c r="AL3596" s="92"/>
      <c r="AM3596" s="92"/>
      <c r="AN3596" s="92"/>
      <c r="AO3596" s="92"/>
    </row>
    <row r="3597" spans="34:41">
      <c r="AH3597" s="92"/>
      <c r="AI3597" s="92"/>
      <c r="AJ3597" s="92"/>
      <c r="AK3597" s="92"/>
      <c r="AL3597" s="92"/>
      <c r="AM3597" s="92"/>
      <c r="AN3597" s="92"/>
      <c r="AO3597" s="92"/>
    </row>
    <row r="3598" spans="34:41">
      <c r="AH3598" s="92"/>
      <c r="AI3598" s="92"/>
      <c r="AJ3598" s="92"/>
      <c r="AK3598" s="92"/>
      <c r="AL3598" s="92"/>
      <c r="AM3598" s="92"/>
      <c r="AN3598" s="92"/>
      <c r="AO3598" s="92"/>
    </row>
    <row r="3599" spans="34:41">
      <c r="AH3599" s="92"/>
      <c r="AI3599" s="92"/>
      <c r="AJ3599" s="92"/>
      <c r="AK3599" s="92"/>
      <c r="AL3599" s="92"/>
      <c r="AM3599" s="92"/>
      <c r="AN3599" s="92"/>
      <c r="AO3599" s="92"/>
    </row>
    <row r="3600" spans="34:41">
      <c r="AH3600" s="92"/>
      <c r="AI3600" s="92"/>
      <c r="AJ3600" s="92"/>
      <c r="AK3600" s="92"/>
      <c r="AL3600" s="92"/>
      <c r="AM3600" s="92"/>
      <c r="AN3600" s="92"/>
      <c r="AO3600" s="92"/>
    </row>
    <row r="3601" spans="34:41">
      <c r="AH3601" s="92"/>
      <c r="AI3601" s="92"/>
      <c r="AJ3601" s="92"/>
      <c r="AK3601" s="92"/>
      <c r="AL3601" s="92"/>
      <c r="AM3601" s="92"/>
      <c r="AN3601" s="92"/>
      <c r="AO3601" s="92"/>
    </row>
    <row r="3602" spans="34:41">
      <c r="AH3602" s="92"/>
      <c r="AI3602" s="92"/>
      <c r="AJ3602" s="92"/>
      <c r="AK3602" s="92"/>
      <c r="AL3602" s="92"/>
      <c r="AM3602" s="92"/>
      <c r="AN3602" s="92"/>
      <c r="AO3602" s="92"/>
    </row>
    <row r="3603" spans="34:41">
      <c r="AH3603" s="92"/>
      <c r="AI3603" s="92"/>
      <c r="AJ3603" s="92"/>
      <c r="AK3603" s="92"/>
      <c r="AL3603" s="92"/>
      <c r="AM3603" s="92"/>
      <c r="AN3603" s="92"/>
      <c r="AO3603" s="92"/>
    </row>
    <row r="3604" spans="34:41">
      <c r="AH3604" s="92"/>
      <c r="AI3604" s="92"/>
      <c r="AJ3604" s="92"/>
      <c r="AK3604" s="92"/>
      <c r="AL3604" s="92"/>
      <c r="AM3604" s="92"/>
      <c r="AN3604" s="92"/>
      <c r="AO3604" s="92"/>
    </row>
    <row r="3605" spans="34:41">
      <c r="AH3605" s="92"/>
      <c r="AI3605" s="92"/>
      <c r="AJ3605" s="92"/>
      <c r="AK3605" s="92"/>
      <c r="AL3605" s="92"/>
      <c r="AM3605" s="92"/>
      <c r="AN3605" s="92"/>
      <c r="AO3605" s="92"/>
    </row>
    <row r="3606" spans="34:41">
      <c r="AH3606" s="92"/>
      <c r="AI3606" s="92"/>
      <c r="AJ3606" s="92"/>
      <c r="AK3606" s="92"/>
      <c r="AL3606" s="92"/>
      <c r="AM3606" s="92"/>
      <c r="AN3606" s="92"/>
      <c r="AO3606" s="92"/>
    </row>
    <row r="3607" spans="34:41">
      <c r="AH3607" s="92"/>
      <c r="AI3607" s="92"/>
      <c r="AJ3607" s="92"/>
      <c r="AK3607" s="92"/>
      <c r="AL3607" s="92"/>
      <c r="AM3607" s="92"/>
      <c r="AN3607" s="92"/>
      <c r="AO3607" s="92"/>
    </row>
    <row r="3608" spans="34:41">
      <c r="AH3608" s="92"/>
      <c r="AI3608" s="92"/>
      <c r="AJ3608" s="92"/>
      <c r="AK3608" s="92"/>
      <c r="AL3608" s="92"/>
      <c r="AM3608" s="92"/>
      <c r="AN3608" s="92"/>
      <c r="AO3608" s="92"/>
    </row>
    <row r="3609" spans="34:41">
      <c r="AH3609" s="92"/>
      <c r="AI3609" s="92"/>
      <c r="AJ3609" s="92"/>
      <c r="AK3609" s="92"/>
      <c r="AL3609" s="92"/>
      <c r="AM3609" s="92"/>
      <c r="AN3609" s="92"/>
      <c r="AO3609" s="92"/>
    </row>
    <row r="3610" spans="34:41">
      <c r="AH3610" s="92"/>
      <c r="AI3610" s="92"/>
      <c r="AJ3610" s="92"/>
      <c r="AK3610" s="92"/>
      <c r="AL3610" s="92"/>
      <c r="AM3610" s="92"/>
      <c r="AN3610" s="92"/>
      <c r="AO3610" s="92"/>
    </row>
    <row r="3611" spans="34:41">
      <c r="AH3611" s="92"/>
      <c r="AI3611" s="92"/>
      <c r="AJ3611" s="92"/>
      <c r="AK3611" s="92"/>
      <c r="AL3611" s="92"/>
      <c r="AM3611" s="92"/>
      <c r="AN3611" s="92"/>
      <c r="AO3611" s="92"/>
    </row>
    <row r="3612" spans="34:41">
      <c r="AH3612" s="92"/>
      <c r="AI3612" s="92"/>
      <c r="AJ3612" s="92"/>
      <c r="AK3612" s="92"/>
      <c r="AL3612" s="92"/>
      <c r="AM3612" s="92"/>
      <c r="AN3612" s="92"/>
      <c r="AO3612" s="92"/>
    </row>
    <row r="3613" spans="34:41">
      <c r="AH3613" s="92"/>
      <c r="AI3613" s="92"/>
      <c r="AJ3613" s="92"/>
      <c r="AK3613" s="92"/>
      <c r="AL3613" s="92"/>
      <c r="AM3613" s="92"/>
      <c r="AN3613" s="92"/>
      <c r="AO3613" s="92"/>
    </row>
    <row r="3614" spans="34:41">
      <c r="AH3614" s="92"/>
      <c r="AI3614" s="92"/>
      <c r="AJ3614" s="92"/>
      <c r="AK3614" s="92"/>
      <c r="AL3614" s="92"/>
      <c r="AM3614" s="92"/>
      <c r="AN3614" s="92"/>
      <c r="AO3614" s="92"/>
    </row>
    <row r="3615" spans="34:41">
      <c r="AH3615" s="92"/>
      <c r="AI3615" s="92"/>
      <c r="AJ3615" s="92"/>
      <c r="AK3615" s="92"/>
      <c r="AL3615" s="92"/>
      <c r="AM3615" s="92"/>
      <c r="AN3615" s="92"/>
      <c r="AO3615" s="92"/>
    </row>
    <row r="3616" spans="34:41">
      <c r="AH3616" s="92"/>
      <c r="AI3616" s="92"/>
      <c r="AJ3616" s="92"/>
      <c r="AK3616" s="92"/>
      <c r="AL3616" s="92"/>
      <c r="AM3616" s="92"/>
      <c r="AN3616" s="92"/>
      <c r="AO3616" s="92"/>
    </row>
    <row r="3617" spans="34:41">
      <c r="AH3617" s="92"/>
      <c r="AI3617" s="92"/>
      <c r="AJ3617" s="92"/>
      <c r="AK3617" s="92"/>
      <c r="AL3617" s="92"/>
      <c r="AM3617" s="92"/>
      <c r="AN3617" s="92"/>
      <c r="AO3617" s="92"/>
    </row>
    <row r="3618" spans="34:41">
      <c r="AH3618" s="92"/>
      <c r="AI3618" s="92"/>
      <c r="AJ3618" s="92"/>
      <c r="AK3618" s="92"/>
      <c r="AL3618" s="92"/>
      <c r="AM3618" s="92"/>
      <c r="AN3618" s="92"/>
      <c r="AO3618" s="92"/>
    </row>
    <row r="3619" spans="34:41">
      <c r="AH3619" s="92"/>
      <c r="AI3619" s="92"/>
      <c r="AJ3619" s="92"/>
      <c r="AK3619" s="92"/>
      <c r="AL3619" s="92"/>
      <c r="AM3619" s="92"/>
      <c r="AN3619" s="92"/>
      <c r="AO3619" s="92"/>
    </row>
    <row r="3620" spans="34:41">
      <c r="AH3620" s="92"/>
      <c r="AI3620" s="92"/>
      <c r="AJ3620" s="92"/>
      <c r="AK3620" s="92"/>
      <c r="AL3620" s="92"/>
      <c r="AM3620" s="92"/>
      <c r="AN3620" s="92"/>
      <c r="AO3620" s="92"/>
    </row>
    <row r="3621" spans="34:41">
      <c r="AH3621" s="92"/>
      <c r="AI3621" s="92"/>
      <c r="AJ3621" s="92"/>
      <c r="AK3621" s="92"/>
      <c r="AL3621" s="92"/>
      <c r="AM3621" s="92"/>
      <c r="AN3621" s="92"/>
      <c r="AO3621" s="92"/>
    </row>
    <row r="3622" spans="34:41">
      <c r="AH3622" s="92"/>
      <c r="AI3622" s="92"/>
      <c r="AJ3622" s="92"/>
      <c r="AK3622" s="92"/>
      <c r="AL3622" s="92"/>
      <c r="AM3622" s="92"/>
      <c r="AN3622" s="92"/>
      <c r="AO3622" s="92"/>
    </row>
    <row r="3623" spans="34:41">
      <c r="AH3623" s="92"/>
      <c r="AI3623" s="92"/>
      <c r="AJ3623" s="92"/>
      <c r="AK3623" s="92"/>
      <c r="AL3623" s="92"/>
      <c r="AM3623" s="92"/>
      <c r="AN3623" s="92"/>
      <c r="AO3623" s="92"/>
    </row>
    <row r="3624" spans="34:41">
      <c r="AH3624" s="92"/>
      <c r="AI3624" s="92"/>
      <c r="AJ3624" s="92"/>
      <c r="AK3624" s="92"/>
      <c r="AL3624" s="92"/>
      <c r="AM3624" s="92"/>
      <c r="AN3624" s="92"/>
      <c r="AO3624" s="92"/>
    </row>
    <row r="3625" spans="34:41">
      <c r="AH3625" s="92"/>
      <c r="AI3625" s="92"/>
      <c r="AJ3625" s="92"/>
      <c r="AK3625" s="92"/>
      <c r="AL3625" s="92"/>
      <c r="AM3625" s="92"/>
      <c r="AN3625" s="92"/>
      <c r="AO3625" s="92"/>
    </row>
    <row r="3626" spans="34:41">
      <c r="AH3626" s="92"/>
      <c r="AI3626" s="92"/>
      <c r="AJ3626" s="92"/>
      <c r="AK3626" s="92"/>
      <c r="AL3626" s="92"/>
      <c r="AM3626" s="92"/>
      <c r="AN3626" s="92"/>
      <c r="AO3626" s="92"/>
    </row>
    <row r="3627" spans="34:41">
      <c r="AH3627" s="92"/>
      <c r="AI3627" s="92"/>
      <c r="AJ3627" s="92"/>
      <c r="AK3627" s="92"/>
      <c r="AL3627" s="92"/>
      <c r="AM3627" s="92"/>
      <c r="AN3627" s="92"/>
      <c r="AO3627" s="92"/>
    </row>
    <row r="3628" spans="34:41">
      <c r="AH3628" s="92"/>
      <c r="AI3628" s="92"/>
      <c r="AJ3628" s="92"/>
      <c r="AK3628" s="92"/>
      <c r="AL3628" s="92"/>
      <c r="AM3628" s="92"/>
      <c r="AN3628" s="92"/>
      <c r="AO3628" s="92"/>
    </row>
    <row r="3629" spans="34:41">
      <c r="AH3629" s="92"/>
      <c r="AI3629" s="92"/>
      <c r="AJ3629" s="92"/>
      <c r="AK3629" s="92"/>
      <c r="AL3629" s="92"/>
      <c r="AM3629" s="92"/>
      <c r="AN3629" s="92"/>
      <c r="AO3629" s="92"/>
    </row>
    <row r="3630" spans="34:41">
      <c r="AH3630" s="92"/>
      <c r="AI3630" s="92"/>
      <c r="AJ3630" s="92"/>
      <c r="AK3630" s="92"/>
      <c r="AL3630" s="92"/>
      <c r="AM3630" s="92"/>
      <c r="AN3630" s="92"/>
      <c r="AO3630" s="92"/>
    </row>
    <row r="3631" spans="34:41">
      <c r="AH3631" s="92"/>
      <c r="AI3631" s="92"/>
      <c r="AJ3631" s="92"/>
      <c r="AK3631" s="92"/>
      <c r="AL3631" s="92"/>
      <c r="AM3631" s="92"/>
      <c r="AN3631" s="92"/>
      <c r="AO3631" s="92"/>
    </row>
    <row r="3632" spans="34:41">
      <c r="AH3632" s="92"/>
      <c r="AI3632" s="92"/>
      <c r="AJ3632" s="92"/>
      <c r="AK3632" s="92"/>
      <c r="AL3632" s="92"/>
      <c r="AM3632" s="92"/>
      <c r="AN3632" s="92"/>
      <c r="AO3632" s="92"/>
    </row>
    <row r="3633" spans="34:41">
      <c r="AH3633" s="92"/>
      <c r="AI3633" s="92"/>
      <c r="AJ3633" s="92"/>
      <c r="AK3633" s="92"/>
      <c r="AL3633" s="92"/>
      <c r="AM3633" s="92"/>
      <c r="AN3633" s="92"/>
      <c r="AO3633" s="92"/>
    </row>
    <row r="3634" spans="34:41">
      <c r="AH3634" s="92"/>
      <c r="AI3634" s="92"/>
      <c r="AJ3634" s="92"/>
      <c r="AK3634" s="92"/>
      <c r="AL3634" s="92"/>
      <c r="AM3634" s="92"/>
      <c r="AN3634" s="92"/>
      <c r="AO3634" s="92"/>
    </row>
    <row r="3635" spans="34:41">
      <c r="AH3635" s="92"/>
      <c r="AI3635" s="92"/>
      <c r="AJ3635" s="92"/>
      <c r="AK3635" s="92"/>
      <c r="AL3635" s="92"/>
      <c r="AM3635" s="92"/>
      <c r="AN3635" s="92"/>
      <c r="AO3635" s="92"/>
    </row>
    <row r="3636" spans="34:41">
      <c r="AH3636" s="92"/>
      <c r="AI3636" s="92"/>
      <c r="AJ3636" s="92"/>
      <c r="AK3636" s="92"/>
      <c r="AL3636" s="92"/>
      <c r="AM3636" s="92"/>
      <c r="AN3636" s="92"/>
      <c r="AO3636" s="92"/>
    </row>
    <row r="3637" spans="34:41">
      <c r="AH3637" s="92"/>
      <c r="AI3637" s="92"/>
      <c r="AJ3637" s="92"/>
      <c r="AK3637" s="92"/>
      <c r="AL3637" s="92"/>
      <c r="AM3637" s="92"/>
      <c r="AN3637" s="92"/>
      <c r="AO3637" s="92"/>
    </row>
    <row r="3638" spans="34:41">
      <c r="AH3638" s="92"/>
      <c r="AI3638" s="92"/>
      <c r="AJ3638" s="92"/>
      <c r="AK3638" s="92"/>
      <c r="AL3638" s="92"/>
      <c r="AM3638" s="92"/>
      <c r="AN3638" s="92"/>
      <c r="AO3638" s="92"/>
    </row>
    <row r="3639" spans="34:41">
      <c r="AH3639" s="92"/>
      <c r="AI3639" s="92"/>
      <c r="AJ3639" s="92"/>
      <c r="AK3639" s="92"/>
      <c r="AL3639" s="92"/>
      <c r="AM3639" s="92"/>
      <c r="AN3639" s="92"/>
      <c r="AO3639" s="92"/>
    </row>
    <row r="3640" spans="34:41">
      <c r="AH3640" s="92"/>
      <c r="AI3640" s="92"/>
      <c r="AJ3640" s="92"/>
      <c r="AK3640" s="92"/>
      <c r="AL3640" s="92"/>
      <c r="AM3640" s="92"/>
      <c r="AN3640" s="92"/>
      <c r="AO3640" s="92"/>
    </row>
    <row r="3641" spans="34:41">
      <c r="AH3641" s="92"/>
      <c r="AI3641" s="92"/>
      <c r="AJ3641" s="92"/>
      <c r="AK3641" s="92"/>
      <c r="AL3641" s="92"/>
      <c r="AM3641" s="92"/>
      <c r="AN3641" s="92"/>
      <c r="AO3641" s="92"/>
    </row>
    <row r="3642" spans="34:41">
      <c r="AH3642" s="92"/>
      <c r="AI3642" s="92"/>
      <c r="AJ3642" s="92"/>
      <c r="AK3642" s="92"/>
      <c r="AL3642" s="92"/>
      <c r="AM3642" s="92"/>
      <c r="AN3642" s="92"/>
      <c r="AO3642" s="92"/>
    </row>
    <row r="3643" spans="34:41">
      <c r="AH3643" s="92"/>
      <c r="AI3643" s="92"/>
      <c r="AJ3643" s="92"/>
      <c r="AK3643" s="92"/>
      <c r="AL3643" s="92"/>
      <c r="AM3643" s="92"/>
      <c r="AN3643" s="92"/>
      <c r="AO3643" s="92"/>
    </row>
    <row r="3644" spans="34:41">
      <c r="AH3644" s="92"/>
      <c r="AI3644" s="92"/>
      <c r="AJ3644" s="92"/>
      <c r="AK3644" s="92"/>
      <c r="AL3644" s="92"/>
      <c r="AM3644" s="92"/>
      <c r="AN3644" s="92"/>
      <c r="AO3644" s="92"/>
    </row>
    <row r="3645" spans="34:41">
      <c r="AH3645" s="92"/>
      <c r="AI3645" s="92"/>
      <c r="AJ3645" s="92"/>
      <c r="AK3645" s="92"/>
      <c r="AL3645" s="92"/>
      <c r="AM3645" s="92"/>
      <c r="AN3645" s="92"/>
      <c r="AO3645" s="92"/>
    </row>
    <row r="3646" spans="34:41">
      <c r="AH3646" s="92"/>
      <c r="AI3646" s="92"/>
      <c r="AJ3646" s="92"/>
      <c r="AK3646" s="92"/>
      <c r="AL3646" s="92"/>
      <c r="AM3646" s="92"/>
      <c r="AN3646" s="92"/>
      <c r="AO3646" s="92"/>
    </row>
    <row r="3647" spans="34:41">
      <c r="AH3647" s="92"/>
      <c r="AI3647" s="92"/>
      <c r="AJ3647" s="92"/>
      <c r="AK3647" s="92"/>
      <c r="AL3647" s="92"/>
      <c r="AM3647" s="92"/>
      <c r="AN3647" s="92"/>
      <c r="AO3647" s="92"/>
    </row>
    <row r="3648" spans="34:41">
      <c r="AH3648" s="92"/>
      <c r="AI3648" s="92"/>
      <c r="AJ3648" s="92"/>
      <c r="AK3648" s="92"/>
      <c r="AL3648" s="92"/>
      <c r="AM3648" s="92"/>
      <c r="AN3648" s="92"/>
      <c r="AO3648" s="92"/>
    </row>
    <row r="3649" spans="34:41">
      <c r="AH3649" s="92"/>
      <c r="AI3649" s="92"/>
      <c r="AJ3649" s="92"/>
      <c r="AK3649" s="92"/>
      <c r="AL3649" s="92"/>
      <c r="AM3649" s="92"/>
      <c r="AN3649" s="92"/>
      <c r="AO3649" s="92"/>
    </row>
    <row r="3650" spans="34:41">
      <c r="AH3650" s="92"/>
      <c r="AI3650" s="92"/>
      <c r="AJ3650" s="92"/>
      <c r="AK3650" s="92"/>
      <c r="AL3650" s="92"/>
      <c r="AM3650" s="92"/>
      <c r="AN3650" s="92"/>
      <c r="AO3650" s="92"/>
    </row>
    <row r="3651" spans="34:41">
      <c r="AH3651" s="92"/>
      <c r="AI3651" s="92"/>
      <c r="AJ3651" s="92"/>
      <c r="AK3651" s="92"/>
      <c r="AL3651" s="92"/>
      <c r="AM3651" s="92"/>
      <c r="AN3651" s="92"/>
      <c r="AO3651" s="92"/>
    </row>
    <row r="3652" spans="34:41">
      <c r="AH3652" s="92"/>
      <c r="AI3652" s="92"/>
      <c r="AJ3652" s="92"/>
      <c r="AK3652" s="92"/>
      <c r="AL3652" s="92"/>
      <c r="AM3652" s="92"/>
      <c r="AN3652" s="92"/>
      <c r="AO3652" s="92"/>
    </row>
    <row r="3653" spans="34:41">
      <c r="AH3653" s="92"/>
      <c r="AI3653" s="92"/>
      <c r="AJ3653" s="92"/>
      <c r="AK3653" s="92"/>
      <c r="AL3653" s="92"/>
      <c r="AM3653" s="92"/>
      <c r="AN3653" s="92"/>
      <c r="AO3653" s="92"/>
    </row>
    <row r="3654" spans="34:41">
      <c r="AH3654" s="92"/>
      <c r="AI3654" s="92"/>
      <c r="AJ3654" s="92"/>
      <c r="AK3654" s="92"/>
      <c r="AL3654" s="92"/>
      <c r="AM3654" s="92"/>
      <c r="AN3654" s="92"/>
      <c r="AO3654" s="92"/>
    </row>
    <row r="3655" spans="34:41">
      <c r="AH3655" s="92"/>
      <c r="AI3655" s="92"/>
      <c r="AJ3655" s="92"/>
      <c r="AK3655" s="92"/>
      <c r="AL3655" s="92"/>
      <c r="AM3655" s="92"/>
      <c r="AN3655" s="92"/>
      <c r="AO3655" s="92"/>
    </row>
    <row r="3656" spans="34:41">
      <c r="AH3656" s="92"/>
      <c r="AI3656" s="92"/>
      <c r="AJ3656" s="92"/>
      <c r="AK3656" s="92"/>
      <c r="AL3656" s="92"/>
      <c r="AM3656" s="92"/>
      <c r="AN3656" s="92"/>
      <c r="AO3656" s="92"/>
    </row>
    <row r="3657" spans="34:41">
      <c r="AH3657" s="92"/>
      <c r="AI3657" s="92"/>
      <c r="AJ3657" s="92"/>
      <c r="AK3657" s="92"/>
      <c r="AL3657" s="92"/>
      <c r="AM3657" s="92"/>
      <c r="AN3657" s="92"/>
      <c r="AO3657" s="92"/>
    </row>
    <row r="3658" spans="34:41">
      <c r="AH3658" s="92"/>
      <c r="AI3658" s="92"/>
      <c r="AJ3658" s="92"/>
      <c r="AK3658" s="92"/>
      <c r="AL3658" s="92"/>
      <c r="AM3658" s="92"/>
      <c r="AN3658" s="92"/>
      <c r="AO3658" s="92"/>
    </row>
    <row r="3659" spans="34:41">
      <c r="AH3659" s="92"/>
      <c r="AI3659" s="92"/>
      <c r="AJ3659" s="92"/>
      <c r="AK3659" s="92"/>
      <c r="AL3659" s="92"/>
      <c r="AM3659" s="92"/>
      <c r="AN3659" s="92"/>
      <c r="AO3659" s="92"/>
    </row>
    <row r="3660" spans="34:41">
      <c r="AH3660" s="92"/>
      <c r="AI3660" s="92"/>
      <c r="AJ3660" s="92"/>
      <c r="AK3660" s="92"/>
      <c r="AL3660" s="92"/>
      <c r="AM3660" s="92"/>
      <c r="AN3660" s="92"/>
      <c r="AO3660" s="92"/>
    </row>
    <row r="3661" spans="34:41">
      <c r="AH3661" s="92"/>
      <c r="AI3661" s="92"/>
      <c r="AJ3661" s="92"/>
      <c r="AK3661" s="92"/>
      <c r="AL3661" s="92"/>
      <c r="AM3661" s="92"/>
      <c r="AN3661" s="92"/>
      <c r="AO3661" s="92"/>
    </row>
    <row r="3662" spans="34:41">
      <c r="AH3662" s="92"/>
      <c r="AI3662" s="92"/>
      <c r="AJ3662" s="92"/>
      <c r="AK3662" s="92"/>
      <c r="AL3662" s="92"/>
      <c r="AM3662" s="92"/>
      <c r="AN3662" s="92"/>
      <c r="AO3662" s="92"/>
    </row>
    <row r="3663" spans="34:41">
      <c r="AH3663" s="92"/>
      <c r="AI3663" s="92"/>
      <c r="AJ3663" s="92"/>
      <c r="AK3663" s="92"/>
      <c r="AL3663" s="92"/>
      <c r="AM3663" s="92"/>
      <c r="AN3663" s="92"/>
      <c r="AO3663" s="92"/>
    </row>
    <row r="3664" spans="34:41">
      <c r="AH3664" s="92"/>
      <c r="AI3664" s="92"/>
      <c r="AJ3664" s="92"/>
      <c r="AK3664" s="92"/>
      <c r="AL3664" s="92"/>
      <c r="AM3664" s="92"/>
      <c r="AN3664" s="92"/>
      <c r="AO3664" s="92"/>
    </row>
    <row r="3665" spans="34:41">
      <c r="AH3665" s="92"/>
      <c r="AI3665" s="92"/>
      <c r="AJ3665" s="92"/>
      <c r="AK3665" s="92"/>
      <c r="AL3665" s="92"/>
      <c r="AM3665" s="92"/>
      <c r="AN3665" s="92"/>
      <c r="AO3665" s="92"/>
    </row>
    <row r="3666" spans="34:41">
      <c r="AH3666" s="92"/>
      <c r="AI3666" s="92"/>
      <c r="AJ3666" s="92"/>
      <c r="AK3666" s="92"/>
      <c r="AL3666" s="92"/>
      <c r="AM3666" s="92"/>
      <c r="AN3666" s="92"/>
      <c r="AO3666" s="92"/>
    </row>
    <row r="3667" spans="34:41">
      <c r="AH3667" s="92"/>
      <c r="AI3667" s="92"/>
      <c r="AJ3667" s="92"/>
      <c r="AK3667" s="92"/>
      <c r="AL3667" s="92"/>
      <c r="AM3667" s="92"/>
      <c r="AN3667" s="92"/>
      <c r="AO3667" s="92"/>
    </row>
    <row r="3668" spans="34:41">
      <c r="AH3668" s="92"/>
      <c r="AI3668" s="92"/>
      <c r="AJ3668" s="92"/>
      <c r="AK3668" s="92"/>
      <c r="AL3668" s="92"/>
      <c r="AM3668" s="92"/>
      <c r="AN3668" s="92"/>
      <c r="AO3668" s="92"/>
    </row>
    <row r="3669" spans="34:41">
      <c r="AH3669" s="92"/>
      <c r="AI3669" s="92"/>
      <c r="AJ3669" s="92"/>
      <c r="AK3669" s="92"/>
      <c r="AL3669" s="92"/>
      <c r="AM3669" s="92"/>
      <c r="AN3669" s="92"/>
      <c r="AO3669" s="92"/>
    </row>
    <row r="3670" spans="34:41">
      <c r="AH3670" s="92"/>
      <c r="AI3670" s="92"/>
      <c r="AJ3670" s="92"/>
      <c r="AK3670" s="92"/>
      <c r="AL3670" s="92"/>
      <c r="AM3670" s="92"/>
      <c r="AN3670" s="92"/>
      <c r="AO3670" s="92"/>
    </row>
    <row r="3671" spans="34:41">
      <c r="AH3671" s="92"/>
      <c r="AI3671" s="92"/>
      <c r="AJ3671" s="92"/>
      <c r="AK3671" s="92"/>
      <c r="AL3671" s="92"/>
      <c r="AM3671" s="92"/>
      <c r="AN3671" s="92"/>
      <c r="AO3671" s="92"/>
    </row>
    <row r="3672" spans="34:41">
      <c r="AH3672" s="92"/>
      <c r="AI3672" s="92"/>
      <c r="AJ3672" s="92"/>
      <c r="AK3672" s="92"/>
      <c r="AL3672" s="92"/>
      <c r="AM3672" s="92"/>
      <c r="AN3672" s="92"/>
      <c r="AO3672" s="92"/>
    </row>
    <row r="3673" spans="34:41">
      <c r="AH3673" s="92"/>
      <c r="AI3673" s="92"/>
      <c r="AJ3673" s="92"/>
      <c r="AK3673" s="92"/>
      <c r="AL3673" s="92"/>
      <c r="AM3673" s="92"/>
      <c r="AN3673" s="92"/>
      <c r="AO3673" s="92"/>
    </row>
    <row r="3674" spans="34:41">
      <c r="AH3674" s="92"/>
      <c r="AI3674" s="92"/>
      <c r="AJ3674" s="92"/>
      <c r="AK3674" s="92"/>
      <c r="AL3674" s="92"/>
      <c r="AM3674" s="92"/>
      <c r="AN3674" s="92"/>
      <c r="AO3674" s="92"/>
    </row>
    <row r="3675" spans="34:41">
      <c r="AH3675" s="92"/>
      <c r="AI3675" s="92"/>
      <c r="AJ3675" s="92"/>
      <c r="AK3675" s="92"/>
      <c r="AL3675" s="92"/>
      <c r="AM3675" s="92"/>
      <c r="AN3675" s="92"/>
      <c r="AO3675" s="92"/>
    </row>
    <row r="3676" spans="34:41">
      <c r="AH3676" s="92"/>
      <c r="AI3676" s="92"/>
      <c r="AJ3676" s="92"/>
      <c r="AK3676" s="92"/>
      <c r="AL3676" s="92"/>
      <c r="AM3676" s="92"/>
      <c r="AN3676" s="92"/>
      <c r="AO3676" s="92"/>
    </row>
    <row r="3677" spans="34:41">
      <c r="AH3677" s="92"/>
      <c r="AI3677" s="92"/>
      <c r="AJ3677" s="92"/>
      <c r="AK3677" s="92"/>
      <c r="AL3677" s="92"/>
      <c r="AM3677" s="92"/>
      <c r="AN3677" s="92"/>
      <c r="AO3677" s="92"/>
    </row>
    <row r="3678" spans="34:41">
      <c r="AH3678" s="92"/>
      <c r="AI3678" s="92"/>
      <c r="AJ3678" s="92"/>
      <c r="AK3678" s="92"/>
      <c r="AL3678" s="92"/>
      <c r="AM3678" s="92"/>
      <c r="AN3678" s="92"/>
      <c r="AO3678" s="92"/>
    </row>
    <row r="3679" spans="34:41">
      <c r="AH3679" s="92"/>
      <c r="AI3679" s="92"/>
      <c r="AJ3679" s="92"/>
      <c r="AK3679" s="92"/>
      <c r="AL3679" s="92"/>
      <c r="AM3679" s="92"/>
      <c r="AN3679" s="92"/>
      <c r="AO3679" s="92"/>
    </row>
    <row r="3680" spans="34:41">
      <c r="AH3680" s="92"/>
      <c r="AI3680" s="92"/>
      <c r="AJ3680" s="92"/>
      <c r="AK3680" s="92"/>
      <c r="AL3680" s="92"/>
      <c r="AM3680" s="92"/>
      <c r="AN3680" s="92"/>
      <c r="AO3680" s="92"/>
    </row>
    <row r="3681" spans="34:41">
      <c r="AH3681" s="92"/>
      <c r="AI3681" s="92"/>
      <c r="AJ3681" s="92"/>
      <c r="AK3681" s="92"/>
      <c r="AL3681" s="92"/>
      <c r="AM3681" s="92"/>
      <c r="AN3681" s="92"/>
      <c r="AO3681" s="92"/>
    </row>
    <row r="3682" spans="34:41">
      <c r="AH3682" s="92"/>
      <c r="AI3682" s="92"/>
      <c r="AJ3682" s="92"/>
      <c r="AK3682" s="92"/>
      <c r="AL3682" s="92"/>
      <c r="AM3682" s="92"/>
      <c r="AN3682" s="92"/>
      <c r="AO3682" s="92"/>
    </row>
    <row r="3683" spans="34:41">
      <c r="AH3683" s="92"/>
      <c r="AI3683" s="92"/>
      <c r="AJ3683" s="92"/>
      <c r="AK3683" s="92"/>
      <c r="AL3683" s="92"/>
      <c r="AM3683" s="92"/>
      <c r="AN3683" s="92"/>
      <c r="AO3683" s="92"/>
    </row>
    <row r="3684" spans="34:41">
      <c r="AH3684" s="92"/>
      <c r="AI3684" s="92"/>
      <c r="AJ3684" s="92"/>
      <c r="AK3684" s="92"/>
      <c r="AL3684" s="92"/>
      <c r="AM3684" s="92"/>
      <c r="AN3684" s="92"/>
      <c r="AO3684" s="92"/>
    </row>
    <row r="3685" spans="34:41">
      <c r="AH3685" s="92"/>
      <c r="AI3685" s="92"/>
      <c r="AJ3685" s="92"/>
      <c r="AK3685" s="92"/>
      <c r="AL3685" s="92"/>
      <c r="AM3685" s="92"/>
      <c r="AN3685" s="92"/>
      <c r="AO3685" s="92"/>
    </row>
    <row r="3686" spans="34:41">
      <c r="AH3686" s="92"/>
      <c r="AI3686" s="92"/>
      <c r="AJ3686" s="92"/>
      <c r="AK3686" s="92"/>
      <c r="AL3686" s="92"/>
      <c r="AM3686" s="92"/>
      <c r="AN3686" s="92"/>
      <c r="AO3686" s="92"/>
    </row>
    <row r="3687" spans="34:41">
      <c r="AH3687" s="92"/>
      <c r="AI3687" s="92"/>
      <c r="AJ3687" s="92"/>
      <c r="AK3687" s="92"/>
      <c r="AL3687" s="92"/>
      <c r="AM3687" s="92"/>
      <c r="AN3687" s="92"/>
      <c r="AO3687" s="92"/>
    </row>
    <row r="3688" spans="34:41">
      <c r="AH3688" s="92"/>
      <c r="AI3688" s="92"/>
      <c r="AJ3688" s="92"/>
      <c r="AK3688" s="92"/>
      <c r="AL3688" s="92"/>
      <c r="AM3688" s="92"/>
      <c r="AN3688" s="92"/>
      <c r="AO3688" s="92"/>
    </row>
    <row r="3689" spans="34:41">
      <c r="AH3689" s="92"/>
      <c r="AI3689" s="92"/>
      <c r="AJ3689" s="92"/>
      <c r="AK3689" s="92"/>
      <c r="AL3689" s="92"/>
      <c r="AM3689" s="92"/>
      <c r="AN3689" s="92"/>
      <c r="AO3689" s="92"/>
    </row>
    <row r="3690" spans="34:41">
      <c r="AH3690" s="92"/>
      <c r="AI3690" s="92"/>
      <c r="AJ3690" s="92"/>
      <c r="AK3690" s="92"/>
      <c r="AL3690" s="92"/>
      <c r="AM3690" s="92"/>
      <c r="AN3690" s="92"/>
      <c r="AO3690" s="92"/>
    </row>
    <row r="3691" spans="34:41">
      <c r="AH3691" s="92"/>
      <c r="AI3691" s="92"/>
      <c r="AJ3691" s="92"/>
      <c r="AK3691" s="92"/>
      <c r="AL3691" s="92"/>
      <c r="AM3691" s="92"/>
      <c r="AN3691" s="92"/>
      <c r="AO3691" s="92"/>
    </row>
    <row r="3692" spans="34:41">
      <c r="AH3692" s="92"/>
      <c r="AI3692" s="92"/>
      <c r="AJ3692" s="92"/>
      <c r="AK3692" s="92"/>
      <c r="AL3692" s="92"/>
      <c r="AM3692" s="92"/>
      <c r="AN3692" s="92"/>
      <c r="AO3692" s="92"/>
    </row>
    <row r="3693" spans="34:41">
      <c r="AH3693" s="92"/>
      <c r="AI3693" s="92"/>
      <c r="AJ3693" s="92"/>
      <c r="AK3693" s="92"/>
      <c r="AL3693" s="92"/>
      <c r="AM3693" s="92"/>
      <c r="AN3693" s="92"/>
      <c r="AO3693" s="92"/>
    </row>
    <row r="3694" spans="34:41">
      <c r="AH3694" s="92"/>
      <c r="AI3694" s="92"/>
      <c r="AJ3694" s="92"/>
      <c r="AK3694" s="92"/>
      <c r="AL3694" s="92"/>
      <c r="AM3694" s="92"/>
      <c r="AN3694" s="92"/>
      <c r="AO3694" s="92"/>
    </row>
    <row r="3695" spans="34:41">
      <c r="AH3695" s="92"/>
      <c r="AI3695" s="92"/>
      <c r="AJ3695" s="92"/>
      <c r="AK3695" s="92"/>
      <c r="AL3695" s="92"/>
      <c r="AM3695" s="92"/>
      <c r="AN3695" s="92"/>
      <c r="AO3695" s="92"/>
    </row>
    <row r="3696" spans="34:41">
      <c r="AH3696" s="92"/>
      <c r="AI3696" s="92"/>
      <c r="AJ3696" s="92"/>
      <c r="AK3696" s="92"/>
      <c r="AL3696" s="92"/>
      <c r="AM3696" s="92"/>
      <c r="AN3696" s="92"/>
      <c r="AO3696" s="92"/>
    </row>
    <row r="3697" spans="34:41">
      <c r="AH3697" s="92"/>
      <c r="AI3697" s="92"/>
      <c r="AJ3697" s="92"/>
      <c r="AK3697" s="92"/>
      <c r="AL3697" s="92"/>
      <c r="AM3697" s="92"/>
      <c r="AN3697" s="92"/>
      <c r="AO3697" s="92"/>
    </row>
    <row r="3698" spans="34:41">
      <c r="AH3698" s="92"/>
      <c r="AI3698" s="92"/>
      <c r="AJ3698" s="92"/>
      <c r="AK3698" s="92"/>
      <c r="AL3698" s="92"/>
      <c r="AM3698" s="92"/>
      <c r="AN3698" s="92"/>
      <c r="AO3698" s="92"/>
    </row>
    <row r="3699" spans="34:41">
      <c r="AH3699" s="92"/>
      <c r="AI3699" s="92"/>
      <c r="AJ3699" s="92"/>
      <c r="AK3699" s="92"/>
      <c r="AL3699" s="92"/>
      <c r="AM3699" s="92"/>
      <c r="AN3699" s="92"/>
      <c r="AO3699" s="92"/>
    </row>
    <row r="3700" spans="34:41">
      <c r="AH3700" s="92"/>
      <c r="AI3700" s="92"/>
      <c r="AJ3700" s="92"/>
      <c r="AK3700" s="92"/>
      <c r="AL3700" s="92"/>
      <c r="AM3700" s="92"/>
      <c r="AN3700" s="92"/>
      <c r="AO3700" s="92"/>
    </row>
    <row r="3701" spans="34:41">
      <c r="AH3701" s="92"/>
      <c r="AI3701" s="92"/>
      <c r="AJ3701" s="92"/>
      <c r="AK3701" s="92"/>
      <c r="AL3701" s="92"/>
      <c r="AM3701" s="92"/>
      <c r="AN3701" s="92"/>
      <c r="AO3701" s="92"/>
    </row>
    <row r="3702" spans="34:41">
      <c r="AH3702" s="92"/>
      <c r="AI3702" s="92"/>
      <c r="AJ3702" s="92"/>
      <c r="AK3702" s="92"/>
      <c r="AL3702" s="92"/>
      <c r="AM3702" s="92"/>
      <c r="AN3702" s="92"/>
      <c r="AO3702" s="92"/>
    </row>
    <row r="3703" spans="34:41">
      <c r="AH3703" s="92"/>
      <c r="AI3703" s="92"/>
      <c r="AJ3703" s="92"/>
      <c r="AK3703" s="92"/>
      <c r="AL3703" s="92"/>
      <c r="AM3703" s="92"/>
      <c r="AN3703" s="92"/>
      <c r="AO3703" s="92"/>
    </row>
    <row r="3704" spans="34:41">
      <c r="AH3704" s="92"/>
      <c r="AI3704" s="92"/>
      <c r="AJ3704" s="92"/>
      <c r="AK3704" s="92"/>
      <c r="AL3704" s="92"/>
      <c r="AM3704" s="92"/>
      <c r="AN3704" s="92"/>
      <c r="AO3704" s="92"/>
    </row>
    <row r="3705" spans="34:41">
      <c r="AH3705" s="92"/>
      <c r="AI3705" s="92"/>
      <c r="AJ3705" s="92"/>
      <c r="AK3705" s="92"/>
      <c r="AL3705" s="92"/>
      <c r="AM3705" s="92"/>
      <c r="AN3705" s="92"/>
      <c r="AO3705" s="92"/>
    </row>
    <row r="3706" spans="34:41">
      <c r="AH3706" s="92"/>
      <c r="AI3706" s="92"/>
      <c r="AJ3706" s="92"/>
      <c r="AK3706" s="92"/>
      <c r="AL3706" s="92"/>
      <c r="AM3706" s="92"/>
      <c r="AN3706" s="92"/>
      <c r="AO3706" s="92"/>
    </row>
    <row r="3707" spans="34:41">
      <c r="AH3707" s="92"/>
      <c r="AI3707" s="92"/>
      <c r="AJ3707" s="92"/>
      <c r="AK3707" s="92"/>
      <c r="AL3707" s="92"/>
      <c r="AM3707" s="92"/>
      <c r="AN3707" s="92"/>
      <c r="AO3707" s="92"/>
    </row>
    <row r="3708" spans="34:41">
      <c r="AH3708" s="92"/>
      <c r="AI3708" s="92"/>
      <c r="AJ3708" s="92"/>
      <c r="AK3708" s="92"/>
      <c r="AL3708" s="92"/>
      <c r="AM3708" s="92"/>
      <c r="AN3708" s="92"/>
      <c r="AO3708" s="92"/>
    </row>
    <row r="3709" spans="34:41">
      <c r="AH3709" s="92"/>
      <c r="AI3709" s="92"/>
      <c r="AJ3709" s="92"/>
      <c r="AK3709" s="92"/>
      <c r="AL3709" s="92"/>
      <c r="AM3709" s="92"/>
      <c r="AN3709" s="92"/>
      <c r="AO3709" s="92"/>
    </row>
    <row r="3710" spans="34:41">
      <c r="AH3710" s="92"/>
      <c r="AI3710" s="92"/>
      <c r="AJ3710" s="92"/>
      <c r="AK3710" s="92"/>
      <c r="AL3710" s="92"/>
      <c r="AM3710" s="92"/>
      <c r="AN3710" s="92"/>
      <c r="AO3710" s="92"/>
    </row>
    <row r="3711" spans="34:41">
      <c r="AH3711" s="92"/>
      <c r="AI3711" s="92"/>
      <c r="AJ3711" s="92"/>
      <c r="AK3711" s="92"/>
      <c r="AL3711" s="92"/>
      <c r="AM3711" s="92"/>
      <c r="AN3711" s="92"/>
      <c r="AO3711" s="92"/>
    </row>
    <row r="3712" spans="34:41">
      <c r="AH3712" s="92"/>
      <c r="AI3712" s="92"/>
      <c r="AJ3712" s="92"/>
      <c r="AK3712" s="92"/>
      <c r="AL3712" s="92"/>
      <c r="AM3712" s="92"/>
      <c r="AN3712" s="92"/>
      <c r="AO3712" s="92"/>
    </row>
    <row r="3713" spans="34:41">
      <c r="AH3713" s="92"/>
      <c r="AI3713" s="92"/>
      <c r="AJ3713" s="92"/>
      <c r="AK3713" s="92"/>
      <c r="AL3713" s="92"/>
      <c r="AM3713" s="92"/>
      <c r="AN3713" s="92"/>
      <c r="AO3713" s="92"/>
    </row>
    <row r="3714" spans="34:41">
      <c r="AH3714" s="92"/>
      <c r="AI3714" s="92"/>
      <c r="AJ3714" s="92"/>
      <c r="AK3714" s="92"/>
      <c r="AL3714" s="92"/>
      <c r="AM3714" s="92"/>
      <c r="AN3714" s="92"/>
      <c r="AO3714" s="92"/>
    </row>
    <row r="3715" spans="34:41">
      <c r="AH3715" s="92"/>
      <c r="AI3715" s="92"/>
      <c r="AJ3715" s="92"/>
      <c r="AK3715" s="92"/>
      <c r="AL3715" s="92"/>
      <c r="AM3715" s="92"/>
      <c r="AN3715" s="92"/>
      <c r="AO3715" s="92"/>
    </row>
    <row r="3716" spans="34:41">
      <c r="AH3716" s="92"/>
      <c r="AI3716" s="92"/>
      <c r="AJ3716" s="92"/>
      <c r="AK3716" s="92"/>
      <c r="AL3716" s="92"/>
      <c r="AM3716" s="92"/>
      <c r="AN3716" s="92"/>
      <c r="AO3716" s="92"/>
    </row>
    <row r="3717" spans="34:41">
      <c r="AH3717" s="92"/>
      <c r="AI3717" s="92"/>
      <c r="AJ3717" s="92"/>
      <c r="AK3717" s="92"/>
      <c r="AL3717" s="92"/>
      <c r="AM3717" s="92"/>
      <c r="AN3717" s="92"/>
      <c r="AO3717" s="92"/>
    </row>
    <row r="3718" spans="34:41">
      <c r="AH3718" s="92"/>
      <c r="AI3718" s="92"/>
      <c r="AJ3718" s="92"/>
      <c r="AK3718" s="92"/>
      <c r="AL3718" s="92"/>
      <c r="AM3718" s="92"/>
      <c r="AN3718" s="92"/>
      <c r="AO3718" s="92"/>
    </row>
    <row r="3719" spans="34:41">
      <c r="AH3719" s="92"/>
      <c r="AI3719" s="92"/>
      <c r="AJ3719" s="92"/>
      <c r="AK3719" s="92"/>
      <c r="AL3719" s="92"/>
      <c r="AM3719" s="92"/>
      <c r="AN3719" s="92"/>
      <c r="AO3719" s="92"/>
    </row>
    <row r="3720" spans="34:41">
      <c r="AH3720" s="92"/>
      <c r="AI3720" s="92"/>
      <c r="AJ3720" s="92"/>
      <c r="AK3720" s="92"/>
      <c r="AL3720" s="92"/>
      <c r="AM3720" s="92"/>
      <c r="AN3720" s="92"/>
      <c r="AO3720" s="92"/>
    </row>
    <row r="3721" spans="34:41">
      <c r="AH3721" s="92"/>
      <c r="AI3721" s="92"/>
      <c r="AJ3721" s="92"/>
      <c r="AK3721" s="92"/>
      <c r="AL3721" s="92"/>
      <c r="AM3721" s="92"/>
      <c r="AN3721" s="92"/>
      <c r="AO3721" s="92"/>
    </row>
    <row r="3722" spans="34:41">
      <c r="AH3722" s="92"/>
      <c r="AI3722" s="92"/>
      <c r="AJ3722" s="92"/>
      <c r="AK3722" s="92"/>
      <c r="AL3722" s="92"/>
      <c r="AM3722" s="92"/>
      <c r="AN3722" s="92"/>
      <c r="AO3722" s="92"/>
    </row>
    <row r="3723" spans="34:41">
      <c r="AH3723" s="92"/>
      <c r="AI3723" s="92"/>
      <c r="AJ3723" s="92"/>
      <c r="AK3723" s="92"/>
      <c r="AL3723" s="92"/>
      <c r="AM3723" s="92"/>
      <c r="AN3723" s="92"/>
      <c r="AO3723" s="92"/>
    </row>
    <row r="3724" spans="34:41">
      <c r="AH3724" s="92"/>
      <c r="AI3724" s="92"/>
      <c r="AJ3724" s="92"/>
      <c r="AK3724" s="92"/>
      <c r="AL3724" s="92"/>
      <c r="AM3724" s="92"/>
      <c r="AN3724" s="92"/>
      <c r="AO3724" s="92"/>
    </row>
    <row r="3725" spans="34:41">
      <c r="AH3725" s="92"/>
      <c r="AI3725" s="92"/>
      <c r="AJ3725" s="92"/>
      <c r="AK3725" s="92"/>
      <c r="AL3725" s="92"/>
      <c r="AM3725" s="92"/>
      <c r="AN3725" s="92"/>
      <c r="AO3725" s="92"/>
    </row>
    <row r="3726" spans="34:41">
      <c r="AH3726" s="92"/>
      <c r="AI3726" s="92"/>
      <c r="AJ3726" s="92"/>
      <c r="AK3726" s="92"/>
      <c r="AL3726" s="92"/>
      <c r="AM3726" s="92"/>
      <c r="AN3726" s="92"/>
      <c r="AO3726" s="92"/>
    </row>
    <row r="3727" spans="34:41">
      <c r="AH3727" s="92"/>
      <c r="AI3727" s="92"/>
      <c r="AJ3727" s="92"/>
      <c r="AK3727" s="92"/>
      <c r="AL3727" s="92"/>
      <c r="AM3727" s="92"/>
      <c r="AN3727" s="92"/>
      <c r="AO3727" s="92"/>
    </row>
    <row r="3728" spans="34:41">
      <c r="AH3728" s="92"/>
      <c r="AI3728" s="92"/>
      <c r="AJ3728" s="92"/>
      <c r="AK3728" s="92"/>
      <c r="AL3728" s="92"/>
      <c r="AM3728" s="92"/>
      <c r="AN3728" s="92"/>
      <c r="AO3728" s="92"/>
    </row>
    <row r="3729" spans="34:41">
      <c r="AH3729" s="92"/>
      <c r="AI3729" s="92"/>
      <c r="AJ3729" s="92"/>
      <c r="AK3729" s="92"/>
      <c r="AL3729" s="92"/>
      <c r="AM3729" s="92"/>
      <c r="AN3729" s="92"/>
      <c r="AO3729" s="92"/>
    </row>
    <row r="3730" spans="34:41">
      <c r="AH3730" s="92"/>
      <c r="AI3730" s="92"/>
      <c r="AJ3730" s="92"/>
      <c r="AK3730" s="92"/>
      <c r="AL3730" s="92"/>
      <c r="AM3730" s="92"/>
      <c r="AN3730" s="92"/>
      <c r="AO3730" s="92"/>
    </row>
    <row r="3731" spans="34:41">
      <c r="AH3731" s="92"/>
      <c r="AI3731" s="92"/>
      <c r="AJ3731" s="92"/>
      <c r="AK3731" s="92"/>
      <c r="AL3731" s="92"/>
      <c r="AM3731" s="92"/>
      <c r="AN3731" s="92"/>
      <c r="AO3731" s="92"/>
    </row>
    <row r="3732" spans="34:41">
      <c r="AH3732" s="92"/>
      <c r="AI3732" s="92"/>
      <c r="AJ3732" s="92"/>
      <c r="AK3732" s="92"/>
      <c r="AL3732" s="92"/>
      <c r="AM3732" s="92"/>
      <c r="AN3732" s="92"/>
      <c r="AO3732" s="92"/>
    </row>
    <row r="3733" spans="34:41">
      <c r="AH3733" s="92"/>
      <c r="AI3733" s="92"/>
      <c r="AJ3733" s="92"/>
      <c r="AK3733" s="92"/>
      <c r="AL3733" s="92"/>
      <c r="AM3733" s="92"/>
      <c r="AN3733" s="92"/>
      <c r="AO3733" s="92"/>
    </row>
    <row r="3734" spans="34:41">
      <c r="AH3734" s="92"/>
      <c r="AI3734" s="92"/>
      <c r="AJ3734" s="92"/>
      <c r="AK3734" s="92"/>
      <c r="AL3734" s="92"/>
      <c r="AM3734" s="92"/>
      <c r="AN3734" s="92"/>
      <c r="AO3734" s="92"/>
    </row>
    <row r="3735" spans="34:41">
      <c r="AH3735" s="92"/>
      <c r="AI3735" s="92"/>
      <c r="AJ3735" s="92"/>
      <c r="AK3735" s="92"/>
      <c r="AL3735" s="92"/>
      <c r="AM3735" s="92"/>
      <c r="AN3735" s="92"/>
      <c r="AO3735" s="92"/>
    </row>
    <row r="3736" spans="34:41">
      <c r="AH3736" s="92"/>
      <c r="AI3736" s="92"/>
      <c r="AJ3736" s="92"/>
      <c r="AK3736" s="92"/>
      <c r="AL3736" s="92"/>
      <c r="AM3736" s="92"/>
      <c r="AN3736" s="92"/>
      <c r="AO3736" s="92"/>
    </row>
    <row r="3737" spans="34:41">
      <c r="AH3737" s="92"/>
      <c r="AI3737" s="92"/>
      <c r="AJ3737" s="92"/>
      <c r="AK3737" s="92"/>
      <c r="AL3737" s="92"/>
      <c r="AM3737" s="92"/>
      <c r="AN3737" s="92"/>
      <c r="AO3737" s="92"/>
    </row>
    <row r="3738" spans="34:41">
      <c r="AH3738" s="92"/>
      <c r="AI3738" s="92"/>
      <c r="AJ3738" s="92"/>
      <c r="AK3738" s="92"/>
      <c r="AL3738" s="92"/>
      <c r="AM3738" s="92"/>
      <c r="AN3738" s="92"/>
      <c r="AO3738" s="92"/>
    </row>
    <row r="3739" spans="34:41">
      <c r="AH3739" s="92"/>
      <c r="AI3739" s="92"/>
      <c r="AJ3739" s="92"/>
      <c r="AK3739" s="92"/>
      <c r="AL3739" s="92"/>
      <c r="AM3739" s="92"/>
      <c r="AN3739" s="92"/>
      <c r="AO3739" s="92"/>
    </row>
    <row r="3740" spans="34:41">
      <c r="AH3740" s="92"/>
      <c r="AI3740" s="92"/>
      <c r="AJ3740" s="92"/>
      <c r="AK3740" s="92"/>
      <c r="AL3740" s="92"/>
      <c r="AM3740" s="92"/>
      <c r="AN3740" s="92"/>
      <c r="AO3740" s="92"/>
    </row>
    <row r="3741" spans="34:41">
      <c r="AH3741" s="92"/>
      <c r="AI3741" s="92"/>
      <c r="AJ3741" s="92"/>
      <c r="AK3741" s="92"/>
      <c r="AL3741" s="92"/>
      <c r="AM3741" s="92"/>
      <c r="AN3741" s="92"/>
      <c r="AO3741" s="92"/>
    </row>
    <row r="3742" spans="34:41">
      <c r="AH3742" s="92"/>
      <c r="AI3742" s="92"/>
      <c r="AJ3742" s="92"/>
      <c r="AK3742" s="92"/>
      <c r="AL3742" s="92"/>
      <c r="AM3742" s="92"/>
      <c r="AN3742" s="92"/>
      <c r="AO3742" s="92"/>
    </row>
    <row r="3743" spans="34:41">
      <c r="AH3743" s="92"/>
      <c r="AI3743" s="92"/>
      <c r="AJ3743" s="92"/>
      <c r="AK3743" s="92"/>
      <c r="AL3743" s="92"/>
      <c r="AM3743" s="92"/>
      <c r="AN3743" s="92"/>
      <c r="AO3743" s="92"/>
    </row>
    <row r="3744" spans="34:41">
      <c r="AH3744" s="92"/>
      <c r="AI3744" s="92"/>
      <c r="AJ3744" s="92"/>
      <c r="AK3744" s="92"/>
      <c r="AL3744" s="92"/>
      <c r="AM3744" s="92"/>
      <c r="AN3744" s="92"/>
      <c r="AO3744" s="92"/>
    </row>
    <row r="3745" spans="34:41">
      <c r="AH3745" s="92"/>
      <c r="AI3745" s="92"/>
      <c r="AJ3745" s="92"/>
      <c r="AK3745" s="92"/>
      <c r="AL3745" s="92"/>
      <c r="AM3745" s="92"/>
      <c r="AN3745" s="92"/>
      <c r="AO3745" s="92"/>
    </row>
    <row r="3746" spans="34:41">
      <c r="AH3746" s="92"/>
      <c r="AI3746" s="92"/>
      <c r="AJ3746" s="92"/>
      <c r="AK3746" s="92"/>
      <c r="AL3746" s="92"/>
      <c r="AM3746" s="92"/>
      <c r="AN3746" s="92"/>
      <c r="AO3746" s="92"/>
    </row>
    <row r="3747" spans="34:41">
      <c r="AH3747" s="92"/>
      <c r="AI3747" s="92"/>
      <c r="AJ3747" s="92"/>
      <c r="AK3747" s="92"/>
      <c r="AL3747" s="92"/>
      <c r="AM3747" s="92"/>
      <c r="AN3747" s="92"/>
      <c r="AO3747" s="92"/>
    </row>
    <row r="3748" spans="34:41">
      <c r="AH3748" s="92"/>
      <c r="AI3748" s="92"/>
      <c r="AJ3748" s="92"/>
      <c r="AK3748" s="92"/>
      <c r="AL3748" s="92"/>
      <c r="AM3748" s="92"/>
      <c r="AN3748" s="92"/>
      <c r="AO3748" s="92"/>
    </row>
    <row r="3749" spans="34:41">
      <c r="AH3749" s="92"/>
      <c r="AI3749" s="92"/>
      <c r="AJ3749" s="92"/>
      <c r="AK3749" s="92"/>
      <c r="AL3749" s="92"/>
      <c r="AM3749" s="92"/>
      <c r="AN3749" s="92"/>
      <c r="AO3749" s="92"/>
    </row>
    <row r="3750" spans="34:41">
      <c r="AH3750" s="92"/>
      <c r="AI3750" s="92"/>
      <c r="AJ3750" s="92"/>
      <c r="AK3750" s="92"/>
      <c r="AL3750" s="92"/>
      <c r="AM3750" s="92"/>
      <c r="AN3750" s="92"/>
      <c r="AO3750" s="92"/>
    </row>
    <row r="3751" spans="34:41">
      <c r="AH3751" s="92"/>
      <c r="AI3751" s="92"/>
      <c r="AJ3751" s="92"/>
      <c r="AK3751" s="92"/>
      <c r="AL3751" s="92"/>
      <c r="AM3751" s="92"/>
      <c r="AN3751" s="92"/>
      <c r="AO3751" s="92"/>
    </row>
    <row r="3752" spans="34:41">
      <c r="AH3752" s="92"/>
      <c r="AI3752" s="92"/>
      <c r="AJ3752" s="92"/>
      <c r="AK3752" s="92"/>
      <c r="AL3752" s="92"/>
      <c r="AM3752" s="92"/>
      <c r="AN3752" s="92"/>
      <c r="AO3752" s="92"/>
    </row>
    <row r="3753" spans="34:41">
      <c r="AH3753" s="92"/>
      <c r="AI3753" s="92"/>
      <c r="AJ3753" s="92"/>
      <c r="AK3753" s="92"/>
      <c r="AL3753" s="92"/>
      <c r="AM3753" s="92"/>
      <c r="AN3753" s="92"/>
      <c r="AO3753" s="92"/>
    </row>
    <row r="3754" spans="34:41">
      <c r="AH3754" s="92"/>
      <c r="AI3754" s="92"/>
      <c r="AJ3754" s="92"/>
      <c r="AK3754" s="92"/>
      <c r="AL3754" s="92"/>
      <c r="AM3754" s="92"/>
      <c r="AN3754" s="92"/>
      <c r="AO3754" s="92"/>
    </row>
    <row r="3755" spans="34:41">
      <c r="AH3755" s="92"/>
      <c r="AI3755" s="92"/>
      <c r="AJ3755" s="92"/>
      <c r="AK3755" s="92"/>
      <c r="AL3755" s="92"/>
      <c r="AM3755" s="92"/>
      <c r="AN3755" s="92"/>
      <c r="AO3755" s="92"/>
    </row>
    <row r="3756" spans="34:41">
      <c r="AH3756" s="92"/>
      <c r="AI3756" s="92"/>
      <c r="AJ3756" s="92"/>
      <c r="AK3756" s="92"/>
      <c r="AL3756" s="92"/>
      <c r="AM3756" s="92"/>
      <c r="AN3756" s="92"/>
      <c r="AO3756" s="92"/>
    </row>
    <row r="3757" spans="34:41">
      <c r="AH3757" s="92"/>
      <c r="AI3757" s="92"/>
      <c r="AJ3757" s="92"/>
      <c r="AK3757" s="92"/>
      <c r="AL3757" s="92"/>
      <c r="AM3757" s="92"/>
      <c r="AN3757" s="92"/>
      <c r="AO3757" s="92"/>
    </row>
    <row r="3758" spans="34:41">
      <c r="AH3758" s="92"/>
      <c r="AI3758" s="92"/>
      <c r="AJ3758" s="92"/>
      <c r="AK3758" s="92"/>
      <c r="AL3758" s="92"/>
      <c r="AM3758" s="92"/>
      <c r="AN3758" s="92"/>
      <c r="AO3758" s="92"/>
    </row>
    <row r="3759" spans="34:41">
      <c r="AH3759" s="92"/>
      <c r="AI3759" s="92"/>
      <c r="AJ3759" s="92"/>
      <c r="AK3759" s="92"/>
      <c r="AL3759" s="92"/>
      <c r="AM3759" s="92"/>
      <c r="AN3759" s="92"/>
      <c r="AO3759" s="92"/>
    </row>
    <row r="3760" spans="34:41">
      <c r="AH3760" s="92"/>
      <c r="AI3760" s="92"/>
      <c r="AJ3760" s="92"/>
      <c r="AK3760" s="92"/>
      <c r="AL3760" s="92"/>
      <c r="AM3760" s="92"/>
      <c r="AN3760" s="92"/>
      <c r="AO3760" s="92"/>
    </row>
    <row r="3761" spans="34:41">
      <c r="AH3761" s="92"/>
      <c r="AI3761" s="92"/>
      <c r="AJ3761" s="92"/>
      <c r="AK3761" s="92"/>
      <c r="AL3761" s="92"/>
      <c r="AM3761" s="92"/>
      <c r="AN3761" s="92"/>
      <c r="AO3761" s="92"/>
    </row>
    <row r="3762" spans="34:41">
      <c r="AH3762" s="92"/>
      <c r="AI3762" s="92"/>
      <c r="AJ3762" s="92"/>
      <c r="AK3762" s="92"/>
      <c r="AL3762" s="92"/>
      <c r="AM3762" s="92"/>
      <c r="AN3762" s="92"/>
      <c r="AO3762" s="92"/>
    </row>
    <row r="3763" spans="34:41">
      <c r="AH3763" s="92"/>
      <c r="AI3763" s="92"/>
      <c r="AJ3763" s="92"/>
      <c r="AK3763" s="92"/>
      <c r="AL3763" s="92"/>
      <c r="AM3763" s="92"/>
      <c r="AN3763" s="92"/>
      <c r="AO3763" s="92"/>
    </row>
    <row r="3764" spans="34:41">
      <c r="AH3764" s="92"/>
      <c r="AI3764" s="92"/>
      <c r="AJ3764" s="92"/>
      <c r="AK3764" s="92"/>
      <c r="AL3764" s="92"/>
      <c r="AM3764" s="92"/>
      <c r="AN3764" s="92"/>
      <c r="AO3764" s="92"/>
    </row>
    <row r="3765" spans="34:41">
      <c r="AH3765" s="92"/>
      <c r="AI3765" s="92"/>
      <c r="AJ3765" s="92"/>
      <c r="AK3765" s="92"/>
      <c r="AL3765" s="92"/>
      <c r="AM3765" s="92"/>
      <c r="AN3765" s="92"/>
      <c r="AO3765" s="92"/>
    </row>
    <row r="3766" spans="34:41">
      <c r="AH3766" s="92"/>
      <c r="AI3766" s="92"/>
      <c r="AJ3766" s="92"/>
      <c r="AK3766" s="92"/>
      <c r="AL3766" s="92"/>
      <c r="AM3766" s="92"/>
      <c r="AN3766" s="92"/>
      <c r="AO3766" s="92"/>
    </row>
    <row r="3767" spans="34:41">
      <c r="AH3767" s="92"/>
      <c r="AI3767" s="92"/>
      <c r="AJ3767" s="92"/>
      <c r="AK3767" s="92"/>
      <c r="AL3767" s="92"/>
      <c r="AM3767" s="92"/>
      <c r="AN3767" s="92"/>
      <c r="AO3767" s="92"/>
    </row>
    <row r="3768" spans="34:41">
      <c r="AH3768" s="92"/>
      <c r="AI3768" s="92"/>
      <c r="AJ3768" s="92"/>
      <c r="AK3768" s="92"/>
      <c r="AL3768" s="92"/>
      <c r="AM3768" s="92"/>
      <c r="AN3768" s="92"/>
      <c r="AO3768" s="92"/>
    </row>
    <row r="3769" spans="34:41">
      <c r="AH3769" s="92"/>
      <c r="AI3769" s="92"/>
      <c r="AJ3769" s="92"/>
      <c r="AK3769" s="92"/>
      <c r="AL3769" s="92"/>
      <c r="AM3769" s="92"/>
      <c r="AN3769" s="92"/>
      <c r="AO3769" s="92"/>
    </row>
    <row r="3770" spans="34:41">
      <c r="AH3770" s="92"/>
      <c r="AI3770" s="92"/>
      <c r="AJ3770" s="92"/>
      <c r="AK3770" s="92"/>
      <c r="AL3770" s="92"/>
      <c r="AM3770" s="92"/>
      <c r="AN3770" s="92"/>
      <c r="AO3770" s="92"/>
    </row>
    <row r="3771" spans="34:41">
      <c r="AH3771" s="92"/>
      <c r="AI3771" s="92"/>
      <c r="AJ3771" s="92"/>
      <c r="AK3771" s="92"/>
      <c r="AL3771" s="92"/>
      <c r="AM3771" s="92"/>
      <c r="AN3771" s="92"/>
      <c r="AO3771" s="92"/>
    </row>
    <row r="3772" spans="34:41">
      <c r="AH3772" s="92"/>
      <c r="AI3772" s="92"/>
      <c r="AJ3772" s="92"/>
      <c r="AK3772" s="92"/>
      <c r="AL3772" s="92"/>
      <c r="AM3772" s="92"/>
      <c r="AN3772" s="92"/>
      <c r="AO3772" s="92"/>
    </row>
    <row r="3773" spans="34:41">
      <c r="AH3773" s="92"/>
      <c r="AI3773" s="92"/>
      <c r="AJ3773" s="92"/>
      <c r="AK3773" s="92"/>
      <c r="AL3773" s="92"/>
      <c r="AM3773" s="92"/>
      <c r="AN3773" s="92"/>
      <c r="AO3773" s="92"/>
    </row>
    <row r="3774" spans="34:41">
      <c r="AH3774" s="92"/>
      <c r="AI3774" s="92"/>
      <c r="AJ3774" s="92"/>
      <c r="AK3774" s="92"/>
      <c r="AL3774" s="92"/>
      <c r="AM3774" s="92"/>
      <c r="AN3774" s="92"/>
      <c r="AO3774" s="92"/>
    </row>
    <row r="3775" spans="34:41">
      <c r="AH3775" s="92"/>
      <c r="AI3775" s="92"/>
      <c r="AJ3775" s="92"/>
      <c r="AK3775" s="92"/>
      <c r="AL3775" s="92"/>
      <c r="AM3775" s="92"/>
      <c r="AN3775" s="92"/>
      <c r="AO3775" s="92"/>
    </row>
    <row r="3776" spans="34:41">
      <c r="AH3776" s="92"/>
      <c r="AI3776" s="92"/>
      <c r="AJ3776" s="92"/>
      <c r="AK3776" s="92"/>
      <c r="AL3776" s="92"/>
      <c r="AM3776" s="92"/>
      <c r="AN3776" s="92"/>
      <c r="AO3776" s="92"/>
    </row>
    <row r="3777" spans="34:41">
      <c r="AH3777" s="92"/>
      <c r="AI3777" s="92"/>
      <c r="AJ3777" s="92"/>
      <c r="AK3777" s="92"/>
      <c r="AL3777" s="92"/>
      <c r="AM3777" s="92"/>
      <c r="AN3777" s="92"/>
      <c r="AO3777" s="92"/>
    </row>
    <row r="3778" spans="34:41">
      <c r="AH3778" s="92"/>
      <c r="AI3778" s="92"/>
      <c r="AJ3778" s="92"/>
      <c r="AK3778" s="92"/>
      <c r="AL3778" s="92"/>
      <c r="AM3778" s="92"/>
      <c r="AN3778" s="92"/>
      <c r="AO3778" s="92"/>
    </row>
    <row r="3779" spans="34:41">
      <c r="AH3779" s="92"/>
      <c r="AI3779" s="92"/>
      <c r="AJ3779" s="92"/>
      <c r="AK3779" s="92"/>
      <c r="AL3779" s="92"/>
      <c r="AM3779" s="92"/>
      <c r="AN3779" s="92"/>
      <c r="AO3779" s="92"/>
    </row>
    <row r="3780" spans="34:41">
      <c r="AH3780" s="92"/>
      <c r="AI3780" s="92"/>
      <c r="AJ3780" s="92"/>
      <c r="AK3780" s="92"/>
      <c r="AL3780" s="92"/>
      <c r="AM3780" s="92"/>
      <c r="AN3780" s="92"/>
      <c r="AO3780" s="92"/>
    </row>
    <row r="3781" spans="34:41">
      <c r="AH3781" s="92"/>
      <c r="AI3781" s="92"/>
      <c r="AJ3781" s="92"/>
      <c r="AK3781" s="92"/>
      <c r="AL3781" s="92"/>
      <c r="AM3781" s="92"/>
      <c r="AN3781" s="92"/>
      <c r="AO3781" s="92"/>
    </row>
    <row r="3782" spans="34:41">
      <c r="AH3782" s="92"/>
      <c r="AI3782" s="92"/>
      <c r="AJ3782" s="92"/>
      <c r="AK3782" s="92"/>
      <c r="AL3782" s="92"/>
      <c r="AM3782" s="92"/>
      <c r="AN3782" s="92"/>
      <c r="AO3782" s="92"/>
    </row>
    <row r="3783" spans="34:41">
      <c r="AH3783" s="92"/>
      <c r="AI3783" s="92"/>
      <c r="AJ3783" s="92"/>
      <c r="AK3783" s="92"/>
      <c r="AL3783" s="92"/>
      <c r="AM3783" s="92"/>
      <c r="AN3783" s="92"/>
      <c r="AO3783" s="92"/>
    </row>
    <row r="3784" spans="34:41">
      <c r="AH3784" s="92"/>
      <c r="AI3784" s="92"/>
      <c r="AJ3784" s="92"/>
      <c r="AK3784" s="92"/>
      <c r="AL3784" s="92"/>
      <c r="AM3784" s="92"/>
      <c r="AN3784" s="92"/>
      <c r="AO3784" s="92"/>
    </row>
    <row r="3785" spans="34:41">
      <c r="AH3785" s="92"/>
      <c r="AI3785" s="92"/>
      <c r="AJ3785" s="92"/>
      <c r="AK3785" s="92"/>
      <c r="AL3785" s="92"/>
      <c r="AM3785" s="92"/>
      <c r="AN3785" s="92"/>
      <c r="AO3785" s="92"/>
    </row>
    <row r="3786" spans="34:41">
      <c r="AH3786" s="92"/>
      <c r="AI3786" s="92"/>
      <c r="AJ3786" s="92"/>
      <c r="AK3786" s="92"/>
      <c r="AL3786" s="92"/>
      <c r="AM3786" s="92"/>
      <c r="AN3786" s="92"/>
      <c r="AO3786" s="92"/>
    </row>
    <row r="3787" spans="34:41">
      <c r="AH3787" s="92"/>
      <c r="AI3787" s="92"/>
      <c r="AJ3787" s="92"/>
      <c r="AK3787" s="92"/>
      <c r="AL3787" s="92"/>
      <c r="AM3787" s="92"/>
      <c r="AN3787" s="92"/>
      <c r="AO3787" s="92"/>
    </row>
    <row r="3788" spans="34:41">
      <c r="AH3788" s="92"/>
      <c r="AI3788" s="92"/>
      <c r="AJ3788" s="92"/>
      <c r="AK3788" s="92"/>
      <c r="AL3788" s="92"/>
      <c r="AM3788" s="92"/>
      <c r="AN3788" s="92"/>
      <c r="AO3788" s="92"/>
    </row>
    <row r="3789" spans="34:41">
      <c r="AH3789" s="92"/>
      <c r="AI3789" s="92"/>
      <c r="AJ3789" s="92"/>
      <c r="AK3789" s="92"/>
      <c r="AL3789" s="92"/>
      <c r="AM3789" s="92"/>
      <c r="AN3789" s="92"/>
      <c r="AO3789" s="92"/>
    </row>
    <row r="3790" spans="34:41">
      <c r="AH3790" s="92"/>
      <c r="AI3790" s="92"/>
      <c r="AJ3790" s="92"/>
      <c r="AK3790" s="92"/>
      <c r="AL3790" s="92"/>
      <c r="AM3790" s="92"/>
      <c r="AN3790" s="92"/>
      <c r="AO3790" s="92"/>
    </row>
    <row r="3791" spans="34:41">
      <c r="AH3791" s="92"/>
      <c r="AI3791" s="92"/>
      <c r="AJ3791" s="92"/>
      <c r="AK3791" s="92"/>
      <c r="AL3791" s="92"/>
      <c r="AM3791" s="92"/>
      <c r="AN3791" s="92"/>
      <c r="AO3791" s="92"/>
    </row>
    <row r="3792" spans="34:41">
      <c r="AH3792" s="92"/>
      <c r="AI3792" s="92"/>
      <c r="AJ3792" s="92"/>
      <c r="AK3792" s="92"/>
      <c r="AL3792" s="92"/>
      <c r="AM3792" s="92"/>
      <c r="AN3792" s="92"/>
      <c r="AO3792" s="92"/>
    </row>
    <row r="3793" spans="34:41">
      <c r="AH3793" s="92"/>
      <c r="AI3793" s="92"/>
      <c r="AJ3793" s="92"/>
      <c r="AK3793" s="92"/>
      <c r="AL3793" s="92"/>
      <c r="AM3793" s="92"/>
      <c r="AN3793" s="92"/>
      <c r="AO3793" s="92"/>
    </row>
    <row r="3794" spans="34:41">
      <c r="AH3794" s="92"/>
      <c r="AI3794" s="92"/>
      <c r="AJ3794" s="92"/>
      <c r="AK3794" s="92"/>
      <c r="AL3794" s="92"/>
      <c r="AM3794" s="92"/>
      <c r="AN3794" s="92"/>
      <c r="AO3794" s="92"/>
    </row>
    <row r="3795" spans="34:41">
      <c r="AH3795" s="92"/>
      <c r="AI3795" s="92"/>
      <c r="AJ3795" s="92"/>
      <c r="AK3795" s="92"/>
      <c r="AL3795" s="92"/>
      <c r="AM3795" s="92"/>
      <c r="AN3795" s="92"/>
      <c r="AO3795" s="92"/>
    </row>
    <row r="3796" spans="34:41">
      <c r="AH3796" s="92"/>
      <c r="AI3796" s="92"/>
      <c r="AJ3796" s="92"/>
      <c r="AK3796" s="92"/>
      <c r="AL3796" s="92"/>
      <c r="AM3796" s="92"/>
      <c r="AN3796" s="92"/>
      <c r="AO3796" s="92"/>
    </row>
    <row r="3797" spans="34:41">
      <c r="AH3797" s="92"/>
      <c r="AI3797" s="92"/>
      <c r="AJ3797" s="92"/>
      <c r="AK3797" s="92"/>
      <c r="AL3797" s="92"/>
      <c r="AM3797" s="92"/>
      <c r="AN3797" s="92"/>
      <c r="AO3797" s="92"/>
    </row>
    <row r="3798" spans="34:41">
      <c r="AH3798" s="92"/>
      <c r="AI3798" s="92"/>
      <c r="AJ3798" s="92"/>
      <c r="AK3798" s="92"/>
      <c r="AL3798" s="92"/>
      <c r="AM3798" s="92"/>
      <c r="AN3798" s="92"/>
      <c r="AO3798" s="92"/>
    </row>
    <row r="3799" spans="34:41">
      <c r="AH3799" s="92"/>
      <c r="AI3799" s="92"/>
      <c r="AJ3799" s="92"/>
      <c r="AK3799" s="92"/>
      <c r="AL3799" s="92"/>
      <c r="AM3799" s="92"/>
      <c r="AN3799" s="92"/>
      <c r="AO3799" s="92"/>
    </row>
    <row r="3800" spans="34:41">
      <c r="AH3800" s="92"/>
      <c r="AI3800" s="92"/>
      <c r="AJ3800" s="92"/>
      <c r="AK3800" s="92"/>
      <c r="AL3800" s="92"/>
      <c r="AM3800" s="92"/>
      <c r="AN3800" s="92"/>
      <c r="AO3800" s="92"/>
    </row>
    <row r="3801" spans="34:41">
      <c r="AH3801" s="92"/>
      <c r="AI3801" s="92"/>
      <c r="AJ3801" s="92"/>
      <c r="AK3801" s="92"/>
      <c r="AL3801" s="92"/>
      <c r="AM3801" s="92"/>
      <c r="AN3801" s="92"/>
      <c r="AO3801" s="92"/>
    </row>
    <row r="3802" spans="34:41">
      <c r="AH3802" s="92"/>
      <c r="AI3802" s="92"/>
      <c r="AJ3802" s="92"/>
      <c r="AK3802" s="92"/>
      <c r="AL3802" s="92"/>
      <c r="AM3802" s="92"/>
      <c r="AN3802" s="92"/>
      <c r="AO3802" s="92"/>
    </row>
    <row r="3803" spans="34:41">
      <c r="AH3803" s="92"/>
      <c r="AI3803" s="92"/>
      <c r="AJ3803" s="92"/>
      <c r="AK3803" s="92"/>
      <c r="AL3803" s="92"/>
      <c r="AM3803" s="92"/>
      <c r="AN3803" s="92"/>
      <c r="AO3803" s="92"/>
    </row>
    <row r="3804" spans="34:41">
      <c r="AH3804" s="92"/>
      <c r="AI3804" s="92"/>
      <c r="AJ3804" s="92"/>
      <c r="AK3804" s="92"/>
      <c r="AL3804" s="92"/>
      <c r="AM3804" s="92"/>
      <c r="AN3804" s="92"/>
      <c r="AO3804" s="92"/>
    </row>
    <row r="3805" spans="34:41">
      <c r="AH3805" s="92"/>
      <c r="AI3805" s="92"/>
      <c r="AJ3805" s="92"/>
      <c r="AK3805" s="92"/>
      <c r="AL3805" s="92"/>
      <c r="AM3805" s="92"/>
      <c r="AN3805" s="92"/>
      <c r="AO3805" s="92"/>
    </row>
    <row r="3806" spans="34:41">
      <c r="AH3806" s="92"/>
      <c r="AI3806" s="92"/>
      <c r="AJ3806" s="92"/>
      <c r="AK3806" s="92"/>
      <c r="AL3806" s="92"/>
      <c r="AM3806" s="92"/>
      <c r="AN3806" s="92"/>
      <c r="AO3806" s="92"/>
    </row>
    <row r="3807" spans="34:41">
      <c r="AH3807" s="92"/>
      <c r="AI3807" s="92"/>
      <c r="AJ3807" s="92"/>
      <c r="AK3807" s="92"/>
      <c r="AL3807" s="92"/>
      <c r="AM3807" s="92"/>
      <c r="AN3807" s="92"/>
      <c r="AO3807" s="92"/>
    </row>
    <row r="3808" spans="34:41">
      <c r="AH3808" s="92"/>
      <c r="AI3808" s="92"/>
      <c r="AJ3808" s="92"/>
      <c r="AK3808" s="92"/>
      <c r="AL3808" s="92"/>
      <c r="AM3808" s="92"/>
      <c r="AN3808" s="92"/>
      <c r="AO3808" s="92"/>
    </row>
    <row r="3809" spans="34:41">
      <c r="AH3809" s="92"/>
      <c r="AI3809" s="92"/>
      <c r="AJ3809" s="92"/>
      <c r="AK3809" s="92"/>
      <c r="AL3809" s="92"/>
      <c r="AM3809" s="92"/>
      <c r="AN3809" s="92"/>
      <c r="AO3809" s="92"/>
    </row>
    <row r="3810" spans="34:41">
      <c r="AH3810" s="92"/>
      <c r="AI3810" s="92"/>
      <c r="AJ3810" s="92"/>
      <c r="AK3810" s="92"/>
      <c r="AL3810" s="92"/>
      <c r="AM3810" s="92"/>
      <c r="AN3810" s="92"/>
      <c r="AO3810" s="92"/>
    </row>
    <row r="3811" spans="34:41">
      <c r="AH3811" s="92"/>
      <c r="AI3811" s="92"/>
      <c r="AJ3811" s="92"/>
      <c r="AK3811" s="92"/>
      <c r="AL3811" s="92"/>
      <c r="AM3811" s="92"/>
      <c r="AN3811" s="92"/>
      <c r="AO3811" s="92"/>
    </row>
    <row r="3812" spans="34:41">
      <c r="AH3812" s="92"/>
      <c r="AI3812" s="92"/>
      <c r="AJ3812" s="92"/>
      <c r="AK3812" s="92"/>
      <c r="AL3812" s="92"/>
      <c r="AM3812" s="92"/>
      <c r="AN3812" s="92"/>
      <c r="AO3812" s="92"/>
    </row>
    <row r="3813" spans="34:41">
      <c r="AH3813" s="92"/>
      <c r="AI3813" s="92"/>
      <c r="AJ3813" s="92"/>
      <c r="AK3813" s="92"/>
      <c r="AL3813" s="92"/>
      <c r="AM3813" s="92"/>
      <c r="AN3813" s="92"/>
      <c r="AO3813" s="92"/>
    </row>
    <row r="3814" spans="34:41">
      <c r="AH3814" s="92"/>
      <c r="AI3814" s="92"/>
      <c r="AJ3814" s="92"/>
      <c r="AK3814" s="92"/>
      <c r="AL3814" s="92"/>
      <c r="AM3814" s="92"/>
      <c r="AN3814" s="92"/>
      <c r="AO3814" s="92"/>
    </row>
    <row r="3815" spans="34:41">
      <c r="AH3815" s="92"/>
      <c r="AI3815" s="92"/>
      <c r="AJ3815" s="92"/>
      <c r="AK3815" s="92"/>
      <c r="AL3815" s="92"/>
      <c r="AM3815" s="92"/>
      <c r="AN3815" s="92"/>
      <c r="AO3815" s="92"/>
    </row>
    <row r="3816" spans="34:41">
      <c r="AH3816" s="92"/>
      <c r="AI3816" s="92"/>
      <c r="AJ3816" s="92"/>
      <c r="AK3816" s="92"/>
      <c r="AL3816" s="92"/>
      <c r="AM3816" s="92"/>
      <c r="AN3816" s="92"/>
      <c r="AO3816" s="92"/>
    </row>
    <row r="3817" spans="34:41">
      <c r="AH3817" s="92"/>
      <c r="AI3817" s="92"/>
      <c r="AJ3817" s="92"/>
      <c r="AK3817" s="92"/>
      <c r="AL3817" s="92"/>
      <c r="AM3817" s="92"/>
      <c r="AN3817" s="92"/>
      <c r="AO3817" s="92"/>
    </row>
    <row r="3818" spans="34:41">
      <c r="AH3818" s="92"/>
      <c r="AI3818" s="92"/>
      <c r="AJ3818" s="92"/>
      <c r="AK3818" s="92"/>
      <c r="AL3818" s="92"/>
      <c r="AM3818" s="92"/>
      <c r="AN3818" s="92"/>
      <c r="AO3818" s="92"/>
    </row>
    <row r="3819" spans="34:41">
      <c r="AH3819" s="92"/>
      <c r="AI3819" s="92"/>
      <c r="AJ3819" s="92"/>
      <c r="AK3819" s="92"/>
      <c r="AL3819" s="92"/>
      <c r="AM3819" s="92"/>
      <c r="AN3819" s="92"/>
      <c r="AO3819" s="92"/>
    </row>
    <row r="3820" spans="34:41">
      <c r="AH3820" s="92"/>
      <c r="AI3820" s="92"/>
      <c r="AJ3820" s="92"/>
      <c r="AK3820" s="92"/>
      <c r="AL3820" s="92"/>
      <c r="AM3820" s="92"/>
      <c r="AN3820" s="92"/>
      <c r="AO3820" s="92"/>
    </row>
    <row r="3821" spans="34:41">
      <c r="AH3821" s="92"/>
      <c r="AI3821" s="92"/>
      <c r="AJ3821" s="92"/>
      <c r="AK3821" s="92"/>
      <c r="AL3821" s="92"/>
      <c r="AM3821" s="92"/>
      <c r="AN3821" s="92"/>
      <c r="AO3821" s="92"/>
    </row>
    <row r="3822" spans="34:41">
      <c r="AH3822" s="92"/>
      <c r="AI3822" s="92"/>
      <c r="AJ3822" s="92"/>
      <c r="AK3822" s="92"/>
      <c r="AL3822" s="92"/>
      <c r="AM3822" s="92"/>
      <c r="AN3822" s="92"/>
      <c r="AO3822" s="92"/>
    </row>
    <row r="3823" spans="34:41">
      <c r="AH3823" s="92"/>
      <c r="AI3823" s="92"/>
      <c r="AJ3823" s="92"/>
      <c r="AK3823" s="92"/>
      <c r="AL3823" s="92"/>
      <c r="AM3823" s="92"/>
      <c r="AN3823" s="92"/>
      <c r="AO3823" s="92"/>
    </row>
    <row r="3824" spans="34:41">
      <c r="AH3824" s="92"/>
      <c r="AI3824" s="92"/>
      <c r="AJ3824" s="92"/>
      <c r="AK3824" s="92"/>
      <c r="AL3824" s="92"/>
      <c r="AM3824" s="92"/>
      <c r="AN3824" s="92"/>
      <c r="AO3824" s="92"/>
    </row>
    <row r="3825" spans="34:41">
      <c r="AH3825" s="92"/>
      <c r="AI3825" s="92"/>
      <c r="AJ3825" s="92"/>
      <c r="AK3825" s="92"/>
      <c r="AL3825" s="92"/>
      <c r="AM3825" s="92"/>
      <c r="AN3825" s="92"/>
      <c r="AO3825" s="92"/>
    </row>
    <row r="3826" spans="34:41">
      <c r="AH3826" s="92"/>
      <c r="AI3826" s="92"/>
      <c r="AJ3826" s="92"/>
      <c r="AK3826" s="92"/>
      <c r="AL3826" s="92"/>
      <c r="AM3826" s="92"/>
      <c r="AN3826" s="92"/>
      <c r="AO3826" s="92"/>
    </row>
    <row r="3827" spans="34:41">
      <c r="AH3827" s="92"/>
      <c r="AI3827" s="92"/>
      <c r="AJ3827" s="92"/>
      <c r="AK3827" s="92"/>
      <c r="AL3827" s="92"/>
      <c r="AM3827" s="92"/>
      <c r="AN3827" s="92"/>
      <c r="AO3827" s="92"/>
    </row>
    <row r="3828" spans="34:41">
      <c r="AH3828" s="92"/>
      <c r="AI3828" s="92"/>
      <c r="AJ3828" s="92"/>
      <c r="AK3828" s="92"/>
      <c r="AL3828" s="92"/>
      <c r="AM3828" s="92"/>
      <c r="AN3828" s="92"/>
      <c r="AO3828" s="92"/>
    </row>
    <row r="3829" spans="34:41">
      <c r="AH3829" s="92"/>
      <c r="AI3829" s="92"/>
      <c r="AJ3829" s="92"/>
      <c r="AK3829" s="92"/>
      <c r="AL3829" s="92"/>
      <c r="AM3829" s="92"/>
      <c r="AN3829" s="92"/>
      <c r="AO3829" s="92"/>
    </row>
    <row r="3830" spans="34:41">
      <c r="AH3830" s="92"/>
      <c r="AI3830" s="92"/>
      <c r="AJ3830" s="92"/>
      <c r="AK3830" s="92"/>
      <c r="AL3830" s="92"/>
      <c r="AM3830" s="92"/>
      <c r="AN3830" s="92"/>
      <c r="AO3830" s="92"/>
    </row>
    <row r="3831" spans="34:41">
      <c r="AH3831" s="92"/>
      <c r="AI3831" s="92"/>
      <c r="AJ3831" s="92"/>
      <c r="AK3831" s="92"/>
      <c r="AL3831" s="92"/>
      <c r="AM3831" s="92"/>
      <c r="AN3831" s="92"/>
      <c r="AO3831" s="92"/>
    </row>
    <row r="3832" spans="34:41">
      <c r="AH3832" s="92"/>
      <c r="AI3832" s="92"/>
      <c r="AJ3832" s="92"/>
      <c r="AK3832" s="92"/>
      <c r="AL3832" s="92"/>
      <c r="AM3832" s="92"/>
      <c r="AN3832" s="92"/>
      <c r="AO3832" s="92"/>
    </row>
    <row r="3833" spans="34:41">
      <c r="AH3833" s="92"/>
      <c r="AI3833" s="92"/>
      <c r="AJ3833" s="92"/>
      <c r="AK3833" s="92"/>
      <c r="AL3833" s="92"/>
      <c r="AM3833" s="92"/>
      <c r="AN3833" s="92"/>
      <c r="AO3833" s="92"/>
    </row>
    <row r="3834" spans="34:41">
      <c r="AH3834" s="92"/>
      <c r="AI3834" s="92"/>
      <c r="AJ3834" s="92"/>
      <c r="AK3834" s="92"/>
      <c r="AL3834" s="92"/>
      <c r="AM3834" s="92"/>
      <c r="AN3834" s="92"/>
      <c r="AO3834" s="92"/>
    </row>
    <row r="3835" spans="34:41">
      <c r="AH3835" s="92"/>
      <c r="AI3835" s="92"/>
      <c r="AJ3835" s="92"/>
      <c r="AK3835" s="92"/>
      <c r="AL3835" s="92"/>
      <c r="AM3835" s="92"/>
      <c r="AN3835" s="92"/>
      <c r="AO3835" s="92"/>
    </row>
    <row r="3836" spans="34:41">
      <c r="AH3836" s="92"/>
      <c r="AI3836" s="92"/>
      <c r="AJ3836" s="92"/>
      <c r="AK3836" s="92"/>
      <c r="AL3836" s="92"/>
      <c r="AM3836" s="92"/>
      <c r="AN3836" s="92"/>
      <c r="AO3836" s="92"/>
    </row>
    <row r="3837" spans="34:41">
      <c r="AH3837" s="92"/>
      <c r="AI3837" s="92"/>
      <c r="AJ3837" s="92"/>
      <c r="AK3837" s="92"/>
      <c r="AL3837" s="92"/>
      <c r="AM3837" s="92"/>
      <c r="AN3837" s="92"/>
      <c r="AO3837" s="92"/>
    </row>
    <row r="3838" spans="34:41">
      <c r="AH3838" s="92"/>
      <c r="AI3838" s="92"/>
      <c r="AJ3838" s="92"/>
      <c r="AK3838" s="92"/>
      <c r="AL3838" s="92"/>
      <c r="AM3838" s="92"/>
      <c r="AN3838" s="92"/>
      <c r="AO3838" s="92"/>
    </row>
    <row r="3839" spans="34:41">
      <c r="AH3839" s="92"/>
      <c r="AI3839" s="92"/>
      <c r="AJ3839" s="92"/>
      <c r="AK3839" s="92"/>
      <c r="AL3839" s="92"/>
      <c r="AM3839" s="92"/>
      <c r="AN3839" s="92"/>
      <c r="AO3839" s="92"/>
    </row>
    <row r="3840" spans="34:41">
      <c r="AH3840" s="92"/>
      <c r="AI3840" s="92"/>
      <c r="AJ3840" s="92"/>
      <c r="AK3840" s="92"/>
      <c r="AL3840" s="92"/>
      <c r="AM3840" s="92"/>
      <c r="AN3840" s="92"/>
      <c r="AO3840" s="92"/>
    </row>
    <row r="3841" spans="34:41">
      <c r="AH3841" s="92"/>
      <c r="AI3841" s="92"/>
      <c r="AJ3841" s="92"/>
      <c r="AK3841" s="92"/>
      <c r="AL3841" s="92"/>
      <c r="AM3841" s="92"/>
      <c r="AN3841" s="92"/>
      <c r="AO3841" s="92"/>
    </row>
    <row r="3842" spans="34:41">
      <c r="AH3842" s="92"/>
      <c r="AI3842" s="92"/>
      <c r="AJ3842" s="92"/>
      <c r="AK3842" s="92"/>
      <c r="AL3842" s="92"/>
      <c r="AM3842" s="92"/>
      <c r="AN3842" s="92"/>
      <c r="AO3842" s="92"/>
    </row>
    <row r="3843" spans="34:41">
      <c r="AH3843" s="92"/>
      <c r="AI3843" s="92"/>
      <c r="AJ3843" s="92"/>
      <c r="AK3843" s="92"/>
      <c r="AL3843" s="92"/>
      <c r="AM3843" s="92"/>
      <c r="AN3843" s="92"/>
      <c r="AO3843" s="92"/>
    </row>
    <row r="3844" spans="34:41">
      <c r="AH3844" s="92"/>
      <c r="AI3844" s="92"/>
      <c r="AJ3844" s="92"/>
      <c r="AK3844" s="92"/>
      <c r="AL3844" s="92"/>
      <c r="AM3844" s="92"/>
      <c r="AN3844" s="92"/>
      <c r="AO3844" s="92"/>
    </row>
    <row r="3845" spans="34:41">
      <c r="AH3845" s="92"/>
      <c r="AI3845" s="92"/>
      <c r="AJ3845" s="92"/>
      <c r="AK3845" s="92"/>
      <c r="AL3845" s="92"/>
      <c r="AM3845" s="92"/>
      <c r="AN3845" s="92"/>
      <c r="AO3845" s="92"/>
    </row>
    <row r="3846" spans="34:41">
      <c r="AH3846" s="92"/>
      <c r="AI3846" s="92"/>
      <c r="AJ3846" s="92"/>
      <c r="AK3846" s="92"/>
      <c r="AL3846" s="92"/>
      <c r="AM3846" s="92"/>
      <c r="AN3846" s="92"/>
      <c r="AO3846" s="92"/>
    </row>
    <row r="3847" spans="34:41">
      <c r="AH3847" s="92"/>
      <c r="AI3847" s="92"/>
      <c r="AJ3847" s="92"/>
      <c r="AK3847" s="92"/>
      <c r="AL3847" s="92"/>
      <c r="AM3847" s="92"/>
      <c r="AN3847" s="92"/>
      <c r="AO3847" s="92"/>
    </row>
    <row r="3848" spans="34:41">
      <c r="AH3848" s="92"/>
      <c r="AI3848" s="92"/>
      <c r="AJ3848" s="92"/>
      <c r="AK3848" s="92"/>
      <c r="AL3848" s="92"/>
      <c r="AM3848" s="92"/>
      <c r="AN3848" s="92"/>
      <c r="AO3848" s="92"/>
    </row>
    <row r="3849" spans="34:41">
      <c r="AH3849" s="92"/>
      <c r="AI3849" s="92"/>
      <c r="AJ3849" s="92"/>
      <c r="AK3849" s="92"/>
      <c r="AL3849" s="92"/>
      <c r="AM3849" s="92"/>
      <c r="AN3849" s="92"/>
      <c r="AO3849" s="92"/>
    </row>
    <row r="3850" spans="34:41">
      <c r="AH3850" s="92"/>
      <c r="AI3850" s="92"/>
      <c r="AJ3850" s="92"/>
      <c r="AK3850" s="92"/>
      <c r="AL3850" s="92"/>
      <c r="AM3850" s="92"/>
      <c r="AN3850" s="92"/>
      <c r="AO3850" s="92"/>
    </row>
    <row r="3851" spans="34:41">
      <c r="AH3851" s="92"/>
      <c r="AI3851" s="92"/>
      <c r="AJ3851" s="92"/>
      <c r="AK3851" s="92"/>
      <c r="AL3851" s="92"/>
      <c r="AM3851" s="92"/>
      <c r="AN3851" s="92"/>
      <c r="AO3851" s="92"/>
    </row>
    <row r="3852" spans="34:41">
      <c r="AH3852" s="92"/>
      <c r="AI3852" s="92"/>
      <c r="AJ3852" s="92"/>
      <c r="AK3852" s="92"/>
      <c r="AL3852" s="92"/>
      <c r="AM3852" s="92"/>
      <c r="AN3852" s="92"/>
      <c r="AO3852" s="92"/>
    </row>
    <row r="3853" spans="34:41">
      <c r="AH3853" s="92"/>
      <c r="AI3853" s="92"/>
      <c r="AJ3853" s="92"/>
      <c r="AK3853" s="92"/>
      <c r="AL3853" s="92"/>
      <c r="AM3853" s="92"/>
      <c r="AN3853" s="92"/>
      <c r="AO3853" s="92"/>
    </row>
    <row r="3854" spans="34:41">
      <c r="AH3854" s="92"/>
      <c r="AI3854" s="92"/>
      <c r="AJ3854" s="92"/>
      <c r="AK3854" s="92"/>
      <c r="AL3854" s="92"/>
      <c r="AM3854" s="92"/>
      <c r="AN3854" s="92"/>
      <c r="AO3854" s="92"/>
    </row>
    <row r="3855" spans="34:41">
      <c r="AH3855" s="92"/>
      <c r="AI3855" s="92"/>
      <c r="AJ3855" s="92"/>
      <c r="AK3855" s="92"/>
      <c r="AL3855" s="92"/>
      <c r="AM3855" s="92"/>
      <c r="AN3855" s="92"/>
      <c r="AO3855" s="92"/>
    </row>
    <row r="3856" spans="34:41">
      <c r="AH3856" s="92"/>
      <c r="AI3856" s="92"/>
      <c r="AJ3856" s="92"/>
      <c r="AK3856" s="92"/>
      <c r="AL3856" s="92"/>
      <c r="AM3856" s="92"/>
      <c r="AN3856" s="92"/>
      <c r="AO3856" s="92"/>
    </row>
    <row r="3857" spans="34:41">
      <c r="AH3857" s="92"/>
      <c r="AI3857" s="92"/>
      <c r="AJ3857" s="92"/>
      <c r="AK3857" s="92"/>
      <c r="AL3857" s="92"/>
      <c r="AM3857" s="92"/>
      <c r="AN3857" s="92"/>
      <c r="AO3857" s="92"/>
    </row>
    <row r="3858" spans="34:41">
      <c r="AH3858" s="92"/>
      <c r="AI3858" s="92"/>
      <c r="AJ3858" s="92"/>
      <c r="AK3858" s="92"/>
      <c r="AL3858" s="92"/>
      <c r="AM3858" s="92"/>
      <c r="AN3858" s="92"/>
      <c r="AO3858" s="92"/>
    </row>
    <row r="3859" spans="34:41">
      <c r="AH3859" s="92"/>
      <c r="AI3859" s="92"/>
      <c r="AJ3859" s="92"/>
      <c r="AK3859" s="92"/>
      <c r="AL3859" s="92"/>
      <c r="AM3859" s="92"/>
      <c r="AN3859" s="92"/>
      <c r="AO3859" s="92"/>
    </row>
    <row r="3860" spans="34:41">
      <c r="AH3860" s="92"/>
      <c r="AI3860" s="92"/>
      <c r="AJ3860" s="92"/>
      <c r="AK3860" s="92"/>
      <c r="AL3860" s="92"/>
      <c r="AM3860" s="92"/>
      <c r="AN3860" s="92"/>
      <c r="AO3860" s="92"/>
    </row>
    <row r="3861" spans="34:41">
      <c r="AH3861" s="92"/>
      <c r="AI3861" s="92"/>
      <c r="AJ3861" s="92"/>
      <c r="AK3861" s="92"/>
      <c r="AL3861" s="92"/>
      <c r="AM3861" s="92"/>
      <c r="AN3861" s="92"/>
      <c r="AO3861" s="92"/>
    </row>
    <row r="3862" spans="34:41">
      <c r="AH3862" s="92"/>
      <c r="AI3862" s="92"/>
      <c r="AJ3862" s="92"/>
      <c r="AK3862" s="92"/>
      <c r="AL3862" s="92"/>
      <c r="AM3862" s="92"/>
      <c r="AN3862" s="92"/>
      <c r="AO3862" s="92"/>
    </row>
    <row r="3863" spans="34:41">
      <c r="AH3863" s="92"/>
      <c r="AI3863" s="92"/>
      <c r="AJ3863" s="92"/>
      <c r="AK3863" s="92"/>
      <c r="AL3863" s="92"/>
      <c r="AM3863" s="92"/>
      <c r="AN3863" s="92"/>
      <c r="AO3863" s="92"/>
    </row>
    <row r="3864" spans="34:41">
      <c r="AH3864" s="92"/>
      <c r="AI3864" s="92"/>
      <c r="AJ3864" s="92"/>
      <c r="AK3864" s="92"/>
      <c r="AL3864" s="92"/>
      <c r="AM3864" s="92"/>
      <c r="AN3864" s="92"/>
      <c r="AO3864" s="92"/>
    </row>
    <row r="3865" spans="34:41">
      <c r="AH3865" s="92"/>
      <c r="AI3865" s="92"/>
      <c r="AJ3865" s="92"/>
      <c r="AK3865" s="92"/>
      <c r="AL3865" s="92"/>
      <c r="AM3865" s="92"/>
      <c r="AN3865" s="92"/>
      <c r="AO3865" s="92"/>
    </row>
    <row r="3866" spans="34:41">
      <c r="AH3866" s="92"/>
      <c r="AI3866" s="92"/>
      <c r="AJ3866" s="92"/>
      <c r="AK3866" s="92"/>
      <c r="AL3866" s="92"/>
      <c r="AM3866" s="92"/>
      <c r="AN3866" s="92"/>
      <c r="AO3866" s="92"/>
    </row>
    <row r="3867" spans="34:41">
      <c r="AH3867" s="92"/>
      <c r="AI3867" s="92"/>
      <c r="AJ3867" s="92"/>
      <c r="AK3867" s="92"/>
      <c r="AL3867" s="92"/>
      <c r="AM3867" s="92"/>
      <c r="AN3867" s="92"/>
      <c r="AO3867" s="92"/>
    </row>
    <row r="3868" spans="34:41">
      <c r="AH3868" s="92"/>
      <c r="AI3868" s="92"/>
      <c r="AJ3868" s="92"/>
      <c r="AK3868" s="92"/>
      <c r="AL3868" s="92"/>
      <c r="AM3868" s="92"/>
      <c r="AN3868" s="92"/>
      <c r="AO3868" s="92"/>
    </row>
    <row r="3869" spans="34:41">
      <c r="AH3869" s="92"/>
      <c r="AI3869" s="92"/>
      <c r="AJ3869" s="92"/>
      <c r="AK3869" s="92"/>
      <c r="AL3869" s="92"/>
      <c r="AM3869" s="92"/>
      <c r="AN3869" s="92"/>
      <c r="AO3869" s="92"/>
    </row>
    <row r="3870" spans="34:41">
      <c r="AH3870" s="92"/>
      <c r="AI3870" s="92"/>
      <c r="AJ3870" s="92"/>
      <c r="AK3870" s="92"/>
      <c r="AL3870" s="92"/>
      <c r="AM3870" s="92"/>
      <c r="AN3870" s="92"/>
      <c r="AO3870" s="92"/>
    </row>
    <row r="3871" spans="34:41">
      <c r="AH3871" s="92"/>
      <c r="AI3871" s="92"/>
      <c r="AJ3871" s="92"/>
      <c r="AK3871" s="92"/>
      <c r="AL3871" s="92"/>
      <c r="AM3871" s="92"/>
      <c r="AN3871" s="92"/>
      <c r="AO3871" s="92"/>
    </row>
    <row r="3872" spans="34:41">
      <c r="AH3872" s="92"/>
      <c r="AI3872" s="92"/>
      <c r="AJ3872" s="92"/>
      <c r="AK3872" s="92"/>
      <c r="AL3872" s="92"/>
      <c r="AM3872" s="92"/>
      <c r="AN3872" s="92"/>
      <c r="AO3872" s="92"/>
    </row>
    <row r="3873" spans="34:41">
      <c r="AH3873" s="92"/>
      <c r="AI3873" s="92"/>
      <c r="AJ3873" s="92"/>
      <c r="AK3873" s="92"/>
      <c r="AL3873" s="92"/>
      <c r="AM3873" s="92"/>
      <c r="AN3873" s="92"/>
      <c r="AO3873" s="92"/>
    </row>
    <row r="3874" spans="34:41">
      <c r="AH3874" s="92"/>
      <c r="AI3874" s="92"/>
      <c r="AJ3874" s="92"/>
      <c r="AK3874" s="92"/>
      <c r="AL3874" s="92"/>
      <c r="AM3874" s="92"/>
      <c r="AN3874" s="92"/>
      <c r="AO3874" s="92"/>
    </row>
    <row r="3875" spans="34:41">
      <c r="AH3875" s="92"/>
      <c r="AI3875" s="92"/>
      <c r="AJ3875" s="92"/>
      <c r="AK3875" s="92"/>
      <c r="AL3875" s="92"/>
      <c r="AM3875" s="92"/>
      <c r="AN3875" s="92"/>
      <c r="AO3875" s="92"/>
    </row>
    <row r="3876" spans="34:41">
      <c r="AH3876" s="92"/>
      <c r="AI3876" s="92"/>
      <c r="AJ3876" s="92"/>
      <c r="AK3876" s="92"/>
      <c r="AL3876" s="92"/>
      <c r="AM3876" s="92"/>
      <c r="AN3876" s="92"/>
      <c r="AO3876" s="92"/>
    </row>
    <row r="3877" spans="34:41">
      <c r="AH3877" s="92"/>
      <c r="AI3877" s="92"/>
      <c r="AJ3877" s="92"/>
      <c r="AK3877" s="92"/>
      <c r="AL3877" s="92"/>
      <c r="AM3877" s="92"/>
      <c r="AN3877" s="92"/>
      <c r="AO3877" s="92"/>
    </row>
    <row r="3878" spans="34:41">
      <c r="AH3878" s="92"/>
      <c r="AI3878" s="92"/>
      <c r="AJ3878" s="92"/>
      <c r="AK3878" s="92"/>
      <c r="AL3878" s="92"/>
      <c r="AM3878" s="92"/>
      <c r="AN3878" s="92"/>
      <c r="AO3878" s="92"/>
    </row>
    <row r="3879" spans="34:41">
      <c r="AH3879" s="92"/>
      <c r="AI3879" s="92"/>
      <c r="AJ3879" s="92"/>
      <c r="AK3879" s="92"/>
      <c r="AL3879" s="92"/>
      <c r="AM3879" s="92"/>
      <c r="AN3879" s="92"/>
      <c r="AO3879" s="92"/>
    </row>
    <row r="3880" spans="34:41">
      <c r="AH3880" s="92"/>
      <c r="AI3880" s="92"/>
      <c r="AJ3880" s="92"/>
      <c r="AK3880" s="92"/>
      <c r="AL3880" s="92"/>
      <c r="AM3880" s="92"/>
      <c r="AN3880" s="92"/>
      <c r="AO3880" s="92"/>
    </row>
    <row r="3881" spans="34:41">
      <c r="AH3881" s="92"/>
      <c r="AI3881" s="92"/>
      <c r="AJ3881" s="92"/>
      <c r="AK3881" s="92"/>
      <c r="AL3881" s="92"/>
      <c r="AM3881" s="92"/>
      <c r="AN3881" s="92"/>
      <c r="AO3881" s="92"/>
    </row>
    <row r="3882" spans="34:41">
      <c r="AH3882" s="92"/>
      <c r="AI3882" s="92"/>
      <c r="AJ3882" s="92"/>
      <c r="AK3882" s="92"/>
      <c r="AL3882" s="92"/>
      <c r="AM3882" s="92"/>
      <c r="AN3882" s="92"/>
      <c r="AO3882" s="92"/>
    </row>
    <row r="3883" spans="34:41">
      <c r="AH3883" s="92"/>
      <c r="AI3883" s="92"/>
      <c r="AJ3883" s="92"/>
      <c r="AK3883" s="92"/>
      <c r="AL3883" s="92"/>
      <c r="AM3883" s="92"/>
      <c r="AN3883" s="92"/>
      <c r="AO3883" s="92"/>
    </row>
    <row r="3884" spans="34:41">
      <c r="AH3884" s="92"/>
      <c r="AI3884" s="92"/>
      <c r="AJ3884" s="92"/>
      <c r="AK3884" s="92"/>
      <c r="AL3884" s="92"/>
      <c r="AM3884" s="92"/>
      <c r="AN3884" s="92"/>
      <c r="AO3884" s="92"/>
    </row>
    <row r="3885" spans="34:41">
      <c r="AH3885" s="92"/>
      <c r="AI3885" s="92"/>
      <c r="AJ3885" s="92"/>
      <c r="AK3885" s="92"/>
      <c r="AL3885" s="92"/>
      <c r="AM3885" s="92"/>
      <c r="AN3885" s="92"/>
      <c r="AO3885" s="92"/>
    </row>
    <row r="3886" spans="34:41">
      <c r="AH3886" s="92"/>
      <c r="AI3886" s="92"/>
      <c r="AJ3886" s="92"/>
      <c r="AK3886" s="92"/>
      <c r="AL3886" s="92"/>
      <c r="AM3886" s="92"/>
      <c r="AN3886" s="92"/>
      <c r="AO3886" s="92"/>
    </row>
    <row r="3887" spans="34:41">
      <c r="AH3887" s="92"/>
      <c r="AI3887" s="92"/>
      <c r="AJ3887" s="92"/>
      <c r="AK3887" s="92"/>
      <c r="AL3887" s="92"/>
      <c r="AM3887" s="92"/>
      <c r="AN3887" s="92"/>
      <c r="AO3887" s="92"/>
    </row>
    <row r="3888" spans="34:41">
      <c r="AH3888" s="92"/>
      <c r="AI3888" s="92"/>
      <c r="AJ3888" s="92"/>
      <c r="AK3888" s="92"/>
      <c r="AL3888" s="92"/>
      <c r="AM3888" s="92"/>
      <c r="AN3888" s="92"/>
      <c r="AO3888" s="92"/>
    </row>
    <row r="3889" spans="34:41">
      <c r="AH3889" s="92"/>
      <c r="AI3889" s="92"/>
      <c r="AJ3889" s="92"/>
      <c r="AK3889" s="92"/>
      <c r="AL3889" s="92"/>
      <c r="AM3889" s="92"/>
      <c r="AN3889" s="92"/>
      <c r="AO3889" s="92"/>
    </row>
    <row r="3890" spans="34:41">
      <c r="AH3890" s="92"/>
      <c r="AI3890" s="92"/>
      <c r="AJ3890" s="92"/>
      <c r="AK3890" s="92"/>
      <c r="AL3890" s="92"/>
      <c r="AM3890" s="92"/>
      <c r="AN3890" s="92"/>
      <c r="AO3890" s="92"/>
    </row>
    <row r="3891" spans="34:41">
      <c r="AH3891" s="92"/>
      <c r="AI3891" s="92"/>
      <c r="AJ3891" s="92"/>
      <c r="AK3891" s="92"/>
      <c r="AL3891" s="92"/>
      <c r="AM3891" s="92"/>
      <c r="AN3891" s="92"/>
      <c r="AO3891" s="92"/>
    </row>
    <row r="3892" spans="34:41">
      <c r="AH3892" s="92"/>
      <c r="AI3892" s="92"/>
      <c r="AJ3892" s="92"/>
      <c r="AK3892" s="92"/>
      <c r="AL3892" s="92"/>
      <c r="AM3892" s="92"/>
      <c r="AN3892" s="92"/>
      <c r="AO3892" s="92"/>
    </row>
    <row r="3893" spans="34:41">
      <c r="AH3893" s="92"/>
      <c r="AI3893" s="92"/>
      <c r="AJ3893" s="92"/>
      <c r="AK3893" s="92"/>
      <c r="AL3893" s="92"/>
      <c r="AM3893" s="92"/>
      <c r="AN3893" s="92"/>
      <c r="AO3893" s="92"/>
    </row>
    <row r="3894" spans="34:41">
      <c r="AH3894" s="92"/>
      <c r="AI3894" s="92"/>
      <c r="AJ3894" s="92"/>
      <c r="AK3894" s="92"/>
      <c r="AL3894" s="92"/>
      <c r="AM3894" s="92"/>
      <c r="AN3894" s="92"/>
      <c r="AO3894" s="92"/>
    </row>
    <row r="3895" spans="34:41">
      <c r="AH3895" s="92"/>
      <c r="AI3895" s="92"/>
      <c r="AJ3895" s="92"/>
      <c r="AK3895" s="92"/>
      <c r="AL3895" s="92"/>
      <c r="AM3895" s="92"/>
      <c r="AN3895" s="92"/>
      <c r="AO3895" s="92"/>
    </row>
    <row r="3896" spans="34:41">
      <c r="AH3896" s="92"/>
      <c r="AI3896" s="92"/>
      <c r="AJ3896" s="92"/>
      <c r="AK3896" s="92"/>
      <c r="AL3896" s="92"/>
      <c r="AM3896" s="92"/>
      <c r="AN3896" s="92"/>
      <c r="AO3896" s="92"/>
    </row>
    <row r="3897" spans="34:41">
      <c r="AH3897" s="92"/>
      <c r="AI3897" s="92"/>
      <c r="AJ3897" s="92"/>
      <c r="AK3897" s="92"/>
      <c r="AL3897" s="92"/>
      <c r="AM3897" s="92"/>
      <c r="AN3897" s="92"/>
      <c r="AO3897" s="92"/>
    </row>
    <row r="3898" spans="34:41">
      <c r="AH3898" s="92"/>
      <c r="AI3898" s="92"/>
      <c r="AJ3898" s="92"/>
      <c r="AK3898" s="92"/>
      <c r="AL3898" s="92"/>
      <c r="AM3898" s="92"/>
      <c r="AN3898" s="92"/>
      <c r="AO3898" s="92"/>
    </row>
    <row r="3899" spans="34:41">
      <c r="AH3899" s="92"/>
      <c r="AI3899" s="92"/>
      <c r="AJ3899" s="92"/>
      <c r="AK3899" s="92"/>
      <c r="AL3899" s="92"/>
      <c r="AM3899" s="92"/>
      <c r="AN3899" s="92"/>
      <c r="AO3899" s="92"/>
    </row>
    <row r="3900" spans="34:41">
      <c r="AH3900" s="92"/>
      <c r="AI3900" s="92"/>
      <c r="AJ3900" s="92"/>
      <c r="AK3900" s="92"/>
      <c r="AL3900" s="92"/>
      <c r="AM3900" s="92"/>
      <c r="AN3900" s="92"/>
      <c r="AO3900" s="92"/>
    </row>
    <row r="3901" spans="34:41">
      <c r="AH3901" s="92"/>
      <c r="AI3901" s="92"/>
      <c r="AJ3901" s="92"/>
      <c r="AK3901" s="92"/>
      <c r="AL3901" s="92"/>
      <c r="AM3901" s="92"/>
      <c r="AN3901" s="92"/>
      <c r="AO3901" s="92"/>
    </row>
    <row r="3902" spans="34:41">
      <c r="AH3902" s="92"/>
      <c r="AI3902" s="92"/>
      <c r="AJ3902" s="92"/>
      <c r="AK3902" s="92"/>
      <c r="AL3902" s="92"/>
      <c r="AM3902" s="92"/>
      <c r="AN3902" s="92"/>
      <c r="AO3902" s="92"/>
    </row>
    <row r="3903" spans="34:41">
      <c r="AH3903" s="92"/>
      <c r="AI3903" s="92"/>
      <c r="AJ3903" s="92"/>
      <c r="AK3903" s="92"/>
      <c r="AL3903" s="92"/>
      <c r="AM3903" s="92"/>
      <c r="AN3903" s="92"/>
      <c r="AO3903" s="92"/>
    </row>
    <row r="3904" spans="34:41">
      <c r="AH3904" s="92"/>
      <c r="AI3904" s="92"/>
      <c r="AJ3904" s="92"/>
      <c r="AK3904" s="92"/>
      <c r="AL3904" s="92"/>
      <c r="AM3904" s="92"/>
      <c r="AN3904" s="92"/>
      <c r="AO3904" s="92"/>
    </row>
    <row r="3905" spans="34:41">
      <c r="AH3905" s="92"/>
      <c r="AI3905" s="92"/>
      <c r="AJ3905" s="92"/>
      <c r="AK3905" s="92"/>
      <c r="AL3905" s="92"/>
      <c r="AM3905" s="92"/>
      <c r="AN3905" s="92"/>
      <c r="AO3905" s="92"/>
    </row>
    <row r="3906" spans="34:41">
      <c r="AH3906" s="92"/>
      <c r="AI3906" s="92"/>
      <c r="AJ3906" s="92"/>
      <c r="AK3906" s="92"/>
      <c r="AL3906" s="92"/>
      <c r="AM3906" s="92"/>
      <c r="AN3906" s="92"/>
      <c r="AO3906" s="92"/>
    </row>
    <row r="3907" spans="34:41">
      <c r="AH3907" s="92"/>
      <c r="AI3907" s="92"/>
      <c r="AJ3907" s="92"/>
      <c r="AK3907" s="92"/>
      <c r="AL3907" s="92"/>
      <c r="AM3907" s="92"/>
      <c r="AN3907" s="92"/>
      <c r="AO3907" s="92"/>
    </row>
    <row r="3908" spans="34:41">
      <c r="AH3908" s="92"/>
      <c r="AI3908" s="92"/>
      <c r="AJ3908" s="92"/>
      <c r="AK3908" s="92"/>
      <c r="AL3908" s="92"/>
      <c r="AM3908" s="92"/>
      <c r="AN3908" s="92"/>
      <c r="AO3908" s="92"/>
    </row>
    <row r="3909" spans="34:41">
      <c r="AH3909" s="92"/>
      <c r="AI3909" s="92"/>
      <c r="AJ3909" s="92"/>
      <c r="AK3909" s="92"/>
      <c r="AL3909" s="92"/>
      <c r="AM3909" s="92"/>
      <c r="AN3909" s="92"/>
      <c r="AO3909" s="92"/>
    </row>
    <row r="3910" spans="34:41">
      <c r="AH3910" s="92"/>
      <c r="AI3910" s="92"/>
      <c r="AJ3910" s="92"/>
      <c r="AK3910" s="92"/>
      <c r="AL3910" s="92"/>
      <c r="AM3910" s="92"/>
      <c r="AN3910" s="92"/>
      <c r="AO3910" s="92"/>
    </row>
    <row r="3911" spans="34:41">
      <c r="AH3911" s="92"/>
      <c r="AI3911" s="92"/>
      <c r="AJ3911" s="92"/>
      <c r="AK3911" s="92"/>
      <c r="AL3911" s="92"/>
      <c r="AM3911" s="92"/>
      <c r="AN3911" s="92"/>
      <c r="AO3911" s="92"/>
    </row>
    <row r="3912" spans="34:41">
      <c r="AH3912" s="92"/>
      <c r="AI3912" s="92"/>
      <c r="AJ3912" s="92"/>
      <c r="AK3912" s="92"/>
      <c r="AL3912" s="92"/>
      <c r="AM3912" s="92"/>
      <c r="AN3912" s="92"/>
      <c r="AO3912" s="92"/>
    </row>
    <row r="3913" spans="34:41">
      <c r="AH3913" s="92"/>
      <c r="AI3913" s="92"/>
      <c r="AJ3913" s="92"/>
      <c r="AK3913" s="92"/>
      <c r="AL3913" s="92"/>
      <c r="AM3913" s="92"/>
      <c r="AN3913" s="92"/>
      <c r="AO3913" s="92"/>
    </row>
    <row r="3914" spans="34:41">
      <c r="AH3914" s="92"/>
      <c r="AI3914" s="92"/>
      <c r="AJ3914" s="92"/>
      <c r="AK3914" s="92"/>
      <c r="AL3914" s="92"/>
      <c r="AM3914" s="92"/>
      <c r="AN3914" s="92"/>
      <c r="AO3914" s="92"/>
    </row>
    <row r="3915" spans="34:41">
      <c r="AH3915" s="92"/>
      <c r="AI3915" s="92"/>
      <c r="AJ3915" s="92"/>
      <c r="AK3915" s="92"/>
      <c r="AL3915" s="92"/>
      <c r="AM3915" s="92"/>
      <c r="AN3915" s="92"/>
      <c r="AO3915" s="92"/>
    </row>
    <row r="3916" spans="34:41">
      <c r="AH3916" s="92"/>
      <c r="AI3916" s="92"/>
      <c r="AJ3916" s="92"/>
      <c r="AK3916" s="92"/>
      <c r="AL3916" s="92"/>
      <c r="AM3916" s="92"/>
      <c r="AN3916" s="92"/>
      <c r="AO3916" s="92"/>
    </row>
    <row r="3917" spans="34:41">
      <c r="AH3917" s="92"/>
      <c r="AI3917" s="92"/>
      <c r="AJ3917" s="92"/>
      <c r="AK3917" s="92"/>
      <c r="AL3917" s="92"/>
      <c r="AM3917" s="92"/>
      <c r="AN3917" s="92"/>
      <c r="AO3917" s="92"/>
    </row>
    <row r="3918" spans="34:41">
      <c r="AH3918" s="92"/>
      <c r="AI3918" s="92"/>
      <c r="AJ3918" s="92"/>
      <c r="AK3918" s="92"/>
      <c r="AL3918" s="92"/>
      <c r="AM3918" s="92"/>
      <c r="AN3918" s="92"/>
      <c r="AO3918" s="92"/>
    </row>
    <row r="3919" spans="34:41">
      <c r="AH3919" s="92"/>
      <c r="AI3919" s="92"/>
      <c r="AJ3919" s="92"/>
      <c r="AK3919" s="92"/>
      <c r="AL3919" s="92"/>
      <c r="AM3919" s="92"/>
      <c r="AN3919" s="92"/>
      <c r="AO3919" s="92"/>
    </row>
    <row r="3920" spans="34:41">
      <c r="AH3920" s="92"/>
      <c r="AI3920" s="92"/>
      <c r="AJ3920" s="92"/>
      <c r="AK3920" s="92"/>
      <c r="AL3920" s="92"/>
      <c r="AM3920" s="92"/>
      <c r="AN3920" s="92"/>
      <c r="AO3920" s="92"/>
    </row>
    <row r="3921" spans="34:41">
      <c r="AH3921" s="92"/>
      <c r="AI3921" s="92"/>
      <c r="AJ3921" s="92"/>
      <c r="AK3921" s="92"/>
      <c r="AL3921" s="92"/>
      <c r="AM3921" s="92"/>
      <c r="AN3921" s="92"/>
      <c r="AO3921" s="92"/>
    </row>
    <row r="3922" spans="34:41">
      <c r="AH3922" s="92"/>
      <c r="AI3922" s="92"/>
      <c r="AJ3922" s="92"/>
      <c r="AK3922" s="92"/>
      <c r="AL3922" s="92"/>
      <c r="AM3922" s="92"/>
      <c r="AN3922" s="92"/>
      <c r="AO3922" s="92"/>
    </row>
    <row r="3923" spans="34:41">
      <c r="AH3923" s="92"/>
      <c r="AI3923" s="92"/>
      <c r="AJ3923" s="92"/>
      <c r="AK3923" s="92"/>
      <c r="AL3923" s="92"/>
      <c r="AM3923" s="92"/>
      <c r="AN3923" s="92"/>
      <c r="AO3923" s="92"/>
    </row>
    <row r="3924" spans="34:41">
      <c r="AH3924" s="92"/>
      <c r="AI3924" s="92"/>
      <c r="AJ3924" s="92"/>
      <c r="AK3924" s="92"/>
      <c r="AL3924" s="92"/>
      <c r="AM3924" s="92"/>
      <c r="AN3924" s="92"/>
      <c r="AO3924" s="92"/>
    </row>
    <row r="3925" spans="34:41">
      <c r="AH3925" s="92"/>
      <c r="AI3925" s="92"/>
      <c r="AJ3925" s="92"/>
      <c r="AK3925" s="92"/>
      <c r="AL3925" s="92"/>
      <c r="AM3925" s="92"/>
      <c r="AN3925" s="92"/>
      <c r="AO3925" s="92"/>
    </row>
    <row r="3926" spans="34:41">
      <c r="AH3926" s="92"/>
      <c r="AI3926" s="92"/>
      <c r="AJ3926" s="92"/>
      <c r="AK3926" s="92"/>
      <c r="AL3926" s="92"/>
      <c r="AM3926" s="92"/>
      <c r="AN3926" s="92"/>
      <c r="AO3926" s="92"/>
    </row>
    <row r="3927" spans="34:41">
      <c r="AH3927" s="92"/>
      <c r="AI3927" s="92"/>
      <c r="AJ3927" s="92"/>
      <c r="AK3927" s="92"/>
      <c r="AL3927" s="92"/>
      <c r="AM3927" s="92"/>
      <c r="AN3927" s="92"/>
      <c r="AO3927" s="92"/>
    </row>
    <row r="3928" spans="34:41">
      <c r="AH3928" s="92"/>
      <c r="AI3928" s="92"/>
      <c r="AJ3928" s="92"/>
      <c r="AK3928" s="92"/>
      <c r="AL3928" s="92"/>
      <c r="AM3928" s="92"/>
      <c r="AN3928" s="92"/>
      <c r="AO3928" s="92"/>
    </row>
    <row r="3929" spans="34:41">
      <c r="AH3929" s="92"/>
      <c r="AI3929" s="92"/>
      <c r="AJ3929" s="92"/>
      <c r="AK3929" s="92"/>
      <c r="AL3929" s="92"/>
      <c r="AM3929" s="92"/>
      <c r="AN3929" s="92"/>
      <c r="AO3929" s="92"/>
    </row>
    <row r="3930" spans="34:41">
      <c r="AH3930" s="92"/>
      <c r="AI3930" s="92"/>
      <c r="AJ3930" s="92"/>
      <c r="AK3930" s="92"/>
      <c r="AL3930" s="92"/>
      <c r="AM3930" s="92"/>
      <c r="AN3930" s="92"/>
      <c r="AO3930" s="92"/>
    </row>
    <row r="3931" spans="34:41">
      <c r="AH3931" s="92"/>
      <c r="AI3931" s="92"/>
      <c r="AJ3931" s="92"/>
      <c r="AK3931" s="92"/>
      <c r="AL3931" s="92"/>
      <c r="AM3931" s="92"/>
      <c r="AN3931" s="92"/>
      <c r="AO3931" s="92"/>
    </row>
    <row r="3932" spans="34:41">
      <c r="AH3932" s="92"/>
      <c r="AI3932" s="92"/>
      <c r="AJ3932" s="92"/>
      <c r="AK3932" s="92"/>
      <c r="AL3932" s="92"/>
      <c r="AM3932" s="92"/>
      <c r="AN3932" s="92"/>
      <c r="AO3932" s="92"/>
    </row>
    <row r="3933" spans="34:41">
      <c r="AH3933" s="92"/>
      <c r="AI3933" s="92"/>
      <c r="AJ3933" s="92"/>
      <c r="AK3933" s="92"/>
      <c r="AL3933" s="92"/>
      <c r="AM3933" s="92"/>
      <c r="AN3933" s="92"/>
      <c r="AO3933" s="92"/>
    </row>
    <row r="3934" spans="34:41">
      <c r="AH3934" s="92"/>
      <c r="AI3934" s="92"/>
      <c r="AJ3934" s="92"/>
      <c r="AK3934" s="92"/>
      <c r="AL3934" s="92"/>
      <c r="AM3934" s="92"/>
      <c r="AN3934" s="92"/>
      <c r="AO3934" s="92"/>
    </row>
    <row r="3935" spans="34:41">
      <c r="AH3935" s="92"/>
      <c r="AI3935" s="92"/>
      <c r="AJ3935" s="92"/>
      <c r="AK3935" s="92"/>
      <c r="AL3935" s="92"/>
      <c r="AM3935" s="92"/>
      <c r="AN3935" s="92"/>
      <c r="AO3935" s="92"/>
    </row>
    <row r="3936" spans="34:41">
      <c r="AH3936" s="92"/>
      <c r="AI3936" s="92"/>
      <c r="AJ3936" s="92"/>
      <c r="AK3936" s="92"/>
      <c r="AL3936" s="92"/>
      <c r="AM3936" s="92"/>
      <c r="AN3936" s="92"/>
      <c r="AO3936" s="92"/>
    </row>
    <row r="3937" spans="34:41">
      <c r="AH3937" s="92"/>
      <c r="AI3937" s="92"/>
      <c r="AJ3937" s="92"/>
      <c r="AK3937" s="92"/>
      <c r="AL3937" s="92"/>
      <c r="AM3937" s="92"/>
      <c r="AN3937" s="92"/>
      <c r="AO3937" s="92"/>
    </row>
    <row r="3938" spans="34:41">
      <c r="AH3938" s="92"/>
      <c r="AI3938" s="92"/>
      <c r="AJ3938" s="92"/>
      <c r="AK3938" s="92"/>
      <c r="AL3938" s="92"/>
      <c r="AM3938" s="92"/>
      <c r="AN3938" s="92"/>
      <c r="AO3938" s="92"/>
    </row>
    <row r="3939" spans="34:41">
      <c r="AH3939" s="92"/>
      <c r="AI3939" s="92"/>
      <c r="AJ3939" s="92"/>
      <c r="AK3939" s="92"/>
      <c r="AL3939" s="92"/>
      <c r="AM3939" s="92"/>
      <c r="AN3939" s="92"/>
      <c r="AO3939" s="92"/>
    </row>
    <row r="3940" spans="34:41">
      <c r="AH3940" s="92"/>
      <c r="AI3940" s="92"/>
      <c r="AJ3940" s="92"/>
      <c r="AK3940" s="92"/>
      <c r="AL3940" s="92"/>
      <c r="AM3940" s="92"/>
      <c r="AN3940" s="92"/>
      <c r="AO3940" s="92"/>
    </row>
    <row r="3941" spans="34:41">
      <c r="AH3941" s="92"/>
      <c r="AI3941" s="92"/>
      <c r="AJ3941" s="92"/>
      <c r="AK3941" s="92"/>
      <c r="AL3941" s="92"/>
      <c r="AM3941" s="92"/>
      <c r="AN3941" s="92"/>
      <c r="AO3941" s="92"/>
    </row>
    <row r="3942" spans="34:41">
      <c r="AH3942" s="92"/>
      <c r="AI3942" s="92"/>
      <c r="AJ3942" s="92"/>
      <c r="AK3942" s="92"/>
      <c r="AL3942" s="92"/>
      <c r="AM3942" s="92"/>
      <c r="AN3942" s="92"/>
      <c r="AO3942" s="92"/>
    </row>
    <row r="3943" spans="34:41">
      <c r="AH3943" s="92"/>
      <c r="AI3943" s="92"/>
      <c r="AJ3943" s="92"/>
      <c r="AK3943" s="92"/>
      <c r="AL3943" s="92"/>
      <c r="AM3943" s="92"/>
      <c r="AN3943" s="92"/>
      <c r="AO3943" s="92"/>
    </row>
    <row r="3944" spans="34:41">
      <c r="AH3944" s="92"/>
      <c r="AI3944" s="92"/>
      <c r="AJ3944" s="92"/>
      <c r="AK3944" s="92"/>
      <c r="AL3944" s="92"/>
      <c r="AM3944" s="92"/>
      <c r="AN3944" s="92"/>
      <c r="AO3944" s="92"/>
    </row>
    <row r="3945" spans="34:41">
      <c r="AH3945" s="92"/>
      <c r="AI3945" s="92"/>
      <c r="AJ3945" s="92"/>
      <c r="AK3945" s="92"/>
      <c r="AL3945" s="92"/>
      <c r="AM3945" s="92"/>
      <c r="AN3945" s="92"/>
      <c r="AO3945" s="92"/>
    </row>
    <row r="3946" spans="34:41">
      <c r="AH3946" s="92"/>
      <c r="AI3946" s="92"/>
      <c r="AJ3946" s="92"/>
      <c r="AK3946" s="92"/>
      <c r="AL3946" s="92"/>
      <c r="AM3946" s="92"/>
      <c r="AN3946" s="92"/>
      <c r="AO3946" s="92"/>
    </row>
    <row r="3947" spans="34:41">
      <c r="AH3947" s="92"/>
      <c r="AI3947" s="92"/>
      <c r="AJ3947" s="92"/>
      <c r="AK3947" s="92"/>
      <c r="AL3947" s="92"/>
      <c r="AM3947" s="92"/>
      <c r="AN3947" s="92"/>
      <c r="AO3947" s="92"/>
    </row>
    <row r="3948" spans="34:41">
      <c r="AH3948" s="92"/>
      <c r="AI3948" s="92"/>
      <c r="AJ3948" s="92"/>
      <c r="AK3948" s="92"/>
      <c r="AL3948" s="92"/>
      <c r="AM3948" s="92"/>
      <c r="AN3948" s="92"/>
      <c r="AO3948" s="92"/>
    </row>
    <row r="3949" spans="34:41">
      <c r="AH3949" s="92"/>
      <c r="AI3949" s="92"/>
      <c r="AJ3949" s="92"/>
      <c r="AK3949" s="92"/>
      <c r="AL3949" s="92"/>
      <c r="AM3949" s="92"/>
      <c r="AN3949" s="92"/>
      <c r="AO3949" s="92"/>
    </row>
    <row r="3950" spans="34:41">
      <c r="AH3950" s="92"/>
      <c r="AI3950" s="92"/>
      <c r="AJ3950" s="92"/>
      <c r="AK3950" s="92"/>
      <c r="AL3950" s="92"/>
      <c r="AM3950" s="92"/>
      <c r="AN3950" s="92"/>
      <c r="AO3950" s="92"/>
    </row>
    <row r="3951" spans="34:41">
      <c r="AH3951" s="92"/>
      <c r="AI3951" s="92"/>
      <c r="AJ3951" s="92"/>
      <c r="AK3951" s="92"/>
      <c r="AL3951" s="92"/>
      <c r="AM3951" s="92"/>
      <c r="AN3951" s="92"/>
      <c r="AO3951" s="92"/>
    </row>
    <row r="3952" spans="34:41">
      <c r="AH3952" s="92"/>
      <c r="AI3952" s="92"/>
      <c r="AJ3952" s="92"/>
      <c r="AK3952" s="92"/>
      <c r="AL3952" s="92"/>
      <c r="AM3952" s="92"/>
      <c r="AN3952" s="92"/>
      <c r="AO3952" s="92"/>
    </row>
    <row r="3953" spans="34:41">
      <c r="AH3953" s="92"/>
      <c r="AI3953" s="92"/>
      <c r="AJ3953" s="92"/>
      <c r="AK3953" s="92"/>
      <c r="AL3953" s="92"/>
      <c r="AM3953" s="92"/>
      <c r="AN3953" s="92"/>
      <c r="AO3953" s="92"/>
    </row>
    <row r="3954" spans="34:41">
      <c r="AH3954" s="92"/>
      <c r="AI3954" s="92"/>
      <c r="AJ3954" s="92"/>
      <c r="AK3954" s="92"/>
      <c r="AL3954" s="92"/>
      <c r="AM3954" s="92"/>
      <c r="AN3954" s="92"/>
      <c r="AO3954" s="92"/>
    </row>
    <row r="3955" spans="34:41">
      <c r="AH3955" s="92"/>
      <c r="AI3955" s="92"/>
      <c r="AJ3955" s="92"/>
      <c r="AK3955" s="92"/>
      <c r="AL3955" s="92"/>
      <c r="AM3955" s="92"/>
      <c r="AN3955" s="92"/>
      <c r="AO3955" s="92"/>
    </row>
    <row r="3956" spans="34:41">
      <c r="AH3956" s="92"/>
      <c r="AI3956" s="92"/>
      <c r="AJ3956" s="92"/>
      <c r="AK3956" s="92"/>
      <c r="AL3956" s="92"/>
      <c r="AM3956" s="92"/>
      <c r="AN3956" s="92"/>
      <c r="AO3956" s="92"/>
    </row>
    <row r="3957" spans="34:41">
      <c r="AH3957" s="92"/>
      <c r="AI3957" s="92"/>
      <c r="AJ3957" s="92"/>
      <c r="AK3957" s="92"/>
      <c r="AL3957" s="92"/>
      <c r="AM3957" s="92"/>
      <c r="AN3957" s="92"/>
      <c r="AO3957" s="92"/>
    </row>
    <row r="3958" spans="34:41">
      <c r="AH3958" s="92"/>
      <c r="AI3958" s="92"/>
      <c r="AJ3958" s="92"/>
      <c r="AK3958" s="92"/>
      <c r="AL3958" s="92"/>
      <c r="AM3958" s="92"/>
      <c r="AN3958" s="92"/>
      <c r="AO3958" s="92"/>
    </row>
    <row r="3959" spans="34:41">
      <c r="AH3959" s="92"/>
      <c r="AI3959" s="92"/>
      <c r="AJ3959" s="92"/>
      <c r="AK3959" s="92"/>
      <c r="AL3959" s="92"/>
      <c r="AM3959" s="92"/>
      <c r="AN3959" s="92"/>
      <c r="AO3959" s="92"/>
    </row>
    <row r="3960" spans="34:41">
      <c r="AH3960" s="92"/>
      <c r="AI3960" s="92"/>
      <c r="AJ3960" s="92"/>
      <c r="AK3960" s="92"/>
      <c r="AL3960" s="92"/>
      <c r="AM3960" s="92"/>
      <c r="AN3960" s="92"/>
      <c r="AO3960" s="92"/>
    </row>
    <row r="3961" spans="34:41">
      <c r="AH3961" s="92"/>
      <c r="AI3961" s="92"/>
      <c r="AJ3961" s="92"/>
      <c r="AK3961" s="92"/>
      <c r="AL3961" s="92"/>
      <c r="AM3961" s="92"/>
      <c r="AN3961" s="92"/>
      <c r="AO3961" s="92"/>
    </row>
    <row r="3962" spans="34:41">
      <c r="AH3962" s="92"/>
      <c r="AI3962" s="92"/>
      <c r="AJ3962" s="92"/>
      <c r="AK3962" s="92"/>
      <c r="AL3962" s="92"/>
      <c r="AM3962" s="92"/>
      <c r="AN3962" s="92"/>
      <c r="AO3962" s="92"/>
    </row>
    <row r="3963" spans="34:41">
      <c r="AH3963" s="92"/>
      <c r="AI3963" s="92"/>
      <c r="AJ3963" s="92"/>
      <c r="AK3963" s="92"/>
      <c r="AL3963" s="92"/>
      <c r="AM3963" s="92"/>
      <c r="AN3963" s="92"/>
      <c r="AO3963" s="92"/>
    </row>
    <row r="3964" spans="34:41">
      <c r="AH3964" s="92"/>
      <c r="AI3964" s="92"/>
      <c r="AJ3964" s="92"/>
      <c r="AK3964" s="92"/>
      <c r="AL3964" s="92"/>
      <c r="AM3964" s="92"/>
      <c r="AN3964" s="92"/>
      <c r="AO3964" s="92"/>
    </row>
    <row r="3965" spans="34:41">
      <c r="AH3965" s="92"/>
      <c r="AI3965" s="92"/>
      <c r="AJ3965" s="92"/>
      <c r="AK3965" s="92"/>
      <c r="AL3965" s="92"/>
      <c r="AM3965" s="92"/>
      <c r="AN3965" s="92"/>
      <c r="AO3965" s="92"/>
    </row>
    <row r="3966" spans="34:41">
      <c r="AH3966" s="92"/>
      <c r="AI3966" s="92"/>
      <c r="AJ3966" s="92"/>
      <c r="AK3966" s="92"/>
      <c r="AL3966" s="92"/>
      <c r="AM3966" s="92"/>
      <c r="AN3966" s="92"/>
      <c r="AO3966" s="92"/>
    </row>
    <row r="3967" spans="34:41">
      <c r="AH3967" s="92"/>
      <c r="AI3967" s="92"/>
      <c r="AJ3967" s="92"/>
      <c r="AK3967" s="92"/>
      <c r="AL3967" s="92"/>
      <c r="AM3967" s="92"/>
      <c r="AN3967" s="92"/>
      <c r="AO3967" s="92"/>
    </row>
    <row r="3968" spans="34:41">
      <c r="AH3968" s="92"/>
      <c r="AI3968" s="92"/>
      <c r="AJ3968" s="92"/>
      <c r="AK3968" s="92"/>
      <c r="AL3968" s="92"/>
      <c r="AM3968" s="92"/>
      <c r="AN3968" s="92"/>
      <c r="AO3968" s="92"/>
    </row>
    <row r="3969" spans="34:41">
      <c r="AH3969" s="92"/>
      <c r="AI3969" s="92"/>
      <c r="AJ3969" s="92"/>
      <c r="AK3969" s="92"/>
      <c r="AL3969" s="92"/>
      <c r="AM3969" s="92"/>
      <c r="AN3969" s="92"/>
      <c r="AO3969" s="92"/>
    </row>
    <row r="3970" spans="34:41">
      <c r="AH3970" s="92"/>
      <c r="AI3970" s="92"/>
      <c r="AJ3970" s="92"/>
      <c r="AK3970" s="92"/>
      <c r="AL3970" s="92"/>
      <c r="AM3970" s="92"/>
      <c r="AN3970" s="92"/>
      <c r="AO3970" s="92"/>
    </row>
    <row r="3971" spans="34:41">
      <c r="AH3971" s="92"/>
      <c r="AI3971" s="92"/>
      <c r="AJ3971" s="92"/>
      <c r="AK3971" s="92"/>
      <c r="AL3971" s="92"/>
      <c r="AM3971" s="92"/>
      <c r="AN3971" s="92"/>
      <c r="AO3971" s="92"/>
    </row>
    <row r="3972" spans="34:41">
      <c r="AH3972" s="92"/>
      <c r="AI3972" s="92"/>
      <c r="AJ3972" s="92"/>
      <c r="AK3972" s="92"/>
      <c r="AL3972" s="92"/>
      <c r="AM3972" s="92"/>
      <c r="AN3972" s="92"/>
      <c r="AO3972" s="92"/>
    </row>
    <row r="3973" spans="34:41">
      <c r="AH3973" s="92"/>
      <c r="AI3973" s="92"/>
      <c r="AJ3973" s="92"/>
      <c r="AK3973" s="92"/>
      <c r="AL3973" s="92"/>
      <c r="AM3973" s="92"/>
      <c r="AN3973" s="92"/>
      <c r="AO3973" s="92"/>
    </row>
    <row r="3974" spans="34:41">
      <c r="AH3974" s="92"/>
      <c r="AI3974" s="92"/>
      <c r="AJ3974" s="92"/>
      <c r="AK3974" s="92"/>
      <c r="AL3974" s="92"/>
      <c r="AM3974" s="92"/>
      <c r="AN3974" s="92"/>
      <c r="AO3974" s="92"/>
    </row>
    <row r="3975" spans="34:41">
      <c r="AH3975" s="92"/>
      <c r="AI3975" s="92"/>
      <c r="AJ3975" s="92"/>
      <c r="AK3975" s="92"/>
      <c r="AL3975" s="92"/>
      <c r="AM3975" s="92"/>
      <c r="AN3975" s="92"/>
      <c r="AO3975" s="92"/>
    </row>
    <row r="3976" spans="34:41">
      <c r="AH3976" s="92"/>
      <c r="AI3976" s="92"/>
      <c r="AJ3976" s="92"/>
      <c r="AK3976" s="92"/>
      <c r="AL3976" s="92"/>
      <c r="AM3976" s="92"/>
      <c r="AN3976" s="92"/>
      <c r="AO3976" s="92"/>
    </row>
    <row r="3977" spans="34:41">
      <c r="AH3977" s="92"/>
      <c r="AI3977" s="92"/>
      <c r="AJ3977" s="92"/>
      <c r="AK3977" s="92"/>
      <c r="AL3977" s="92"/>
      <c r="AM3977" s="92"/>
      <c r="AN3977" s="92"/>
      <c r="AO3977" s="92"/>
    </row>
    <row r="3978" spans="34:41">
      <c r="AH3978" s="92"/>
      <c r="AI3978" s="92"/>
      <c r="AJ3978" s="92"/>
      <c r="AK3978" s="92"/>
      <c r="AL3978" s="92"/>
      <c r="AM3978" s="92"/>
      <c r="AN3978" s="92"/>
      <c r="AO3978" s="92"/>
    </row>
    <row r="3979" spans="34:41">
      <c r="AH3979" s="92"/>
      <c r="AI3979" s="92"/>
      <c r="AJ3979" s="92"/>
      <c r="AK3979" s="92"/>
      <c r="AL3979" s="92"/>
      <c r="AM3979" s="92"/>
      <c r="AN3979" s="92"/>
      <c r="AO3979" s="92"/>
    </row>
    <row r="3980" spans="34:41">
      <c r="AH3980" s="92"/>
      <c r="AI3980" s="92"/>
      <c r="AJ3980" s="92"/>
      <c r="AK3980" s="92"/>
      <c r="AL3980" s="92"/>
      <c r="AM3980" s="92"/>
      <c r="AN3980" s="92"/>
      <c r="AO3980" s="92"/>
    </row>
    <row r="3981" spans="34:41">
      <c r="AH3981" s="92"/>
      <c r="AI3981" s="92"/>
      <c r="AJ3981" s="92"/>
      <c r="AK3981" s="92"/>
      <c r="AL3981" s="92"/>
      <c r="AM3981" s="92"/>
      <c r="AN3981" s="92"/>
      <c r="AO3981" s="92"/>
    </row>
    <row r="3982" spans="34:41">
      <c r="AH3982" s="92"/>
      <c r="AI3982" s="92"/>
      <c r="AJ3982" s="92"/>
      <c r="AK3982" s="92"/>
      <c r="AL3982" s="92"/>
      <c r="AM3982" s="92"/>
      <c r="AN3982" s="92"/>
      <c r="AO3982" s="92"/>
    </row>
    <row r="3983" spans="34:41">
      <c r="AH3983" s="92"/>
      <c r="AI3983" s="92"/>
      <c r="AJ3983" s="92"/>
      <c r="AK3983" s="92"/>
      <c r="AL3983" s="92"/>
      <c r="AM3983" s="92"/>
      <c r="AN3983" s="92"/>
      <c r="AO3983" s="92"/>
    </row>
    <row r="3984" spans="34:41">
      <c r="AH3984" s="92"/>
      <c r="AI3984" s="92"/>
      <c r="AJ3984" s="92"/>
      <c r="AK3984" s="92"/>
      <c r="AL3984" s="92"/>
      <c r="AM3984" s="92"/>
      <c r="AN3984" s="92"/>
      <c r="AO3984" s="92"/>
    </row>
    <row r="3985" spans="34:41">
      <c r="AH3985" s="92"/>
      <c r="AI3985" s="92"/>
      <c r="AJ3985" s="92"/>
      <c r="AK3985" s="92"/>
      <c r="AL3985" s="92"/>
      <c r="AM3985" s="92"/>
      <c r="AN3985" s="92"/>
      <c r="AO3985" s="92"/>
    </row>
    <row r="3986" spans="34:41">
      <c r="AH3986" s="92"/>
      <c r="AI3986" s="92"/>
      <c r="AJ3986" s="92"/>
      <c r="AK3986" s="92"/>
      <c r="AL3986" s="92"/>
      <c r="AM3986" s="92"/>
      <c r="AN3986" s="92"/>
      <c r="AO3986" s="92"/>
    </row>
    <row r="3987" spans="34:41">
      <c r="AH3987" s="92"/>
      <c r="AI3987" s="92"/>
      <c r="AJ3987" s="92"/>
      <c r="AK3987" s="92"/>
      <c r="AL3987" s="92"/>
      <c r="AM3987" s="92"/>
      <c r="AN3987" s="92"/>
      <c r="AO3987" s="92"/>
    </row>
    <row r="3988" spans="34:41">
      <c r="AH3988" s="92"/>
      <c r="AI3988" s="92"/>
      <c r="AJ3988" s="92"/>
      <c r="AK3988" s="92"/>
      <c r="AL3988" s="92"/>
      <c r="AM3988" s="92"/>
      <c r="AN3988" s="92"/>
      <c r="AO3988" s="92"/>
    </row>
    <row r="3989" spans="34:41">
      <c r="AH3989" s="92"/>
      <c r="AI3989" s="92"/>
      <c r="AJ3989" s="92"/>
      <c r="AK3989" s="92"/>
      <c r="AL3989" s="92"/>
      <c r="AM3989" s="92"/>
      <c r="AN3989" s="92"/>
      <c r="AO3989" s="92"/>
    </row>
    <row r="3990" spans="34:41">
      <c r="AH3990" s="92"/>
      <c r="AI3990" s="92"/>
      <c r="AJ3990" s="92"/>
      <c r="AK3990" s="92"/>
      <c r="AL3990" s="92"/>
      <c r="AM3990" s="92"/>
      <c r="AN3990" s="92"/>
      <c r="AO3990" s="92"/>
    </row>
    <row r="3991" spans="34:41">
      <c r="AH3991" s="92"/>
      <c r="AI3991" s="92"/>
      <c r="AJ3991" s="92"/>
      <c r="AK3991" s="92"/>
      <c r="AL3991" s="92"/>
      <c r="AM3991" s="92"/>
      <c r="AN3991" s="92"/>
      <c r="AO3991" s="92"/>
    </row>
    <row r="3992" spans="34:41">
      <c r="AH3992" s="92"/>
      <c r="AI3992" s="92"/>
      <c r="AJ3992" s="92"/>
      <c r="AK3992" s="92"/>
      <c r="AL3992" s="92"/>
      <c r="AM3992" s="92"/>
      <c r="AN3992" s="92"/>
      <c r="AO3992" s="92"/>
    </row>
    <row r="3993" spans="34:41">
      <c r="AH3993" s="92"/>
      <c r="AI3993" s="92"/>
      <c r="AJ3993" s="92"/>
      <c r="AK3993" s="92"/>
      <c r="AL3993" s="92"/>
      <c r="AM3993" s="92"/>
      <c r="AN3993" s="92"/>
      <c r="AO3993" s="92"/>
    </row>
    <row r="3994" spans="34:41">
      <c r="AH3994" s="92"/>
      <c r="AI3994" s="92"/>
      <c r="AJ3994" s="92"/>
      <c r="AK3994" s="92"/>
      <c r="AL3994" s="92"/>
      <c r="AM3994" s="92"/>
      <c r="AN3994" s="92"/>
      <c r="AO3994" s="92"/>
    </row>
    <row r="3995" spans="34:41">
      <c r="AH3995" s="92"/>
      <c r="AI3995" s="92"/>
      <c r="AJ3995" s="92"/>
      <c r="AK3995" s="92"/>
      <c r="AL3995" s="92"/>
      <c r="AM3995" s="92"/>
      <c r="AN3995" s="92"/>
      <c r="AO3995" s="92"/>
    </row>
    <row r="3996" spans="34:41">
      <c r="AH3996" s="92"/>
      <c r="AI3996" s="92"/>
      <c r="AJ3996" s="92"/>
      <c r="AK3996" s="92"/>
      <c r="AL3996" s="92"/>
      <c r="AM3996" s="92"/>
      <c r="AN3996" s="92"/>
      <c r="AO3996" s="92"/>
    </row>
    <row r="3997" spans="34:41">
      <c r="AH3997" s="92"/>
      <c r="AI3997" s="92"/>
      <c r="AJ3997" s="92"/>
      <c r="AK3997" s="92"/>
      <c r="AL3997" s="92"/>
      <c r="AM3997" s="92"/>
      <c r="AN3997" s="92"/>
      <c r="AO3997" s="92"/>
    </row>
    <row r="3998" spans="34:41">
      <c r="AH3998" s="92"/>
      <c r="AI3998" s="92"/>
      <c r="AJ3998" s="92"/>
      <c r="AK3998" s="92"/>
      <c r="AL3998" s="92"/>
      <c r="AM3998" s="92"/>
      <c r="AN3998" s="92"/>
      <c r="AO3998" s="92"/>
    </row>
    <row r="3999" spans="34:41">
      <c r="AH3999" s="92"/>
      <c r="AI3999" s="92"/>
      <c r="AJ3999" s="92"/>
      <c r="AK3999" s="92"/>
      <c r="AL3999" s="92"/>
      <c r="AM3999" s="92"/>
      <c r="AN3999" s="92"/>
      <c r="AO3999" s="92"/>
    </row>
    <row r="4000" spans="34:41">
      <c r="AH4000" s="92"/>
      <c r="AI4000" s="92"/>
      <c r="AJ4000" s="92"/>
      <c r="AK4000" s="92"/>
      <c r="AL4000" s="92"/>
      <c r="AM4000" s="92"/>
      <c r="AN4000" s="92"/>
      <c r="AO4000" s="92"/>
    </row>
    <row r="4001" spans="34:41">
      <c r="AH4001" s="92"/>
      <c r="AI4001" s="92"/>
      <c r="AJ4001" s="92"/>
      <c r="AK4001" s="92"/>
      <c r="AL4001" s="92"/>
      <c r="AM4001" s="92"/>
      <c r="AN4001" s="92"/>
      <c r="AO4001" s="92"/>
    </row>
    <row r="4002" spans="34:41">
      <c r="AH4002" s="92"/>
      <c r="AI4002" s="92"/>
      <c r="AJ4002" s="92"/>
      <c r="AK4002" s="92"/>
      <c r="AL4002" s="92"/>
      <c r="AM4002" s="92"/>
      <c r="AN4002" s="92"/>
      <c r="AO4002" s="92"/>
    </row>
    <row r="4003" spans="34:41">
      <c r="AH4003" s="92"/>
      <c r="AI4003" s="92"/>
      <c r="AJ4003" s="92"/>
      <c r="AK4003" s="92"/>
      <c r="AL4003" s="92"/>
      <c r="AM4003" s="92"/>
      <c r="AN4003" s="92"/>
      <c r="AO4003" s="92"/>
    </row>
    <row r="4004" spans="34:41">
      <c r="AH4004" s="92"/>
      <c r="AI4004" s="92"/>
      <c r="AJ4004" s="92"/>
      <c r="AK4004" s="92"/>
      <c r="AL4004" s="92"/>
      <c r="AM4004" s="92"/>
      <c r="AN4004" s="92"/>
      <c r="AO4004" s="92"/>
    </row>
    <row r="4005" spans="34:41">
      <c r="AH4005" s="92"/>
      <c r="AI4005" s="92"/>
      <c r="AJ4005" s="92"/>
      <c r="AK4005" s="92"/>
      <c r="AL4005" s="92"/>
      <c r="AM4005" s="92"/>
      <c r="AN4005" s="92"/>
      <c r="AO4005" s="92"/>
    </row>
    <row r="4006" spans="34:41">
      <c r="AH4006" s="92"/>
      <c r="AI4006" s="92"/>
      <c r="AJ4006" s="92"/>
      <c r="AK4006" s="92"/>
      <c r="AL4006" s="92"/>
      <c r="AM4006" s="92"/>
      <c r="AN4006" s="92"/>
      <c r="AO4006" s="92"/>
    </row>
    <row r="4007" spans="34:41">
      <c r="AH4007" s="92"/>
      <c r="AI4007" s="92"/>
      <c r="AJ4007" s="92"/>
      <c r="AK4007" s="92"/>
      <c r="AL4007" s="92"/>
      <c r="AM4007" s="92"/>
      <c r="AN4007" s="92"/>
      <c r="AO4007" s="92"/>
    </row>
    <row r="4008" spans="34:41">
      <c r="AH4008" s="92"/>
      <c r="AI4008" s="92"/>
      <c r="AJ4008" s="92"/>
      <c r="AK4008" s="92"/>
      <c r="AL4008" s="92"/>
      <c r="AM4008" s="92"/>
      <c r="AN4008" s="92"/>
      <c r="AO4008" s="92"/>
    </row>
    <row r="4009" spans="34:41">
      <c r="AH4009" s="92"/>
      <c r="AI4009" s="92"/>
      <c r="AJ4009" s="92"/>
      <c r="AK4009" s="92"/>
      <c r="AL4009" s="92"/>
      <c r="AM4009" s="92"/>
      <c r="AN4009" s="92"/>
      <c r="AO4009" s="92"/>
    </row>
    <row r="4010" spans="34:41">
      <c r="AH4010" s="92"/>
      <c r="AI4010" s="92"/>
      <c r="AJ4010" s="92"/>
      <c r="AK4010" s="92"/>
      <c r="AL4010" s="92"/>
      <c r="AM4010" s="92"/>
      <c r="AN4010" s="92"/>
      <c r="AO4010" s="92"/>
    </row>
    <row r="4011" spans="34:41">
      <c r="AH4011" s="92"/>
      <c r="AI4011" s="92"/>
      <c r="AJ4011" s="92"/>
      <c r="AK4011" s="92"/>
      <c r="AL4011" s="92"/>
      <c r="AM4011" s="92"/>
      <c r="AN4011" s="92"/>
      <c r="AO4011" s="92"/>
    </row>
    <row r="4012" spans="34:41">
      <c r="AH4012" s="92"/>
      <c r="AI4012" s="92"/>
      <c r="AJ4012" s="92"/>
      <c r="AK4012" s="92"/>
      <c r="AL4012" s="92"/>
      <c r="AM4012" s="92"/>
      <c r="AN4012" s="92"/>
      <c r="AO4012" s="92"/>
    </row>
    <row r="4013" spans="34:41">
      <c r="AH4013" s="92"/>
      <c r="AI4013" s="92"/>
      <c r="AJ4013" s="92"/>
      <c r="AK4013" s="92"/>
      <c r="AL4013" s="92"/>
      <c r="AM4013" s="92"/>
      <c r="AN4013" s="92"/>
      <c r="AO4013" s="92"/>
    </row>
    <row r="4014" spans="34:41">
      <c r="AH4014" s="92"/>
      <c r="AI4014" s="92"/>
      <c r="AJ4014" s="92"/>
      <c r="AK4014" s="92"/>
      <c r="AL4014" s="92"/>
      <c r="AM4014" s="92"/>
      <c r="AN4014" s="92"/>
      <c r="AO4014" s="92"/>
    </row>
    <row r="4015" spans="34:41">
      <c r="AH4015" s="92"/>
      <c r="AI4015" s="92"/>
      <c r="AJ4015" s="92"/>
      <c r="AK4015" s="92"/>
      <c r="AL4015" s="92"/>
      <c r="AM4015" s="92"/>
      <c r="AN4015" s="92"/>
      <c r="AO4015" s="92"/>
    </row>
    <row r="4016" spans="34:41">
      <c r="AH4016" s="92"/>
      <c r="AI4016" s="92"/>
      <c r="AJ4016" s="92"/>
      <c r="AK4016" s="92"/>
      <c r="AL4016" s="92"/>
      <c r="AM4016" s="92"/>
      <c r="AN4016" s="92"/>
      <c r="AO4016" s="92"/>
    </row>
    <row r="4017" spans="34:41">
      <c r="AH4017" s="92"/>
      <c r="AI4017" s="92"/>
      <c r="AJ4017" s="92"/>
      <c r="AK4017" s="92"/>
      <c r="AL4017" s="92"/>
      <c r="AM4017" s="92"/>
      <c r="AN4017" s="92"/>
      <c r="AO4017" s="92"/>
    </row>
    <row r="4018" spans="34:41">
      <c r="AH4018" s="92"/>
      <c r="AI4018" s="92"/>
      <c r="AJ4018" s="92"/>
      <c r="AK4018" s="92"/>
      <c r="AL4018" s="92"/>
      <c r="AM4018" s="92"/>
      <c r="AN4018" s="92"/>
      <c r="AO4018" s="92"/>
    </row>
    <row r="4019" spans="34:41">
      <c r="AH4019" s="92"/>
      <c r="AI4019" s="92"/>
      <c r="AJ4019" s="92"/>
      <c r="AK4019" s="92"/>
      <c r="AL4019" s="92"/>
      <c r="AM4019" s="92"/>
      <c r="AN4019" s="92"/>
      <c r="AO4019" s="92"/>
    </row>
    <row r="4020" spans="34:41">
      <c r="AH4020" s="92"/>
      <c r="AI4020" s="92"/>
      <c r="AJ4020" s="92"/>
      <c r="AK4020" s="92"/>
      <c r="AL4020" s="92"/>
      <c r="AM4020" s="92"/>
      <c r="AN4020" s="92"/>
      <c r="AO4020" s="92"/>
    </row>
    <row r="4021" spans="34:41">
      <c r="AH4021" s="92"/>
      <c r="AI4021" s="92"/>
      <c r="AJ4021" s="92"/>
      <c r="AK4021" s="92"/>
      <c r="AL4021" s="92"/>
      <c r="AM4021" s="92"/>
      <c r="AN4021" s="92"/>
      <c r="AO4021" s="92"/>
    </row>
    <row r="4022" spans="34:41">
      <c r="AH4022" s="92"/>
      <c r="AI4022" s="92"/>
      <c r="AJ4022" s="92"/>
      <c r="AK4022" s="92"/>
      <c r="AL4022" s="92"/>
      <c r="AM4022" s="92"/>
      <c r="AN4022" s="92"/>
      <c r="AO4022" s="92"/>
    </row>
    <row r="4023" spans="34:41">
      <c r="AH4023" s="92"/>
      <c r="AI4023" s="92"/>
      <c r="AJ4023" s="92"/>
      <c r="AK4023" s="92"/>
      <c r="AL4023" s="92"/>
      <c r="AM4023" s="92"/>
      <c r="AN4023" s="92"/>
      <c r="AO4023" s="92"/>
    </row>
    <row r="4024" spans="34:41">
      <c r="AH4024" s="92"/>
      <c r="AI4024" s="92"/>
      <c r="AJ4024" s="92"/>
      <c r="AK4024" s="92"/>
      <c r="AL4024" s="92"/>
      <c r="AM4024" s="92"/>
      <c r="AN4024" s="92"/>
      <c r="AO4024" s="92"/>
    </row>
    <row r="4025" spans="34:41">
      <c r="AH4025" s="92"/>
      <c r="AI4025" s="92"/>
      <c r="AJ4025" s="92"/>
      <c r="AK4025" s="92"/>
      <c r="AL4025" s="92"/>
      <c r="AM4025" s="92"/>
      <c r="AN4025" s="92"/>
      <c r="AO4025" s="92"/>
    </row>
    <row r="4026" spans="34:41">
      <c r="AH4026" s="92"/>
      <c r="AI4026" s="92"/>
      <c r="AJ4026" s="92"/>
      <c r="AK4026" s="92"/>
      <c r="AL4026" s="92"/>
      <c r="AM4026" s="92"/>
      <c r="AN4026" s="92"/>
      <c r="AO4026" s="92"/>
    </row>
    <row r="4027" spans="34:41">
      <c r="AH4027" s="92"/>
      <c r="AI4027" s="92"/>
      <c r="AJ4027" s="92"/>
      <c r="AK4027" s="92"/>
      <c r="AL4027" s="92"/>
      <c r="AM4027" s="92"/>
      <c r="AN4027" s="92"/>
      <c r="AO4027" s="92"/>
    </row>
    <row r="4028" spans="34:41">
      <c r="AH4028" s="92"/>
      <c r="AI4028" s="92"/>
      <c r="AJ4028" s="92"/>
      <c r="AK4028" s="92"/>
      <c r="AL4028" s="92"/>
      <c r="AM4028" s="92"/>
      <c r="AN4028" s="92"/>
      <c r="AO4028" s="92"/>
    </row>
    <row r="4029" spans="34:41">
      <c r="AH4029" s="92"/>
      <c r="AI4029" s="92"/>
      <c r="AJ4029" s="92"/>
      <c r="AK4029" s="92"/>
      <c r="AL4029" s="92"/>
      <c r="AM4029" s="92"/>
      <c r="AN4029" s="92"/>
      <c r="AO4029" s="92"/>
    </row>
    <row r="4030" spans="34:41">
      <c r="AH4030" s="92"/>
      <c r="AI4030" s="92"/>
      <c r="AJ4030" s="92"/>
      <c r="AK4030" s="92"/>
      <c r="AL4030" s="92"/>
      <c r="AM4030" s="92"/>
      <c r="AN4030" s="92"/>
      <c r="AO4030" s="92"/>
    </row>
    <row r="4031" spans="34:41">
      <c r="AH4031" s="92"/>
      <c r="AI4031" s="92"/>
      <c r="AJ4031" s="92"/>
      <c r="AK4031" s="92"/>
      <c r="AL4031" s="92"/>
      <c r="AM4031" s="92"/>
      <c r="AN4031" s="92"/>
      <c r="AO4031" s="92"/>
    </row>
    <row r="4032" spans="34:41">
      <c r="AH4032" s="92"/>
      <c r="AI4032" s="92"/>
      <c r="AJ4032" s="92"/>
      <c r="AK4032" s="92"/>
      <c r="AL4032" s="92"/>
      <c r="AM4032" s="92"/>
      <c r="AN4032" s="92"/>
      <c r="AO4032" s="92"/>
    </row>
    <row r="4033" spans="34:41">
      <c r="AH4033" s="92"/>
      <c r="AI4033" s="92"/>
      <c r="AJ4033" s="92"/>
      <c r="AK4033" s="92"/>
      <c r="AL4033" s="92"/>
      <c r="AM4033" s="92"/>
      <c r="AN4033" s="92"/>
      <c r="AO4033" s="92"/>
    </row>
    <row r="4034" spans="34:41">
      <c r="AH4034" s="92"/>
      <c r="AI4034" s="92"/>
      <c r="AJ4034" s="92"/>
      <c r="AK4034" s="92"/>
      <c r="AL4034" s="92"/>
      <c r="AM4034" s="92"/>
      <c r="AN4034" s="92"/>
      <c r="AO4034" s="92"/>
    </row>
    <row r="4035" spans="34:41">
      <c r="AH4035" s="92"/>
      <c r="AI4035" s="92"/>
      <c r="AJ4035" s="92"/>
      <c r="AK4035" s="92"/>
      <c r="AL4035" s="92"/>
      <c r="AM4035" s="92"/>
      <c r="AN4035" s="92"/>
      <c r="AO4035" s="92"/>
    </row>
    <row r="4036" spans="34:41">
      <c r="AH4036" s="92"/>
      <c r="AI4036" s="92"/>
      <c r="AJ4036" s="92"/>
      <c r="AK4036" s="92"/>
      <c r="AL4036" s="92"/>
      <c r="AM4036" s="92"/>
      <c r="AN4036" s="92"/>
      <c r="AO4036" s="92"/>
    </row>
    <row r="4037" spans="34:41">
      <c r="AH4037" s="92"/>
      <c r="AI4037" s="92"/>
      <c r="AJ4037" s="92"/>
      <c r="AK4037" s="92"/>
      <c r="AL4037" s="92"/>
      <c r="AM4037" s="92"/>
      <c r="AN4037" s="92"/>
      <c r="AO4037" s="92"/>
    </row>
    <row r="4038" spans="34:41">
      <c r="AH4038" s="92"/>
      <c r="AI4038" s="92"/>
      <c r="AJ4038" s="92"/>
      <c r="AK4038" s="92"/>
      <c r="AL4038" s="92"/>
      <c r="AM4038" s="92"/>
      <c r="AN4038" s="92"/>
      <c r="AO4038" s="92"/>
    </row>
    <row r="4039" spans="34:41">
      <c r="AH4039" s="92"/>
      <c r="AI4039" s="92"/>
      <c r="AJ4039" s="92"/>
      <c r="AK4039" s="92"/>
      <c r="AL4039" s="92"/>
      <c r="AM4039" s="92"/>
      <c r="AN4039" s="92"/>
      <c r="AO4039" s="92"/>
    </row>
    <row r="4040" spans="34:41">
      <c r="AH4040" s="92"/>
      <c r="AI4040" s="92"/>
      <c r="AJ4040" s="92"/>
      <c r="AK4040" s="92"/>
      <c r="AL4040" s="92"/>
      <c r="AM4040" s="92"/>
      <c r="AN4040" s="92"/>
      <c r="AO4040" s="92"/>
    </row>
    <row r="4041" spans="34:41">
      <c r="AH4041" s="92"/>
      <c r="AI4041" s="92"/>
      <c r="AJ4041" s="92"/>
      <c r="AK4041" s="92"/>
      <c r="AL4041" s="92"/>
      <c r="AM4041" s="92"/>
      <c r="AN4041" s="92"/>
      <c r="AO4041" s="92"/>
    </row>
    <row r="4042" spans="34:41">
      <c r="AH4042" s="92"/>
      <c r="AI4042" s="92"/>
      <c r="AJ4042" s="92"/>
      <c r="AK4042" s="92"/>
      <c r="AL4042" s="92"/>
      <c r="AM4042" s="92"/>
      <c r="AN4042" s="92"/>
      <c r="AO4042" s="92"/>
    </row>
    <row r="4043" spans="34:41">
      <c r="AH4043" s="92"/>
      <c r="AI4043" s="92"/>
      <c r="AJ4043" s="92"/>
      <c r="AK4043" s="92"/>
      <c r="AL4043" s="92"/>
      <c r="AM4043" s="92"/>
      <c r="AN4043" s="92"/>
      <c r="AO4043" s="92"/>
    </row>
    <row r="4044" spans="34:41">
      <c r="AH4044" s="92"/>
      <c r="AI4044" s="92"/>
      <c r="AJ4044" s="92"/>
      <c r="AK4044" s="92"/>
      <c r="AL4044" s="92"/>
      <c r="AM4044" s="92"/>
      <c r="AN4044" s="92"/>
      <c r="AO4044" s="92"/>
    </row>
    <row r="4045" spans="34:41">
      <c r="AH4045" s="92"/>
      <c r="AI4045" s="92"/>
      <c r="AJ4045" s="92"/>
      <c r="AK4045" s="92"/>
      <c r="AL4045" s="92"/>
      <c r="AM4045" s="92"/>
      <c r="AN4045" s="92"/>
      <c r="AO4045" s="92"/>
    </row>
    <row r="4046" spans="34:41">
      <c r="AH4046" s="92"/>
      <c r="AI4046" s="92"/>
      <c r="AJ4046" s="92"/>
      <c r="AK4046" s="92"/>
      <c r="AL4046" s="92"/>
      <c r="AM4046" s="92"/>
      <c r="AN4046" s="92"/>
      <c r="AO4046" s="92"/>
    </row>
    <row r="4047" spans="34:41">
      <c r="AH4047" s="92"/>
      <c r="AI4047" s="92"/>
      <c r="AJ4047" s="92"/>
      <c r="AK4047" s="92"/>
      <c r="AL4047" s="92"/>
      <c r="AM4047" s="92"/>
      <c r="AN4047" s="92"/>
      <c r="AO4047" s="92"/>
    </row>
    <row r="4048" spans="34:41">
      <c r="AH4048" s="92"/>
      <c r="AI4048" s="92"/>
      <c r="AJ4048" s="92"/>
      <c r="AK4048" s="92"/>
      <c r="AL4048" s="92"/>
      <c r="AM4048" s="92"/>
      <c r="AN4048" s="92"/>
      <c r="AO4048" s="92"/>
    </row>
    <row r="4049" spans="34:41">
      <c r="AH4049" s="92"/>
      <c r="AI4049" s="92"/>
      <c r="AJ4049" s="92"/>
      <c r="AK4049" s="92"/>
      <c r="AL4049" s="92"/>
      <c r="AM4049" s="92"/>
      <c r="AN4049" s="92"/>
      <c r="AO4049" s="92"/>
    </row>
    <row r="4050" spans="34:41">
      <c r="AH4050" s="92"/>
      <c r="AI4050" s="92"/>
      <c r="AJ4050" s="92"/>
      <c r="AK4050" s="92"/>
      <c r="AL4050" s="92"/>
      <c r="AM4050" s="92"/>
      <c r="AN4050" s="92"/>
      <c r="AO4050" s="92"/>
    </row>
    <row r="4051" spans="34:41">
      <c r="AH4051" s="92"/>
      <c r="AI4051" s="92"/>
      <c r="AJ4051" s="92"/>
      <c r="AK4051" s="92"/>
      <c r="AL4051" s="92"/>
      <c r="AM4051" s="92"/>
      <c r="AN4051" s="92"/>
      <c r="AO4051" s="92"/>
    </row>
    <row r="4052" spans="34:41">
      <c r="AH4052" s="92"/>
      <c r="AI4052" s="92"/>
      <c r="AJ4052" s="92"/>
      <c r="AK4052" s="92"/>
      <c r="AL4052" s="92"/>
      <c r="AM4052" s="92"/>
      <c r="AN4052" s="92"/>
      <c r="AO4052" s="92"/>
    </row>
    <row r="4053" spans="34:41">
      <c r="AH4053" s="92"/>
      <c r="AI4053" s="92"/>
      <c r="AJ4053" s="92"/>
      <c r="AK4053" s="92"/>
      <c r="AL4053" s="92"/>
      <c r="AM4053" s="92"/>
      <c r="AN4053" s="92"/>
      <c r="AO4053" s="92"/>
    </row>
    <row r="4054" spans="34:41">
      <c r="AH4054" s="92"/>
      <c r="AI4054" s="92"/>
      <c r="AJ4054" s="92"/>
      <c r="AK4054" s="92"/>
      <c r="AL4054" s="92"/>
      <c r="AM4054" s="92"/>
      <c r="AN4054" s="92"/>
      <c r="AO4054" s="92"/>
    </row>
    <row r="4055" spans="34:41">
      <c r="AH4055" s="92"/>
      <c r="AI4055" s="92"/>
      <c r="AJ4055" s="92"/>
      <c r="AK4055" s="92"/>
      <c r="AL4055" s="92"/>
      <c r="AM4055" s="92"/>
      <c r="AN4055" s="92"/>
      <c r="AO4055" s="92"/>
    </row>
    <row r="4056" spans="34:41">
      <c r="AH4056" s="92"/>
      <c r="AI4056" s="92"/>
      <c r="AJ4056" s="92"/>
      <c r="AK4056" s="92"/>
      <c r="AL4056" s="92"/>
      <c r="AM4056" s="92"/>
      <c r="AN4056" s="92"/>
      <c r="AO4056" s="92"/>
    </row>
    <row r="4057" spans="34:41">
      <c r="AH4057" s="92"/>
      <c r="AI4057" s="92"/>
      <c r="AJ4057" s="92"/>
      <c r="AK4057" s="92"/>
      <c r="AL4057" s="92"/>
      <c r="AM4057" s="92"/>
      <c r="AN4057" s="92"/>
      <c r="AO4057" s="92"/>
    </row>
    <row r="4058" spans="34:41">
      <c r="AH4058" s="92"/>
      <c r="AI4058" s="92"/>
      <c r="AJ4058" s="92"/>
      <c r="AK4058" s="92"/>
      <c r="AL4058" s="92"/>
      <c r="AM4058" s="92"/>
      <c r="AN4058" s="92"/>
      <c r="AO4058" s="92"/>
    </row>
    <row r="4059" spans="34:41">
      <c r="AH4059" s="92"/>
      <c r="AI4059" s="92"/>
      <c r="AJ4059" s="92"/>
      <c r="AK4059" s="92"/>
      <c r="AL4059" s="92"/>
      <c r="AM4059" s="92"/>
      <c r="AN4059" s="92"/>
      <c r="AO4059" s="92"/>
    </row>
    <row r="4060" spans="34:41">
      <c r="AH4060" s="92"/>
      <c r="AI4060" s="92"/>
      <c r="AJ4060" s="92"/>
      <c r="AK4060" s="92"/>
      <c r="AL4060" s="92"/>
      <c r="AM4060" s="92"/>
      <c r="AN4060" s="92"/>
      <c r="AO4060" s="92"/>
    </row>
    <row r="4061" spans="34:41">
      <c r="AH4061" s="92"/>
      <c r="AI4061" s="92"/>
      <c r="AJ4061" s="92"/>
      <c r="AK4061" s="92"/>
      <c r="AL4061" s="92"/>
      <c r="AM4061" s="92"/>
      <c r="AN4061" s="92"/>
      <c r="AO4061" s="92"/>
    </row>
    <row r="4062" spans="34:41">
      <c r="AH4062" s="92"/>
      <c r="AI4062" s="92"/>
      <c r="AJ4062" s="92"/>
      <c r="AK4062" s="92"/>
      <c r="AL4062" s="92"/>
      <c r="AM4062" s="92"/>
      <c r="AN4062" s="92"/>
      <c r="AO4062" s="92"/>
    </row>
    <row r="4063" spans="34:41">
      <c r="AH4063" s="92"/>
      <c r="AI4063" s="92"/>
      <c r="AJ4063" s="92"/>
      <c r="AK4063" s="92"/>
      <c r="AL4063" s="92"/>
      <c r="AM4063" s="92"/>
      <c r="AN4063" s="92"/>
      <c r="AO4063" s="92"/>
    </row>
    <row r="4064" spans="34:41">
      <c r="AH4064" s="92"/>
      <c r="AI4064" s="92"/>
      <c r="AJ4064" s="92"/>
      <c r="AK4064" s="92"/>
      <c r="AL4064" s="92"/>
      <c r="AM4064" s="92"/>
      <c r="AN4064" s="92"/>
      <c r="AO4064" s="92"/>
    </row>
    <row r="4065" spans="34:41">
      <c r="AH4065" s="92"/>
      <c r="AI4065" s="92"/>
      <c r="AJ4065" s="92"/>
      <c r="AK4065" s="92"/>
      <c r="AL4065" s="92"/>
      <c r="AM4065" s="92"/>
      <c r="AN4065" s="92"/>
      <c r="AO4065" s="92"/>
    </row>
    <row r="4066" spans="34:41">
      <c r="AH4066" s="92"/>
      <c r="AI4066" s="92"/>
      <c r="AJ4066" s="92"/>
      <c r="AK4066" s="92"/>
      <c r="AL4066" s="92"/>
      <c r="AM4066" s="92"/>
      <c r="AN4066" s="92"/>
      <c r="AO4066" s="92"/>
    </row>
    <row r="4067" spans="34:41">
      <c r="AH4067" s="92"/>
      <c r="AI4067" s="92"/>
      <c r="AJ4067" s="92"/>
      <c r="AK4067" s="92"/>
      <c r="AL4067" s="92"/>
      <c r="AM4067" s="92"/>
      <c r="AN4067" s="92"/>
      <c r="AO4067" s="92"/>
    </row>
    <row r="4068" spans="34:41">
      <c r="AH4068" s="92"/>
      <c r="AI4068" s="92"/>
      <c r="AJ4068" s="92"/>
      <c r="AK4068" s="92"/>
      <c r="AL4068" s="92"/>
      <c r="AM4068" s="92"/>
      <c r="AN4068" s="92"/>
      <c r="AO4068" s="92"/>
    </row>
    <row r="4069" spans="34:41">
      <c r="AH4069" s="92"/>
      <c r="AI4069" s="92"/>
      <c r="AJ4069" s="92"/>
      <c r="AK4069" s="92"/>
      <c r="AL4069" s="92"/>
      <c r="AM4069" s="92"/>
      <c r="AN4069" s="92"/>
      <c r="AO4069" s="92"/>
    </row>
    <row r="4070" spans="34:41">
      <c r="AH4070" s="92"/>
      <c r="AI4070" s="92"/>
      <c r="AJ4070" s="92"/>
      <c r="AK4070" s="92"/>
      <c r="AL4070" s="92"/>
      <c r="AM4070" s="92"/>
      <c r="AN4070" s="92"/>
      <c r="AO4070" s="92"/>
    </row>
    <row r="4071" spans="34:41">
      <c r="AH4071" s="92"/>
      <c r="AI4071" s="92"/>
      <c r="AJ4071" s="92"/>
      <c r="AK4071" s="92"/>
      <c r="AL4071" s="92"/>
      <c r="AM4071" s="92"/>
      <c r="AN4071" s="92"/>
      <c r="AO4071" s="92"/>
    </row>
    <row r="4072" spans="34:41">
      <c r="AH4072" s="92"/>
      <c r="AI4072" s="92"/>
      <c r="AJ4072" s="92"/>
      <c r="AK4072" s="92"/>
      <c r="AL4072" s="92"/>
      <c r="AM4072" s="92"/>
      <c r="AN4072" s="92"/>
      <c r="AO4072" s="92"/>
    </row>
    <row r="4073" spans="34:41">
      <c r="AH4073" s="92"/>
      <c r="AI4073" s="92"/>
      <c r="AJ4073" s="92"/>
      <c r="AK4073" s="92"/>
      <c r="AL4073" s="92"/>
      <c r="AM4073" s="92"/>
      <c r="AN4073" s="92"/>
      <c r="AO4073" s="92"/>
    </row>
    <row r="4074" spans="34:41">
      <c r="AH4074" s="92"/>
      <c r="AI4074" s="92"/>
      <c r="AJ4074" s="92"/>
      <c r="AK4074" s="92"/>
      <c r="AL4074" s="92"/>
      <c r="AM4074" s="92"/>
      <c r="AN4074" s="92"/>
      <c r="AO4074" s="92"/>
    </row>
    <row r="4075" spans="34:41">
      <c r="AH4075" s="92"/>
      <c r="AI4075" s="92"/>
      <c r="AJ4075" s="92"/>
      <c r="AK4075" s="92"/>
      <c r="AL4075" s="92"/>
      <c r="AM4075" s="92"/>
      <c r="AN4075" s="92"/>
      <c r="AO4075" s="92"/>
    </row>
    <row r="4076" spans="34:41">
      <c r="AH4076" s="92"/>
      <c r="AI4076" s="92"/>
      <c r="AJ4076" s="92"/>
      <c r="AK4076" s="92"/>
      <c r="AL4076" s="92"/>
      <c r="AM4076" s="92"/>
      <c r="AN4076" s="92"/>
      <c r="AO4076" s="92"/>
    </row>
    <row r="4077" spans="34:41">
      <c r="AH4077" s="92"/>
      <c r="AI4077" s="92"/>
      <c r="AJ4077" s="92"/>
      <c r="AK4077" s="92"/>
      <c r="AL4077" s="92"/>
      <c r="AM4077" s="92"/>
      <c r="AN4077" s="92"/>
      <c r="AO4077" s="92"/>
    </row>
    <row r="4078" spans="34:41">
      <c r="AH4078" s="92"/>
      <c r="AI4078" s="92"/>
      <c r="AJ4078" s="92"/>
      <c r="AK4078" s="92"/>
      <c r="AL4078" s="92"/>
      <c r="AM4078" s="92"/>
      <c r="AN4078" s="92"/>
      <c r="AO4078" s="92"/>
    </row>
    <row r="4079" spans="34:41">
      <c r="AH4079" s="92"/>
      <c r="AI4079" s="92"/>
      <c r="AJ4079" s="92"/>
      <c r="AK4079" s="92"/>
      <c r="AL4079" s="92"/>
      <c r="AM4079" s="92"/>
      <c r="AN4079" s="92"/>
      <c r="AO4079" s="92"/>
    </row>
    <row r="4080" spans="34:41">
      <c r="AH4080" s="92"/>
      <c r="AI4080" s="92"/>
      <c r="AJ4080" s="92"/>
      <c r="AK4080" s="92"/>
      <c r="AL4080" s="92"/>
      <c r="AM4080" s="92"/>
      <c r="AN4080" s="92"/>
      <c r="AO4080" s="92"/>
    </row>
    <row r="4081" spans="34:41">
      <c r="AH4081" s="92"/>
      <c r="AI4081" s="92"/>
      <c r="AJ4081" s="92"/>
      <c r="AK4081" s="92"/>
      <c r="AL4081" s="92"/>
      <c r="AM4081" s="92"/>
      <c r="AN4081" s="92"/>
      <c r="AO4081" s="92"/>
    </row>
    <row r="4082" spans="34:41">
      <c r="AH4082" s="92"/>
      <c r="AI4082" s="92"/>
      <c r="AJ4082" s="92"/>
      <c r="AK4082" s="92"/>
      <c r="AL4082" s="92"/>
      <c r="AM4082" s="92"/>
      <c r="AN4082" s="92"/>
      <c r="AO4082" s="92"/>
    </row>
    <row r="4083" spans="34:41">
      <c r="AH4083" s="92"/>
      <c r="AI4083" s="92"/>
      <c r="AJ4083" s="92"/>
      <c r="AK4083" s="92"/>
      <c r="AL4083" s="92"/>
      <c r="AM4083" s="92"/>
      <c r="AN4083" s="92"/>
      <c r="AO4083" s="92"/>
    </row>
    <row r="4084" spans="34:41">
      <c r="AH4084" s="92"/>
      <c r="AI4084" s="92"/>
      <c r="AJ4084" s="92"/>
      <c r="AK4084" s="92"/>
      <c r="AL4084" s="92"/>
      <c r="AM4084" s="92"/>
      <c r="AN4084" s="92"/>
      <c r="AO4084" s="92"/>
    </row>
    <row r="4085" spans="34:41">
      <c r="AH4085" s="92"/>
      <c r="AI4085" s="92"/>
      <c r="AJ4085" s="92"/>
      <c r="AK4085" s="92"/>
      <c r="AL4085" s="92"/>
      <c r="AM4085" s="92"/>
      <c r="AN4085" s="92"/>
      <c r="AO4085" s="92"/>
    </row>
    <row r="4086" spans="34:41">
      <c r="AH4086" s="92"/>
      <c r="AI4086" s="92"/>
      <c r="AJ4086" s="92"/>
      <c r="AK4086" s="92"/>
      <c r="AL4086" s="92"/>
      <c r="AM4086" s="92"/>
      <c r="AN4086" s="92"/>
      <c r="AO4086" s="92"/>
    </row>
    <row r="4087" spans="34:41">
      <c r="AH4087" s="92"/>
      <c r="AI4087" s="92"/>
      <c r="AJ4087" s="92"/>
      <c r="AK4087" s="92"/>
      <c r="AL4087" s="92"/>
      <c r="AM4087" s="92"/>
      <c r="AN4087" s="92"/>
      <c r="AO4087" s="92"/>
    </row>
    <row r="4088" spans="34:41">
      <c r="AH4088" s="92"/>
      <c r="AI4088" s="92"/>
      <c r="AJ4088" s="92"/>
      <c r="AK4088" s="92"/>
      <c r="AL4088" s="92"/>
      <c r="AM4088" s="92"/>
      <c r="AN4088" s="92"/>
      <c r="AO4088" s="92"/>
    </row>
    <row r="4089" spans="34:41">
      <c r="AH4089" s="92"/>
      <c r="AI4089" s="92"/>
      <c r="AJ4089" s="92"/>
      <c r="AK4089" s="92"/>
      <c r="AL4089" s="92"/>
      <c r="AM4089" s="92"/>
      <c r="AN4089" s="92"/>
      <c r="AO4089" s="92"/>
    </row>
    <row r="4090" spans="34:41">
      <c r="AH4090" s="92"/>
      <c r="AI4090" s="92"/>
      <c r="AJ4090" s="92"/>
      <c r="AK4090" s="92"/>
      <c r="AL4090" s="92"/>
      <c r="AM4090" s="92"/>
      <c r="AN4090" s="92"/>
      <c r="AO4090" s="92"/>
    </row>
    <row r="4091" spans="34:41">
      <c r="AH4091" s="92"/>
      <c r="AI4091" s="92"/>
      <c r="AJ4091" s="92"/>
      <c r="AK4091" s="92"/>
      <c r="AL4091" s="92"/>
      <c r="AM4091" s="92"/>
      <c r="AN4091" s="92"/>
      <c r="AO4091" s="92"/>
    </row>
    <row r="4092" spans="34:41">
      <c r="AH4092" s="92"/>
      <c r="AI4092" s="92"/>
      <c r="AJ4092" s="92"/>
      <c r="AK4092" s="92"/>
      <c r="AL4092" s="92"/>
      <c r="AM4092" s="92"/>
      <c r="AN4092" s="92"/>
      <c r="AO4092" s="92"/>
    </row>
    <row r="4093" spans="34:41">
      <c r="AH4093" s="92"/>
      <c r="AI4093" s="92"/>
      <c r="AJ4093" s="92"/>
      <c r="AK4093" s="92"/>
      <c r="AL4093" s="92"/>
      <c r="AM4093" s="92"/>
      <c r="AN4093" s="92"/>
      <c r="AO4093" s="92"/>
    </row>
    <row r="4094" spans="34:41">
      <c r="AH4094" s="92"/>
      <c r="AI4094" s="92"/>
      <c r="AJ4094" s="92"/>
      <c r="AK4094" s="92"/>
      <c r="AL4094" s="92"/>
      <c r="AM4094" s="92"/>
      <c r="AN4094" s="92"/>
      <c r="AO4094" s="92"/>
    </row>
    <row r="4095" spans="34:41">
      <c r="AH4095" s="92"/>
      <c r="AI4095" s="92"/>
      <c r="AJ4095" s="92"/>
      <c r="AK4095" s="92"/>
      <c r="AL4095" s="92"/>
      <c r="AM4095" s="92"/>
      <c r="AN4095" s="92"/>
      <c r="AO4095" s="92"/>
    </row>
    <row r="4096" spans="34:41">
      <c r="AH4096" s="92"/>
      <c r="AI4096" s="92"/>
      <c r="AJ4096" s="92"/>
      <c r="AK4096" s="92"/>
      <c r="AL4096" s="92"/>
      <c r="AM4096" s="92"/>
      <c r="AN4096" s="92"/>
      <c r="AO4096" s="92"/>
    </row>
    <row r="4097" spans="34:41">
      <c r="AH4097" s="92"/>
      <c r="AI4097" s="92"/>
      <c r="AJ4097" s="92"/>
      <c r="AK4097" s="92"/>
      <c r="AL4097" s="92"/>
      <c r="AM4097" s="92"/>
      <c r="AN4097" s="92"/>
      <c r="AO4097" s="92"/>
    </row>
    <row r="4098" spans="34:41">
      <c r="AH4098" s="92"/>
      <c r="AI4098" s="92"/>
      <c r="AJ4098" s="92"/>
      <c r="AK4098" s="92"/>
      <c r="AL4098" s="92"/>
      <c r="AM4098" s="92"/>
      <c r="AN4098" s="92"/>
      <c r="AO4098" s="92"/>
    </row>
    <row r="4099" spans="34:41">
      <c r="AH4099" s="92"/>
      <c r="AI4099" s="92"/>
      <c r="AJ4099" s="92"/>
      <c r="AK4099" s="92"/>
      <c r="AL4099" s="92"/>
      <c r="AM4099" s="92"/>
      <c r="AN4099" s="92"/>
      <c r="AO4099" s="92"/>
    </row>
    <row r="4100" spans="34:41">
      <c r="AH4100" s="92"/>
      <c r="AI4100" s="92"/>
      <c r="AJ4100" s="92"/>
      <c r="AK4100" s="92"/>
      <c r="AL4100" s="92"/>
      <c r="AM4100" s="92"/>
      <c r="AN4100" s="92"/>
      <c r="AO4100" s="92"/>
    </row>
    <row r="4101" spans="34:41">
      <c r="AH4101" s="92"/>
      <c r="AI4101" s="92"/>
      <c r="AJ4101" s="92"/>
      <c r="AK4101" s="92"/>
      <c r="AL4101" s="92"/>
      <c r="AM4101" s="92"/>
      <c r="AN4101" s="92"/>
      <c r="AO4101" s="92"/>
    </row>
    <row r="4102" spans="34:41">
      <c r="AH4102" s="92"/>
      <c r="AI4102" s="92"/>
      <c r="AJ4102" s="92"/>
      <c r="AK4102" s="92"/>
      <c r="AL4102" s="92"/>
      <c r="AM4102" s="92"/>
      <c r="AN4102" s="92"/>
      <c r="AO4102" s="92"/>
    </row>
    <row r="4103" spans="34:41">
      <c r="AH4103" s="92"/>
      <c r="AI4103" s="92"/>
      <c r="AJ4103" s="92"/>
      <c r="AK4103" s="92"/>
      <c r="AL4103" s="92"/>
      <c r="AM4103" s="92"/>
      <c r="AN4103" s="92"/>
      <c r="AO4103" s="92"/>
    </row>
    <row r="4104" spans="34:41">
      <c r="AH4104" s="92"/>
      <c r="AI4104" s="92"/>
      <c r="AJ4104" s="92"/>
      <c r="AK4104" s="92"/>
      <c r="AL4104" s="92"/>
      <c r="AM4104" s="92"/>
      <c r="AN4104" s="92"/>
      <c r="AO4104" s="92"/>
    </row>
    <row r="4105" spans="34:41">
      <c r="AH4105" s="92"/>
      <c r="AI4105" s="92"/>
      <c r="AJ4105" s="92"/>
      <c r="AK4105" s="92"/>
      <c r="AL4105" s="92"/>
      <c r="AM4105" s="92"/>
      <c r="AN4105" s="92"/>
      <c r="AO4105" s="92"/>
    </row>
    <row r="4106" spans="34:41">
      <c r="AH4106" s="92"/>
      <c r="AI4106" s="92"/>
      <c r="AJ4106" s="92"/>
      <c r="AK4106" s="92"/>
      <c r="AL4106" s="92"/>
      <c r="AM4106" s="92"/>
      <c r="AN4106" s="92"/>
      <c r="AO4106" s="92"/>
    </row>
    <row r="4107" spans="34:41">
      <c r="AH4107" s="92"/>
      <c r="AI4107" s="92"/>
      <c r="AJ4107" s="92"/>
      <c r="AK4107" s="92"/>
      <c r="AL4107" s="92"/>
      <c r="AM4107" s="92"/>
      <c r="AN4107" s="92"/>
      <c r="AO4107" s="92"/>
    </row>
    <row r="4108" spans="34:41">
      <c r="AH4108" s="92"/>
      <c r="AI4108" s="92"/>
      <c r="AJ4108" s="92"/>
      <c r="AK4108" s="92"/>
      <c r="AL4108" s="92"/>
      <c r="AM4108" s="92"/>
      <c r="AN4108" s="92"/>
      <c r="AO4108" s="92"/>
    </row>
    <row r="4109" spans="34:41">
      <c r="AH4109" s="92"/>
      <c r="AI4109" s="92"/>
      <c r="AJ4109" s="92"/>
      <c r="AK4109" s="92"/>
      <c r="AL4109" s="92"/>
      <c r="AM4109" s="92"/>
      <c r="AN4109" s="92"/>
      <c r="AO4109" s="92"/>
    </row>
    <row r="4110" spans="34:41">
      <c r="AH4110" s="92"/>
      <c r="AI4110" s="92"/>
      <c r="AJ4110" s="92"/>
      <c r="AK4110" s="92"/>
      <c r="AL4110" s="92"/>
      <c r="AM4110" s="92"/>
      <c r="AN4110" s="92"/>
      <c r="AO4110" s="92"/>
    </row>
    <row r="4111" spans="34:41">
      <c r="AH4111" s="92"/>
      <c r="AI4111" s="92"/>
      <c r="AJ4111" s="92"/>
      <c r="AK4111" s="92"/>
      <c r="AL4111" s="92"/>
      <c r="AM4111" s="92"/>
      <c r="AN4111" s="92"/>
      <c r="AO4111" s="92"/>
    </row>
    <row r="4112" spans="34:41">
      <c r="AH4112" s="92"/>
      <c r="AI4112" s="92"/>
      <c r="AJ4112" s="92"/>
      <c r="AK4112" s="92"/>
      <c r="AL4112" s="92"/>
      <c r="AM4112" s="92"/>
      <c r="AN4112" s="92"/>
      <c r="AO4112" s="92"/>
    </row>
    <row r="4113" spans="34:41">
      <c r="AH4113" s="92"/>
      <c r="AI4113" s="92"/>
      <c r="AJ4113" s="92"/>
      <c r="AK4113" s="92"/>
      <c r="AL4113" s="92"/>
      <c r="AM4113" s="92"/>
      <c r="AN4113" s="92"/>
      <c r="AO4113" s="92"/>
    </row>
    <row r="4114" spans="34:41">
      <c r="AH4114" s="92"/>
      <c r="AI4114" s="92"/>
      <c r="AJ4114" s="92"/>
      <c r="AK4114" s="92"/>
      <c r="AL4114" s="92"/>
      <c r="AM4114" s="92"/>
      <c r="AN4114" s="92"/>
      <c r="AO4114" s="92"/>
    </row>
    <row r="4115" spans="34:41">
      <c r="AH4115" s="92"/>
      <c r="AI4115" s="92"/>
      <c r="AJ4115" s="92"/>
      <c r="AK4115" s="92"/>
      <c r="AL4115" s="92"/>
      <c r="AM4115" s="92"/>
      <c r="AN4115" s="92"/>
      <c r="AO4115" s="92"/>
    </row>
    <row r="4116" spans="34:41">
      <c r="AH4116" s="92"/>
      <c r="AI4116" s="92"/>
      <c r="AJ4116" s="92"/>
      <c r="AK4116" s="92"/>
      <c r="AL4116" s="92"/>
      <c r="AM4116" s="92"/>
      <c r="AN4116" s="92"/>
      <c r="AO4116" s="92"/>
    </row>
    <row r="4117" spans="34:41">
      <c r="AH4117" s="92"/>
      <c r="AI4117" s="92"/>
      <c r="AJ4117" s="92"/>
      <c r="AK4117" s="92"/>
      <c r="AL4117" s="92"/>
      <c r="AM4117" s="92"/>
      <c r="AN4117" s="92"/>
      <c r="AO4117" s="92"/>
    </row>
    <row r="4118" spans="34:41">
      <c r="AH4118" s="92"/>
      <c r="AI4118" s="92"/>
      <c r="AJ4118" s="92"/>
      <c r="AK4118" s="92"/>
      <c r="AL4118" s="92"/>
      <c r="AM4118" s="92"/>
      <c r="AN4118" s="92"/>
      <c r="AO4118" s="92"/>
    </row>
    <row r="4119" spans="34:41">
      <c r="AH4119" s="92"/>
      <c r="AI4119" s="92"/>
      <c r="AJ4119" s="92"/>
      <c r="AK4119" s="92"/>
      <c r="AL4119" s="92"/>
      <c r="AM4119" s="92"/>
      <c r="AN4119" s="92"/>
      <c r="AO4119" s="92"/>
    </row>
    <row r="4120" spans="34:41">
      <c r="AH4120" s="92"/>
      <c r="AI4120" s="92"/>
      <c r="AJ4120" s="92"/>
      <c r="AK4120" s="92"/>
      <c r="AL4120" s="92"/>
      <c r="AM4120" s="92"/>
      <c r="AN4120" s="92"/>
      <c r="AO4120" s="92"/>
    </row>
    <row r="4121" spans="34:41">
      <c r="AH4121" s="92"/>
      <c r="AI4121" s="92"/>
      <c r="AJ4121" s="92"/>
      <c r="AK4121" s="92"/>
      <c r="AL4121" s="92"/>
      <c r="AM4121" s="92"/>
      <c r="AN4121" s="92"/>
      <c r="AO4121" s="92"/>
    </row>
    <row r="4122" spans="34:41">
      <c r="AH4122" s="92"/>
      <c r="AI4122" s="92"/>
      <c r="AJ4122" s="92"/>
      <c r="AK4122" s="92"/>
      <c r="AL4122" s="92"/>
      <c r="AM4122" s="92"/>
      <c r="AN4122" s="92"/>
      <c r="AO4122" s="92"/>
    </row>
    <row r="4123" spans="34:41">
      <c r="AH4123" s="92"/>
      <c r="AI4123" s="92"/>
      <c r="AJ4123" s="92"/>
      <c r="AK4123" s="92"/>
      <c r="AL4123" s="92"/>
      <c r="AM4123" s="92"/>
      <c r="AN4123" s="92"/>
      <c r="AO4123" s="92"/>
    </row>
    <row r="4124" spans="34:41">
      <c r="AH4124" s="92"/>
      <c r="AI4124" s="92"/>
      <c r="AJ4124" s="92"/>
      <c r="AK4124" s="92"/>
      <c r="AL4124" s="92"/>
      <c r="AM4124" s="92"/>
      <c r="AN4124" s="92"/>
      <c r="AO4124" s="92"/>
    </row>
    <row r="4125" spans="34:41">
      <c r="AH4125" s="92"/>
      <c r="AI4125" s="92"/>
      <c r="AJ4125" s="92"/>
      <c r="AK4125" s="92"/>
      <c r="AL4125" s="92"/>
      <c r="AM4125" s="92"/>
      <c r="AN4125" s="92"/>
      <c r="AO4125" s="92"/>
    </row>
    <row r="4126" spans="34:41">
      <c r="AH4126" s="92"/>
      <c r="AI4126" s="92"/>
      <c r="AJ4126" s="92"/>
      <c r="AK4126" s="92"/>
      <c r="AL4126" s="92"/>
      <c r="AM4126" s="92"/>
      <c r="AN4126" s="92"/>
      <c r="AO4126" s="92"/>
    </row>
    <row r="4127" spans="34:41">
      <c r="AH4127" s="92"/>
      <c r="AI4127" s="92"/>
      <c r="AJ4127" s="92"/>
      <c r="AK4127" s="92"/>
      <c r="AL4127" s="92"/>
      <c r="AM4127" s="92"/>
      <c r="AN4127" s="92"/>
      <c r="AO4127" s="92"/>
    </row>
    <row r="4128" spans="34:41">
      <c r="AH4128" s="92"/>
      <c r="AI4128" s="92"/>
      <c r="AJ4128" s="92"/>
      <c r="AK4128" s="92"/>
      <c r="AL4128" s="92"/>
      <c r="AM4128" s="92"/>
      <c r="AN4128" s="92"/>
      <c r="AO4128" s="92"/>
    </row>
    <row r="4129" spans="34:41">
      <c r="AH4129" s="92"/>
      <c r="AI4129" s="92"/>
      <c r="AJ4129" s="92"/>
      <c r="AK4129" s="92"/>
      <c r="AL4129" s="92"/>
      <c r="AM4129" s="92"/>
      <c r="AN4129" s="92"/>
      <c r="AO4129" s="92"/>
    </row>
    <row r="4130" spans="34:41">
      <c r="AH4130" s="92"/>
      <c r="AI4130" s="92"/>
      <c r="AJ4130" s="92"/>
      <c r="AK4130" s="92"/>
      <c r="AL4130" s="92"/>
      <c r="AM4130" s="92"/>
      <c r="AN4130" s="92"/>
      <c r="AO4130" s="92"/>
    </row>
    <row r="4131" spans="34:41">
      <c r="AH4131" s="92"/>
      <c r="AI4131" s="92"/>
      <c r="AJ4131" s="92"/>
      <c r="AK4131" s="92"/>
      <c r="AL4131" s="92"/>
      <c r="AM4131" s="92"/>
      <c r="AN4131" s="92"/>
      <c r="AO4131" s="92"/>
    </row>
    <row r="4132" spans="34:41">
      <c r="AH4132" s="92"/>
      <c r="AI4132" s="92"/>
      <c r="AJ4132" s="92"/>
      <c r="AK4132" s="92"/>
      <c r="AL4132" s="92"/>
      <c r="AM4132" s="92"/>
      <c r="AN4132" s="92"/>
      <c r="AO4132" s="92"/>
    </row>
    <row r="4133" spans="34:41">
      <c r="AH4133" s="92"/>
      <c r="AI4133" s="92"/>
      <c r="AJ4133" s="92"/>
      <c r="AK4133" s="92"/>
      <c r="AL4133" s="92"/>
      <c r="AM4133" s="92"/>
      <c r="AN4133" s="92"/>
      <c r="AO4133" s="92"/>
    </row>
    <row r="4134" spans="34:41">
      <c r="AH4134" s="92"/>
      <c r="AI4134" s="92"/>
      <c r="AJ4134" s="92"/>
      <c r="AK4134" s="92"/>
      <c r="AL4134" s="92"/>
      <c r="AM4134" s="92"/>
      <c r="AN4134" s="92"/>
      <c r="AO4134" s="92"/>
    </row>
    <row r="4135" spans="34:41">
      <c r="AH4135" s="92"/>
      <c r="AI4135" s="92"/>
      <c r="AJ4135" s="92"/>
      <c r="AK4135" s="92"/>
      <c r="AL4135" s="92"/>
      <c r="AM4135" s="92"/>
      <c r="AN4135" s="92"/>
      <c r="AO4135" s="92"/>
    </row>
    <row r="4136" spans="34:41">
      <c r="AH4136" s="92"/>
      <c r="AI4136" s="92"/>
      <c r="AJ4136" s="92"/>
      <c r="AK4136" s="92"/>
      <c r="AL4136" s="92"/>
      <c r="AM4136" s="92"/>
      <c r="AN4136" s="92"/>
      <c r="AO4136" s="92"/>
    </row>
    <row r="4137" spans="34:41">
      <c r="AH4137" s="92"/>
      <c r="AI4137" s="92"/>
      <c r="AJ4137" s="92"/>
      <c r="AK4137" s="92"/>
      <c r="AL4137" s="92"/>
      <c r="AM4137" s="92"/>
      <c r="AN4137" s="92"/>
      <c r="AO4137" s="92"/>
    </row>
    <row r="4138" spans="34:41">
      <c r="AH4138" s="92"/>
      <c r="AI4138" s="92"/>
      <c r="AJ4138" s="92"/>
      <c r="AK4138" s="92"/>
      <c r="AL4138" s="92"/>
      <c r="AM4138" s="92"/>
      <c r="AN4138" s="92"/>
      <c r="AO4138" s="92"/>
    </row>
    <row r="4139" spans="34:41">
      <c r="AH4139" s="92"/>
      <c r="AI4139" s="92"/>
      <c r="AJ4139" s="92"/>
      <c r="AK4139" s="92"/>
      <c r="AL4139" s="92"/>
      <c r="AM4139" s="92"/>
      <c r="AN4139" s="92"/>
      <c r="AO4139" s="92"/>
    </row>
    <row r="4140" spans="34:41">
      <c r="AH4140" s="92"/>
      <c r="AI4140" s="92"/>
      <c r="AJ4140" s="92"/>
      <c r="AK4140" s="92"/>
      <c r="AL4140" s="92"/>
      <c r="AM4140" s="92"/>
      <c r="AN4140" s="92"/>
      <c r="AO4140" s="92"/>
    </row>
    <row r="4141" spans="34:41">
      <c r="AH4141" s="92"/>
      <c r="AI4141" s="92"/>
      <c r="AJ4141" s="92"/>
      <c r="AK4141" s="92"/>
      <c r="AL4141" s="92"/>
      <c r="AM4141" s="92"/>
      <c r="AN4141" s="92"/>
      <c r="AO4141" s="92"/>
    </row>
    <row r="4142" spans="34:41">
      <c r="AH4142" s="92"/>
      <c r="AI4142" s="92"/>
      <c r="AJ4142" s="92"/>
      <c r="AK4142" s="92"/>
      <c r="AL4142" s="92"/>
      <c r="AM4142" s="92"/>
      <c r="AN4142" s="92"/>
      <c r="AO4142" s="92"/>
    </row>
    <row r="4143" spans="34:41">
      <c r="AH4143" s="92"/>
      <c r="AI4143" s="92"/>
      <c r="AJ4143" s="92"/>
      <c r="AK4143" s="92"/>
      <c r="AL4143" s="92"/>
      <c r="AM4143" s="92"/>
      <c r="AN4143" s="92"/>
      <c r="AO4143" s="92"/>
    </row>
    <row r="4144" spans="34:41">
      <c r="AH4144" s="92"/>
      <c r="AI4144" s="92"/>
      <c r="AJ4144" s="92"/>
      <c r="AK4144" s="92"/>
      <c r="AL4144" s="92"/>
      <c r="AM4144" s="92"/>
      <c r="AN4144" s="92"/>
      <c r="AO4144" s="92"/>
    </row>
    <row r="4145" spans="34:41">
      <c r="AH4145" s="92"/>
      <c r="AI4145" s="92"/>
      <c r="AJ4145" s="92"/>
      <c r="AK4145" s="92"/>
      <c r="AL4145" s="92"/>
      <c r="AM4145" s="92"/>
      <c r="AN4145" s="92"/>
      <c r="AO4145" s="92"/>
    </row>
    <row r="4146" spans="34:41">
      <c r="AH4146" s="92"/>
      <c r="AI4146" s="92"/>
      <c r="AJ4146" s="92"/>
      <c r="AK4146" s="92"/>
      <c r="AL4146" s="92"/>
      <c r="AM4146" s="92"/>
      <c r="AN4146" s="92"/>
      <c r="AO4146" s="92"/>
    </row>
    <row r="4147" spans="34:41">
      <c r="AH4147" s="92"/>
      <c r="AI4147" s="92"/>
      <c r="AJ4147" s="92"/>
      <c r="AK4147" s="92"/>
      <c r="AL4147" s="92"/>
      <c r="AM4147" s="92"/>
      <c r="AN4147" s="92"/>
      <c r="AO4147" s="92"/>
    </row>
    <row r="4148" spans="34:41">
      <c r="AH4148" s="92"/>
      <c r="AI4148" s="92"/>
      <c r="AJ4148" s="92"/>
      <c r="AK4148" s="92"/>
      <c r="AL4148" s="92"/>
      <c r="AM4148" s="92"/>
      <c r="AN4148" s="92"/>
      <c r="AO4148" s="92"/>
    </row>
    <row r="4149" spans="34:41">
      <c r="AH4149" s="92"/>
      <c r="AI4149" s="92"/>
      <c r="AJ4149" s="92"/>
      <c r="AK4149" s="92"/>
      <c r="AL4149" s="92"/>
      <c r="AM4149" s="92"/>
      <c r="AN4149" s="92"/>
      <c r="AO4149" s="92"/>
    </row>
    <row r="4150" spans="34:41">
      <c r="AH4150" s="92"/>
      <c r="AI4150" s="92"/>
      <c r="AJ4150" s="92"/>
      <c r="AK4150" s="92"/>
      <c r="AL4150" s="92"/>
      <c r="AM4150" s="92"/>
      <c r="AN4150" s="92"/>
      <c r="AO4150" s="92"/>
    </row>
    <row r="4151" spans="34:41">
      <c r="AH4151" s="92"/>
      <c r="AI4151" s="92"/>
      <c r="AJ4151" s="92"/>
      <c r="AK4151" s="92"/>
      <c r="AL4151" s="92"/>
      <c r="AM4151" s="92"/>
      <c r="AN4151" s="92"/>
      <c r="AO4151" s="92"/>
    </row>
    <row r="4152" spans="34:41">
      <c r="AH4152" s="92"/>
      <c r="AI4152" s="92"/>
      <c r="AJ4152" s="92"/>
      <c r="AK4152" s="92"/>
      <c r="AL4152" s="92"/>
      <c r="AM4152" s="92"/>
      <c r="AN4152" s="92"/>
      <c r="AO4152" s="92"/>
    </row>
    <row r="4153" spans="34:41">
      <c r="AH4153" s="92"/>
      <c r="AI4153" s="92"/>
      <c r="AJ4153" s="92"/>
      <c r="AK4153" s="92"/>
      <c r="AL4153" s="92"/>
      <c r="AM4153" s="92"/>
      <c r="AN4153" s="92"/>
      <c r="AO4153" s="92"/>
    </row>
    <row r="4154" spans="34:41">
      <c r="AH4154" s="92"/>
      <c r="AI4154" s="92"/>
      <c r="AJ4154" s="92"/>
      <c r="AK4154" s="92"/>
      <c r="AL4154" s="92"/>
      <c r="AM4154" s="92"/>
      <c r="AN4154" s="92"/>
      <c r="AO4154" s="92"/>
    </row>
    <row r="4155" spans="34:41">
      <c r="AH4155" s="92"/>
      <c r="AI4155" s="92"/>
      <c r="AJ4155" s="92"/>
      <c r="AK4155" s="92"/>
      <c r="AL4155" s="92"/>
      <c r="AM4155" s="92"/>
      <c r="AN4155" s="92"/>
      <c r="AO4155" s="92"/>
    </row>
    <row r="4156" spans="34:41">
      <c r="AH4156" s="92"/>
      <c r="AI4156" s="92"/>
      <c r="AJ4156" s="92"/>
      <c r="AK4156" s="92"/>
      <c r="AL4156" s="92"/>
      <c r="AM4156" s="92"/>
      <c r="AN4156" s="92"/>
      <c r="AO4156" s="92"/>
    </row>
    <row r="4157" spans="34:41">
      <c r="AH4157" s="92"/>
      <c r="AI4157" s="92"/>
      <c r="AJ4157" s="92"/>
      <c r="AK4157" s="92"/>
      <c r="AL4157" s="92"/>
      <c r="AM4157" s="92"/>
      <c r="AN4157" s="92"/>
      <c r="AO4157" s="92"/>
    </row>
    <row r="4158" spans="34:41">
      <c r="AH4158" s="92"/>
      <c r="AI4158" s="92"/>
      <c r="AJ4158" s="92"/>
      <c r="AK4158" s="92"/>
      <c r="AL4158" s="92"/>
      <c r="AM4158" s="92"/>
      <c r="AN4158" s="92"/>
      <c r="AO4158" s="92"/>
    </row>
    <row r="4159" spans="34:41">
      <c r="AH4159" s="92"/>
      <c r="AI4159" s="92"/>
      <c r="AJ4159" s="92"/>
      <c r="AK4159" s="92"/>
      <c r="AL4159" s="92"/>
      <c r="AM4159" s="92"/>
      <c r="AN4159" s="92"/>
      <c r="AO4159" s="92"/>
    </row>
    <row r="4160" spans="34:41">
      <c r="AH4160" s="92"/>
      <c r="AI4160" s="92"/>
      <c r="AJ4160" s="92"/>
      <c r="AK4160" s="92"/>
      <c r="AL4160" s="92"/>
      <c r="AM4160" s="92"/>
      <c r="AN4160" s="92"/>
      <c r="AO4160" s="92"/>
    </row>
    <row r="4161" spans="34:41">
      <c r="AH4161" s="92"/>
      <c r="AI4161" s="92"/>
      <c r="AJ4161" s="92"/>
      <c r="AK4161" s="92"/>
      <c r="AL4161" s="92"/>
      <c r="AM4161" s="92"/>
      <c r="AN4161" s="92"/>
      <c r="AO4161" s="92"/>
    </row>
    <row r="4162" spans="34:41">
      <c r="AH4162" s="92"/>
      <c r="AI4162" s="92"/>
      <c r="AJ4162" s="92"/>
      <c r="AK4162" s="92"/>
      <c r="AL4162" s="92"/>
      <c r="AM4162" s="92"/>
      <c r="AN4162" s="92"/>
      <c r="AO4162" s="92"/>
    </row>
    <row r="4163" spans="34:41">
      <c r="AH4163" s="92"/>
      <c r="AI4163" s="92"/>
      <c r="AJ4163" s="92"/>
      <c r="AK4163" s="92"/>
      <c r="AL4163" s="92"/>
      <c r="AM4163" s="92"/>
      <c r="AN4163" s="92"/>
      <c r="AO4163" s="92"/>
    </row>
    <row r="4164" spans="34:41">
      <c r="AH4164" s="92"/>
      <c r="AI4164" s="92"/>
      <c r="AJ4164" s="92"/>
      <c r="AK4164" s="92"/>
      <c r="AL4164" s="92"/>
      <c r="AM4164" s="92"/>
      <c r="AN4164" s="92"/>
      <c r="AO4164" s="92"/>
    </row>
    <row r="4165" spans="34:41">
      <c r="AH4165" s="92"/>
      <c r="AI4165" s="92"/>
      <c r="AJ4165" s="92"/>
      <c r="AK4165" s="92"/>
      <c r="AL4165" s="92"/>
      <c r="AM4165" s="92"/>
      <c r="AN4165" s="92"/>
      <c r="AO4165" s="92"/>
    </row>
    <row r="4166" spans="34:41">
      <c r="AH4166" s="92"/>
      <c r="AI4166" s="92"/>
      <c r="AJ4166" s="92"/>
      <c r="AK4166" s="92"/>
      <c r="AL4166" s="92"/>
      <c r="AM4166" s="92"/>
      <c r="AN4166" s="92"/>
      <c r="AO4166" s="92"/>
    </row>
    <row r="4167" spans="34:41">
      <c r="AH4167" s="92"/>
      <c r="AI4167" s="92"/>
      <c r="AJ4167" s="92"/>
      <c r="AK4167" s="92"/>
      <c r="AL4167" s="92"/>
      <c r="AM4167" s="92"/>
      <c r="AN4167" s="92"/>
      <c r="AO4167" s="92"/>
    </row>
    <row r="4168" spans="34:41">
      <c r="AH4168" s="92"/>
      <c r="AI4168" s="92"/>
      <c r="AJ4168" s="92"/>
      <c r="AK4168" s="92"/>
      <c r="AL4168" s="92"/>
      <c r="AM4168" s="92"/>
      <c r="AN4168" s="92"/>
      <c r="AO4168" s="92"/>
    </row>
    <row r="4169" spans="34:41">
      <c r="AH4169" s="92"/>
      <c r="AI4169" s="92"/>
      <c r="AJ4169" s="92"/>
      <c r="AK4169" s="92"/>
      <c r="AL4169" s="92"/>
      <c r="AM4169" s="92"/>
      <c r="AN4169" s="92"/>
      <c r="AO4169" s="92"/>
    </row>
    <row r="4170" spans="34:41">
      <c r="AH4170" s="92"/>
      <c r="AI4170" s="92"/>
      <c r="AJ4170" s="92"/>
      <c r="AK4170" s="92"/>
      <c r="AL4170" s="92"/>
      <c r="AM4170" s="92"/>
      <c r="AN4170" s="92"/>
      <c r="AO4170" s="92"/>
    </row>
    <row r="4171" spans="34:41">
      <c r="AH4171" s="92"/>
      <c r="AI4171" s="92"/>
      <c r="AJ4171" s="92"/>
      <c r="AK4171" s="92"/>
      <c r="AL4171" s="92"/>
      <c r="AM4171" s="92"/>
      <c r="AN4171" s="92"/>
      <c r="AO4171" s="92"/>
    </row>
    <row r="4172" spans="34:41">
      <c r="AH4172" s="92"/>
      <c r="AI4172" s="92"/>
      <c r="AJ4172" s="92"/>
      <c r="AK4172" s="92"/>
      <c r="AL4172" s="92"/>
      <c r="AM4172" s="92"/>
      <c r="AN4172" s="92"/>
      <c r="AO4172" s="92"/>
    </row>
    <row r="4173" spans="34:41">
      <c r="AH4173" s="92"/>
      <c r="AI4173" s="92"/>
      <c r="AJ4173" s="92"/>
      <c r="AK4173" s="92"/>
      <c r="AL4173" s="92"/>
      <c r="AM4173" s="92"/>
      <c r="AN4173" s="92"/>
      <c r="AO4173" s="92"/>
    </row>
    <row r="4174" spans="34:41">
      <c r="AH4174" s="92"/>
      <c r="AI4174" s="92"/>
      <c r="AJ4174" s="92"/>
      <c r="AK4174" s="92"/>
      <c r="AL4174" s="92"/>
      <c r="AM4174" s="92"/>
      <c r="AN4174" s="92"/>
      <c r="AO4174" s="92"/>
    </row>
    <row r="4175" spans="34:41">
      <c r="AH4175" s="92"/>
      <c r="AI4175" s="92"/>
      <c r="AJ4175" s="92"/>
      <c r="AK4175" s="92"/>
      <c r="AL4175" s="92"/>
      <c r="AM4175" s="92"/>
      <c r="AN4175" s="92"/>
      <c r="AO4175" s="92"/>
    </row>
    <row r="4176" spans="34:41">
      <c r="AH4176" s="92"/>
      <c r="AI4176" s="92"/>
      <c r="AJ4176" s="92"/>
      <c r="AK4176" s="92"/>
      <c r="AL4176" s="92"/>
      <c r="AM4176" s="92"/>
      <c r="AN4176" s="92"/>
      <c r="AO4176" s="92"/>
    </row>
    <row r="4177" spans="34:41">
      <c r="AH4177" s="92"/>
      <c r="AI4177" s="92"/>
      <c r="AJ4177" s="92"/>
      <c r="AK4177" s="92"/>
      <c r="AL4177" s="92"/>
      <c r="AM4177" s="92"/>
      <c r="AN4177" s="92"/>
      <c r="AO4177" s="92"/>
    </row>
    <row r="4178" spans="34:41">
      <c r="AH4178" s="92"/>
      <c r="AI4178" s="92"/>
      <c r="AJ4178" s="92"/>
      <c r="AK4178" s="92"/>
      <c r="AL4178" s="92"/>
      <c r="AM4178" s="92"/>
      <c r="AN4178" s="92"/>
      <c r="AO4178" s="92"/>
    </row>
    <row r="4179" spans="34:41">
      <c r="AH4179" s="92"/>
      <c r="AI4179" s="92"/>
      <c r="AJ4179" s="92"/>
      <c r="AK4179" s="92"/>
      <c r="AL4179" s="92"/>
      <c r="AM4179" s="92"/>
      <c r="AN4179" s="92"/>
      <c r="AO4179" s="92"/>
    </row>
    <row r="4180" spans="34:41">
      <c r="AH4180" s="92"/>
      <c r="AI4180" s="92"/>
      <c r="AJ4180" s="92"/>
      <c r="AK4180" s="92"/>
      <c r="AL4180" s="92"/>
      <c r="AM4180" s="92"/>
      <c r="AN4180" s="92"/>
      <c r="AO4180" s="92"/>
    </row>
    <row r="4181" spans="34:41">
      <c r="AH4181" s="92"/>
      <c r="AI4181" s="92"/>
      <c r="AJ4181" s="92"/>
      <c r="AK4181" s="92"/>
      <c r="AL4181" s="92"/>
      <c r="AM4181" s="92"/>
      <c r="AN4181" s="92"/>
      <c r="AO4181" s="92"/>
    </row>
    <row r="4182" spans="34:41">
      <c r="AH4182" s="92"/>
      <c r="AI4182" s="92"/>
      <c r="AJ4182" s="92"/>
      <c r="AK4182" s="92"/>
      <c r="AL4182" s="92"/>
      <c r="AM4182" s="92"/>
      <c r="AN4182" s="92"/>
      <c r="AO4182" s="92"/>
    </row>
    <row r="4183" spans="34:41">
      <c r="AH4183" s="92"/>
      <c r="AI4183" s="92"/>
      <c r="AJ4183" s="92"/>
      <c r="AK4183" s="92"/>
      <c r="AL4183" s="92"/>
      <c r="AM4183" s="92"/>
      <c r="AN4183" s="92"/>
      <c r="AO4183" s="92"/>
    </row>
    <row r="4184" spans="34:41">
      <c r="AH4184" s="92"/>
      <c r="AI4184" s="92"/>
      <c r="AJ4184" s="92"/>
      <c r="AK4184" s="92"/>
      <c r="AL4184" s="92"/>
      <c r="AM4184" s="92"/>
      <c r="AN4184" s="92"/>
      <c r="AO4184" s="92"/>
    </row>
    <row r="4185" spans="34:41">
      <c r="AH4185" s="92"/>
      <c r="AI4185" s="92"/>
      <c r="AJ4185" s="92"/>
      <c r="AK4185" s="92"/>
      <c r="AL4185" s="92"/>
      <c r="AM4185" s="92"/>
      <c r="AN4185" s="92"/>
      <c r="AO4185" s="92"/>
    </row>
    <row r="4186" spans="34:41">
      <c r="AH4186" s="92"/>
      <c r="AI4186" s="92"/>
      <c r="AJ4186" s="92"/>
      <c r="AK4186" s="92"/>
      <c r="AL4186" s="92"/>
      <c r="AM4186" s="92"/>
      <c r="AN4186" s="92"/>
      <c r="AO4186" s="92"/>
    </row>
    <row r="4187" spans="34:41">
      <c r="AH4187" s="92"/>
      <c r="AI4187" s="92"/>
      <c r="AJ4187" s="92"/>
      <c r="AK4187" s="92"/>
      <c r="AL4187" s="92"/>
      <c r="AM4187" s="92"/>
      <c r="AN4187" s="92"/>
      <c r="AO4187" s="92"/>
    </row>
    <row r="4188" spans="34:41">
      <c r="AH4188" s="92"/>
      <c r="AI4188" s="92"/>
      <c r="AJ4188" s="92"/>
      <c r="AK4188" s="92"/>
      <c r="AL4188" s="92"/>
      <c r="AM4188" s="92"/>
      <c r="AN4188" s="92"/>
      <c r="AO4188" s="92"/>
    </row>
    <row r="4189" spans="34:41">
      <c r="AH4189" s="92"/>
      <c r="AI4189" s="92"/>
      <c r="AJ4189" s="92"/>
      <c r="AK4189" s="92"/>
      <c r="AL4189" s="92"/>
      <c r="AM4189" s="92"/>
      <c r="AN4189" s="92"/>
      <c r="AO4189" s="92"/>
    </row>
    <row r="4190" spans="34:41">
      <c r="AH4190" s="92"/>
      <c r="AI4190" s="92"/>
      <c r="AJ4190" s="92"/>
      <c r="AK4190" s="92"/>
      <c r="AL4190" s="92"/>
      <c r="AM4190" s="92"/>
      <c r="AN4190" s="92"/>
      <c r="AO4190" s="92"/>
    </row>
    <row r="4191" spans="34:41">
      <c r="AH4191" s="92"/>
      <c r="AI4191" s="92"/>
      <c r="AJ4191" s="92"/>
      <c r="AK4191" s="92"/>
      <c r="AL4191" s="92"/>
      <c r="AM4191" s="92"/>
      <c r="AN4191" s="92"/>
      <c r="AO4191" s="92"/>
    </row>
    <row r="4192" spans="34:41">
      <c r="AH4192" s="92"/>
      <c r="AI4192" s="92"/>
      <c r="AJ4192" s="92"/>
      <c r="AK4192" s="92"/>
      <c r="AL4192" s="92"/>
      <c r="AM4192" s="92"/>
      <c r="AN4192" s="92"/>
      <c r="AO4192" s="92"/>
    </row>
    <row r="4193" spans="34:41">
      <c r="AH4193" s="92"/>
      <c r="AI4193" s="92"/>
      <c r="AJ4193" s="92"/>
      <c r="AK4193" s="92"/>
      <c r="AL4193" s="92"/>
      <c r="AM4193" s="92"/>
      <c r="AN4193" s="92"/>
      <c r="AO4193" s="92"/>
    </row>
    <row r="4194" spans="34:41">
      <c r="AH4194" s="92"/>
      <c r="AI4194" s="92"/>
      <c r="AJ4194" s="92"/>
      <c r="AK4194" s="92"/>
      <c r="AL4194" s="92"/>
      <c r="AM4194" s="92"/>
      <c r="AN4194" s="92"/>
      <c r="AO4194" s="92"/>
    </row>
    <row r="4195" spans="34:41">
      <c r="AH4195" s="92"/>
      <c r="AI4195" s="92"/>
      <c r="AJ4195" s="92"/>
      <c r="AK4195" s="92"/>
      <c r="AL4195" s="92"/>
      <c r="AM4195" s="92"/>
      <c r="AN4195" s="92"/>
      <c r="AO4195" s="92"/>
    </row>
    <row r="4196" spans="34:41">
      <c r="AH4196" s="92"/>
      <c r="AI4196" s="92"/>
      <c r="AJ4196" s="92"/>
      <c r="AK4196" s="92"/>
      <c r="AL4196" s="92"/>
      <c r="AM4196" s="92"/>
      <c r="AN4196" s="92"/>
      <c r="AO4196" s="92"/>
    </row>
    <row r="4197" spans="34:41">
      <c r="AH4197" s="92"/>
      <c r="AI4197" s="92"/>
      <c r="AJ4197" s="92"/>
      <c r="AK4197" s="92"/>
      <c r="AL4197" s="92"/>
      <c r="AM4197" s="92"/>
      <c r="AN4197" s="92"/>
      <c r="AO4197" s="92"/>
    </row>
    <row r="4198" spans="34:41">
      <c r="AH4198" s="92"/>
      <c r="AI4198" s="92"/>
      <c r="AJ4198" s="92"/>
      <c r="AK4198" s="92"/>
      <c r="AL4198" s="92"/>
      <c r="AM4198" s="92"/>
      <c r="AN4198" s="92"/>
      <c r="AO4198" s="92"/>
    </row>
    <row r="4199" spans="34:41">
      <c r="AH4199" s="92"/>
      <c r="AI4199" s="92"/>
      <c r="AJ4199" s="92"/>
      <c r="AK4199" s="92"/>
      <c r="AL4199" s="92"/>
      <c r="AM4199" s="92"/>
      <c r="AN4199" s="92"/>
      <c r="AO4199" s="92"/>
    </row>
    <row r="4200" spans="34:41">
      <c r="AH4200" s="92"/>
      <c r="AI4200" s="92"/>
      <c r="AJ4200" s="92"/>
      <c r="AK4200" s="92"/>
      <c r="AL4200" s="92"/>
      <c r="AM4200" s="92"/>
      <c r="AN4200" s="92"/>
      <c r="AO4200" s="92"/>
    </row>
    <row r="4201" spans="34:41">
      <c r="AH4201" s="92"/>
      <c r="AI4201" s="92"/>
      <c r="AJ4201" s="92"/>
      <c r="AK4201" s="92"/>
      <c r="AL4201" s="92"/>
      <c r="AM4201" s="92"/>
      <c r="AN4201" s="92"/>
      <c r="AO4201" s="92"/>
    </row>
    <row r="4202" spans="34:41">
      <c r="AH4202" s="92"/>
      <c r="AI4202" s="92"/>
      <c r="AJ4202" s="92"/>
      <c r="AK4202" s="92"/>
      <c r="AL4202" s="92"/>
      <c r="AM4202" s="92"/>
      <c r="AN4202" s="92"/>
      <c r="AO4202" s="92"/>
    </row>
    <row r="4203" spans="34:41">
      <c r="AH4203" s="92"/>
      <c r="AI4203" s="92"/>
      <c r="AJ4203" s="92"/>
      <c r="AK4203" s="92"/>
      <c r="AL4203" s="92"/>
      <c r="AM4203" s="92"/>
      <c r="AN4203" s="92"/>
      <c r="AO4203" s="92"/>
    </row>
    <row r="4204" spans="34:41">
      <c r="AH4204" s="92"/>
      <c r="AI4204" s="92"/>
      <c r="AJ4204" s="92"/>
      <c r="AK4204" s="92"/>
      <c r="AL4204" s="92"/>
      <c r="AM4204" s="92"/>
      <c r="AN4204" s="92"/>
      <c r="AO4204" s="92"/>
    </row>
    <row r="4205" spans="34:41">
      <c r="AH4205" s="92"/>
      <c r="AI4205" s="92"/>
      <c r="AJ4205" s="92"/>
      <c r="AK4205" s="92"/>
      <c r="AL4205" s="92"/>
      <c r="AM4205" s="92"/>
      <c r="AN4205" s="92"/>
      <c r="AO4205" s="92"/>
    </row>
    <row r="4206" spans="34:41">
      <c r="AH4206" s="92"/>
      <c r="AI4206" s="92"/>
      <c r="AJ4206" s="92"/>
      <c r="AK4206" s="92"/>
      <c r="AL4206" s="92"/>
      <c r="AM4206" s="92"/>
      <c r="AN4206" s="92"/>
      <c r="AO4206" s="92"/>
    </row>
    <row r="4207" spans="34:41">
      <c r="AH4207" s="92"/>
      <c r="AI4207" s="92"/>
      <c r="AJ4207" s="92"/>
      <c r="AK4207" s="92"/>
      <c r="AL4207" s="92"/>
      <c r="AM4207" s="92"/>
      <c r="AN4207" s="92"/>
      <c r="AO4207" s="92"/>
    </row>
    <row r="4208" spans="34:41">
      <c r="AH4208" s="92"/>
      <c r="AI4208" s="92"/>
      <c r="AJ4208" s="92"/>
      <c r="AK4208" s="92"/>
      <c r="AL4208" s="92"/>
      <c r="AM4208" s="92"/>
      <c r="AN4208" s="92"/>
      <c r="AO4208" s="92"/>
    </row>
    <row r="4209" spans="34:41">
      <c r="AH4209" s="92"/>
      <c r="AI4209" s="92"/>
      <c r="AJ4209" s="92"/>
      <c r="AK4209" s="92"/>
      <c r="AL4209" s="92"/>
      <c r="AM4209" s="92"/>
      <c r="AN4209" s="92"/>
      <c r="AO4209" s="92"/>
    </row>
    <row r="4210" spans="34:41">
      <c r="AH4210" s="92"/>
      <c r="AI4210" s="92"/>
      <c r="AJ4210" s="92"/>
      <c r="AK4210" s="92"/>
      <c r="AL4210" s="92"/>
      <c r="AM4210" s="92"/>
      <c r="AN4210" s="92"/>
      <c r="AO4210" s="92"/>
    </row>
    <row r="4211" spans="34:41">
      <c r="AH4211" s="92"/>
      <c r="AI4211" s="92"/>
      <c r="AJ4211" s="92"/>
      <c r="AK4211" s="92"/>
      <c r="AL4211" s="92"/>
      <c r="AM4211" s="92"/>
      <c r="AN4211" s="92"/>
      <c r="AO4211" s="92"/>
    </row>
    <row r="4212" spans="34:41">
      <c r="AH4212" s="92"/>
      <c r="AI4212" s="92"/>
      <c r="AJ4212" s="92"/>
      <c r="AK4212" s="92"/>
      <c r="AL4212" s="92"/>
      <c r="AM4212" s="92"/>
      <c r="AN4212" s="92"/>
      <c r="AO4212" s="92"/>
    </row>
    <row r="4213" spans="34:41">
      <c r="AH4213" s="92"/>
      <c r="AI4213" s="92"/>
      <c r="AJ4213" s="92"/>
      <c r="AK4213" s="92"/>
      <c r="AL4213" s="92"/>
      <c r="AM4213" s="92"/>
      <c r="AN4213" s="92"/>
      <c r="AO4213" s="92"/>
    </row>
    <row r="4214" spans="34:41">
      <c r="AH4214" s="92"/>
      <c r="AI4214" s="92"/>
      <c r="AJ4214" s="92"/>
      <c r="AK4214" s="92"/>
      <c r="AL4214" s="92"/>
      <c r="AM4214" s="92"/>
      <c r="AN4214" s="92"/>
      <c r="AO4214" s="92"/>
    </row>
    <row r="4215" spans="34:41">
      <c r="AH4215" s="92"/>
      <c r="AI4215" s="92"/>
      <c r="AJ4215" s="92"/>
      <c r="AK4215" s="92"/>
      <c r="AL4215" s="92"/>
      <c r="AM4215" s="92"/>
      <c r="AN4215" s="92"/>
      <c r="AO4215" s="92"/>
    </row>
    <row r="4216" spans="34:41">
      <c r="AH4216" s="92"/>
      <c r="AI4216" s="92"/>
      <c r="AJ4216" s="92"/>
      <c r="AK4216" s="92"/>
      <c r="AL4216" s="92"/>
      <c r="AM4216" s="92"/>
      <c r="AN4216" s="92"/>
      <c r="AO4216" s="92"/>
    </row>
    <row r="4217" spans="34:41">
      <c r="AH4217" s="92"/>
      <c r="AI4217" s="92"/>
      <c r="AJ4217" s="92"/>
      <c r="AK4217" s="92"/>
      <c r="AL4217" s="92"/>
      <c r="AM4217" s="92"/>
      <c r="AN4217" s="92"/>
      <c r="AO4217" s="92"/>
    </row>
    <row r="4218" spans="34:41">
      <c r="AH4218" s="92"/>
      <c r="AI4218" s="92"/>
      <c r="AJ4218" s="92"/>
      <c r="AK4218" s="92"/>
      <c r="AL4218" s="92"/>
      <c r="AM4218" s="92"/>
      <c r="AN4218" s="92"/>
      <c r="AO4218" s="92"/>
    </row>
    <row r="4219" spans="34:41">
      <c r="AH4219" s="92"/>
      <c r="AI4219" s="92"/>
      <c r="AJ4219" s="92"/>
      <c r="AK4219" s="92"/>
      <c r="AL4219" s="92"/>
      <c r="AM4219" s="92"/>
      <c r="AN4219" s="92"/>
      <c r="AO4219" s="92"/>
    </row>
    <row r="4220" spans="34:41">
      <c r="AH4220" s="92"/>
      <c r="AI4220" s="92"/>
      <c r="AJ4220" s="92"/>
      <c r="AK4220" s="92"/>
      <c r="AL4220" s="92"/>
      <c r="AM4220" s="92"/>
      <c r="AN4220" s="92"/>
      <c r="AO4220" s="92"/>
    </row>
    <row r="4221" spans="34:41">
      <c r="AH4221" s="92"/>
      <c r="AI4221" s="92"/>
      <c r="AJ4221" s="92"/>
      <c r="AK4221" s="92"/>
      <c r="AL4221" s="92"/>
      <c r="AM4221" s="92"/>
      <c r="AN4221" s="92"/>
      <c r="AO4221" s="92"/>
    </row>
    <row r="4222" spans="34:41">
      <c r="AH4222" s="92"/>
      <c r="AI4222" s="92"/>
      <c r="AJ4222" s="92"/>
      <c r="AK4222" s="92"/>
      <c r="AL4222" s="92"/>
      <c r="AM4222" s="92"/>
      <c r="AN4222" s="92"/>
      <c r="AO4222" s="92"/>
    </row>
    <row r="4223" spans="34:41">
      <c r="AH4223" s="92"/>
      <c r="AI4223" s="92"/>
      <c r="AJ4223" s="92"/>
      <c r="AK4223" s="92"/>
      <c r="AL4223" s="92"/>
      <c r="AM4223" s="92"/>
      <c r="AN4223" s="92"/>
      <c r="AO4223" s="92"/>
    </row>
  </sheetData>
  <autoFilter ref="A8:XEP1397"/>
  <mergeCells count="7">
    <mergeCell ref="AQ6:AY6"/>
    <mergeCell ref="AH6:AO6"/>
    <mergeCell ref="AM1403:AN1403"/>
    <mergeCell ref="AT1403:AU1403"/>
    <mergeCell ref="AM7:AO7"/>
    <mergeCell ref="AW7:AY7"/>
    <mergeCell ref="AI7:AL7"/>
  </mergeCells>
  <conditionalFormatting sqref="C7 F7">
    <cfRule type="cellIs" dxfId="13" priority="49" stopIfTrue="1" operator="equal">
      <formula>"NOT OK!"</formula>
    </cfRule>
    <cfRule type="cellIs" dxfId="12" priority="50" stopIfTrue="1" operator="equal">
      <formula>"OK!"</formula>
    </cfRule>
  </conditionalFormatting>
  <conditionalFormatting sqref="H7">
    <cfRule type="cellIs" dxfId="11" priority="47" stopIfTrue="1" operator="equal">
      <formula>"NOT OK!"</formula>
    </cfRule>
    <cfRule type="cellIs" dxfId="10" priority="48" stopIfTrue="1" operator="equal">
      <formula>"OK!"</formula>
    </cfRule>
  </conditionalFormatting>
  <conditionalFormatting sqref="I7">
    <cfRule type="cellIs" dxfId="9" priority="45" stopIfTrue="1" operator="equal">
      <formula>"NOT OK!"</formula>
    </cfRule>
    <cfRule type="cellIs" dxfId="8" priority="46" stopIfTrue="1" operator="equal">
      <formula>"OK!"</formula>
    </cfRule>
  </conditionalFormatting>
  <conditionalFormatting sqref="J7:K7">
    <cfRule type="cellIs" dxfId="7" priority="43" stopIfTrue="1" operator="equal">
      <formula>"NOT OK!"</formula>
    </cfRule>
    <cfRule type="cellIs" dxfId="6" priority="44" stopIfTrue="1" operator="equal">
      <formula>"OK!"</formula>
    </cfRule>
  </conditionalFormatting>
  <conditionalFormatting sqref="L7:N7">
    <cfRule type="cellIs" dxfId="5" priority="41" stopIfTrue="1" operator="equal">
      <formula>"NOT OK!"</formula>
    </cfRule>
    <cfRule type="cellIs" dxfId="4" priority="42" stopIfTrue="1" operator="equal">
      <formula>"OK!"</formula>
    </cfRule>
  </conditionalFormatting>
  <conditionalFormatting sqref="B7">
    <cfRule type="cellIs" dxfId="3" priority="39" operator="equal">
      <formula>"ERROR"</formula>
    </cfRule>
    <cfRule type="cellIs" dxfId="2" priority="40" operator="equal">
      <formula>"OK"</formula>
    </cfRule>
  </conditionalFormatting>
  <conditionalFormatting sqref="A7">
    <cfRule type="cellIs" dxfId="1" priority="37" operator="equal">
      <formula>"ERROR"</formula>
    </cfRule>
    <cfRule type="cellIs" dxfId="0" priority="38" operator="equal">
      <formula>"OK"</formula>
    </cfRule>
  </conditionalFormatting>
  <pageMargins left="0" right="0" top="0" bottom="0.5" header="0.3" footer="0.3"/>
  <pageSetup paperSize="17" scale="70" orientation="landscape" r:id="rId1"/>
  <headerFooter>
    <oddFooter>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H104"/>
  <sheetViews>
    <sheetView zoomScaleNormal="100" workbookViewId="0">
      <pane xSplit="3" ySplit="8" topLeftCell="D90" activePane="bottomRight" state="frozen"/>
      <selection activeCell="A3" sqref="A3:E3"/>
      <selection pane="topRight" activeCell="A3" sqref="A3:E3"/>
      <selection pane="bottomLeft" activeCell="A3" sqref="A3:E3"/>
      <selection pane="bottomRight" activeCell="A4" sqref="A4"/>
    </sheetView>
  </sheetViews>
  <sheetFormatPr defaultColWidth="9.140625" defaultRowHeight="12.75"/>
  <cols>
    <col min="1" max="1" width="6.7109375" style="81" customWidth="1"/>
    <col min="2" max="2" width="26.85546875" style="6" customWidth="1"/>
    <col min="3" max="3" width="39.42578125" style="6" customWidth="1"/>
    <col min="4" max="4" width="15.7109375" style="23" customWidth="1"/>
    <col min="5" max="5" width="9.140625" style="1"/>
    <col min="6" max="6" width="15.7109375" customWidth="1"/>
    <col min="8" max="8" width="15.7109375" customWidth="1"/>
    <col min="9" max="16384" width="9.140625" style="1"/>
  </cols>
  <sheetData>
    <row r="1" spans="1:4">
      <c r="A1" s="80" t="s">
        <v>235</v>
      </c>
    </row>
    <row r="2" spans="1:4">
      <c r="A2" s="80" t="s">
        <v>50</v>
      </c>
      <c r="B2" s="72"/>
    </row>
    <row r="3" spans="1:4">
      <c r="A3" s="619">
        <v>43465</v>
      </c>
      <c r="B3" s="619"/>
      <c r="C3" s="435"/>
    </row>
    <row r="4" spans="1:4">
      <c r="A4" s="453"/>
      <c r="B4" s="454" t="s">
        <v>1706</v>
      </c>
      <c r="C4" s="455" t="s">
        <v>720</v>
      </c>
    </row>
    <row r="5" spans="1:4" ht="15" customHeight="1" thickBot="1">
      <c r="A5" s="456" t="s">
        <v>306</v>
      </c>
      <c r="B5" s="457">
        <f>'3.04 &amp; 4.04 Lead'!E35</f>
        <v>0.66190000000000004</v>
      </c>
      <c r="C5" s="457">
        <f>'2017 GRC WC Det Format'!C1402</f>
        <v>0.85422738957607447</v>
      </c>
      <c r="D5" s="447"/>
    </row>
    <row r="6" spans="1:4" ht="15" customHeight="1">
      <c r="A6" s="458" t="s">
        <v>305</v>
      </c>
      <c r="B6" s="457">
        <f>'3.04 &amp; 4.04 Lead'!F35</f>
        <v>0.33810000000000001</v>
      </c>
      <c r="C6" s="457">
        <f>'2017 GRC WC Det Format'!C1403</f>
        <v>0.14577261042392556</v>
      </c>
      <c r="D6" s="428"/>
    </row>
    <row r="7" spans="1:4" ht="15" customHeight="1">
      <c r="A7" s="65"/>
      <c r="B7" s="66"/>
      <c r="C7" s="23"/>
      <c r="D7" s="427" t="s">
        <v>666</v>
      </c>
    </row>
    <row r="8" spans="1:4" ht="15" customHeight="1">
      <c r="A8" s="317">
        <v>1</v>
      </c>
      <c r="B8" s="318" t="s">
        <v>665</v>
      </c>
      <c r="C8" s="319" t="s">
        <v>460</v>
      </c>
      <c r="D8" s="452">
        <v>43465</v>
      </c>
    </row>
    <row r="9" spans="1:4" ht="15" customHeight="1">
      <c r="A9" s="65">
        <v>3</v>
      </c>
      <c r="B9" s="66"/>
      <c r="C9" s="63" t="s">
        <v>667</v>
      </c>
      <c r="D9" s="428"/>
    </row>
    <row r="10" spans="1:4" ht="15" customHeight="1">
      <c r="A10" s="65">
        <f>A9+1</f>
        <v>4</v>
      </c>
      <c r="B10" s="66" t="s">
        <v>7</v>
      </c>
      <c r="C10" s="23" t="s">
        <v>295</v>
      </c>
      <c r="D10" s="445">
        <f>SUMIF('2017 GRC WC Det Format'!$AF$9:$AF$1396,$A10,'2017 GRC WC Det Format'!$AI$9:$AI$1396)</f>
        <v>9636247006.5208359</v>
      </c>
    </row>
    <row r="11" spans="1:4" ht="15" customHeight="1">
      <c r="A11" s="65">
        <v>5</v>
      </c>
      <c r="B11" s="66" t="s">
        <v>8</v>
      </c>
      <c r="C11" s="23" t="s">
        <v>65</v>
      </c>
      <c r="D11" s="429">
        <f>SUMIF('2017 GRC WC Det Format'!$AF$9:$AF$1396,$A11,'2017 GRC WC Det Format'!$AI$9:$AI$1396)</f>
        <v>499739945.66476274</v>
      </c>
    </row>
    <row r="12" spans="1:4" ht="15" customHeight="1">
      <c r="A12" s="65">
        <v>6</v>
      </c>
      <c r="B12" s="66" t="s">
        <v>9</v>
      </c>
      <c r="C12" s="23" t="s">
        <v>296</v>
      </c>
      <c r="D12" s="429">
        <f>SUMIF('2017 GRC WC Det Format'!$AF$9:$AF$1396,$A12,'2017 GRC WC Det Format'!$AI$9:$AI$1396)</f>
        <v>282791674.87</v>
      </c>
    </row>
    <row r="13" spans="1:4" ht="15" customHeight="1">
      <c r="A13" s="65" t="s">
        <v>97</v>
      </c>
      <c r="B13" s="194" t="s">
        <v>1019</v>
      </c>
      <c r="C13" s="23" t="s">
        <v>1016</v>
      </c>
      <c r="D13" s="429">
        <f>SUMIF('2017 GRC WC Det Format'!$AF$9:$AF$1396,$A13,'2017 GRC WC Det Format'!$AI$9:$AI$1396)</f>
        <v>918085.52833333344</v>
      </c>
    </row>
    <row r="14" spans="1:4" ht="15" customHeight="1">
      <c r="A14" s="65" t="s">
        <v>167</v>
      </c>
      <c r="B14" s="194" t="s">
        <v>1020</v>
      </c>
      <c r="C14" s="23" t="s">
        <v>1017</v>
      </c>
      <c r="D14" s="429">
        <f>SUMIF('2017 GRC WC Det Format'!$AF$9:$AF$1396,$A14,'2017 GRC WC Det Format'!$AI$9:$AI$1396)</f>
        <v>233790.62916666665</v>
      </c>
    </row>
    <row r="15" spans="1:4" ht="15" customHeight="1">
      <c r="A15" s="65" t="s">
        <v>271</v>
      </c>
      <c r="B15" s="66" t="s">
        <v>10</v>
      </c>
      <c r="C15" s="23" t="s">
        <v>308</v>
      </c>
      <c r="D15" s="429">
        <f>SUMIF('2017 GRC WC Det Format'!$AF$9:$AF$1396,$A15,'2017 GRC WC Det Format'!$AI$9:$AI$1396)</f>
        <v>0</v>
      </c>
    </row>
    <row r="16" spans="1:4" ht="15" customHeight="1">
      <c r="A16" s="65" t="s">
        <v>427</v>
      </c>
      <c r="B16" s="66" t="s">
        <v>11</v>
      </c>
      <c r="C16" s="23" t="s">
        <v>428</v>
      </c>
      <c r="D16" s="429">
        <f>SUMIF('2017 GRC WC Det Format'!$AF$9:$AF$1396,$A16,'2017 GRC WC Det Format'!$AI$9:$AI$1396)</f>
        <v>16239524.336666664</v>
      </c>
    </row>
    <row r="17" spans="1:4" ht="15" customHeight="1">
      <c r="A17" s="65" t="s">
        <v>74</v>
      </c>
      <c r="B17" s="66" t="s">
        <v>897</v>
      </c>
      <c r="C17" s="23" t="s">
        <v>898</v>
      </c>
      <c r="D17" s="429">
        <f>SUMIF('2017 GRC WC Det Format'!$AF$9:$AF$1396,$A17,'2017 GRC WC Det Format'!$AI$9:$AI$1396)</f>
        <v>749999.69</v>
      </c>
    </row>
    <row r="18" spans="1:4" ht="15" customHeight="1">
      <c r="A18" s="65" t="s">
        <v>406</v>
      </c>
      <c r="B18" s="194" t="s">
        <v>1021</v>
      </c>
      <c r="C18" s="23" t="s">
        <v>1018</v>
      </c>
      <c r="D18" s="429">
        <f>SUMIF('2017 GRC WC Det Format'!$AF$9:$AF$1396,$A18,'2017 GRC WC Det Format'!$AI$9:$AI$1396)</f>
        <v>6027225.7599999988</v>
      </c>
    </row>
    <row r="19" spans="1:4" ht="15" customHeight="1">
      <c r="A19" s="65" t="s">
        <v>513</v>
      </c>
      <c r="B19" s="66">
        <v>25300831</v>
      </c>
      <c r="C19" s="23" t="s">
        <v>341</v>
      </c>
      <c r="D19" s="429">
        <f>SUMIF('2017 GRC WC Det Format'!$AF$9:$AF$1396,$A19,'2017 GRC WC Det Format'!$AI$9:$AI$1396)</f>
        <v>0</v>
      </c>
    </row>
    <row r="20" spans="1:4" ht="15" customHeight="1">
      <c r="A20" s="65" t="s">
        <v>231</v>
      </c>
      <c r="B20" s="66" t="s">
        <v>679</v>
      </c>
      <c r="C20" s="23" t="s">
        <v>232</v>
      </c>
      <c r="D20" s="429">
        <f>SUMIF('2017 GRC WC Det Format'!$AF$9:$AF$1396,$A20,'2017 GRC WC Det Format'!$AI$9:$AI$1396)</f>
        <v>0</v>
      </c>
    </row>
    <row r="21" spans="1:4" ht="15" customHeight="1">
      <c r="A21" s="65" t="s">
        <v>678</v>
      </c>
      <c r="B21" s="66">
        <v>18235521</v>
      </c>
      <c r="C21" s="23" t="s">
        <v>680</v>
      </c>
      <c r="D21" s="429">
        <f>SUMIF('2017 GRC WC Det Format'!$AF$9:$AF$1396,$A21,'2017 GRC WC Det Format'!$AI$9:$AI$1396)</f>
        <v>19307860.879999999</v>
      </c>
    </row>
    <row r="22" spans="1:4" ht="15" customHeight="1">
      <c r="A22" s="65" t="s">
        <v>689</v>
      </c>
      <c r="B22" s="66" t="s">
        <v>690</v>
      </c>
      <c r="C22" s="23" t="s">
        <v>691</v>
      </c>
      <c r="D22" s="429">
        <f>SUMIF('2017 GRC WC Det Format'!$AF$9:$AF$1396,$A22,'2017 GRC WC Det Format'!$AI$9:$AI$1396)</f>
        <v>441052.45833333331</v>
      </c>
    </row>
    <row r="23" spans="1:4" ht="15" customHeight="1">
      <c r="A23" s="65" t="s">
        <v>523</v>
      </c>
      <c r="B23" s="66" t="s">
        <v>524</v>
      </c>
      <c r="C23" s="23" t="s">
        <v>525</v>
      </c>
      <c r="D23" s="429">
        <f>SUMIF('2017 GRC WC Det Format'!$AF$9:$AF$1396,$A23,'2017 GRC WC Det Format'!$AI$9:$AI$1396)</f>
        <v>0</v>
      </c>
    </row>
    <row r="24" spans="1:4" ht="15" customHeight="1">
      <c r="A24" s="65" t="s">
        <v>700</v>
      </c>
      <c r="B24" s="66">
        <v>18231041</v>
      </c>
      <c r="C24" s="23" t="s">
        <v>967</v>
      </c>
      <c r="D24" s="429">
        <f>SUMIF('2017 GRC WC Det Format'!$AF$9:$AF$1396,$A24,'2017 GRC WC Det Format'!$AI$9:$AI$1396)</f>
        <v>0</v>
      </c>
    </row>
    <row r="25" spans="1:4" ht="15" customHeight="1">
      <c r="A25" s="65" t="s">
        <v>800</v>
      </c>
      <c r="B25" s="66">
        <v>18230351</v>
      </c>
      <c r="C25" s="23" t="s">
        <v>94</v>
      </c>
      <c r="D25" s="429">
        <f>SUMIF('2017 GRC WC Det Format'!$AF$9:$AF$1396,$A25,'2017 GRC WC Det Format'!$AI$9:$AI$1396)</f>
        <v>113007541.95</v>
      </c>
    </row>
    <row r="26" spans="1:4" ht="15" customHeight="1">
      <c r="A26" s="65" t="s">
        <v>815</v>
      </c>
      <c r="B26" s="66">
        <v>18220091</v>
      </c>
      <c r="C26" s="23" t="s">
        <v>813</v>
      </c>
      <c r="D26" s="429">
        <f>SUMIF('2017 GRC WC Det Format'!$AF$9:$AF$1396,$A26,'2017 GRC WC Det Format'!$AI$9:$AI$1396)</f>
        <v>0</v>
      </c>
    </row>
    <row r="27" spans="1:4" ht="15" customHeight="1">
      <c r="A27" s="65" t="s">
        <v>855</v>
      </c>
      <c r="B27" s="66" t="s">
        <v>869</v>
      </c>
      <c r="C27" s="23" t="s">
        <v>870</v>
      </c>
      <c r="D27" s="429">
        <f>SUMIF('2017 GRC WC Det Format'!$AF$9:$AF$1396,$A27,'2017 GRC WC Det Format'!$AI$9:$AI$1396)</f>
        <v>74214426.370000005</v>
      </c>
    </row>
    <row r="28" spans="1:4" ht="15" customHeight="1">
      <c r="A28" s="65" t="s">
        <v>906</v>
      </c>
      <c r="B28" s="79">
        <v>18220101</v>
      </c>
      <c r="C28" s="63" t="s">
        <v>1117</v>
      </c>
      <c r="D28" s="429">
        <f>SUMIF('2017 GRC WC Det Format'!$AF$9:$AF$1396,$A28,'2017 GRC WC Det Format'!$AI$9:$AI$1396)</f>
        <v>1874784.6933333334</v>
      </c>
    </row>
    <row r="29" spans="1:4" ht="15" customHeight="1">
      <c r="A29" s="65">
        <v>7</v>
      </c>
      <c r="B29" s="66">
        <v>18230041</v>
      </c>
      <c r="C29" s="23" t="s">
        <v>646</v>
      </c>
      <c r="D29" s="429">
        <f>SUMIF('2017 GRC WC Det Format'!$AF$9:$AF$1396,$A29,'2017 GRC WC Det Format'!$AI$9:$AI$1396)</f>
        <v>21589277</v>
      </c>
    </row>
    <row r="30" spans="1:4" ht="15" customHeight="1">
      <c r="A30" s="65">
        <v>8</v>
      </c>
      <c r="B30" s="66">
        <v>18230051</v>
      </c>
      <c r="C30" s="23" t="s">
        <v>218</v>
      </c>
      <c r="D30" s="429">
        <f>SUMIF('2017 GRC WC Det Format'!$AF$9:$AF$1396,$A30,'2017 GRC WC Det Format'!$AI$9:$AI$1396)</f>
        <v>-18159227.73</v>
      </c>
    </row>
    <row r="31" spans="1:4" ht="15" customHeight="1">
      <c r="A31" s="65">
        <v>9</v>
      </c>
      <c r="B31" s="66">
        <v>18230061</v>
      </c>
      <c r="C31" s="23" t="s">
        <v>219</v>
      </c>
      <c r="D31" s="429">
        <f>SUMIF('2017 GRC WC Det Format'!$AF$9:$AF$1396,$A31,'2017 GRC WC Det Format'!$AI$9:$AI$1396)</f>
        <v>830635</v>
      </c>
    </row>
    <row r="32" spans="1:4" ht="15" customHeight="1">
      <c r="A32" s="65">
        <f>A31+1</f>
        <v>10</v>
      </c>
      <c r="B32" s="66">
        <v>18230071</v>
      </c>
      <c r="C32" s="23" t="s">
        <v>369</v>
      </c>
      <c r="D32" s="429">
        <f>SUMIF('2017 GRC WC Det Format'!$AF$9:$AF$1396,$A32,'2017 GRC WC Det Format'!$AI$9:$AI$1396)</f>
        <v>4734705.041666667</v>
      </c>
    </row>
    <row r="33" spans="1:8" ht="15" customHeight="1">
      <c r="A33" s="81">
        <f>A32+1</f>
        <v>11</v>
      </c>
      <c r="B33" s="66">
        <v>18230081</v>
      </c>
      <c r="C33" s="23" t="s">
        <v>466</v>
      </c>
      <c r="D33" s="429">
        <f>SUMIF('2017 GRC WC Det Format'!$AF$9:$AF$1396,$A33,'2017 GRC WC Det Format'!$AI$9:$AI$1396)</f>
        <v>-4734705.041666667</v>
      </c>
    </row>
    <row r="34" spans="1:8" s="13" customFormat="1" ht="15" customHeight="1">
      <c r="A34" s="14">
        <f>A33+1</f>
        <v>12</v>
      </c>
      <c r="B34" s="16">
        <v>18230031</v>
      </c>
      <c r="C34" s="13" t="s">
        <v>467</v>
      </c>
      <c r="D34" s="429">
        <f>SUMIF('2017 GRC WC Det Format'!$AF$9:$AF$1396,$A34,'2017 GRC WC Det Format'!$AI$9:$AI$1396)</f>
        <v>49226289.466249995</v>
      </c>
      <c r="F34"/>
      <c r="G34"/>
      <c r="H34"/>
    </row>
    <row r="35" spans="1:8" ht="15" customHeight="1">
      <c r="A35" s="81">
        <f>A34+1</f>
        <v>13</v>
      </c>
      <c r="B35" s="66">
        <v>1861051</v>
      </c>
      <c r="C35" s="23" t="s">
        <v>681</v>
      </c>
      <c r="D35" s="429">
        <f>SUMIF('2017 GRC WC Det Format'!$AF$9:$AF$1396,$A35,'2017 GRC WC Det Format'!$AI$9:$AI$1396)</f>
        <v>0</v>
      </c>
    </row>
    <row r="36" spans="1:8" ht="15" customHeight="1">
      <c r="A36" s="81">
        <f>A35+1</f>
        <v>14</v>
      </c>
      <c r="B36" s="66">
        <v>10500001</v>
      </c>
      <c r="C36" s="23" t="s">
        <v>584</v>
      </c>
      <c r="D36" s="429">
        <f>SUMIF('2017 GRC WC Det Format'!$AF$9:$AF$1396,$A36,'2017 GRC WC Det Format'!$AI$9:$AI$1396)</f>
        <v>48959502.124583334</v>
      </c>
    </row>
    <row r="37" spans="1:8" ht="15" customHeight="1">
      <c r="A37" s="81">
        <v>15</v>
      </c>
      <c r="B37" s="7">
        <v>10500503</v>
      </c>
      <c r="C37" s="23" t="s">
        <v>477</v>
      </c>
      <c r="D37" s="429">
        <f>SUMIF('2017 GRC WC Det Format'!$AF$9:$AF$1396,$A37,'2017 GRC WC Det Format'!$AI$9:$AI$1396)</f>
        <v>9723.6027875833352</v>
      </c>
    </row>
    <row r="38" spans="1:8" ht="15" customHeight="1">
      <c r="A38" s="81">
        <v>16</v>
      </c>
      <c r="B38" s="66">
        <v>10600501</v>
      </c>
      <c r="C38" s="23" t="s">
        <v>478</v>
      </c>
      <c r="D38" s="429">
        <f>SUMIF('2017 GRC WC Det Format'!$AF$9:$AF$1396,$A38,'2017 GRC WC Det Format'!$AI$9:$AI$1396)</f>
        <v>92634101.347916663</v>
      </c>
    </row>
    <row r="39" spans="1:8" ht="15" customHeight="1">
      <c r="A39" s="81" t="s">
        <v>222</v>
      </c>
      <c r="B39" s="66">
        <v>10600503</v>
      </c>
      <c r="C39" s="23" t="s">
        <v>223</v>
      </c>
      <c r="D39" s="429">
        <f>SUMIF('2017 GRC WC Det Format'!$AF$9:$AF$1396,$A39,'2017 GRC WC Det Format'!$AI$9:$AI$1396)</f>
        <v>12084996.263967251</v>
      </c>
    </row>
    <row r="40" spans="1:8" ht="15" customHeight="1">
      <c r="A40" s="81">
        <v>17</v>
      </c>
      <c r="B40" s="66" t="s">
        <v>479</v>
      </c>
      <c r="C40" s="23" t="s">
        <v>480</v>
      </c>
      <c r="D40" s="429">
        <f>SUMIF('2017 GRC WC Det Format'!$AF$9:$AF$1396,$A40,'2017 GRC WC Det Format'!$AI$9:$AI$1396)</f>
        <v>-3797490230.6008329</v>
      </c>
    </row>
    <row r="41" spans="1:8" ht="15" customHeight="1">
      <c r="A41" s="81">
        <v>18</v>
      </c>
      <c r="B41" s="66" t="s">
        <v>481</v>
      </c>
      <c r="C41" s="23" t="s">
        <v>117</v>
      </c>
      <c r="D41" s="429">
        <f>SUMIF('2017 GRC WC Det Format'!$AF$9:$AF$1396,$A41,'2017 GRC WC Det Format'!$AI$9:$AI$1396)</f>
        <v>-72781464.568651631</v>
      </c>
    </row>
    <row r="42" spans="1:8" ht="15" customHeight="1">
      <c r="A42" s="81">
        <v>19</v>
      </c>
      <c r="B42" s="66" t="s">
        <v>482</v>
      </c>
      <c r="C42" s="23" t="s">
        <v>398</v>
      </c>
      <c r="D42" s="429">
        <f>SUMIF('2017 GRC WC Det Format'!$AF$9:$AF$1396,$A42,'2017 GRC WC Det Format'!$AI$9:$AI$1396)</f>
        <v>-58428327.198750012</v>
      </c>
    </row>
    <row r="43" spans="1:8" ht="15" customHeight="1">
      <c r="A43" s="81">
        <v>20</v>
      </c>
      <c r="B43" s="83">
        <v>11100003</v>
      </c>
      <c r="C43" s="23" t="s">
        <v>93</v>
      </c>
      <c r="D43" s="429">
        <f>SUMIF('2017 GRC WC Det Format'!$AF$9:$AF$1396,$A43,'2017 GRC WC Det Format'!$AI$9:$AI$1396)</f>
        <v>-93703295.158605501</v>
      </c>
    </row>
    <row r="44" spans="1:8" ht="15" customHeight="1">
      <c r="A44" s="81">
        <v>21</v>
      </c>
      <c r="B44" s="66" t="s">
        <v>12</v>
      </c>
      <c r="C44" s="23" t="s">
        <v>628</v>
      </c>
      <c r="D44" s="429">
        <f>SUMIF('2017 GRC WC Det Format'!$AF$9:$AF$1396,$A44,'2017 GRC WC Det Format'!$AI$9:$AI$1396)</f>
        <v>-133865821.83999997</v>
      </c>
    </row>
    <row r="45" spans="1:8" ht="15" customHeight="1">
      <c r="A45" s="81">
        <f>A44+1</f>
        <v>22</v>
      </c>
      <c r="B45" s="66" t="s">
        <v>1077</v>
      </c>
      <c r="C45" s="23" t="s">
        <v>1071</v>
      </c>
      <c r="D45" s="429">
        <f>SUMIF('2017 GRC WC Det Format'!$AF$9:$AF$1396,$A45,'2017 GRC WC Det Format'!$AI$9:$AI$1396)</f>
        <v>-337077.68958333338</v>
      </c>
    </row>
    <row r="46" spans="1:8" ht="15" customHeight="1">
      <c r="A46" s="65" t="s">
        <v>1448</v>
      </c>
      <c r="B46" s="66" t="s">
        <v>1449</v>
      </c>
      <c r="C46" s="23" t="s">
        <v>1450</v>
      </c>
      <c r="D46" s="429">
        <f>SUMIF('2017 GRC WC Det Format'!$AF$9:$AF$1396,$A46,'2017 GRC WC Det Format'!$AI$9:$AI$1396)</f>
        <v>-88656118.634166658</v>
      </c>
    </row>
    <row r="47" spans="1:8" ht="15" customHeight="1">
      <c r="A47" s="81">
        <f>A45+1</f>
        <v>23</v>
      </c>
      <c r="B47" s="66">
        <v>19000041</v>
      </c>
      <c r="C47" s="23" t="s">
        <v>359</v>
      </c>
      <c r="D47" s="429">
        <f>SUMIF('2017 GRC WC Det Format'!$AF$9:$AF$1396,$A47,'2017 GRC WC Det Format'!$AI$9:$AI$1396)</f>
        <v>0</v>
      </c>
    </row>
    <row r="48" spans="1:8" ht="15" customHeight="1">
      <c r="A48" s="81">
        <f>A47+1</f>
        <v>24</v>
      </c>
      <c r="B48" s="66">
        <v>19000051</v>
      </c>
      <c r="C48" s="23" t="s">
        <v>281</v>
      </c>
      <c r="D48" s="429">
        <f>SUMIF('2017 GRC WC Det Format'!$AF$9:$AF$1396,$A48,'2017 GRC WC Det Format'!$AI$9:$AI$1396)</f>
        <v>0</v>
      </c>
    </row>
    <row r="49" spans="1:4" ht="15" customHeight="1">
      <c r="A49" s="81">
        <f>A48+1</f>
        <v>25</v>
      </c>
      <c r="B49" s="66">
        <v>19000061</v>
      </c>
      <c r="C49" s="23" t="s">
        <v>282</v>
      </c>
      <c r="D49" s="429">
        <f>SUMIF('2017 GRC WC Det Format'!$AF$9:$AF$1396,$A49,'2017 GRC WC Det Format'!$AI$9:$AI$1396)</f>
        <v>0</v>
      </c>
    </row>
    <row r="50" spans="1:4" ht="15" customHeight="1">
      <c r="A50" s="81">
        <f>A49+1</f>
        <v>26</v>
      </c>
      <c r="B50" s="66">
        <v>19000093</v>
      </c>
      <c r="C50" s="23" t="s">
        <v>283</v>
      </c>
      <c r="D50" s="429">
        <f>SUMIF('2017 GRC WC Det Format'!$AF$9:$AF$1396,$A50,'2017 GRC WC Det Format'!$AI$9:$AI$1396)</f>
        <v>0</v>
      </c>
    </row>
    <row r="51" spans="1:4" ht="15" customHeight="1">
      <c r="A51" s="81" t="s">
        <v>100</v>
      </c>
      <c r="B51" s="66">
        <v>19000121</v>
      </c>
      <c r="C51" s="23" t="s">
        <v>515</v>
      </c>
      <c r="D51" s="429">
        <f>SUMIF('2017 GRC WC Det Format'!$AF$9:$AF$1396,$A51,'2017 GRC WC Det Format'!$AI$9:$AI$1396)</f>
        <v>0</v>
      </c>
    </row>
    <row r="52" spans="1:4" ht="15" customHeight="1">
      <c r="A52" s="81" t="s">
        <v>83</v>
      </c>
      <c r="B52" s="66">
        <v>19000151</v>
      </c>
      <c r="C52" s="23" t="s">
        <v>500</v>
      </c>
      <c r="D52" s="429">
        <f>SUMIF('2017 GRC WC Det Format'!$AF$9:$AF$1396,$A52,'2017 GRC WC Det Format'!$AI$9:$AI$1396)</f>
        <v>74348.820000000007</v>
      </c>
    </row>
    <row r="53" spans="1:4" ht="15" customHeight="1">
      <c r="A53" s="81" t="s">
        <v>693</v>
      </c>
      <c r="B53" s="66">
        <v>19000711</v>
      </c>
      <c r="C53" s="23" t="s">
        <v>694</v>
      </c>
      <c r="D53" s="429">
        <f>SUMIF('2017 GRC WC Det Format'!$AF$9:$AF$1396,$A53,'2017 GRC WC Det Format'!$AI$9:$AI$1396)</f>
        <v>101925.00041666668</v>
      </c>
    </row>
    <row r="54" spans="1:4" ht="15" customHeight="1">
      <c r="A54" s="81">
        <f>A50+1</f>
        <v>27</v>
      </c>
      <c r="B54" s="66">
        <v>19000191</v>
      </c>
      <c r="C54" s="23" t="s">
        <v>136</v>
      </c>
      <c r="D54" s="429">
        <f>SUMIF('2017 GRC WC Det Format'!$AF$9:$AF$1396,$A54,'2017 GRC WC Det Format'!$AI$9:$AI$1396)</f>
        <v>0</v>
      </c>
    </row>
    <row r="55" spans="1:4" ht="15" customHeight="1">
      <c r="A55" s="81">
        <v>27.1</v>
      </c>
      <c r="B55" s="66">
        <v>19000701</v>
      </c>
      <c r="C55" s="23" t="s">
        <v>682</v>
      </c>
      <c r="D55" s="429">
        <f>SUMIF('2017 GRC WC Det Format'!$AF$9:$AF$1396,$A55,'2017 GRC WC Det Format'!$AI$9:$AI$1396)</f>
        <v>0</v>
      </c>
    </row>
    <row r="56" spans="1:4" ht="15" customHeight="1">
      <c r="A56" s="81">
        <f>A54+1</f>
        <v>28</v>
      </c>
      <c r="B56" s="66" t="s">
        <v>13</v>
      </c>
      <c r="C56" s="6" t="s">
        <v>137</v>
      </c>
      <c r="D56" s="429">
        <f>SUMIF('2017 GRC WC Det Format'!$AF$9:$AF$1396,$A56,'2017 GRC WC Det Format'!$AI$9:$AI$1396)</f>
        <v>-4716690.2983333329</v>
      </c>
    </row>
    <row r="57" spans="1:4" ht="15" customHeight="1">
      <c r="A57" s="81" t="s">
        <v>958</v>
      </c>
      <c r="B57" s="66">
        <v>23500003</v>
      </c>
      <c r="C57" s="6" t="s">
        <v>944</v>
      </c>
      <c r="D57" s="429">
        <f>SUMIF('2017 GRC WC Det Format'!$AF$9:$AF$1396,$A57,'2017 GRC WC Det Format'!$AI$9:$AI$1396)</f>
        <v>-25971538.993999917</v>
      </c>
    </row>
    <row r="58" spans="1:4" ht="15" customHeight="1">
      <c r="A58" s="81">
        <f>A56+1</f>
        <v>29</v>
      </c>
      <c r="B58" s="66">
        <v>25400081</v>
      </c>
      <c r="C58" s="6" t="s">
        <v>138</v>
      </c>
      <c r="D58" s="429">
        <f>SUMIF('2017 GRC WC Det Format'!$AF$9:$AF$1396,$A58,'2017 GRC WC Det Format'!$AI$9:$AI$1396)</f>
        <v>0</v>
      </c>
    </row>
    <row r="59" spans="1:4" ht="15" customHeight="1">
      <c r="A59" s="65">
        <v>29.1</v>
      </c>
      <c r="B59" s="66" t="s">
        <v>716</v>
      </c>
      <c r="C59" s="23" t="s">
        <v>717</v>
      </c>
      <c r="D59" s="429">
        <f>SUMIF('2017 GRC WC Det Format'!$AF$9:$AF$1396,$A59,'2017 GRC WC Det Format'!$AI$9:$AI$1396)</f>
        <v>-322846.31416666665</v>
      </c>
    </row>
    <row r="60" spans="1:4" ht="15" customHeight="1">
      <c r="A60" s="81">
        <f>A58+1</f>
        <v>30</v>
      </c>
      <c r="B60" s="66" t="s">
        <v>14</v>
      </c>
      <c r="C60" s="6" t="s">
        <v>139</v>
      </c>
      <c r="D60" s="429">
        <f>SUMIF('2017 GRC WC Det Format'!$AF$9:$AF$1396,$A60,'2017 GRC WC Det Format'!$AI$9:$AI$1396)</f>
        <v>-75535034.237916663</v>
      </c>
    </row>
    <row r="61" spans="1:4" ht="15" customHeight="1">
      <c r="A61" s="81">
        <f>A60+1</f>
        <v>31</v>
      </c>
      <c r="B61" s="66">
        <v>28200101</v>
      </c>
      <c r="C61" s="6" t="s">
        <v>140</v>
      </c>
      <c r="D61" s="429">
        <f>SUMIF('2017 GRC WC Det Format'!$AF$9:$AF$1396,$A61,'2017 GRC WC Det Format'!$AI$9:$AI$1396)</f>
        <v>0</v>
      </c>
    </row>
    <row r="62" spans="1:4" ht="15" customHeight="1">
      <c r="A62" s="81">
        <f>A61+1</f>
        <v>32</v>
      </c>
      <c r="B62" s="66">
        <v>28200111</v>
      </c>
      <c r="C62" s="6" t="s">
        <v>141</v>
      </c>
      <c r="D62" s="429">
        <f>SUMIF('2017 GRC WC Det Format'!$AF$9:$AF$1396,$A62,'2017 GRC WC Det Format'!$AI$9:$AI$1396)</f>
        <v>0</v>
      </c>
    </row>
    <row r="63" spans="1:4" ht="15" customHeight="1">
      <c r="A63" s="81">
        <f>A62+1</f>
        <v>33</v>
      </c>
      <c r="B63" s="66" t="s">
        <v>15</v>
      </c>
      <c r="C63" s="6" t="s">
        <v>142</v>
      </c>
      <c r="D63" s="429">
        <f>SUMIF('2017 GRC WC Det Format'!$AF$9:$AF$1396,$A63,'2017 GRC WC Det Format'!$AI$9:$AI$1396)</f>
        <v>-1372743188.4345834</v>
      </c>
    </row>
    <row r="64" spans="1:4" ht="15" customHeight="1">
      <c r="A64" s="81">
        <f>A63+1</f>
        <v>34</v>
      </c>
      <c r="B64" s="66">
        <v>28200101</v>
      </c>
      <c r="C64" s="6" t="s">
        <v>574</v>
      </c>
      <c r="D64" s="429">
        <f>SUMIF('2017 GRC WC Det Format'!$AF$9:$AF$1396,$A64,'2017 GRC WC Det Format'!$AI$9:$AI$1396)</f>
        <v>-1594943.55</v>
      </c>
    </row>
    <row r="65" spans="1:4" ht="15" customHeight="1">
      <c r="A65" s="81">
        <f>A64+1</f>
        <v>35</v>
      </c>
      <c r="B65" s="61">
        <v>28200141</v>
      </c>
      <c r="C65" s="6" t="s">
        <v>669</v>
      </c>
      <c r="D65" s="429">
        <f>SUMIF('2017 GRC WC Det Format'!$AF$9:$AF$1396,$A65,'2017 GRC WC Det Format'!$AI$9:$AI$1396)</f>
        <v>0</v>
      </c>
    </row>
    <row r="66" spans="1:4" ht="15" customHeight="1">
      <c r="A66" s="81" t="s">
        <v>3</v>
      </c>
      <c r="B66" s="61" t="s">
        <v>2</v>
      </c>
      <c r="C66" s="23" t="s">
        <v>279</v>
      </c>
      <c r="D66" s="429">
        <f>SUMIF('2017 GRC WC Det Format'!$AF$9:$AF$1396,$A66,'2017 GRC WC Det Format'!$AI$9:$AI$1396)</f>
        <v>0</v>
      </c>
    </row>
    <row r="67" spans="1:4" ht="15" customHeight="1">
      <c r="A67" s="81" t="s">
        <v>272</v>
      </c>
      <c r="B67" s="61" t="s">
        <v>16</v>
      </c>
      <c r="C67" s="6" t="s">
        <v>280</v>
      </c>
      <c r="D67" s="429">
        <f>SUMIF('2017 GRC WC Det Format'!$AF$9:$AF$1396,$A67,'2017 GRC WC Det Format'!$AI$9:$AI$1396)</f>
        <v>-44327343.172241993</v>
      </c>
    </row>
    <row r="68" spans="1:4" ht="15" customHeight="1">
      <c r="A68" s="65" t="s">
        <v>757</v>
      </c>
      <c r="B68" s="61" t="s">
        <v>758</v>
      </c>
      <c r="C68" s="23" t="s">
        <v>720</v>
      </c>
      <c r="D68" s="429">
        <f>SUMIF('2017 GRC WC Det Format'!$AF$9:$AF$1396,$A68,'2017 GRC WC Det Format'!$AI$9:$AI$1396)</f>
        <v>4.093172908385357E-2</v>
      </c>
    </row>
    <row r="69" spans="1:4" ht="15" customHeight="1">
      <c r="A69" s="81">
        <f>A65+1</f>
        <v>36</v>
      </c>
      <c r="B69" s="66">
        <v>28300161</v>
      </c>
      <c r="C69" s="6" t="s">
        <v>164</v>
      </c>
      <c r="D69" s="429">
        <f>SUMIF('2017 GRC WC Det Format'!$AF$9:$AF$1396,$A69,'2017 GRC WC Det Format'!$AI$9:$AI$1396)</f>
        <v>0</v>
      </c>
    </row>
    <row r="70" spans="1:4" ht="15" customHeight="1">
      <c r="A70" s="81">
        <f>A69+1</f>
        <v>37</v>
      </c>
      <c r="B70" s="66">
        <v>28300261</v>
      </c>
      <c r="C70" s="6" t="s">
        <v>575</v>
      </c>
      <c r="D70" s="429">
        <f>SUMIF('2017 GRC WC Det Format'!$AF$9:$AF$1396,$A70,'2017 GRC WC Det Format'!$AI$9:$AI$1396)</f>
        <v>0</v>
      </c>
    </row>
    <row r="71" spans="1:4" ht="15" customHeight="1">
      <c r="A71" s="65" t="s">
        <v>434</v>
      </c>
      <c r="B71" s="66">
        <v>28300091</v>
      </c>
      <c r="C71" s="23" t="s">
        <v>1022</v>
      </c>
      <c r="D71" s="429">
        <f>SUMIF('2017 GRC WC Det Format'!$AF$9:$AF$1396,$A71,'2017 GRC WC Det Format'!$AI$9:$AI$1396)</f>
        <v>-1029888.5287499996</v>
      </c>
    </row>
    <row r="72" spans="1:4" ht="15" customHeight="1">
      <c r="A72" s="65" t="s">
        <v>435</v>
      </c>
      <c r="B72" s="66">
        <v>28300741</v>
      </c>
      <c r="C72" s="23" t="s">
        <v>1023</v>
      </c>
      <c r="D72" s="429">
        <f>SUMIF('2017 GRC WC Det Format'!$AF$9:$AF$1396,$A72,'2017 GRC WC Det Format'!$AI$9:$AI$1396)</f>
        <v>-127651.84291666666</v>
      </c>
    </row>
    <row r="73" spans="1:4" ht="15" customHeight="1">
      <c r="A73" s="65" t="s">
        <v>309</v>
      </c>
      <c r="B73" s="66">
        <v>28300011</v>
      </c>
      <c r="C73" s="23" t="s">
        <v>81</v>
      </c>
      <c r="D73" s="429">
        <f>SUMIF('2017 GRC WC Det Format'!$AF$9:$AF$1396,$A73,'2017 GRC WC Det Format'!$AI$9:$AI$1396)</f>
        <v>-6140522.9679166665</v>
      </c>
    </row>
    <row r="74" spans="1:4" ht="15" customHeight="1">
      <c r="A74" s="65" t="s">
        <v>237</v>
      </c>
      <c r="B74" s="66">
        <v>28300731</v>
      </c>
      <c r="C74" s="23" t="s">
        <v>1024</v>
      </c>
      <c r="D74" s="429">
        <f>SUMIF('2017 GRC WC Det Format'!$AF$9:$AF$1396,$A74,'2017 GRC WC Det Format'!$AI$9:$AI$1396)</f>
        <v>-2425958.7000000002</v>
      </c>
    </row>
    <row r="75" spans="1:4" ht="15" customHeight="1">
      <c r="A75" s="81" t="s">
        <v>421</v>
      </c>
      <c r="B75" s="66">
        <v>28300431</v>
      </c>
      <c r="C75" s="23" t="s">
        <v>199</v>
      </c>
      <c r="D75" s="429">
        <f>SUMIF('2017 GRC WC Det Format'!$AF$9:$AF$1396,$A75,'2017 GRC WC Det Format'!$AI$9:$AI$1396)</f>
        <v>0</v>
      </c>
    </row>
    <row r="76" spans="1:4" ht="15" customHeight="1">
      <c r="A76" s="81" t="s">
        <v>227</v>
      </c>
      <c r="B76" s="66">
        <v>19000441</v>
      </c>
      <c r="C76" s="23" t="s">
        <v>750</v>
      </c>
      <c r="D76" s="429">
        <f>SUMIF('2017 GRC WC Det Format'!$AF$9:$AF$1396,$A76,'2017 GRC WC Det Format'!$AI$9:$AI$1396)</f>
        <v>9441810.0512500014</v>
      </c>
    </row>
    <row r="77" spans="1:4" ht="15" customHeight="1">
      <c r="A77" s="81" t="s">
        <v>211</v>
      </c>
      <c r="B77" s="66">
        <v>19000553</v>
      </c>
      <c r="C77" s="78" t="s">
        <v>275</v>
      </c>
      <c r="D77" s="429">
        <f>SUMIF('2017 GRC WC Det Format'!$AF$9:$AF$1396,$A77,'2017 GRC WC Det Format'!$AI$9:$AI$1396)</f>
        <v>72994.118537250004</v>
      </c>
    </row>
    <row r="78" spans="1:4" ht="15" customHeight="1">
      <c r="A78" s="81" t="s">
        <v>113</v>
      </c>
      <c r="B78" s="66">
        <v>19000561</v>
      </c>
      <c r="C78" s="23" t="s">
        <v>112</v>
      </c>
      <c r="D78" s="429">
        <f>SUMIF('2017 GRC WC Det Format'!$AF$9:$AF$1396,$A78,'2017 GRC WC Det Format'!$AI$9:$AI$1396)</f>
        <v>0</v>
      </c>
    </row>
    <row r="79" spans="1:4" ht="15" customHeight="1">
      <c r="A79" s="65" t="s">
        <v>233</v>
      </c>
      <c r="B79" s="66">
        <v>28302061</v>
      </c>
      <c r="C79" s="23" t="s">
        <v>1129</v>
      </c>
      <c r="D79" s="429">
        <f>SUMIF('2017 GRC WC Det Format'!$AF$9:$AF$1396,$A79,'2017 GRC WC Det Format'!$AI$9:$AI$1396)</f>
        <v>-923787.87875000015</v>
      </c>
    </row>
    <row r="80" spans="1:4" ht="15" customHeight="1">
      <c r="A80" s="65" t="s">
        <v>707</v>
      </c>
      <c r="B80" s="66" t="s">
        <v>751</v>
      </c>
      <c r="C80" s="23" t="s">
        <v>709</v>
      </c>
      <c r="D80" s="429">
        <f>SUMIF('2017 GRC WC Det Format'!$AF$9:$AF$1396,$A80,'2017 GRC WC Det Format'!$AI$9:$AI$1396)</f>
        <v>-6959704.9899999993</v>
      </c>
    </row>
    <row r="81" spans="1:8" ht="15" customHeight="1">
      <c r="A81" s="65" t="s">
        <v>708</v>
      </c>
      <c r="B81" s="66" t="s">
        <v>752</v>
      </c>
      <c r="C81" s="23" t="s">
        <v>710</v>
      </c>
      <c r="D81" s="429">
        <f>SUMIF('2017 GRC WC Det Format'!$AF$9:$AF$1396,$A81,'2017 GRC WC Det Format'!$AI$9:$AI$1396)</f>
        <v>0</v>
      </c>
    </row>
    <row r="82" spans="1:8" ht="15" customHeight="1">
      <c r="A82" s="65" t="s">
        <v>801</v>
      </c>
      <c r="B82" s="66">
        <v>28300561</v>
      </c>
      <c r="C82" s="23" t="s">
        <v>339</v>
      </c>
      <c r="D82" s="429">
        <f>SUMIF('2017 GRC WC Det Format'!$AF$9:$AF$1396,$A82,'2017 GRC WC Det Format'!$AI$9:$AI$1396)</f>
        <v>-12495445.210833333</v>
      </c>
    </row>
    <row r="83" spans="1:8" ht="15" customHeight="1">
      <c r="A83" s="65" t="s">
        <v>905</v>
      </c>
      <c r="B83" s="66" t="s">
        <v>923</v>
      </c>
      <c r="C83" s="23" t="s">
        <v>924</v>
      </c>
      <c r="D83" s="429">
        <f>SUMIF('2017 GRC WC Det Format'!$AF$9:$AF$1396,$A83,'2017 GRC WC Det Format'!$AI$9:$AI$1396)</f>
        <v>-4607112.3</v>
      </c>
    </row>
    <row r="84" spans="1:8" ht="12" customHeight="1">
      <c r="A84" s="81">
        <f>A70+1</f>
        <v>38</v>
      </c>
      <c r="B84" s="66" t="s">
        <v>576</v>
      </c>
      <c r="C84" s="6" t="s">
        <v>577</v>
      </c>
      <c r="D84" s="429">
        <f>SUMIF('2017 GRC WC Det Format'!$AF$9:$AF$1396,$A84,'2017 GRC WC Det Format'!$AI$9:$AI$1396)</f>
        <v>0</v>
      </c>
    </row>
    <row r="85" spans="1:8" s="13" customFormat="1" ht="15" customHeight="1">
      <c r="A85" s="81" t="s">
        <v>484</v>
      </c>
      <c r="B85" s="15">
        <v>18230181</v>
      </c>
      <c r="C85" s="13" t="s">
        <v>668</v>
      </c>
      <c r="D85" s="429">
        <f>SUMIF('2017 GRC WC Det Format'!$AF$9:$AF$1396,$A85,'2017 GRC WC Det Format'!$AI$9:$AI$1396)</f>
        <v>0</v>
      </c>
      <c r="F85"/>
      <c r="G85"/>
      <c r="H85"/>
    </row>
    <row r="86" spans="1:8" s="3" customFormat="1" ht="15" customHeight="1">
      <c r="A86" s="65">
        <f t="shared" ref="A86:A92" si="0">A85+1</f>
        <v>40</v>
      </c>
      <c r="B86" s="66"/>
      <c r="C86" s="23"/>
      <c r="D86" s="429"/>
      <c r="F86"/>
      <c r="G86"/>
      <c r="H86"/>
    </row>
    <row r="87" spans="1:8" s="3" customFormat="1" ht="15" customHeight="1">
      <c r="A87" s="65">
        <f t="shared" si="0"/>
        <v>41</v>
      </c>
      <c r="B87" s="66" t="s">
        <v>553</v>
      </c>
      <c r="C87" s="23"/>
      <c r="D87" s="430">
        <f>'WC '!$C$29</f>
        <v>145303204.96710864</v>
      </c>
      <c r="F87"/>
      <c r="G87"/>
      <c r="H87"/>
    </row>
    <row r="88" spans="1:8" ht="15" customHeight="1">
      <c r="A88" s="81">
        <f t="shared" si="0"/>
        <v>42</v>
      </c>
      <c r="B88" s="82" t="s">
        <v>667</v>
      </c>
      <c r="D88" s="429">
        <f t="shared" ref="D88" si="1">SUM(D10:D87)</f>
        <v>5208778506.3141861</v>
      </c>
    </row>
    <row r="89" spans="1:8" ht="15" customHeight="1">
      <c r="A89" s="65">
        <f t="shared" si="0"/>
        <v>43</v>
      </c>
      <c r="D89" s="431"/>
    </row>
    <row r="90" spans="1:8" ht="15">
      <c r="A90" s="81">
        <f t="shared" si="0"/>
        <v>44</v>
      </c>
      <c r="B90" s="6" t="s">
        <v>402</v>
      </c>
      <c r="D90" s="432">
        <f t="shared" ref="D90" si="2">D88</f>
        <v>5208778506.3141861</v>
      </c>
    </row>
    <row r="91" spans="1:8">
      <c r="A91" s="65">
        <f t="shared" si="0"/>
        <v>45</v>
      </c>
      <c r="D91" s="431"/>
    </row>
    <row r="92" spans="1:8">
      <c r="A92" s="81">
        <f t="shared" si="0"/>
        <v>46</v>
      </c>
      <c r="B92" s="6" t="s">
        <v>658</v>
      </c>
      <c r="C92" s="84" t="s">
        <v>1512</v>
      </c>
      <c r="D92" s="429">
        <f>SUM(D10:D12)+SUM(D36:D39)</f>
        <v>10572466950.394854</v>
      </c>
    </row>
    <row r="93" spans="1:8">
      <c r="A93" s="81">
        <v>47</v>
      </c>
      <c r="B93" s="6" t="s">
        <v>659</v>
      </c>
      <c r="C93" s="84" t="s">
        <v>1513</v>
      </c>
      <c r="D93" s="429">
        <f>+SUM(D40:D44)+D46</f>
        <v>-4244925258.0010071</v>
      </c>
    </row>
    <row r="94" spans="1:8">
      <c r="A94" s="65">
        <f>A93+1</f>
        <v>48</v>
      </c>
      <c r="B94" s="6" t="s">
        <v>749</v>
      </c>
      <c r="C94" s="84" t="s">
        <v>1514</v>
      </c>
      <c r="D94" s="429">
        <f t="shared" ref="D94" si="3">SUM(D13:D35)+SUM(D45:D45)+D59</f>
        <v>285841342.02833331</v>
      </c>
    </row>
    <row r="95" spans="1:8">
      <c r="A95" s="81">
        <f>A94+1</f>
        <v>49</v>
      </c>
      <c r="B95" s="6" t="s">
        <v>486</v>
      </c>
      <c r="C95" s="84" t="s">
        <v>1515</v>
      </c>
      <c r="D95" s="429">
        <f>SUM(D47:D55)+SUM(D61:D83)</f>
        <v>-1443684469.5448565</v>
      </c>
    </row>
    <row r="96" spans="1:8">
      <c r="A96" s="81">
        <f>A95+1</f>
        <v>50</v>
      </c>
      <c r="B96" s="6" t="s">
        <v>51</v>
      </c>
      <c r="C96" s="84" t="s">
        <v>336</v>
      </c>
      <c r="D96" s="429">
        <f t="shared" ref="D96" si="4">SUM(D87:D87)</f>
        <v>145303204.96710864</v>
      </c>
    </row>
    <row r="97" spans="1:4">
      <c r="A97" s="81">
        <f>A96+1</f>
        <v>51</v>
      </c>
      <c r="B97" s="6" t="s">
        <v>511</v>
      </c>
      <c r="C97" s="84" t="s">
        <v>1516</v>
      </c>
      <c r="D97" s="429">
        <f xml:space="preserve"> D56+D60+D57</f>
        <v>-106223263.53024991</v>
      </c>
    </row>
    <row r="98" spans="1:4" ht="13.5" thickBot="1">
      <c r="A98" s="81">
        <f>A97+1</f>
        <v>52</v>
      </c>
      <c r="B98" s="6" t="s">
        <v>408</v>
      </c>
      <c r="D98" s="433">
        <f t="shared" ref="D98" si="5">SUM(D92:D97)</f>
        <v>5208778506.3141823</v>
      </c>
    </row>
    <row r="99" spans="1:4">
      <c r="D99" s="90"/>
    </row>
    <row r="100" spans="1:4">
      <c r="D100" s="86"/>
    </row>
    <row r="101" spans="1:4">
      <c r="D101" s="223"/>
    </row>
    <row r="102" spans="1:4">
      <c r="D102" s="86"/>
    </row>
    <row r="103" spans="1:4">
      <c r="D103" s="223"/>
    </row>
    <row r="104" spans="1:4">
      <c r="D104" s="71"/>
    </row>
  </sheetData>
  <dataConsolidate/>
  <mergeCells count="1">
    <mergeCell ref="A3:B3"/>
  </mergeCells>
  <phoneticPr fontId="49" type="noConversion"/>
  <printOptions horizontalCentered="1"/>
  <pageMargins left="0" right="0" top="0" bottom="0" header="0.66" footer="0.2"/>
  <pageSetup scale="70" orientation="portrait" r:id="rId1"/>
  <headerFooter alignWithMargins="0"/>
  <customProperties>
    <customPr name="_pios_id" r:id="rId2"/>
  </customPropertie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4"/>
  <sheetViews>
    <sheetView workbookViewId="0">
      <pane xSplit="2" topLeftCell="C1" activePane="topRight" state="frozen"/>
      <selection activeCell="A3" sqref="A3:E3"/>
      <selection pane="topRight" activeCell="A3" sqref="A3:E3"/>
    </sheetView>
  </sheetViews>
  <sheetFormatPr defaultColWidth="9.140625" defaultRowHeight="15" customHeight="1"/>
  <cols>
    <col min="1" max="1" width="8.5703125" style="1" customWidth="1"/>
    <col min="2" max="2" width="50.42578125" style="1" customWidth="1"/>
    <col min="3" max="3" width="15.28515625" style="3" customWidth="1"/>
    <col min="4" max="4" width="12.140625" bestFit="1" customWidth="1"/>
    <col min="5" max="5" width="14.7109375" customWidth="1"/>
    <col min="6" max="6" width="3" bestFit="1" customWidth="1"/>
    <col min="7" max="7" width="15.28515625" customWidth="1"/>
    <col min="8" max="16384" width="9.140625" style="1"/>
  </cols>
  <sheetData>
    <row r="1" spans="1:7" ht="15" customHeight="1">
      <c r="A1" s="80" t="s">
        <v>235</v>
      </c>
      <c r="B1" s="6"/>
    </row>
    <row r="2" spans="1:7" ht="15" customHeight="1">
      <c r="A2" s="80" t="s">
        <v>49</v>
      </c>
      <c r="B2" s="72"/>
    </row>
    <row r="3" spans="1:7" ht="15" customHeight="1">
      <c r="A3" s="619">
        <v>43465</v>
      </c>
      <c r="B3" s="619"/>
      <c r="C3" s="89"/>
    </row>
    <row r="4" spans="1:7" ht="15" customHeight="1">
      <c r="A4" s="44"/>
      <c r="B4" s="43"/>
      <c r="C4" s="89"/>
    </row>
    <row r="5" spans="1:7" s="216" customFormat="1" ht="15" customHeight="1">
      <c r="A5" s="214"/>
      <c r="B5" s="215"/>
      <c r="C5" s="213"/>
      <c r="D5"/>
      <c r="E5"/>
      <c r="F5"/>
      <c r="G5"/>
    </row>
    <row r="6" spans="1:7" ht="15" customHeight="1">
      <c r="A6" s="9"/>
      <c r="B6" s="45"/>
    </row>
    <row r="7" spans="1:7" ht="15" customHeight="1">
      <c r="A7" s="459"/>
      <c r="B7" s="454" t="s">
        <v>1706</v>
      </c>
      <c r="C7" s="460" t="s">
        <v>1503</v>
      </c>
    </row>
    <row r="8" spans="1:7" ht="15" customHeight="1">
      <c r="A8" s="461" t="s">
        <v>306</v>
      </c>
      <c r="B8" s="462">
        <f>'3.04 &amp; 4.04 Lead'!E35</f>
        <v>0.66190000000000004</v>
      </c>
      <c r="C8" s="462">
        <f>'2017 GRC WC Det Format'!C1402</f>
        <v>0.85422738957607447</v>
      </c>
    </row>
    <row r="9" spans="1:7" ht="15" customHeight="1">
      <c r="A9" s="463" t="s">
        <v>305</v>
      </c>
      <c r="B9" s="462">
        <f>'3.04 &amp; 4.04 Lead'!F35</f>
        <v>0.33810000000000001</v>
      </c>
      <c r="C9" s="462">
        <f>'2017 GRC WC Det Format'!C1403</f>
        <v>0.14577261042392556</v>
      </c>
    </row>
    <row r="10" spans="1:7" ht="15" customHeight="1">
      <c r="A10" s="46"/>
      <c r="B10" s="46"/>
      <c r="C10" s="197"/>
    </row>
    <row r="11" spans="1:7" ht="15" customHeight="1">
      <c r="A11" s="47"/>
      <c r="B11" s="47"/>
    </row>
    <row r="12" spans="1:7" ht="15" customHeight="1">
      <c r="A12" s="448" t="s">
        <v>645</v>
      </c>
      <c r="B12" s="449" t="s">
        <v>460</v>
      </c>
      <c r="C12" s="446" t="s">
        <v>666</v>
      </c>
    </row>
    <row r="13" spans="1:7" ht="15" customHeight="1">
      <c r="A13" s="450" t="s">
        <v>457</v>
      </c>
      <c r="B13" s="60"/>
      <c r="C13" s="451">
        <v>43465</v>
      </c>
    </row>
    <row r="14" spans="1:7" ht="15" customHeight="1">
      <c r="A14" s="49" t="s">
        <v>615</v>
      </c>
      <c r="B14" s="50"/>
      <c r="C14" s="51"/>
    </row>
    <row r="15" spans="1:7" ht="9" customHeight="1">
      <c r="A15" s="49"/>
      <c r="B15" s="48"/>
      <c r="C15" s="52"/>
    </row>
    <row r="16" spans="1:7" ht="15" customHeight="1">
      <c r="A16" s="53">
        <v>1</v>
      </c>
      <c r="B16" s="49" t="s">
        <v>456</v>
      </c>
      <c r="C16" s="91">
        <f>SUMIF('2017 GRC WC Det Format'!$AG$9:$AG$1396,'GRB AMA'!A16,'2017 GRC WC Det Format'!$AJ$9:$AJ$1396)</f>
        <v>3830492362.9705911</v>
      </c>
    </row>
    <row r="17" spans="1:7" ht="15" customHeight="1">
      <c r="A17" s="53" t="s">
        <v>458</v>
      </c>
      <c r="B17" s="54" t="s">
        <v>239</v>
      </c>
      <c r="C17" s="91">
        <f>SUMIF('2017 GRC WC Det Format'!$AG$9:$AG$1396,'GRB AMA'!A17,'2017 GRC WC Det Format'!$AJ$9:$AJ$1396)</f>
        <v>261453351.93664047</v>
      </c>
    </row>
    <row r="18" spans="1:7" ht="15" customHeight="1">
      <c r="A18" s="53">
        <v>3</v>
      </c>
      <c r="B18" s="49" t="s">
        <v>443</v>
      </c>
      <c r="C18" s="91">
        <f>SUMIF('2017 GRC WC Det Format'!$AG$9:$AG$1396,'GRB AMA'!A18,'2017 GRC WC Det Format'!$AJ$9:$AJ$1396)</f>
        <v>8654564.4700000007</v>
      </c>
    </row>
    <row r="19" spans="1:7" ht="15" customHeight="1">
      <c r="A19" s="53">
        <v>4</v>
      </c>
      <c r="B19" s="49" t="s">
        <v>572</v>
      </c>
      <c r="C19" s="425">
        <f>SUM(C16:C18)</f>
        <v>4100600279.3772311</v>
      </c>
      <c r="D19" s="4"/>
    </row>
    <row r="20" spans="1:7" ht="15" customHeight="1">
      <c r="A20" s="53"/>
      <c r="B20" s="49"/>
      <c r="C20" s="10"/>
      <c r="D20" s="4"/>
    </row>
    <row r="21" spans="1:7" ht="15" customHeight="1">
      <c r="A21" s="53">
        <v>5</v>
      </c>
      <c r="B21" s="49" t="s">
        <v>426</v>
      </c>
      <c r="C21" s="91">
        <f>SUMIF('2017 GRC WC Det Format'!$AG$9:$AG$1396,'GRB AMA'!A21,'2017 GRC WC Det Format'!$AJ$9:$AJ$1396)</f>
        <v>-1484754385.79375</v>
      </c>
      <c r="D21" s="4"/>
    </row>
    <row r="22" spans="1:7" ht="15" customHeight="1">
      <c r="A22" s="53" t="s">
        <v>459</v>
      </c>
      <c r="B22" s="49" t="s">
        <v>425</v>
      </c>
      <c r="C22" s="91">
        <f>SUMIF('2017 GRC WC Det Format'!$AG$9:$AG$1396,'GRB AMA'!A22,'2017 GRC WC Det Format'!$AJ$9:$AJ$1396)</f>
        <v>-85040787.526492864</v>
      </c>
      <c r="D22" s="4"/>
    </row>
    <row r="23" spans="1:7" ht="15" customHeight="1">
      <c r="A23" s="53">
        <v>8</v>
      </c>
      <c r="B23" s="49" t="s">
        <v>90</v>
      </c>
      <c r="C23" s="91">
        <f>SUMIF('2017 GRC WC Det Format'!$AG$9:$AG$1396,'GRB AMA'!A23,'2017 GRC WC Det Format'!$AJ$9:$AJ$1396)</f>
        <v>-16686141.97208333</v>
      </c>
      <c r="D23" s="4"/>
    </row>
    <row r="24" spans="1:7" ht="15" customHeight="1">
      <c r="A24" s="53">
        <v>9</v>
      </c>
      <c r="B24" s="55" t="s">
        <v>332</v>
      </c>
      <c r="C24" s="91">
        <f>SUMIF('2017 GRC WC Det Format'!$AG$9:$AG$1396,'GRB AMA'!A24,'2017 GRC WC Det Format'!$AJ$9:$AJ$1396)</f>
        <v>0</v>
      </c>
      <c r="D24" s="4"/>
    </row>
    <row r="25" spans="1:7" s="3" customFormat="1" ht="15" customHeight="1">
      <c r="A25" s="56">
        <v>10</v>
      </c>
      <c r="B25" s="57" t="s">
        <v>143</v>
      </c>
      <c r="C25" s="91">
        <f>SUMIF('2017 GRC WC Det Format'!$AG$9:$AG$1396,$A25,'2017 GRC WC Det Format'!$AJ$9:$AJ$1396)+SUMIF('2017 GRC WC Det Format'!$AG$9:$AG$1396,"10c",'2017 GRC WC Det Format'!$AJ$9:$AJ$1396)</f>
        <v>-604032300.68879509</v>
      </c>
      <c r="D25" s="4"/>
      <c r="E25"/>
      <c r="F25"/>
      <c r="G25"/>
    </row>
    <row r="26" spans="1:7" s="3" customFormat="1" ht="15" customHeight="1">
      <c r="A26" s="69">
        <v>11</v>
      </c>
      <c r="B26" s="70" t="s">
        <v>720</v>
      </c>
      <c r="C26" s="91">
        <f>SUMIF('2017 GRC WC Det Format'!$AG$9:$AG$1396,'GRB AMA'!A26,'2017 GRC WC Det Format'!$AJ$9:$AJ$1396)</f>
        <v>6.9849375828131E-3</v>
      </c>
      <c r="D26" s="4"/>
      <c r="E26"/>
      <c r="F26"/>
      <c r="G26"/>
    </row>
    <row r="27" spans="1:7" s="3" customFormat="1" ht="15" customHeight="1">
      <c r="A27" s="69" t="s">
        <v>957</v>
      </c>
      <c r="B27" s="70" t="s">
        <v>695</v>
      </c>
      <c r="C27" s="91">
        <f>SUMIF('2017 GRC WC Det Format'!$AG$9:$AG$1396,'GRB AMA'!A27,'2017 GRC WC Det Format'!$AJ$9:$AJ$1396)</f>
        <v>-13266320.190166749</v>
      </c>
      <c r="D27" s="4"/>
      <c r="E27"/>
      <c r="F27"/>
      <c r="G27"/>
    </row>
    <row r="28" spans="1:7" ht="15" customHeight="1">
      <c r="A28" s="53">
        <v>12</v>
      </c>
      <c r="B28" s="55" t="s">
        <v>198</v>
      </c>
      <c r="C28" s="426">
        <f t="shared" ref="C28" si="0">SUM(C21:C27)</f>
        <v>-2203779936.1643033</v>
      </c>
      <c r="D28" s="4"/>
    </row>
    <row r="29" spans="1:7" ht="15" customHeight="1">
      <c r="A29" s="53"/>
      <c r="B29" s="49"/>
      <c r="C29" s="58"/>
      <c r="D29" s="4"/>
    </row>
    <row r="30" spans="1:7" ht="15" customHeight="1">
      <c r="A30" s="53">
        <v>13</v>
      </c>
      <c r="B30" s="49" t="s">
        <v>405</v>
      </c>
      <c r="C30" s="59">
        <f>+C28+C19</f>
        <v>1896820343.2129278</v>
      </c>
      <c r="D30" s="4"/>
    </row>
    <row r="31" spans="1:7" ht="15" customHeight="1">
      <c r="A31" s="64">
        <v>14</v>
      </c>
      <c r="B31" s="195" t="s">
        <v>51</v>
      </c>
      <c r="C31" s="92">
        <f>'WC '!$C$31</f>
        <v>54431800.041036151</v>
      </c>
      <c r="D31" s="4"/>
    </row>
    <row r="32" spans="1:7" ht="15" customHeight="1" thickBot="1">
      <c r="A32" s="53">
        <v>15</v>
      </c>
      <c r="B32" s="1" t="s">
        <v>52</v>
      </c>
      <c r="C32" s="22">
        <f>+C30+C31</f>
        <v>1951252143.2539639</v>
      </c>
    </row>
    <row r="33" spans="1:3" ht="15" customHeight="1" thickTop="1">
      <c r="A33" s="53"/>
      <c r="C33" s="10"/>
    </row>
    <row r="34" spans="1:3" ht="15" customHeight="1">
      <c r="C34" s="10"/>
    </row>
  </sheetData>
  <mergeCells count="1">
    <mergeCell ref="A3:B3"/>
  </mergeCells>
  <phoneticPr fontId="49" type="noConversion"/>
  <printOptions horizontalCentered="1"/>
  <pageMargins left="0" right="0" top="1" bottom="0.5" header="0.75" footer="0.5"/>
  <pageSetup scale="95" orientation="landscape" r:id="rId1"/>
  <headerFooter alignWithMargins="0">
    <oddFooter>&amp;R&amp;8&amp;D   &amp;T</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00CC"/>
  </sheetPr>
  <dimension ref="A1"/>
  <sheetViews>
    <sheetView workbookViewId="0">
      <selection activeCell="A3" sqref="A3:E3"/>
    </sheetView>
  </sheetViews>
  <sheetFormatPr defaultRowHeight="12.75"/>
  <sheetData/>
  <pageMargins left="0.7" right="0.7" top="0.75" bottom="0.75" header="0.3" footer="0.3"/>
  <customProperties>
    <customPr name="_pios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E47"/>
  <sheetViews>
    <sheetView workbookViewId="0">
      <selection activeCell="A3" sqref="A3:E3"/>
    </sheetView>
  </sheetViews>
  <sheetFormatPr defaultRowHeight="12.75"/>
  <cols>
    <col min="1" max="1" width="3.42578125" bestFit="1" customWidth="1"/>
    <col min="2" max="2" width="21.5703125" customWidth="1"/>
    <col min="3" max="3" width="2.7109375" customWidth="1"/>
    <col min="4" max="4" width="19.28515625" bestFit="1" customWidth="1"/>
    <col min="5" max="5" width="0.7109375" customWidth="1"/>
    <col min="6" max="6" width="16" bestFit="1" customWidth="1"/>
    <col min="7" max="7" width="16.5703125" bestFit="1" customWidth="1"/>
    <col min="8" max="8" width="15.42578125" bestFit="1" customWidth="1"/>
    <col min="9" max="9" width="14.28515625" bestFit="1" customWidth="1"/>
    <col min="10" max="10" width="2.7109375" customWidth="1"/>
    <col min="11" max="11" width="16" bestFit="1" customWidth="1"/>
    <col min="12" max="12" width="2.85546875" customWidth="1"/>
    <col min="13" max="13" width="3.28515625" bestFit="1" customWidth="1"/>
  </cols>
  <sheetData>
    <row r="1" spans="1:31">
      <c r="A1" s="2" t="s">
        <v>173</v>
      </c>
    </row>
    <row r="2" spans="1:31">
      <c r="A2" s="2" t="s">
        <v>174</v>
      </c>
      <c r="D2" s="5"/>
      <c r="E2" s="5"/>
      <c r="F2" s="5"/>
      <c r="G2" s="5"/>
      <c r="H2" s="5"/>
      <c r="I2" s="5"/>
      <c r="J2" s="5"/>
      <c r="K2" s="5"/>
    </row>
    <row r="3" spans="1:31">
      <c r="A3" s="42" t="s">
        <v>1276</v>
      </c>
      <c r="D3" s="5"/>
      <c r="E3" s="5"/>
      <c r="F3" s="5"/>
      <c r="G3" s="5"/>
      <c r="H3" s="5"/>
      <c r="I3" s="5"/>
      <c r="J3" s="5"/>
      <c r="K3" s="5"/>
    </row>
    <row r="4" spans="1:31">
      <c r="A4" s="2"/>
      <c r="B4" s="437">
        <v>43435</v>
      </c>
      <c r="C4" s="437"/>
      <c r="D4" s="437"/>
      <c r="E4" s="5"/>
      <c r="F4" s="5"/>
      <c r="G4" s="5"/>
      <c r="H4" s="5"/>
      <c r="I4" s="5"/>
      <c r="J4" s="5"/>
      <c r="K4" s="5"/>
    </row>
    <row r="5" spans="1:31">
      <c r="D5" s="5"/>
      <c r="E5" s="5"/>
      <c r="F5" s="5"/>
      <c r="G5" s="5"/>
      <c r="H5" s="5"/>
      <c r="I5" s="5"/>
      <c r="J5" s="5"/>
      <c r="K5" s="5"/>
    </row>
    <row r="6" spans="1:31">
      <c r="D6" s="5"/>
      <c r="E6" s="5"/>
      <c r="F6" s="5"/>
      <c r="G6" s="5"/>
      <c r="H6" s="5"/>
      <c r="I6" s="5"/>
      <c r="J6" s="5"/>
      <c r="K6" s="5"/>
    </row>
    <row r="7" spans="1:31" ht="13.5" thickBot="1">
      <c r="D7" s="5"/>
      <c r="E7" s="5"/>
      <c r="F7" s="5"/>
      <c r="G7" s="5"/>
      <c r="H7" s="5"/>
      <c r="I7" s="5"/>
      <c r="J7" s="5"/>
      <c r="K7" s="5"/>
    </row>
    <row r="8" spans="1:31">
      <c r="D8" s="273"/>
      <c r="E8" s="284"/>
      <c r="F8" s="620" t="s">
        <v>1574</v>
      </c>
      <c r="G8" s="620"/>
      <c r="H8" s="620"/>
      <c r="I8" s="620"/>
      <c r="J8" s="620"/>
      <c r="K8" s="621"/>
    </row>
    <row r="9" spans="1:31">
      <c r="D9" s="275"/>
      <c r="E9" s="285"/>
      <c r="F9" s="37" t="s">
        <v>24</v>
      </c>
      <c r="G9" s="37"/>
      <c r="H9" s="37" t="s">
        <v>25</v>
      </c>
      <c r="I9" s="37"/>
      <c r="J9" s="8"/>
      <c r="K9" s="276" t="s">
        <v>26</v>
      </c>
      <c r="L9" s="4"/>
    </row>
    <row r="10" spans="1:31">
      <c r="D10" s="275"/>
      <c r="E10" s="285"/>
      <c r="F10" s="37" t="s">
        <v>27</v>
      </c>
      <c r="G10" s="37" t="s">
        <v>28</v>
      </c>
      <c r="H10" s="37" t="s">
        <v>28</v>
      </c>
      <c r="I10" s="37" t="s">
        <v>29</v>
      </c>
      <c r="J10" s="8"/>
      <c r="K10" s="276" t="s">
        <v>612</v>
      </c>
      <c r="L10" s="4"/>
      <c r="N10" s="4"/>
    </row>
    <row r="11" spans="1:31">
      <c r="A11" s="25" t="s">
        <v>30</v>
      </c>
      <c r="B11" s="25"/>
      <c r="C11" s="24"/>
      <c r="D11" s="277" t="s">
        <v>544</v>
      </c>
      <c r="E11" s="286"/>
      <c r="F11" s="29" t="s">
        <v>31</v>
      </c>
      <c r="G11" s="29" t="s">
        <v>32</v>
      </c>
      <c r="H11" s="29" t="s">
        <v>32</v>
      </c>
      <c r="I11" s="29" t="s">
        <v>31</v>
      </c>
      <c r="J11" s="37"/>
      <c r="K11" s="278" t="s">
        <v>33</v>
      </c>
      <c r="L11" s="4"/>
      <c r="N11" s="4"/>
      <c r="O11" s="4"/>
      <c r="AE11" s="12">
        <v>40999</v>
      </c>
    </row>
    <row r="12" spans="1:31">
      <c r="A12" s="26" t="s">
        <v>34</v>
      </c>
      <c r="B12" s="26"/>
      <c r="C12" s="20"/>
      <c r="D12" s="279" t="s">
        <v>35</v>
      </c>
      <c r="E12" s="286"/>
      <c r="F12" s="37" t="s">
        <v>36</v>
      </c>
      <c r="G12" s="37" t="s">
        <v>37</v>
      </c>
      <c r="H12" s="37" t="s">
        <v>38</v>
      </c>
      <c r="I12" s="37" t="s">
        <v>39</v>
      </c>
      <c r="J12" s="37"/>
      <c r="K12" s="276" t="s">
        <v>40</v>
      </c>
      <c r="L12" s="4"/>
      <c r="N12" s="4"/>
      <c r="O12" s="4"/>
    </row>
    <row r="13" spans="1:31">
      <c r="D13" s="275"/>
      <c r="E13" s="285"/>
      <c r="F13" s="37"/>
      <c r="G13" s="8"/>
      <c r="H13" s="8"/>
      <c r="I13" s="8"/>
      <c r="J13" s="8"/>
      <c r="K13" s="280"/>
      <c r="L13" s="4"/>
      <c r="N13" s="4"/>
      <c r="O13" s="4"/>
    </row>
    <row r="14" spans="1:31" s="27" customFormat="1">
      <c r="A14" s="27">
        <f>ROW()</f>
        <v>14</v>
      </c>
      <c r="B14" s="27" t="s">
        <v>41</v>
      </c>
      <c r="D14" s="320">
        <f>'2017 GRC WC Det Format'!AE898</f>
        <v>12598250255.054998</v>
      </c>
      <c r="E14" s="287"/>
      <c r="F14" s="31">
        <f>'2017 GRC WC Det Format'!AH898</f>
        <v>76493193.214166656</v>
      </c>
      <c r="G14" s="31">
        <f>'2017 GRC WC Det Format'!AI898+'2017 GRC WC Det Format'!AJ898</f>
        <v>9349218000.5770855</v>
      </c>
      <c r="H14" s="31">
        <f>'2017 GRC WC Det Format'!AK898</f>
        <v>2245326343.7183342</v>
      </c>
      <c r="I14" s="31">
        <f>'2017 GRC WC Det Format'!AM898</f>
        <v>927212717.54541612</v>
      </c>
      <c r="J14" s="31"/>
      <c r="K14" s="325">
        <f>SUM(F14:J14)</f>
        <v>12598250255.055002</v>
      </c>
      <c r="L14" s="32"/>
      <c r="M14"/>
      <c r="N14" s="32"/>
      <c r="O14" s="32"/>
    </row>
    <row r="15" spans="1:31" s="27" customFormat="1">
      <c r="A15" s="27">
        <f>ROW()</f>
        <v>15</v>
      </c>
      <c r="D15" s="320"/>
      <c r="E15" s="287"/>
      <c r="F15" s="31"/>
      <c r="G15" s="31"/>
      <c r="H15" s="31"/>
      <c r="I15" s="31"/>
      <c r="J15" s="31"/>
      <c r="K15" s="325"/>
      <c r="L15" s="32"/>
      <c r="M15"/>
      <c r="N15" s="32"/>
      <c r="O15" s="32"/>
    </row>
    <row r="16" spans="1:31" s="27" customFormat="1">
      <c r="A16" s="27">
        <f>ROW()</f>
        <v>16</v>
      </c>
      <c r="B16" s="27" t="s">
        <v>42</v>
      </c>
      <c r="D16" s="320">
        <f>'2017 GRC WC Det Format'!AE1397</f>
        <v>-12598250255.054171</v>
      </c>
      <c r="E16" s="287"/>
      <c r="F16" s="31">
        <f>'2017 GRC WC Det Format'!AH1397</f>
        <v>-7876558764.8029175</v>
      </c>
      <c r="G16" s="31">
        <f>'2017 GRC WC Det Format'!AI1397+'2017 GRC WC Det Format'!AJ1397</f>
        <v>-2388922356.0170832</v>
      </c>
      <c r="H16" s="31">
        <f>'2017 GRC WC Det Format'!AK1397</f>
        <v>-1623145727.7212503</v>
      </c>
      <c r="I16" s="326">
        <f>'2017 GRC WC Det Format'!AN1397</f>
        <v>-709623406.51291656</v>
      </c>
      <c r="J16" s="31"/>
      <c r="K16" s="325">
        <f>SUM(F16:J16)</f>
        <v>-12598250255.054167</v>
      </c>
      <c r="L16" s="32"/>
      <c r="M16"/>
      <c r="N16" s="32"/>
      <c r="O16" s="32"/>
    </row>
    <row r="17" spans="1:15" s="27" customFormat="1">
      <c r="A17" s="27">
        <f>ROW()</f>
        <v>17</v>
      </c>
      <c r="D17" s="321"/>
      <c r="E17" s="287"/>
      <c r="F17" s="327"/>
      <c r="G17" s="327"/>
      <c r="H17" s="327"/>
      <c r="I17" s="327"/>
      <c r="J17" s="31"/>
      <c r="K17" s="328"/>
      <c r="L17" s="32"/>
      <c r="M17"/>
      <c r="N17" s="32"/>
      <c r="O17" s="32"/>
    </row>
    <row r="18" spans="1:15" s="27" customFormat="1">
      <c r="A18" s="27">
        <f>ROW()</f>
        <v>18</v>
      </c>
      <c r="B18" s="27" t="s">
        <v>43</v>
      </c>
      <c r="D18" s="320">
        <f>SUM(D14:D17)</f>
        <v>8.27789306640625E-4</v>
      </c>
      <c r="E18" s="287"/>
      <c r="F18" s="31">
        <f>SUM(F14:F17)</f>
        <v>-7800065571.5887508</v>
      </c>
      <c r="G18" s="31">
        <f>SUM(G14:G17)</f>
        <v>6960295644.5600023</v>
      </c>
      <c r="H18" s="31">
        <f>SUM(H14:H17)</f>
        <v>622180615.9970839</v>
      </c>
      <c r="I18" s="31">
        <f>SUM(I14:I17)</f>
        <v>217589311.03249955</v>
      </c>
      <c r="J18" s="31"/>
      <c r="K18" s="325">
        <f>SUM(K14:K17)</f>
        <v>8.35418701171875E-4</v>
      </c>
      <c r="L18" s="32"/>
      <c r="M18"/>
      <c r="N18" s="32"/>
      <c r="O18" s="32"/>
    </row>
    <row r="19" spans="1:15" s="27" customFormat="1">
      <c r="A19" s="27">
        <f>ROW()</f>
        <v>19</v>
      </c>
      <c r="D19" s="320"/>
      <c r="E19" s="287"/>
      <c r="F19" s="31"/>
      <c r="G19" s="31"/>
      <c r="H19" s="31"/>
      <c r="I19" s="31"/>
      <c r="J19" s="31"/>
      <c r="K19" s="325"/>
      <c r="L19" s="32"/>
      <c r="M19"/>
      <c r="N19" s="32"/>
      <c r="O19" s="32"/>
    </row>
    <row r="20" spans="1:15" s="27" customFormat="1" ht="25.5">
      <c r="A20" s="27">
        <f>ROW()</f>
        <v>20</v>
      </c>
      <c r="B20" s="28" t="s">
        <v>44</v>
      </c>
      <c r="D20" s="322">
        <v>0</v>
      </c>
      <c r="E20" s="288"/>
      <c r="F20" s="34">
        <v>0</v>
      </c>
      <c r="G20" s="34"/>
      <c r="H20" s="34">
        <v>0</v>
      </c>
      <c r="I20" s="34">
        <v>0</v>
      </c>
      <c r="J20" s="34"/>
      <c r="K20" s="329">
        <f>SUM(F20:J20)</f>
        <v>0</v>
      </c>
      <c r="L20" s="32"/>
      <c r="M20"/>
      <c r="N20" s="32"/>
      <c r="O20" s="32"/>
    </row>
    <row r="21" spans="1:15">
      <c r="A21">
        <f>ROW()</f>
        <v>21</v>
      </c>
      <c r="D21" s="323"/>
      <c r="E21" s="289"/>
      <c r="F21" s="33"/>
      <c r="G21" s="33"/>
      <c r="H21" s="33"/>
      <c r="I21" s="33"/>
      <c r="J21" s="30"/>
      <c r="K21" s="330"/>
      <c r="L21" s="4"/>
      <c r="N21" s="4"/>
      <c r="O21" s="4"/>
    </row>
    <row r="22" spans="1:15" ht="26.25" thickBot="1">
      <c r="A22" s="27">
        <f>ROW()</f>
        <v>22</v>
      </c>
      <c r="B22" s="28" t="s">
        <v>45</v>
      </c>
      <c r="D22" s="324">
        <f>SUM(D18:D21)</f>
        <v>8.27789306640625E-4</v>
      </c>
      <c r="E22" s="289"/>
      <c r="F22" s="331">
        <f>SUM(F18:F21)</f>
        <v>-7800065571.5887508</v>
      </c>
      <c r="G22" s="331">
        <f>SUM(G18:G21)</f>
        <v>6960295644.5600023</v>
      </c>
      <c r="H22" s="331">
        <f>SUM(H18:H21)</f>
        <v>622180615.9970839</v>
      </c>
      <c r="I22" s="331">
        <f>SUM(I18:I21)</f>
        <v>217589311.03249955</v>
      </c>
      <c r="J22" s="30"/>
      <c r="K22" s="332">
        <f>SUM(K18:K21)</f>
        <v>8.35418701171875E-4</v>
      </c>
      <c r="L22" s="4"/>
      <c r="N22" s="4"/>
      <c r="O22" s="4"/>
    </row>
    <row r="23" spans="1:15" ht="14.25" thickTop="1" thickBot="1">
      <c r="A23">
        <f>ROW()</f>
        <v>23</v>
      </c>
      <c r="D23" s="281"/>
      <c r="E23" s="290"/>
      <c r="F23" s="282"/>
      <c r="G23" s="282"/>
      <c r="H23" s="282"/>
      <c r="I23" s="282"/>
      <c r="J23" s="282"/>
      <c r="K23" s="283"/>
      <c r="L23" s="4"/>
      <c r="N23" s="4"/>
      <c r="O23" s="4"/>
    </row>
    <row r="24" spans="1:15">
      <c r="A24" s="5"/>
      <c r="B24" s="5"/>
      <c r="C24" s="5"/>
      <c r="D24" s="491"/>
      <c r="E24" s="343"/>
      <c r="F24" s="343"/>
      <c r="G24" s="343"/>
      <c r="H24" s="343"/>
      <c r="I24" s="343"/>
      <c r="J24" s="343"/>
      <c r="K24" s="343"/>
      <c r="L24" s="4"/>
      <c r="M24" s="296"/>
      <c r="N24" s="4"/>
      <c r="O24" s="4"/>
    </row>
    <row r="25" spans="1:15">
      <c r="A25" s="5"/>
      <c r="B25" s="5"/>
      <c r="C25" s="5"/>
      <c r="D25" s="35"/>
      <c r="E25" s="30"/>
      <c r="F25" s="38"/>
      <c r="G25" s="38"/>
      <c r="H25" s="38"/>
      <c r="I25" s="38"/>
      <c r="J25" s="30"/>
      <c r="K25" s="38"/>
      <c r="L25" s="4"/>
      <c r="M25" s="296"/>
      <c r="N25" s="4"/>
      <c r="O25" s="4"/>
    </row>
    <row r="26" spans="1:15">
      <c r="A26" s="5"/>
      <c r="B26" s="5"/>
      <c r="C26" s="5"/>
      <c r="D26" s="35"/>
      <c r="E26" s="30"/>
      <c r="F26" s="35"/>
      <c r="G26" s="35"/>
      <c r="H26" s="35"/>
      <c r="I26" s="35"/>
      <c r="J26" s="30"/>
      <c r="K26" s="35"/>
      <c r="L26" s="4"/>
      <c r="M26" s="296"/>
      <c r="N26" s="4"/>
      <c r="O26" s="4"/>
    </row>
    <row r="27" spans="1:15">
      <c r="A27" s="5"/>
      <c r="B27" s="5"/>
      <c r="C27" s="5"/>
      <c r="D27" s="19"/>
      <c r="E27" s="19"/>
      <c r="F27" s="30"/>
      <c r="G27" s="30"/>
      <c r="H27" s="30"/>
      <c r="I27" s="30"/>
      <c r="J27" s="30"/>
      <c r="K27" s="30"/>
      <c r="L27" s="4"/>
      <c r="M27" s="296"/>
      <c r="N27" s="4"/>
      <c r="O27" s="4"/>
    </row>
    <row r="28" spans="1:15">
      <c r="A28" s="5"/>
      <c r="B28" s="5"/>
      <c r="C28" s="5"/>
      <c r="D28" s="19"/>
      <c r="E28" s="19"/>
      <c r="F28" s="30"/>
      <c r="G28" s="30"/>
      <c r="H28" s="30"/>
      <c r="I28" s="30"/>
      <c r="J28" s="30"/>
      <c r="K28" s="30"/>
      <c r="L28" s="4"/>
      <c r="M28" s="296"/>
      <c r="N28" s="4"/>
      <c r="O28" s="4"/>
    </row>
    <row r="29" spans="1:15">
      <c r="A29" s="5"/>
      <c r="B29" s="5"/>
      <c r="C29" s="5"/>
      <c r="D29" s="19"/>
      <c r="E29" s="19"/>
      <c r="F29" s="30"/>
      <c r="G29" s="30"/>
      <c r="H29" s="30"/>
      <c r="I29" s="30"/>
      <c r="J29" s="30"/>
      <c r="K29" s="30"/>
      <c r="L29" s="4"/>
      <c r="M29" s="296"/>
      <c r="N29" s="4"/>
      <c r="O29" s="4"/>
    </row>
    <row r="30" spans="1:15">
      <c r="D30" s="19"/>
      <c r="E30" s="19"/>
      <c r="F30" s="30"/>
      <c r="G30" s="30"/>
      <c r="H30" s="30"/>
      <c r="I30" s="30"/>
      <c r="J30" s="30"/>
      <c r="K30" s="30"/>
      <c r="L30" s="4"/>
      <c r="M30" s="62"/>
      <c r="N30" s="4"/>
      <c r="O30" s="4"/>
    </row>
    <row r="31" spans="1:15">
      <c r="D31" s="19"/>
      <c r="E31" s="19"/>
      <c r="F31" s="30"/>
      <c r="G31" s="30"/>
      <c r="H31" s="30"/>
      <c r="I31" s="30"/>
      <c r="J31" s="30"/>
      <c r="K31" s="30"/>
      <c r="L31" s="4"/>
      <c r="M31" s="4"/>
      <c r="N31" s="4"/>
      <c r="O31" s="4"/>
    </row>
    <row r="32" spans="1:15">
      <c r="D32" s="18"/>
      <c r="E32" s="18"/>
      <c r="F32" s="21"/>
      <c r="G32" s="21"/>
      <c r="H32" s="21"/>
      <c r="I32" s="21"/>
      <c r="J32" s="21"/>
      <c r="K32" s="21"/>
      <c r="L32" s="4"/>
      <c r="M32" s="4"/>
      <c r="N32" s="4"/>
      <c r="O32" s="4"/>
    </row>
    <row r="33" spans="4:15">
      <c r="D33" s="18"/>
      <c r="E33" s="18"/>
      <c r="F33" s="21"/>
      <c r="G33" s="21"/>
      <c r="H33" s="21"/>
      <c r="I33" s="21"/>
      <c r="J33" s="21"/>
      <c r="K33" s="21"/>
      <c r="L33" s="4"/>
      <c r="M33" s="4"/>
      <c r="N33" s="4"/>
      <c r="O33" s="4"/>
    </row>
    <row r="34" spans="4:15">
      <c r="D34" s="18"/>
      <c r="E34" s="18"/>
      <c r="F34" s="21"/>
      <c r="G34" s="21"/>
      <c r="H34" s="21"/>
      <c r="I34" s="21"/>
      <c r="J34" s="21"/>
      <c r="K34" s="21"/>
      <c r="L34" s="4"/>
      <c r="M34" s="4"/>
      <c r="N34" s="4"/>
      <c r="O34" s="4"/>
    </row>
    <row r="35" spans="4:15">
      <c r="D35" s="18"/>
      <c r="E35" s="18"/>
      <c r="F35" s="18"/>
      <c r="G35" s="18"/>
      <c r="H35" s="18"/>
      <c r="I35" s="18"/>
      <c r="J35" s="18"/>
      <c r="K35" s="18"/>
    </row>
    <row r="36" spans="4:15">
      <c r="D36" s="18"/>
      <c r="E36" s="18"/>
      <c r="F36" s="18"/>
      <c r="G36" s="18"/>
      <c r="H36" s="18"/>
      <c r="I36" s="18"/>
      <c r="J36" s="18"/>
      <c r="K36" s="18"/>
    </row>
    <row r="37" spans="4:15">
      <c r="D37" s="18"/>
      <c r="E37" s="18"/>
      <c r="F37" s="18"/>
      <c r="G37" s="18"/>
      <c r="H37" s="18"/>
      <c r="I37" s="18"/>
      <c r="J37" s="18"/>
      <c r="K37" s="18"/>
    </row>
    <row r="38" spans="4:15">
      <c r="D38" s="18"/>
      <c r="E38" s="18"/>
      <c r="F38" s="18"/>
      <c r="G38" s="18"/>
      <c r="H38" s="18"/>
      <c r="I38" s="18"/>
      <c r="J38" s="18"/>
      <c r="K38" s="18"/>
    </row>
    <row r="39" spans="4:15">
      <c r="D39" s="18"/>
      <c r="E39" s="18"/>
      <c r="F39" s="18"/>
      <c r="G39" s="18"/>
      <c r="H39" s="18"/>
      <c r="I39" s="18"/>
      <c r="J39" s="18"/>
      <c r="K39" s="18"/>
    </row>
    <row r="40" spans="4:15">
      <c r="D40" s="18"/>
      <c r="E40" s="18"/>
      <c r="F40" s="18"/>
      <c r="G40" s="18"/>
      <c r="H40" s="18"/>
      <c r="I40" s="18"/>
      <c r="J40" s="18"/>
      <c r="K40" s="18"/>
    </row>
    <row r="41" spans="4:15">
      <c r="D41" s="18"/>
      <c r="E41" s="18"/>
      <c r="F41" s="18"/>
      <c r="G41" s="18"/>
      <c r="H41" s="18"/>
      <c r="I41" s="18"/>
      <c r="J41" s="18"/>
      <c r="K41" s="18"/>
    </row>
    <row r="42" spans="4:15">
      <c r="D42" s="18"/>
      <c r="E42" s="18"/>
      <c r="F42" s="18"/>
      <c r="G42" s="18"/>
      <c r="H42" s="18"/>
      <c r="I42" s="18"/>
      <c r="J42" s="18"/>
      <c r="K42" s="18"/>
    </row>
    <row r="43" spans="4:15">
      <c r="D43" s="18"/>
      <c r="E43" s="18"/>
      <c r="F43" s="18"/>
      <c r="G43" s="18"/>
      <c r="H43" s="18"/>
      <c r="I43" s="18"/>
      <c r="J43" s="18"/>
      <c r="K43" s="18"/>
    </row>
    <row r="44" spans="4:15">
      <c r="D44" s="18"/>
      <c r="E44" s="18"/>
      <c r="F44" s="18"/>
      <c r="G44" s="18"/>
      <c r="H44" s="18"/>
      <c r="I44" s="18"/>
      <c r="J44" s="18"/>
      <c r="K44" s="18"/>
    </row>
    <row r="45" spans="4:15">
      <c r="D45" s="18"/>
      <c r="E45" s="18"/>
      <c r="F45" s="18"/>
      <c r="G45" s="18"/>
      <c r="H45" s="18"/>
      <c r="I45" s="18"/>
      <c r="J45" s="18"/>
      <c r="K45" s="18"/>
    </row>
    <row r="46" spans="4:15">
      <c r="D46" s="18"/>
      <c r="E46" s="18"/>
      <c r="F46" s="18"/>
      <c r="G46" s="18"/>
      <c r="H46" s="18"/>
      <c r="I46" s="18"/>
      <c r="J46" s="18"/>
      <c r="K46" s="18"/>
    </row>
    <row r="47" spans="4:15">
      <c r="D47" s="18"/>
      <c r="E47" s="18"/>
      <c r="F47" s="18"/>
      <c r="G47" s="18"/>
      <c r="H47" s="18"/>
      <c r="I47" s="18"/>
      <c r="J47" s="18"/>
      <c r="K47" s="18"/>
    </row>
  </sheetData>
  <mergeCells count="1">
    <mergeCell ref="F8:K8"/>
  </mergeCells>
  <phoneticPr fontId="49" type="noConversion"/>
  <printOptions horizontalCentered="1"/>
  <pageMargins left="0.25" right="0.25" top="0.5" bottom="0.5" header="0.5" footer="0.5"/>
  <pageSetup scale="90" orientation="landscape" r:id="rId1"/>
  <headerFooter alignWithMargins="0">
    <oddFooter xml:space="preserve">&amp;CPage 1 of 2&amp;RAttachment A 
</oddFooter>
  </headerFooter>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E47"/>
  <sheetViews>
    <sheetView workbookViewId="0">
      <selection activeCell="A3" sqref="A3:E3"/>
    </sheetView>
  </sheetViews>
  <sheetFormatPr defaultRowHeight="12.75"/>
  <cols>
    <col min="1" max="1" width="3.42578125" bestFit="1" customWidth="1"/>
    <col min="2" max="2" width="21.5703125" customWidth="1"/>
    <col min="3" max="3" width="2.7109375" customWidth="1"/>
    <col min="4" max="4" width="14.7109375" bestFit="1" customWidth="1"/>
    <col min="5" max="5" width="14.140625" bestFit="1" customWidth="1"/>
    <col min="6" max="7" width="14.7109375" bestFit="1" customWidth="1"/>
    <col min="8" max="8" width="15.140625" bestFit="1" customWidth="1"/>
  </cols>
  <sheetData>
    <row r="1" spans="1:31">
      <c r="A1" s="2" t="s">
        <v>173</v>
      </c>
    </row>
    <row r="2" spans="1:31">
      <c r="A2" s="2" t="s">
        <v>175</v>
      </c>
    </row>
    <row r="3" spans="1:31">
      <c r="A3" s="2" t="str">
        <f>'BS and CWC Recon, p1'!A3</f>
        <v xml:space="preserve">AMA as of </v>
      </c>
    </row>
    <row r="4" spans="1:31">
      <c r="A4" s="2"/>
      <c r="B4" s="437">
        <f>'BS and CWC Recon, p1'!B4</f>
        <v>43435</v>
      </c>
      <c r="C4" s="437"/>
      <c r="D4" s="437"/>
    </row>
    <row r="6" spans="1:31" ht="13.5" thickBot="1">
      <c r="D6" s="4"/>
      <c r="E6" s="4"/>
      <c r="F6" s="4"/>
      <c r="G6" s="4"/>
      <c r="H6" s="4"/>
      <c r="I6" s="4"/>
      <c r="J6" s="4"/>
      <c r="K6" s="4"/>
      <c r="L6" s="4"/>
    </row>
    <row r="7" spans="1:31">
      <c r="A7" s="273"/>
      <c r="B7" s="274"/>
      <c r="C7" s="274"/>
      <c r="D7" s="299"/>
      <c r="E7" s="299"/>
      <c r="F7" s="299"/>
      <c r="G7" s="299"/>
      <c r="H7" s="300"/>
      <c r="I7" s="4"/>
      <c r="J7" s="4"/>
      <c r="K7" s="4"/>
      <c r="L7" s="4"/>
    </row>
    <row r="8" spans="1:31">
      <c r="A8" s="301"/>
      <c r="B8" s="5"/>
      <c r="C8" s="5"/>
      <c r="D8" s="37" t="s">
        <v>306</v>
      </c>
      <c r="E8" s="37" t="s">
        <v>305</v>
      </c>
      <c r="F8" s="8"/>
      <c r="G8" s="37" t="s">
        <v>914</v>
      </c>
      <c r="H8" s="276" t="s">
        <v>28</v>
      </c>
      <c r="I8" s="4"/>
      <c r="J8" s="4"/>
      <c r="K8" s="4"/>
      <c r="L8" s="4"/>
    </row>
    <row r="9" spans="1:31">
      <c r="A9" s="302" t="s">
        <v>30</v>
      </c>
      <c r="B9" s="25"/>
      <c r="C9" s="24"/>
      <c r="D9" s="29" t="s">
        <v>72</v>
      </c>
      <c r="E9" s="29" t="s">
        <v>72</v>
      </c>
      <c r="F9" s="29" t="s">
        <v>72</v>
      </c>
      <c r="G9" s="29" t="s">
        <v>32</v>
      </c>
      <c r="H9" s="278" t="s">
        <v>32</v>
      </c>
      <c r="I9" s="4"/>
      <c r="J9" s="4"/>
      <c r="K9" s="4"/>
      <c r="L9" s="4"/>
    </row>
    <row r="10" spans="1:31">
      <c r="A10" s="303" t="s">
        <v>34</v>
      </c>
      <c r="B10" s="304"/>
      <c r="C10" s="24"/>
      <c r="D10" s="37" t="s">
        <v>35</v>
      </c>
      <c r="E10" s="37" t="s">
        <v>36</v>
      </c>
      <c r="F10" s="37" t="s">
        <v>46</v>
      </c>
      <c r="G10" s="37" t="s">
        <v>38</v>
      </c>
      <c r="H10" s="276" t="s">
        <v>47</v>
      </c>
      <c r="I10" s="4"/>
      <c r="J10" s="4"/>
      <c r="K10" s="4"/>
      <c r="L10" s="4"/>
    </row>
    <row r="11" spans="1:31">
      <c r="A11" s="301"/>
      <c r="B11" s="5"/>
      <c r="C11" s="5"/>
      <c r="D11" s="8"/>
      <c r="E11" s="8"/>
      <c r="F11" s="8"/>
      <c r="G11" s="8"/>
      <c r="H11" s="280"/>
      <c r="I11" s="4"/>
      <c r="J11" s="4"/>
      <c r="K11" s="4"/>
      <c r="L11" s="4"/>
    </row>
    <row r="12" spans="1:31" s="27" customFormat="1">
      <c r="A12" s="305">
        <f>ROW()</f>
        <v>12</v>
      </c>
      <c r="B12" s="306" t="s">
        <v>41</v>
      </c>
      <c r="C12" s="306"/>
      <c r="D12" s="31">
        <f>'2017 GRC WC Det Format'!AI898</f>
        <v>6804704621.6442032</v>
      </c>
      <c r="E12" s="31">
        <f>'2017 GRC WC Det Format'!AJ898</f>
        <v>2544513378.9328828</v>
      </c>
      <c r="F12" s="31">
        <f>SUM(D12:E12)</f>
        <v>9349218000.5770855</v>
      </c>
      <c r="G12" s="31">
        <f>'2017 GRC WC Det Format'!AK898</f>
        <v>2245326343.7183342</v>
      </c>
      <c r="H12" s="325">
        <f>SUM(F12:G12)</f>
        <v>11594544344.29542</v>
      </c>
      <c r="I12" s="32"/>
      <c r="J12" s="32"/>
      <c r="K12" s="32"/>
      <c r="L12" s="32"/>
    </row>
    <row r="13" spans="1:31" s="27" customFormat="1">
      <c r="A13" s="305">
        <f>ROW()</f>
        <v>13</v>
      </c>
      <c r="B13" s="306"/>
      <c r="C13" s="306"/>
      <c r="D13" s="31"/>
      <c r="E13" s="31"/>
      <c r="F13" s="31"/>
      <c r="G13" s="31"/>
      <c r="H13" s="325"/>
      <c r="I13" s="32"/>
      <c r="J13" s="32"/>
      <c r="K13" s="32"/>
      <c r="L13" s="32"/>
      <c r="AE13" s="67">
        <v>40999</v>
      </c>
    </row>
    <row r="14" spans="1:31" s="27" customFormat="1">
      <c r="A14" s="305">
        <f>ROW()</f>
        <v>14</v>
      </c>
      <c r="B14" s="306" t="s">
        <v>42</v>
      </c>
      <c r="C14" s="306"/>
      <c r="D14" s="326">
        <f>'2017 GRC WC Det Format'!AI1397</f>
        <v>-1741229320.2971277</v>
      </c>
      <c r="E14" s="326">
        <f>'2017 GRC WC Det Format'!AJ1397</f>
        <v>-647693035.71995568</v>
      </c>
      <c r="F14" s="31">
        <f>SUM(D14:E14)</f>
        <v>-2388922356.0170832</v>
      </c>
      <c r="G14" s="31">
        <f>'2017 GRC WC Det Format'!AK1397</f>
        <v>-1623145727.7212503</v>
      </c>
      <c r="H14" s="325">
        <f>SUM(F14:G14)</f>
        <v>-4012068083.7383337</v>
      </c>
      <c r="I14" s="32"/>
      <c r="J14" s="32"/>
      <c r="K14" s="32"/>
      <c r="L14" s="32"/>
    </row>
    <row r="15" spans="1:31" s="27" customFormat="1">
      <c r="A15" s="305">
        <f>ROW()</f>
        <v>15</v>
      </c>
      <c r="B15" s="306"/>
      <c r="C15" s="306"/>
      <c r="D15" s="327"/>
      <c r="E15" s="327"/>
      <c r="F15" s="327"/>
      <c r="G15" s="327"/>
      <c r="H15" s="328"/>
      <c r="I15" s="32"/>
      <c r="J15" s="32"/>
      <c r="K15" s="32"/>
      <c r="L15" s="32"/>
    </row>
    <row r="16" spans="1:31" s="27" customFormat="1">
      <c r="A16" s="305">
        <f>ROW()</f>
        <v>16</v>
      </c>
      <c r="B16" s="306" t="s">
        <v>43</v>
      </c>
      <c r="C16" s="306"/>
      <c r="D16" s="31">
        <f>SUM(D12:D15)</f>
        <v>5063475301.3470755</v>
      </c>
      <c r="E16" s="31">
        <f>SUM(E12:E15)</f>
        <v>1896820343.2129271</v>
      </c>
      <c r="F16" s="31">
        <f>SUM(F12:F15)</f>
        <v>6960295644.5600023</v>
      </c>
      <c r="G16" s="31">
        <f>SUM(G12:G15)</f>
        <v>622180615.9970839</v>
      </c>
      <c r="H16" s="325">
        <f>SUM(H12:H15)</f>
        <v>7582476260.557086</v>
      </c>
      <c r="I16" s="32"/>
      <c r="J16" s="32"/>
      <c r="K16" s="32"/>
      <c r="L16" s="32"/>
    </row>
    <row r="17" spans="1:12" s="27" customFormat="1">
      <c r="A17" s="305">
        <f>ROW()</f>
        <v>17</v>
      </c>
      <c r="B17" s="306"/>
      <c r="C17" s="306"/>
      <c r="D17" s="31"/>
      <c r="E17" s="31"/>
      <c r="F17" s="31"/>
      <c r="G17" s="31"/>
      <c r="H17" s="325"/>
      <c r="I17" s="32"/>
      <c r="J17" s="32"/>
      <c r="K17" s="32"/>
      <c r="L17" s="32"/>
    </row>
    <row r="18" spans="1:12" s="27" customFormat="1" ht="25.5">
      <c r="A18" s="305">
        <f>ROW()</f>
        <v>18</v>
      </c>
      <c r="B18" s="74" t="s">
        <v>44</v>
      </c>
      <c r="C18" s="306"/>
      <c r="D18" s="34"/>
      <c r="E18" s="34"/>
      <c r="F18" s="34"/>
      <c r="G18" s="34"/>
      <c r="H18" s="329"/>
      <c r="I18" s="32"/>
      <c r="J18" s="32"/>
      <c r="K18" s="32"/>
      <c r="L18" s="32"/>
    </row>
    <row r="19" spans="1:12" s="27" customFormat="1" ht="38.25">
      <c r="A19" s="305">
        <f>ROW()</f>
        <v>19</v>
      </c>
      <c r="B19" s="74" t="s">
        <v>48</v>
      </c>
      <c r="C19" s="306"/>
      <c r="D19" s="34">
        <v>0</v>
      </c>
      <c r="E19" s="34">
        <v>0</v>
      </c>
      <c r="F19" s="34">
        <f>SUM(D19:E19)</f>
        <v>0</v>
      </c>
      <c r="G19" s="34">
        <f>-F19</f>
        <v>0</v>
      </c>
      <c r="H19" s="329">
        <f>SUM(F19:G19)</f>
        <v>0</v>
      </c>
      <c r="I19" s="32"/>
      <c r="J19" s="32"/>
      <c r="K19" s="32"/>
      <c r="L19" s="32"/>
    </row>
    <row r="20" spans="1:12">
      <c r="A20" s="301">
        <f>ROW()</f>
        <v>20</v>
      </c>
      <c r="B20" s="5"/>
      <c r="C20" s="5"/>
      <c r="D20" s="33"/>
      <c r="E20" s="33"/>
      <c r="F20" s="33"/>
      <c r="G20" s="33"/>
      <c r="H20" s="330"/>
      <c r="I20" s="4"/>
      <c r="J20" s="4"/>
      <c r="K20" s="4"/>
      <c r="L20" s="4"/>
    </row>
    <row r="21" spans="1:12" ht="26.25" thickBot="1">
      <c r="A21" s="305">
        <f>ROW()</f>
        <v>21</v>
      </c>
      <c r="B21" s="74" t="s">
        <v>45</v>
      </c>
      <c r="C21" s="8"/>
      <c r="D21" s="331">
        <f>SUM(D16:D20)</f>
        <v>5063475301.3470755</v>
      </c>
      <c r="E21" s="331">
        <f>SUM(E16:E20)</f>
        <v>1896820343.2129271</v>
      </c>
      <c r="F21" s="331">
        <f>SUM(F16:F20)</f>
        <v>6960295644.5600023</v>
      </c>
      <c r="G21" s="331">
        <f>SUM(G16:G20)</f>
        <v>622180615.9970839</v>
      </c>
      <c r="H21" s="332">
        <f>SUM(H16:H20)</f>
        <v>7582476260.557086</v>
      </c>
      <c r="I21" s="4"/>
      <c r="J21" s="4"/>
      <c r="K21" s="4"/>
      <c r="L21" s="4"/>
    </row>
    <row r="22" spans="1:12" ht="13.5" thickTop="1">
      <c r="A22" s="305">
        <f>ROW()</f>
        <v>22</v>
      </c>
      <c r="B22" s="74"/>
      <c r="C22" s="8"/>
      <c r="D22" s="30"/>
      <c r="E22" s="30"/>
      <c r="F22" s="30"/>
      <c r="G22" s="30"/>
      <c r="H22" s="333"/>
      <c r="I22" s="4"/>
      <c r="J22" s="4"/>
      <c r="K22" s="4"/>
      <c r="L22" s="4"/>
    </row>
    <row r="23" spans="1:12" ht="39" thickBot="1">
      <c r="A23" s="307">
        <f>ROW()</f>
        <v>23</v>
      </c>
      <c r="B23" s="308" t="s">
        <v>1575</v>
      </c>
      <c r="C23" s="309"/>
      <c r="D23" s="334">
        <f>'ERB AMA'!D98-'ERB AMA'!D96</f>
        <v>5063475301.3470736</v>
      </c>
      <c r="E23" s="334">
        <f>'GRB AMA'!C32-'GRB AMA'!C31</f>
        <v>1896820343.2129278</v>
      </c>
      <c r="F23" s="335">
        <f>SUM(D23:E23)</f>
        <v>6960295644.5600014</v>
      </c>
      <c r="G23" s="335">
        <v>0</v>
      </c>
      <c r="H23" s="336">
        <v>0</v>
      </c>
      <c r="I23" s="4"/>
      <c r="J23" s="4"/>
      <c r="K23" s="4"/>
      <c r="L23" s="4"/>
    </row>
    <row r="24" spans="1:12">
      <c r="A24" s="27"/>
      <c r="B24" s="291"/>
      <c r="C24" s="291"/>
      <c r="D24" s="292"/>
      <c r="E24" s="293"/>
      <c r="F24" s="293"/>
      <c r="G24" s="293"/>
      <c r="H24" s="293"/>
      <c r="I24" s="4"/>
      <c r="J24" s="4"/>
      <c r="K24" s="4"/>
      <c r="L24" s="4"/>
    </row>
    <row r="25" spans="1:12">
      <c r="A25" s="27"/>
      <c r="B25" s="298"/>
      <c r="C25" s="294"/>
      <c r="D25" s="310"/>
      <c r="E25" s="310"/>
      <c r="F25" s="310"/>
      <c r="G25" s="310"/>
      <c r="H25" s="310"/>
      <c r="I25" s="4"/>
      <c r="J25" s="4"/>
      <c r="K25" s="4"/>
      <c r="L25" s="4"/>
    </row>
    <row r="26" spans="1:12">
      <c r="A26" s="5"/>
      <c r="B26" s="291"/>
      <c r="C26" s="291"/>
      <c r="D26" s="292"/>
      <c r="E26" s="292"/>
      <c r="F26" s="293"/>
      <c r="G26" s="293"/>
      <c r="H26" s="293"/>
      <c r="I26" s="4"/>
      <c r="J26" s="4"/>
      <c r="K26" s="4"/>
      <c r="L26" s="4"/>
    </row>
    <row r="27" spans="1:12">
      <c r="A27" s="5"/>
      <c r="B27" s="5"/>
      <c r="C27" s="5"/>
      <c r="D27" s="35"/>
      <c r="E27" s="35"/>
      <c r="F27" s="30"/>
      <c r="G27" s="30"/>
      <c r="H27" s="30"/>
      <c r="I27" s="4"/>
      <c r="J27" s="4"/>
      <c r="K27" s="4"/>
      <c r="L27" s="4"/>
    </row>
    <row r="28" spans="1:12">
      <c r="A28" s="5"/>
      <c r="B28" s="5"/>
      <c r="C28" s="5"/>
      <c r="D28" s="30"/>
      <c r="E28" s="30"/>
      <c r="F28" s="30"/>
      <c r="G28" s="30"/>
      <c r="H28" s="30"/>
      <c r="I28" s="4"/>
      <c r="J28" s="4"/>
      <c r="K28" s="4"/>
      <c r="L28" s="4"/>
    </row>
    <row r="29" spans="1:12">
      <c r="A29" s="5"/>
      <c r="B29" s="5"/>
      <c r="C29" s="5"/>
      <c r="D29" s="30"/>
      <c r="E29" s="30"/>
      <c r="F29" s="30"/>
      <c r="G29" s="30"/>
      <c r="H29" s="30"/>
    </row>
    <row r="30" spans="1:12">
      <c r="A30" s="5"/>
      <c r="B30" s="5"/>
      <c r="C30" s="5"/>
      <c r="D30" s="19"/>
      <c r="E30" s="19"/>
      <c r="F30" s="19"/>
      <c r="G30" s="19"/>
      <c r="H30" s="19"/>
    </row>
    <row r="31" spans="1:12">
      <c r="A31" s="5"/>
      <c r="B31" s="5"/>
      <c r="C31" s="5"/>
      <c r="D31" s="19"/>
      <c r="E31" s="19"/>
      <c r="F31" s="19"/>
      <c r="G31" s="19"/>
      <c r="H31" s="19"/>
    </row>
    <row r="32" spans="1:12">
      <c r="A32" s="5"/>
      <c r="B32" s="5"/>
      <c r="C32" s="5"/>
      <c r="D32" s="19"/>
      <c r="E32" s="19"/>
      <c r="F32" s="19"/>
      <c r="G32" s="19"/>
      <c r="H32" s="19"/>
    </row>
    <row r="33" spans="1:8">
      <c r="A33" s="5"/>
      <c r="B33" s="5"/>
      <c r="C33" s="5"/>
      <c r="D33" s="19"/>
      <c r="E33" s="19"/>
      <c r="F33" s="19"/>
      <c r="G33" s="19"/>
      <c r="H33" s="19"/>
    </row>
    <row r="34" spans="1:8">
      <c r="A34" s="5"/>
      <c r="B34" s="5"/>
      <c r="C34" s="5"/>
      <c r="D34" s="19"/>
      <c r="E34" s="19"/>
      <c r="F34" s="19"/>
      <c r="G34" s="19"/>
      <c r="H34" s="19"/>
    </row>
    <row r="35" spans="1:8">
      <c r="A35" s="5"/>
      <c r="B35" s="5"/>
      <c r="C35" s="5"/>
      <c r="D35" s="19"/>
      <c r="E35" s="19"/>
      <c r="F35" s="19"/>
      <c r="G35" s="19"/>
      <c r="H35" s="19"/>
    </row>
    <row r="36" spans="1:8">
      <c r="A36" s="5"/>
      <c r="B36" s="5"/>
      <c r="C36" s="5"/>
      <c r="D36" s="19"/>
      <c r="E36" s="19"/>
      <c r="F36" s="19"/>
      <c r="G36" s="19"/>
      <c r="H36" s="19"/>
    </row>
    <row r="37" spans="1:8">
      <c r="D37" s="18"/>
      <c r="E37" s="18"/>
      <c r="F37" s="18"/>
      <c r="G37" s="18"/>
      <c r="H37" s="18"/>
    </row>
    <row r="38" spans="1:8">
      <c r="D38" s="18"/>
      <c r="E38" s="18"/>
      <c r="F38" s="18"/>
      <c r="G38" s="18"/>
      <c r="H38" s="18"/>
    </row>
    <row r="39" spans="1:8">
      <c r="D39" s="18"/>
      <c r="E39" s="18"/>
      <c r="F39" s="18"/>
      <c r="G39" s="18"/>
      <c r="H39" s="18"/>
    </row>
    <row r="40" spans="1:8">
      <c r="D40" s="18"/>
      <c r="E40" s="18"/>
      <c r="F40" s="18"/>
      <c r="G40" s="18"/>
      <c r="H40" s="18"/>
    </row>
    <row r="41" spans="1:8">
      <c r="D41" s="18"/>
      <c r="E41" s="18"/>
      <c r="F41" s="18"/>
      <c r="G41" s="18"/>
      <c r="H41" s="18"/>
    </row>
    <row r="42" spans="1:8">
      <c r="D42" s="18"/>
      <c r="E42" s="18"/>
      <c r="F42" s="18"/>
      <c r="G42" s="18"/>
      <c r="H42" s="18"/>
    </row>
    <row r="43" spans="1:8">
      <c r="D43" s="18"/>
      <c r="E43" s="18"/>
      <c r="F43" s="18"/>
      <c r="G43" s="18"/>
      <c r="H43" s="18"/>
    </row>
    <row r="44" spans="1:8">
      <c r="D44" s="18"/>
      <c r="E44" s="18"/>
      <c r="F44" s="18"/>
      <c r="G44" s="18"/>
      <c r="H44" s="18"/>
    </row>
    <row r="45" spans="1:8">
      <c r="D45" s="18"/>
      <c r="E45" s="18"/>
      <c r="F45" s="18"/>
      <c r="G45" s="18"/>
      <c r="H45" s="18"/>
    </row>
    <row r="46" spans="1:8">
      <c r="D46" s="18"/>
      <c r="E46" s="18"/>
      <c r="F46" s="18"/>
      <c r="G46" s="18"/>
      <c r="H46" s="18"/>
    </row>
    <row r="47" spans="1:8">
      <c r="D47" s="18"/>
      <c r="E47" s="18"/>
      <c r="F47" s="18"/>
      <c r="G47" s="18"/>
      <c r="H47" s="18"/>
    </row>
  </sheetData>
  <phoneticPr fontId="49" type="noConversion"/>
  <printOptions horizontalCentered="1"/>
  <pageMargins left="0.25" right="0.25" top="0.5" bottom="0.5" header="0.5" footer="0.5"/>
  <pageSetup orientation="landscape" r:id="rId1"/>
  <headerFooter alignWithMargins="0">
    <oddFooter>&amp;CPage 2 of 2&amp;RAttachment A</oddFooter>
  </headerFooter>
  <customProperties>
    <customPr name="_pios_id" r:id="rId2"/>
  </customProperties>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E49"/>
  <sheetViews>
    <sheetView workbookViewId="0">
      <selection activeCell="A3" sqref="A3:E3"/>
    </sheetView>
  </sheetViews>
  <sheetFormatPr defaultRowHeight="12.75"/>
  <cols>
    <col min="1" max="1" width="3.42578125" bestFit="1" customWidth="1"/>
    <col min="2" max="2" width="21.5703125" customWidth="1"/>
    <col min="3" max="3" width="2.7109375" customWidth="1"/>
    <col min="4" max="4" width="19.28515625" bestFit="1" customWidth="1"/>
    <col min="5" max="5" width="1.5703125" customWidth="1"/>
    <col min="6" max="8" width="14.7109375" bestFit="1" customWidth="1"/>
    <col min="9" max="9" width="14.140625" bestFit="1" customWidth="1"/>
    <col min="10" max="10" width="2.7109375" customWidth="1"/>
    <col min="11" max="11" width="15.7109375" bestFit="1" customWidth="1"/>
    <col min="12" max="12" width="2.85546875" customWidth="1"/>
    <col min="13" max="13" width="5" bestFit="1" customWidth="1"/>
  </cols>
  <sheetData>
    <row r="1" spans="1:31">
      <c r="A1" s="2" t="s">
        <v>173</v>
      </c>
    </row>
    <row r="2" spans="1:31">
      <c r="A2" s="2" t="s">
        <v>174</v>
      </c>
      <c r="D2" s="5"/>
      <c r="E2" s="5"/>
      <c r="F2" s="5"/>
      <c r="G2" s="5"/>
      <c r="H2" s="5"/>
      <c r="I2" s="5"/>
      <c r="J2" s="5"/>
      <c r="K2" s="5"/>
    </row>
    <row r="3" spans="1:31">
      <c r="A3" s="42" t="s">
        <v>1277</v>
      </c>
      <c r="B3" s="6"/>
      <c r="D3" s="5"/>
      <c r="E3" s="5"/>
      <c r="F3" s="5"/>
      <c r="G3" s="5"/>
      <c r="H3" s="5"/>
      <c r="I3" s="5"/>
      <c r="J3" s="5"/>
      <c r="K3" s="5"/>
    </row>
    <row r="4" spans="1:31">
      <c r="A4" s="2"/>
      <c r="B4" s="88"/>
      <c r="D4" s="5"/>
      <c r="E4" s="5"/>
      <c r="F4" s="5"/>
      <c r="G4" s="5"/>
      <c r="H4" s="5"/>
      <c r="I4" s="5"/>
      <c r="J4" s="5"/>
      <c r="K4" s="5"/>
    </row>
    <row r="5" spans="1:31">
      <c r="B5" s="437">
        <v>43435</v>
      </c>
      <c r="C5" s="436"/>
      <c r="D5" s="436"/>
      <c r="E5" s="5"/>
      <c r="F5" s="5"/>
      <c r="G5" s="5"/>
      <c r="H5" s="5"/>
      <c r="I5" s="5"/>
      <c r="J5" s="5"/>
      <c r="K5" s="5"/>
    </row>
    <row r="6" spans="1:31">
      <c r="D6" s="5"/>
      <c r="E6" s="5"/>
      <c r="F6" s="5"/>
      <c r="G6" s="5"/>
      <c r="H6" s="5"/>
      <c r="I6" s="5"/>
      <c r="J6" s="5"/>
      <c r="K6" s="5"/>
    </row>
    <row r="7" spans="1:31">
      <c r="D7" s="5"/>
      <c r="E7" s="5"/>
      <c r="F7" s="5"/>
      <c r="G7" s="5"/>
      <c r="H7" s="5"/>
      <c r="I7" s="5"/>
      <c r="J7" s="5"/>
      <c r="K7" s="5"/>
    </row>
    <row r="8" spans="1:31" ht="13.5" thickBot="1">
      <c r="D8" s="5"/>
      <c r="E8" s="5"/>
      <c r="F8" s="5"/>
      <c r="G8" s="5"/>
      <c r="H8" s="5"/>
      <c r="I8" s="5"/>
      <c r="J8" s="5"/>
      <c r="K8" s="5"/>
    </row>
    <row r="9" spans="1:31">
      <c r="C9" s="273"/>
      <c r="D9" s="274"/>
      <c r="E9" s="284"/>
      <c r="F9" s="620" t="s">
        <v>1574</v>
      </c>
      <c r="G9" s="620"/>
      <c r="H9" s="620"/>
      <c r="I9" s="620"/>
      <c r="J9" s="620"/>
      <c r="K9" s="621"/>
    </row>
    <row r="10" spans="1:31">
      <c r="C10" s="301"/>
      <c r="D10" s="5"/>
      <c r="E10" s="285"/>
      <c r="F10" s="5"/>
      <c r="G10" s="5"/>
      <c r="H10" s="5"/>
      <c r="I10" s="5"/>
      <c r="J10" s="5"/>
      <c r="K10" s="311"/>
    </row>
    <row r="11" spans="1:31">
      <c r="C11" s="301"/>
      <c r="D11" s="8"/>
      <c r="E11" s="285"/>
      <c r="F11" s="37" t="s">
        <v>24</v>
      </c>
      <c r="G11" s="37"/>
      <c r="H11" s="37" t="s">
        <v>25</v>
      </c>
      <c r="I11" s="37"/>
      <c r="J11" s="8"/>
      <c r="K11" s="276" t="s">
        <v>26</v>
      </c>
      <c r="L11" s="4"/>
      <c r="M11" s="4"/>
    </row>
    <row r="12" spans="1:31">
      <c r="C12" s="301"/>
      <c r="D12" s="8"/>
      <c r="E12" s="285"/>
      <c r="F12" s="37" t="s">
        <v>27</v>
      </c>
      <c r="G12" s="37" t="s">
        <v>28</v>
      </c>
      <c r="H12" s="37" t="s">
        <v>28</v>
      </c>
      <c r="I12" s="37" t="s">
        <v>29</v>
      </c>
      <c r="J12" s="8"/>
      <c r="K12" s="276" t="s">
        <v>612</v>
      </c>
      <c r="L12" s="4"/>
      <c r="M12" s="4"/>
      <c r="N12" s="4"/>
    </row>
    <row r="13" spans="1:31">
      <c r="A13" s="25" t="s">
        <v>30</v>
      </c>
      <c r="B13" s="25"/>
      <c r="C13" s="312"/>
      <c r="D13" s="29" t="s">
        <v>544</v>
      </c>
      <c r="E13" s="286"/>
      <c r="F13" s="29" t="s">
        <v>31</v>
      </c>
      <c r="G13" s="29" t="s">
        <v>32</v>
      </c>
      <c r="H13" s="29" t="s">
        <v>32</v>
      </c>
      <c r="I13" s="29" t="s">
        <v>31</v>
      </c>
      <c r="J13" s="37"/>
      <c r="K13" s="278" t="s">
        <v>33</v>
      </c>
      <c r="L13" s="4"/>
      <c r="M13" s="297"/>
      <c r="N13" s="4"/>
      <c r="AE13" s="12"/>
    </row>
    <row r="14" spans="1:31">
      <c r="A14" s="26" t="s">
        <v>34</v>
      </c>
      <c r="B14" s="26"/>
      <c r="C14" s="312"/>
      <c r="D14" s="37" t="s">
        <v>35</v>
      </c>
      <c r="E14" s="286"/>
      <c r="F14" s="37" t="s">
        <v>36</v>
      </c>
      <c r="G14" s="37" t="s">
        <v>37</v>
      </c>
      <c r="H14" s="37" t="s">
        <v>38</v>
      </c>
      <c r="I14" s="37" t="s">
        <v>39</v>
      </c>
      <c r="J14" s="37"/>
      <c r="K14" s="276" t="s">
        <v>40</v>
      </c>
      <c r="L14" s="4"/>
      <c r="M14" s="4"/>
      <c r="N14" s="4"/>
    </row>
    <row r="15" spans="1:31">
      <c r="C15" s="301"/>
      <c r="D15" s="8"/>
      <c r="E15" s="285"/>
      <c r="F15" s="37"/>
      <c r="G15" s="8"/>
      <c r="H15" s="8"/>
      <c r="I15" s="8"/>
      <c r="J15" s="8"/>
      <c r="K15" s="280"/>
      <c r="L15" s="4"/>
      <c r="M15" s="222"/>
      <c r="N15" s="4"/>
    </row>
    <row r="16" spans="1:31" s="27" customFormat="1">
      <c r="A16" s="27">
        <f>ROW()</f>
        <v>16</v>
      </c>
      <c r="B16" s="27" t="s">
        <v>41</v>
      </c>
      <c r="C16" s="305"/>
      <c r="D16" s="31">
        <f>'2017 GRC WC Det Format'!AQ898</f>
        <v>12964100505.320021</v>
      </c>
      <c r="E16" s="287"/>
      <c r="F16" s="31">
        <f>'2017 GRC WC Det Format'!AR898</f>
        <v>76182930.409999996</v>
      </c>
      <c r="G16" s="31">
        <f>'2017 GRC WC Det Format'!AS898+'2017 GRC WC Det Format'!AT898</f>
        <v>9653831621.3500004</v>
      </c>
      <c r="H16" s="31">
        <f>'2017 GRC WC Det Format'!AU898</f>
        <v>2181489667.4199996</v>
      </c>
      <c r="I16" s="31">
        <f>'2017 GRC WC Det Format'!AY898</f>
        <v>1052596286.1399996</v>
      </c>
      <c r="J16" s="31"/>
      <c r="K16" s="325">
        <f>SUM(F16:J16)</f>
        <v>12964100505.32</v>
      </c>
      <c r="L16" s="32"/>
      <c r="M16" s="315"/>
      <c r="N16" s="32"/>
    </row>
    <row r="17" spans="1:14" s="27" customFormat="1">
      <c r="A17" s="27">
        <f>ROW()</f>
        <v>17</v>
      </c>
      <c r="C17" s="305"/>
      <c r="D17" s="31"/>
      <c r="E17" s="287"/>
      <c r="F17" s="31"/>
      <c r="G17" s="31"/>
      <c r="H17" s="31"/>
      <c r="I17" s="31"/>
      <c r="J17" s="31"/>
      <c r="K17" s="325"/>
      <c r="L17" s="32"/>
      <c r="M17" s="316"/>
      <c r="N17" s="32"/>
    </row>
    <row r="18" spans="1:14" s="27" customFormat="1">
      <c r="A18" s="27">
        <f>ROW()</f>
        <v>18</v>
      </c>
      <c r="B18" s="27" t="s">
        <v>42</v>
      </c>
      <c r="C18" s="305"/>
      <c r="D18" s="31">
        <f>'2017 GRC WC Det Format'!AQ1397</f>
        <v>-12964100505.320002</v>
      </c>
      <c r="E18" s="287"/>
      <c r="F18" s="31">
        <f>'2017 GRC WC Det Format'!AR1397</f>
        <v>-8175716459.0500002</v>
      </c>
      <c r="G18" s="31">
        <f>'2017 GRC WC Det Format'!AS1397+'2017 GRC WC Det Format'!AT1397</f>
        <v>-2351248083.0699997</v>
      </c>
      <c r="H18" s="31">
        <f>'2017 GRC WC Det Format'!AU1397</f>
        <v>-1590911781.5699997</v>
      </c>
      <c r="I18" s="326">
        <f>'2017 GRC WC Det Format'!AY1397</f>
        <v>-846224181.63000011</v>
      </c>
      <c r="J18" s="31"/>
      <c r="K18" s="325">
        <f>SUM(F18:J18)</f>
        <v>-12964100505.32</v>
      </c>
      <c r="L18" s="32"/>
      <c r="M18" s="315"/>
      <c r="N18" s="32"/>
    </row>
    <row r="19" spans="1:14" s="27" customFormat="1">
      <c r="A19" s="27">
        <f>ROW()</f>
        <v>19</v>
      </c>
      <c r="C19" s="305"/>
      <c r="D19" s="327"/>
      <c r="E19" s="287"/>
      <c r="F19" s="327"/>
      <c r="G19" s="327"/>
      <c r="H19" s="327"/>
      <c r="I19" s="327"/>
      <c r="J19" s="31"/>
      <c r="K19" s="328"/>
      <c r="L19" s="32"/>
      <c r="M19" s="316"/>
      <c r="N19" s="32"/>
    </row>
    <row r="20" spans="1:14" s="27" customFormat="1">
      <c r="A20" s="27">
        <f>ROW()</f>
        <v>20</v>
      </c>
      <c r="B20" s="27" t="s">
        <v>43</v>
      </c>
      <c r="C20" s="305"/>
      <c r="D20" s="31">
        <f>SUM(D16:D19)</f>
        <v>1.9073486328125E-5</v>
      </c>
      <c r="E20" s="287"/>
      <c r="F20" s="31">
        <f>SUM(F16:F19)</f>
        <v>-8099533528.6400003</v>
      </c>
      <c r="G20" s="31">
        <f>SUM(G16:G19)</f>
        <v>7302583538.2800007</v>
      </c>
      <c r="H20" s="31">
        <f>SUM(H16:H19)</f>
        <v>590577885.8499999</v>
      </c>
      <c r="I20" s="31">
        <f>SUM(I16:I19)</f>
        <v>206372104.50999951</v>
      </c>
      <c r="J20" s="31"/>
      <c r="K20" s="325">
        <f>SUM(K16:K19)</f>
        <v>0</v>
      </c>
      <c r="L20" s="32"/>
      <c r="M20" s="315"/>
      <c r="N20" s="32"/>
    </row>
    <row r="21" spans="1:14" s="27" customFormat="1">
      <c r="A21" s="27">
        <f>ROW()</f>
        <v>21</v>
      </c>
      <c r="C21" s="305"/>
      <c r="D21" s="31"/>
      <c r="E21" s="287"/>
      <c r="F21" s="31"/>
      <c r="G21" s="31"/>
      <c r="H21" s="31"/>
      <c r="I21" s="31"/>
      <c r="J21" s="31"/>
      <c r="K21" s="325"/>
      <c r="L21" s="32"/>
      <c r="M21" s="316"/>
      <c r="N21" s="32"/>
    </row>
    <row r="22" spans="1:14" s="27" customFormat="1" ht="25.5">
      <c r="A22" s="27">
        <f>ROW()</f>
        <v>22</v>
      </c>
      <c r="B22" s="28" t="s">
        <v>44</v>
      </c>
      <c r="C22" s="305"/>
      <c r="D22" s="34">
        <v>0</v>
      </c>
      <c r="E22" s="288"/>
      <c r="F22" s="34">
        <v>0</v>
      </c>
      <c r="G22" s="34"/>
      <c r="H22" s="34">
        <v>0</v>
      </c>
      <c r="I22" s="34">
        <v>0</v>
      </c>
      <c r="J22" s="34"/>
      <c r="K22" s="329">
        <f>SUM(F22:J22)</f>
        <v>0</v>
      </c>
      <c r="L22" s="32"/>
      <c r="M22" s="316"/>
      <c r="N22" s="32"/>
    </row>
    <row r="23" spans="1:14">
      <c r="A23">
        <f>ROW()</f>
        <v>23</v>
      </c>
      <c r="C23" s="301"/>
      <c r="D23" s="33"/>
      <c r="E23" s="289"/>
      <c r="F23" s="33"/>
      <c r="G23" s="33"/>
      <c r="H23" s="33"/>
      <c r="I23" s="33"/>
      <c r="J23" s="30"/>
      <c r="K23" s="330"/>
      <c r="L23" s="4"/>
      <c r="M23" s="222"/>
      <c r="N23" s="4"/>
    </row>
    <row r="24" spans="1:14" ht="26.25" thickBot="1">
      <c r="A24" s="27">
        <f>ROW()</f>
        <v>24</v>
      </c>
      <c r="B24" s="28" t="s">
        <v>45</v>
      </c>
      <c r="C24" s="301"/>
      <c r="D24" s="331">
        <f>SUM(D20:D23)</f>
        <v>1.9073486328125E-5</v>
      </c>
      <c r="E24" s="289"/>
      <c r="F24" s="331">
        <f>SUM(F20:F23)</f>
        <v>-8099533528.6400003</v>
      </c>
      <c r="G24" s="331">
        <f>SUM(G20:G23)</f>
        <v>7302583538.2800007</v>
      </c>
      <c r="H24" s="331">
        <f>SUM(H20:H23)</f>
        <v>590577885.8499999</v>
      </c>
      <c r="I24" s="331">
        <f>SUM(I20:I23)</f>
        <v>206372104.50999951</v>
      </c>
      <c r="J24" s="30"/>
      <c r="K24" s="332">
        <f>SUM(K20:K23)</f>
        <v>0</v>
      </c>
      <c r="L24" s="4"/>
      <c r="M24" s="222"/>
      <c r="N24" s="4"/>
    </row>
    <row r="25" spans="1:14" ht="14.25" thickTop="1" thickBot="1">
      <c r="A25">
        <f>ROW()</f>
        <v>25</v>
      </c>
      <c r="C25" s="313"/>
      <c r="D25" s="282"/>
      <c r="E25" s="290"/>
      <c r="F25" s="282"/>
      <c r="G25" s="282"/>
      <c r="H25" s="282"/>
      <c r="I25" s="282"/>
      <c r="J25" s="282"/>
      <c r="K25" s="283"/>
      <c r="L25" s="4"/>
      <c r="M25" s="222"/>
    </row>
    <row r="26" spans="1:14">
      <c r="A26" s="5"/>
      <c r="B26" s="5"/>
      <c r="C26" s="5"/>
      <c r="D26" s="35"/>
      <c r="E26" s="30"/>
      <c r="F26" s="38"/>
      <c r="G26" s="38"/>
      <c r="H26" s="38"/>
      <c r="I26" s="38"/>
      <c r="J26" s="30"/>
      <c r="K26" s="38"/>
      <c r="L26" s="4"/>
      <c r="M26" s="222"/>
    </row>
    <row r="27" spans="1:14">
      <c r="A27" s="5"/>
      <c r="B27" s="5"/>
      <c r="C27" s="5"/>
      <c r="D27" s="342"/>
      <c r="E27" s="30"/>
      <c r="F27" s="344"/>
      <c r="G27" s="344"/>
      <c r="H27" s="344"/>
      <c r="I27" s="344"/>
      <c r="J27" s="30"/>
      <c r="K27" s="38"/>
      <c r="L27" s="4"/>
      <c r="M27" s="222"/>
    </row>
    <row r="28" spans="1:14">
      <c r="A28" s="5"/>
      <c r="B28" s="5"/>
      <c r="C28" s="5"/>
      <c r="D28" s="35"/>
      <c r="E28" s="30"/>
      <c r="F28" s="35"/>
      <c r="G28" s="35"/>
      <c r="H28" s="35"/>
      <c r="I28" s="35"/>
      <c r="J28" s="30"/>
      <c r="K28" s="35"/>
      <c r="L28" s="4"/>
      <c r="M28" s="4"/>
    </row>
    <row r="29" spans="1:14">
      <c r="A29" s="5"/>
    </row>
    <row r="30" spans="1:14">
      <c r="A30" s="5"/>
    </row>
    <row r="31" spans="1:14">
      <c r="A31" s="5"/>
    </row>
    <row r="45" spans="4:11">
      <c r="D45" s="18"/>
      <c r="E45" s="18"/>
      <c r="F45" s="18"/>
      <c r="G45" s="18"/>
      <c r="H45" s="18"/>
      <c r="I45" s="18"/>
      <c r="J45" s="18"/>
      <c r="K45" s="18"/>
    </row>
    <row r="46" spans="4:11">
      <c r="D46" s="18"/>
      <c r="E46" s="18"/>
      <c r="F46" s="18"/>
      <c r="G46" s="18"/>
      <c r="H46" s="18"/>
      <c r="I46" s="18"/>
      <c r="J46" s="18"/>
      <c r="K46" s="18"/>
    </row>
    <row r="47" spans="4:11">
      <c r="D47" s="18"/>
      <c r="E47" s="18"/>
      <c r="F47" s="18"/>
      <c r="G47" s="18"/>
      <c r="H47" s="18"/>
      <c r="I47" s="18"/>
      <c r="J47" s="18"/>
      <c r="K47" s="18"/>
    </row>
    <row r="48" spans="4:11">
      <c r="D48" s="18"/>
      <c r="E48" s="18"/>
      <c r="F48" s="18"/>
      <c r="G48" s="18"/>
      <c r="H48" s="18"/>
      <c r="I48" s="18"/>
      <c r="J48" s="18"/>
      <c r="K48" s="18"/>
    </row>
    <row r="49" spans="4:11">
      <c r="D49" s="18"/>
      <c r="E49" s="18"/>
      <c r="F49" s="18"/>
      <c r="G49" s="18"/>
      <c r="H49" s="18"/>
      <c r="I49" s="18"/>
      <c r="J49" s="18"/>
      <c r="K49" s="18"/>
    </row>
  </sheetData>
  <mergeCells count="1">
    <mergeCell ref="F9:K9"/>
  </mergeCells>
  <pageMargins left="0.7" right="0.7" top="0.75" bottom="0.75" header="0.3" footer="0.3"/>
  <pageSetup orientation="portrait" r:id="rId1"/>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E46"/>
  <sheetViews>
    <sheetView workbookViewId="0">
      <selection activeCell="A3" sqref="A3:E3"/>
    </sheetView>
  </sheetViews>
  <sheetFormatPr defaultRowHeight="12.75"/>
  <cols>
    <col min="1" max="1" width="3.42578125" bestFit="1" customWidth="1"/>
    <col min="2" max="2" width="21.5703125" customWidth="1"/>
    <col min="3" max="3" width="2.7109375" customWidth="1"/>
    <col min="4" max="4" width="15.42578125" bestFit="1" customWidth="1"/>
    <col min="5" max="5" width="15.85546875" bestFit="1" customWidth="1"/>
    <col min="6" max="7" width="15.42578125" bestFit="1" customWidth="1"/>
    <col min="8" max="8" width="18.85546875" bestFit="1" customWidth="1"/>
  </cols>
  <sheetData>
    <row r="1" spans="1:31">
      <c r="A1" s="2" t="s">
        <v>173</v>
      </c>
    </row>
    <row r="2" spans="1:31">
      <c r="A2" s="2" t="s">
        <v>175</v>
      </c>
    </row>
    <row r="3" spans="1:31">
      <c r="A3" s="263" t="s">
        <v>1277</v>
      </c>
      <c r="B3" s="6"/>
    </row>
    <row r="4" spans="1:31">
      <c r="A4" s="2"/>
      <c r="B4" s="88"/>
    </row>
    <row r="5" spans="1:31">
      <c r="B5" s="437">
        <v>43435</v>
      </c>
    </row>
    <row r="6" spans="1:31" ht="13.5" thickBot="1">
      <c r="D6" s="4"/>
      <c r="E6" s="4"/>
      <c r="F6" s="4"/>
      <c r="G6" s="4"/>
      <c r="H6" s="4"/>
      <c r="I6" s="4"/>
      <c r="J6" s="4"/>
      <c r="K6" s="4"/>
      <c r="L6" s="4"/>
    </row>
    <row r="7" spans="1:31">
      <c r="A7" s="273"/>
      <c r="B7" s="274"/>
      <c r="C7" s="274"/>
      <c r="D7" s="299"/>
      <c r="E7" s="299"/>
      <c r="F7" s="299"/>
      <c r="G7" s="299"/>
      <c r="H7" s="300"/>
      <c r="I7" s="4"/>
      <c r="J7" s="4"/>
      <c r="K7" s="4"/>
      <c r="L7" s="4"/>
    </row>
    <row r="8" spans="1:31">
      <c r="A8" s="301"/>
      <c r="B8" s="5"/>
      <c r="C8" s="5"/>
      <c r="D8" s="37" t="s">
        <v>306</v>
      </c>
      <c r="E8" s="37" t="s">
        <v>305</v>
      </c>
      <c r="F8" s="8"/>
      <c r="G8" s="37" t="s">
        <v>914</v>
      </c>
      <c r="H8" s="276" t="s">
        <v>544</v>
      </c>
      <c r="I8" s="4"/>
      <c r="J8" s="4"/>
      <c r="K8" s="4"/>
      <c r="L8" s="4"/>
    </row>
    <row r="9" spans="1:31">
      <c r="A9" s="302" t="s">
        <v>30</v>
      </c>
      <c r="B9" s="337"/>
      <c r="C9" s="37"/>
      <c r="D9" s="29" t="s">
        <v>72</v>
      </c>
      <c r="E9" s="29" t="s">
        <v>72</v>
      </c>
      <c r="F9" s="29" t="s">
        <v>72</v>
      </c>
      <c r="G9" s="29" t="s">
        <v>32</v>
      </c>
      <c r="H9" s="278" t="s">
        <v>32</v>
      </c>
      <c r="I9" s="4"/>
      <c r="J9" s="4"/>
      <c r="K9" s="4"/>
      <c r="L9" s="4"/>
    </row>
    <row r="10" spans="1:31">
      <c r="A10" s="303" t="s">
        <v>34</v>
      </c>
      <c r="B10" s="338"/>
      <c r="C10" s="37"/>
      <c r="D10" s="37" t="s">
        <v>35</v>
      </c>
      <c r="E10" s="37" t="s">
        <v>36</v>
      </c>
      <c r="F10" s="37" t="s">
        <v>46</v>
      </c>
      <c r="G10" s="37" t="s">
        <v>38</v>
      </c>
      <c r="H10" s="276" t="s">
        <v>47</v>
      </c>
      <c r="I10" s="4"/>
      <c r="J10" s="4"/>
      <c r="K10" s="4"/>
      <c r="L10" s="4"/>
    </row>
    <row r="11" spans="1:31">
      <c r="A11" s="301"/>
      <c r="B11" s="8"/>
      <c r="C11" s="8"/>
      <c r="D11" s="8"/>
      <c r="E11" s="8"/>
      <c r="F11" s="8"/>
      <c r="G11" s="8"/>
      <c r="H11" s="280"/>
      <c r="I11" s="4"/>
      <c r="J11" s="4"/>
      <c r="K11" s="4"/>
      <c r="L11" s="4"/>
    </row>
    <row r="12" spans="1:31" s="27" customFormat="1">
      <c r="A12" s="305">
        <f>ROW()</f>
        <v>12</v>
      </c>
      <c r="B12" s="339" t="s">
        <v>41</v>
      </c>
      <c r="C12" s="339"/>
      <c r="D12" s="31">
        <f>'2017 GRC WC Det Format'!AS898</f>
        <v>6964966563.24716</v>
      </c>
      <c r="E12" s="31">
        <f>'2017 GRC WC Det Format'!AT898</f>
        <v>2688865058.1028409</v>
      </c>
      <c r="F12" s="31">
        <f>SUM(D12:E12)</f>
        <v>9653831621.3500004</v>
      </c>
      <c r="G12" s="31">
        <f>'2017 GRC WC Det Format'!AU898</f>
        <v>2181489667.4199996</v>
      </c>
      <c r="H12" s="325">
        <f>SUM(F12:G12)</f>
        <v>11835321288.77</v>
      </c>
      <c r="I12" s="32"/>
      <c r="J12" s="32"/>
      <c r="K12" s="32"/>
      <c r="L12" s="32"/>
    </row>
    <row r="13" spans="1:31" s="27" customFormat="1">
      <c r="A13" s="305">
        <f>ROW()</f>
        <v>13</v>
      </c>
      <c r="B13" s="339"/>
      <c r="C13" s="339"/>
      <c r="D13" s="31"/>
      <c r="E13" s="31"/>
      <c r="F13" s="31"/>
      <c r="G13" s="31"/>
      <c r="H13" s="325"/>
      <c r="I13" s="32"/>
      <c r="J13" s="32"/>
      <c r="K13" s="32"/>
      <c r="L13" s="32"/>
      <c r="AE13" s="67">
        <v>40999</v>
      </c>
    </row>
    <row r="14" spans="1:31" s="27" customFormat="1">
      <c r="A14" s="305">
        <f>ROW()</f>
        <v>14</v>
      </c>
      <c r="B14" s="339" t="s">
        <v>42</v>
      </c>
      <c r="C14" s="339"/>
      <c r="D14" s="326">
        <f>'2017 GRC WC Det Format'!AS1397</f>
        <v>-1710745030.7964158</v>
      </c>
      <c r="E14" s="326">
        <f>'2017 GRC WC Det Format'!AT1397</f>
        <v>-640503052.27358401</v>
      </c>
      <c r="F14" s="31">
        <f>SUM(D14:E14)</f>
        <v>-2351248083.0699997</v>
      </c>
      <c r="G14" s="31">
        <f>'2017 GRC WC Det Format'!AU1397</f>
        <v>-1590911781.5699997</v>
      </c>
      <c r="H14" s="325">
        <f>SUM(F14:G14)</f>
        <v>-3942159864.6399994</v>
      </c>
      <c r="I14" s="32"/>
      <c r="J14" s="32"/>
      <c r="K14" s="32"/>
      <c r="L14" s="32"/>
    </row>
    <row r="15" spans="1:31" s="27" customFormat="1">
      <c r="A15" s="305">
        <f>ROW()</f>
        <v>15</v>
      </c>
      <c r="B15" s="339"/>
      <c r="C15" s="339"/>
      <c r="D15" s="327"/>
      <c r="E15" s="327"/>
      <c r="F15" s="327"/>
      <c r="G15" s="327"/>
      <c r="H15" s="328"/>
      <c r="I15" s="32"/>
      <c r="J15" s="32"/>
      <c r="K15" s="32"/>
      <c r="L15" s="32"/>
    </row>
    <row r="16" spans="1:31" s="27" customFormat="1">
      <c r="A16" s="305">
        <f>ROW()</f>
        <v>16</v>
      </c>
      <c r="B16" s="339" t="s">
        <v>43</v>
      </c>
      <c r="C16" s="339"/>
      <c r="D16" s="31">
        <f>SUM(D12:D15)</f>
        <v>5254221532.4507446</v>
      </c>
      <c r="E16" s="31">
        <f>SUM(E12:E15)</f>
        <v>2048362005.829257</v>
      </c>
      <c r="F16" s="31">
        <f>SUM(F12:F15)</f>
        <v>7302583538.2800007</v>
      </c>
      <c r="G16" s="31">
        <f>SUM(G12:G15)</f>
        <v>590577885.8499999</v>
      </c>
      <c r="H16" s="325">
        <f>SUM(H12:H15)</f>
        <v>7893161424.1300011</v>
      </c>
      <c r="I16" s="32"/>
      <c r="J16" s="32"/>
      <c r="K16" s="32"/>
      <c r="L16" s="32"/>
    </row>
    <row r="17" spans="1:12" s="27" customFormat="1">
      <c r="A17" s="305">
        <f>ROW()</f>
        <v>17</v>
      </c>
      <c r="B17" s="339"/>
      <c r="C17" s="339"/>
      <c r="D17" s="31"/>
      <c r="E17" s="31"/>
      <c r="F17" s="31"/>
      <c r="G17" s="31"/>
      <c r="H17" s="325"/>
      <c r="I17" s="32"/>
      <c r="J17" s="32"/>
      <c r="K17" s="32"/>
      <c r="L17" s="32"/>
    </row>
    <row r="18" spans="1:12" s="27" customFormat="1" ht="25.5">
      <c r="A18" s="305">
        <f>ROW()</f>
        <v>18</v>
      </c>
      <c r="B18" s="340" t="s">
        <v>44</v>
      </c>
      <c r="C18" s="339"/>
      <c r="D18" s="34"/>
      <c r="E18" s="34"/>
      <c r="F18" s="34"/>
      <c r="G18" s="34"/>
      <c r="H18" s="329"/>
      <c r="I18" s="32"/>
      <c r="J18" s="32"/>
      <c r="K18" s="32"/>
      <c r="L18" s="32"/>
    </row>
    <row r="19" spans="1:12" s="27" customFormat="1" ht="38.25">
      <c r="A19" s="305">
        <f>ROW()</f>
        <v>19</v>
      </c>
      <c r="B19" s="340" t="s">
        <v>48</v>
      </c>
      <c r="C19" s="339"/>
      <c r="D19" s="34">
        <v>0</v>
      </c>
      <c r="E19" s="34"/>
      <c r="F19" s="34">
        <f>SUM(D19:E19)</f>
        <v>0</v>
      </c>
      <c r="G19" s="34">
        <f>-F19</f>
        <v>0</v>
      </c>
      <c r="H19" s="329">
        <f>SUM(F19:G19)</f>
        <v>0</v>
      </c>
      <c r="I19" s="32"/>
      <c r="J19" s="32"/>
      <c r="K19" s="32"/>
      <c r="L19" s="32"/>
    </row>
    <row r="20" spans="1:12">
      <c r="A20" s="301">
        <f>ROW()</f>
        <v>20</v>
      </c>
      <c r="B20" s="8"/>
      <c r="C20" s="8"/>
      <c r="D20" s="33"/>
      <c r="E20" s="33"/>
      <c r="F20" s="33"/>
      <c r="G20" s="33"/>
      <c r="H20" s="330"/>
      <c r="I20" s="4"/>
      <c r="J20" s="4"/>
      <c r="K20" s="4"/>
      <c r="L20" s="4"/>
    </row>
    <row r="21" spans="1:12" ht="26.25" thickBot="1">
      <c r="A21" s="305">
        <f>ROW()</f>
        <v>21</v>
      </c>
      <c r="B21" s="340" t="s">
        <v>45</v>
      </c>
      <c r="C21" s="8"/>
      <c r="D21" s="331">
        <f>SUM(D16:D20)</f>
        <v>5254221532.4507446</v>
      </c>
      <c r="E21" s="331">
        <f>SUM(E16:E20)</f>
        <v>2048362005.829257</v>
      </c>
      <c r="F21" s="331">
        <f>SUM(F16:F20)</f>
        <v>7302583538.2800007</v>
      </c>
      <c r="G21" s="331">
        <f>SUM(G16:G20)</f>
        <v>590577885.8499999</v>
      </c>
      <c r="H21" s="332">
        <f>SUM(H16:H20)</f>
        <v>7893161424.1300011</v>
      </c>
      <c r="I21" s="4"/>
      <c r="J21" s="4"/>
      <c r="K21" s="4"/>
      <c r="L21" s="4"/>
    </row>
    <row r="22" spans="1:12" ht="14.25" thickTop="1" thickBot="1">
      <c r="A22" s="313"/>
      <c r="B22" s="341"/>
      <c r="C22" s="341"/>
      <c r="D22" s="282"/>
      <c r="E22" s="282"/>
      <c r="F22" s="282"/>
      <c r="G22" s="282"/>
      <c r="H22" s="283"/>
      <c r="I22" s="4"/>
      <c r="J22" s="4"/>
      <c r="K22" s="4"/>
      <c r="L22" s="4"/>
    </row>
    <row r="23" spans="1:12">
      <c r="A23" s="5"/>
      <c r="B23" s="8"/>
      <c r="C23" s="8"/>
      <c r="D23" s="35"/>
      <c r="E23" s="35"/>
      <c r="F23" s="30"/>
      <c r="G23" s="30"/>
      <c r="H23" s="36"/>
      <c r="I23" s="4"/>
      <c r="J23" s="4"/>
      <c r="K23" s="4"/>
      <c r="L23" s="4"/>
    </row>
    <row r="24" spans="1:12">
      <c r="A24" s="5"/>
      <c r="K24" s="62"/>
      <c r="L24" s="62"/>
    </row>
    <row r="25" spans="1:12">
      <c r="A25" s="5"/>
      <c r="B25" s="8"/>
      <c r="C25" s="8"/>
      <c r="D25" s="35"/>
      <c r="E25" s="35"/>
      <c r="F25" s="30"/>
      <c r="G25" s="30"/>
      <c r="H25" s="30"/>
      <c r="I25" s="4"/>
      <c r="J25" s="4"/>
      <c r="K25" s="4"/>
      <c r="L25" s="4"/>
    </row>
    <row r="26" spans="1:12">
      <c r="A26" s="5"/>
      <c r="B26" s="8"/>
      <c r="C26" s="8"/>
      <c r="D26" s="35"/>
      <c r="E26" s="35"/>
      <c r="F26" s="30"/>
      <c r="G26" s="30"/>
      <c r="H26" s="30"/>
      <c r="I26" s="4"/>
      <c r="J26" s="4"/>
      <c r="K26" s="4"/>
      <c r="L26" s="4"/>
    </row>
    <row r="27" spans="1:12">
      <c r="A27" s="5"/>
      <c r="B27" s="8"/>
      <c r="C27" s="8"/>
      <c r="D27" s="30"/>
      <c r="E27" s="30"/>
      <c r="F27" s="30"/>
      <c r="G27" s="30"/>
      <c r="H27" s="30"/>
      <c r="I27" s="4"/>
      <c r="J27" s="4"/>
      <c r="K27" s="4"/>
      <c r="L27" s="4"/>
    </row>
    <row r="28" spans="1:12">
      <c r="A28" s="5"/>
      <c r="B28" s="5"/>
      <c r="C28" s="5"/>
      <c r="D28" s="19"/>
      <c r="E28" s="19"/>
      <c r="F28" s="19"/>
      <c r="G28" s="19"/>
      <c r="H28" s="19"/>
    </row>
    <row r="29" spans="1:12">
      <c r="A29" s="5"/>
      <c r="B29" s="5"/>
      <c r="C29" s="5"/>
      <c r="D29" s="19"/>
      <c r="E29" s="19"/>
      <c r="F29" s="19"/>
      <c r="G29" s="19"/>
      <c r="H29" s="19"/>
    </row>
    <row r="30" spans="1:12">
      <c r="A30" s="5"/>
      <c r="B30" s="5"/>
      <c r="C30" s="5"/>
      <c r="D30" s="19"/>
      <c r="E30" s="19"/>
      <c r="F30" s="19"/>
      <c r="G30" s="19"/>
      <c r="H30" s="19"/>
    </row>
    <row r="31" spans="1:12">
      <c r="A31" s="5"/>
      <c r="B31" s="5"/>
      <c r="C31" s="5"/>
      <c r="D31" s="19"/>
      <c r="E31" s="19"/>
      <c r="F31" s="19"/>
      <c r="G31" s="19"/>
      <c r="H31" s="19"/>
    </row>
    <row r="32" spans="1:12">
      <c r="A32" s="5"/>
      <c r="B32" s="5"/>
      <c r="C32" s="5"/>
      <c r="D32" s="19"/>
      <c r="E32" s="19"/>
      <c r="F32" s="19"/>
      <c r="G32" s="19"/>
      <c r="H32" s="19"/>
    </row>
    <row r="33" spans="1:8">
      <c r="A33" s="5"/>
      <c r="B33" s="5"/>
      <c r="C33" s="5"/>
      <c r="D33" s="19"/>
      <c r="E33" s="19"/>
      <c r="F33" s="19"/>
      <c r="G33" s="19"/>
      <c r="H33" s="19"/>
    </row>
    <row r="34" spans="1:8">
      <c r="A34" s="5"/>
      <c r="B34" s="5"/>
      <c r="C34" s="5"/>
      <c r="D34" s="19"/>
      <c r="E34" s="19"/>
      <c r="F34" s="19"/>
      <c r="G34" s="19"/>
      <c r="H34" s="19"/>
    </row>
    <row r="35" spans="1:8">
      <c r="A35" s="5"/>
      <c r="B35" s="5"/>
      <c r="C35" s="5"/>
      <c r="D35" s="19"/>
      <c r="E35" s="19"/>
      <c r="F35" s="19"/>
      <c r="G35" s="19"/>
      <c r="H35" s="19"/>
    </row>
    <row r="36" spans="1:8">
      <c r="D36" s="18"/>
      <c r="E36" s="18"/>
      <c r="F36" s="18"/>
      <c r="G36" s="18"/>
      <c r="H36" s="18"/>
    </row>
    <row r="37" spans="1:8">
      <c r="D37" s="18"/>
      <c r="E37" s="18"/>
      <c r="F37" s="18"/>
      <c r="G37" s="18"/>
      <c r="H37" s="18"/>
    </row>
    <row r="38" spans="1:8">
      <c r="D38" s="18"/>
      <c r="E38" s="18"/>
      <c r="F38" s="18"/>
      <c r="G38" s="18"/>
      <c r="H38" s="18"/>
    </row>
    <row r="39" spans="1:8">
      <c r="D39" s="18"/>
      <c r="E39" s="18"/>
      <c r="F39" s="18"/>
      <c r="G39" s="18"/>
      <c r="H39" s="18"/>
    </row>
    <row r="40" spans="1:8">
      <c r="D40" s="18"/>
      <c r="E40" s="18"/>
      <c r="F40" s="18"/>
      <c r="G40" s="18"/>
      <c r="H40" s="18"/>
    </row>
    <row r="41" spans="1:8">
      <c r="D41" s="18"/>
      <c r="E41" s="18"/>
      <c r="F41" s="18"/>
      <c r="G41" s="18"/>
      <c r="H41" s="18"/>
    </row>
    <row r="42" spans="1:8">
      <c r="D42" s="18"/>
      <c r="E42" s="18"/>
      <c r="F42" s="18"/>
      <c r="G42" s="18"/>
      <c r="H42" s="18"/>
    </row>
    <row r="43" spans="1:8">
      <c r="D43" s="18"/>
      <c r="E43" s="18"/>
      <c r="F43" s="18"/>
      <c r="G43" s="18"/>
      <c r="H43" s="18"/>
    </row>
    <row r="44" spans="1:8">
      <c r="D44" s="18"/>
      <c r="E44" s="18"/>
      <c r="F44" s="18"/>
      <c r="G44" s="18"/>
      <c r="H44" s="18"/>
    </row>
    <row r="45" spans="1:8">
      <c r="D45" s="18"/>
      <c r="E45" s="18"/>
      <c r="F45" s="18"/>
      <c r="G45" s="18"/>
      <c r="H45" s="18"/>
    </row>
    <row r="46" spans="1:8">
      <c r="D46" s="18"/>
      <c r="E46" s="18"/>
      <c r="F46" s="18"/>
      <c r="G46" s="18"/>
      <c r="H46" s="18"/>
    </row>
  </sheetData>
  <pageMargins left="0.7" right="0.7" top="0.75" bottom="0.75" header="0.3" footer="0.3"/>
  <pageSetup orientation="portrait" r:id="rId1"/>
  <customProperties>
    <customPr name="_pios_id" r:id="rId2"/>
  </customPropertie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45ED0A597349542A05BF035DA7A1B5D" ma:contentTypeVersion="48" ma:contentTypeDescription="" ma:contentTypeScope="" ma:versionID="1453bf8848e8a0c21d3c07d5071eda9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2019-03-29T07:00:00+00:00</OpenedDate>
    <SignificantOrder xmlns="dc463f71-b30c-4ab2-9473-d307f9d35888">false</SignificantOrder>
    <Date1 xmlns="dc463f71-b30c-4ab2-9473-d307f9d35888">2019-03-29T07:00:00+00:00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190211</DocketNumber>
    <DelegatedOrder xmlns="dc463f71-b30c-4ab2-9473-d307f9d35888">false</DelegatedOrder>
  </documentManagement>
</p:properties>
</file>

<file path=customXml/itemProps1.xml><?xml version="1.0" encoding="utf-8"?>
<ds:datastoreItem xmlns:ds="http://schemas.openxmlformats.org/officeDocument/2006/customXml" ds:itemID="{B44CC7CA-3D2A-4C0F-9962-DDA53C654DF3}"/>
</file>

<file path=customXml/itemProps2.xml><?xml version="1.0" encoding="utf-8"?>
<ds:datastoreItem xmlns:ds="http://schemas.openxmlformats.org/officeDocument/2006/customXml" ds:itemID="{F184CCD4-B2BD-49C6-B96A-696941EBFCB1}"/>
</file>

<file path=customXml/itemProps3.xml><?xml version="1.0" encoding="utf-8"?>
<ds:datastoreItem xmlns:ds="http://schemas.openxmlformats.org/officeDocument/2006/customXml" ds:itemID="{5E819F10-2580-46F2-B4F5-30820A3935AE}"/>
</file>

<file path=customXml/itemProps4.xml><?xml version="1.0" encoding="utf-8"?>
<ds:datastoreItem xmlns:ds="http://schemas.openxmlformats.org/officeDocument/2006/customXml" ds:itemID="{73827A91-304E-4110-8A60-FF35262411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WC </vt:lpstr>
      <vt:lpstr>2017 GRC WC Det Format</vt:lpstr>
      <vt:lpstr>ERB AMA</vt:lpstr>
      <vt:lpstr>GRB AMA</vt:lpstr>
      <vt:lpstr>Recon=&gt;</vt:lpstr>
      <vt:lpstr>BS and CWC Recon, p1</vt:lpstr>
      <vt:lpstr>BS and CWC Recon, p2</vt:lpstr>
      <vt:lpstr>EOP BS and CWC Recon, p1</vt:lpstr>
      <vt:lpstr>EOP BS and CWC Recon, p2</vt:lpstr>
      <vt:lpstr>3.04 &amp; 4.04 Lead</vt:lpstr>
      <vt:lpstr>GasRBLine</vt:lpstr>
      <vt:lpstr>May_18</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tfette</dc:creator>
  <cp:lastModifiedBy>SFree</cp:lastModifiedBy>
  <cp:lastPrinted>2019-01-17T23:45:47Z</cp:lastPrinted>
  <dcterms:created xsi:type="dcterms:W3CDTF">1999-04-09T16:35:24Z</dcterms:created>
  <dcterms:modified xsi:type="dcterms:W3CDTF">2019-03-29T14:35:17Z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0x0101006E56B4D1795A2E4DB2F0B01679ED314A00B45ED0A597349542A05BF035DA7A1B5D</vt:lpwstr>
  </property>
  <property fmtid="{D5CDD505-2E9C-101B-9397-08002B2CF9AE}" pid="3" name="_docset_NoMedatataSyncRequired">
    <vt:lpwstr>False</vt:lpwstr>
  </property>
  <property fmtid="{D5CDD505-2E9C-101B-9397-08002B2CF9AE}" pid="4" name="IsEFSEC">
    <vt:bool>false</vt:bool>
  </property>
</Properties>
</file>