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konstantine_geranios_utc_wa_gov/Documents/Documents/cascade GRC/exhibits/"/>
    </mc:Choice>
  </mc:AlternateContent>
  <xr:revisionPtr revIDLastSave="0" documentId="8_{92811FD5-ACA3-4D7E-981F-256EFCB9CBA6}" xr6:coauthVersionLast="47" xr6:coauthVersionMax="47" xr10:uidLastSave="{00000000-0000-0000-0000-000000000000}"/>
  <bookViews>
    <workbookView xWindow="-16500" yWindow="-16320" windowWidth="29040" windowHeight="15840" xr2:uid="{D76885B6-1CF3-4A7C-A8BC-3309692E4ACC}"/>
  </bookViews>
  <sheets>
    <sheet name="24-25 Plant Additions (3)" sheetId="2" r:id="rId1"/>
    <sheet name="Sheet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23Graph_A" localSheetId="0" hidden="1">[1]Inputs!#REF!</definedName>
    <definedName name="__123Graph_A" hidden="1">[1]Inputs!#REF!</definedName>
    <definedName name="__123Graph_B" localSheetId="0" hidden="1">[1]Inputs!#REF!</definedName>
    <definedName name="__123Graph_B" hidden="1">[1]Inputs!#REF!</definedName>
    <definedName name="__123Graph_D" localSheetId="0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d1" localSheetId="0" hidden="1">{"annual",#N/A,FALSE,"Pro Forma";#N/A,#N/A,FALSE,"Golf Operations"}</definedName>
    <definedName name="_cd1" hidden="1">{"annual",#N/A,FALSE,"Pro Forma";#N/A,#N/A,FALSE,"Golf Operations"}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xlnm._FilterDatabase" localSheetId="0" hidden="1">'24-25 Plant Additions (3)'!$A$9:$AY$156</definedName>
    <definedName name="_xlnm._FilterDatabase" hidden="1">#REF!</definedName>
    <definedName name="_gr1" localSheetId="0" hidden="1">{"three",#N/A,FALSE,"Capital";"four",#N/A,FALSE,"Capital"}</definedName>
    <definedName name="_gr1" hidden="1">{"three",#N/A,FALSE,"Capital";"four",#N/A,FALSE,"Capital"}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[3]RENT!#REF!</definedName>
    <definedName name="_Key2" localSheetId="0" hidden="1">#REF!</definedName>
    <definedName name="_Key2" hidden="1">#REF!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hidden="1">#REF!</definedName>
    <definedName name="_Table2_Out" hidden="1">#REF!</definedName>
    <definedName name="_wr1" localSheetId="0" hidden="1">{"Output-3Column",#N/A,FALSE,"Output"}</definedName>
    <definedName name="_wr1" hidden="1">{"Output-3Column",#N/A,FALSE,"Output"}</definedName>
    <definedName name="_wrn1" localSheetId="0" hidden="1">{"Inflation-BaseYear",#N/A,FALSE,"Inputs"}</definedName>
    <definedName name="_wrn1" hidden="1">{"Inflation-BaseYear",#N/A,FALSE,"Inputs"}</definedName>
    <definedName name="a" localSheetId="0" hidden="1">{"Print_Detail",#N/A,FALSE,"Redemption_Maturity Extract"}</definedName>
    <definedName name="a" hidden="1">{"Print_Detail",#N/A,FALSE,"Redemption_Maturity Extract"}</definedName>
    <definedName name="Access_Button1" hidden="1">"Headcount_Workbook_Schedules_List"</definedName>
    <definedName name="AccessCode" hidden="1">""""</definedName>
    <definedName name="AccessDatabase" hidden="1">"C:\ncux\bud\rms_inv.mdb"</definedName>
    <definedName name="ACwvu.allocations." localSheetId="0" hidden="1">#REF!</definedName>
    <definedName name="ACwvu.allocations." hidden="1">#REF!</definedName>
    <definedName name="ACwvu.annual._.hotel." hidden="1">[4]development!$C$5</definedName>
    <definedName name="ACwvu.bottom._.line." hidden="1">[4]development!#REF!</definedName>
    <definedName name="ACwvu.cash._.flow." localSheetId="0" hidden="1">#REF!</definedName>
    <definedName name="ACwvu.cash._.flow." hidden="1">#REF!</definedName>
    <definedName name="ACwvu.combo." hidden="1">[4]development!$B$89</definedName>
    <definedName name="ACwvu.full." localSheetId="0" hidden="1">#REF!</definedName>
    <definedName name="ACwvu.full." hidden="1">#REF!</definedName>
    <definedName name="ACwvu.offsite." localSheetId="0" hidden="1">#REF!</definedName>
    <definedName name="ACwvu.offsite." hidden="1">#REF!</definedName>
    <definedName name="ACwvu.onsite." localSheetId="0" hidden="1">#REF!</definedName>
    <definedName name="ACwvu.onsite." hidden="1">#REF!</definedName>
    <definedName name="anscount" hidden="1">2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b" localSheetId="0" hidden="1">{"One",#N/A,FALSE,"CClub";"Two",#N/A,FALSE,"CClub";"Three",#N/A,FALSE,"CClub";"Four",#N/A,FALSE,"CClub";"Five",#N/A,FALSE,"CClub"}</definedName>
    <definedName name="b" hidden="1">{"One",#N/A,FALSE,"CClub";"Two",#N/A,FALSE,"CClub";"Three",#N/A,FALSE,"CClub";"Four",#N/A,FALSE,"CClub";"Five",#N/A,FALSE,"CClub"}</definedName>
    <definedName name="bi" localSheetId="0" hidden="1">{#N/A,#N/A,FALSE,"BidCo Assumptions";#N/A,#N/A,FALSE,"Credit Stats";#N/A,#N/A,FALSE,"Bidco Summary";#N/A,#N/A,FALSE,"BIDCO Consolidated"}</definedName>
    <definedName name="bi" hidden="1">{#N/A,#N/A,FALSE,"BidCo Assumptions";#N/A,#N/A,FALSE,"Credit Stats";#N/A,#N/A,FALSE,"Bidco Summary";#N/A,#N/A,FALSE,"BIDCO Consolidated"}</definedName>
    <definedName name="BNE_MESSAGES_HIDDEN" localSheetId="0" hidden="1">#REF!</definedName>
    <definedName name="BNE_MESSAGES_HIDDEN" hidden="1">#REF!</definedName>
    <definedName name="cd" localSheetId="0" hidden="1">{"annual",#N/A,FALSE,"Pro Forma";#N/A,#N/A,FALSE,"Golf Operations"}</definedName>
    <definedName name="cd" hidden="1">{"annual",#N/A,FALSE,"Pro Forma";#N/A,#N/A,FALSE,"Golf Operations"}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pany" localSheetId="0">[5]Title!$A$2</definedName>
    <definedName name="Company">[6]Title!$A$2</definedName>
    <definedName name="Cwvu.annual." localSheetId="0" hidden="1">#REF!,#REF!,#REF!,#REF!,#REF!,#REF!,#REF!,#REF!,#REF!,#REF!,#REF!,#REF!,#REF!,#REF!,#REF!,#REF!,#REF!,#REF!,#REF!,#REF!,#REF!,#REF!,#REF!,#REF!</definedName>
    <definedName name="Cwvu.annual." hidden="1">#REF!,#REF!,#REF!,#REF!,#REF!,#REF!,#REF!,#REF!,#REF!,#REF!,#REF!,#REF!,#REF!,#REF!,#REF!,#REF!,#REF!,#REF!,#REF!,#REF!,#REF!,#REF!,#REF!,#REF!</definedName>
    <definedName name="Cwvu.annual._.hotel." localSheetId="0" hidden="1">[4]development!$A$16:$IV$16,[4]development!$A$21:$IV$21,[4]development!#REF!,[4]development!#REF!,[4]development!$A$36:$IV$36,[4]development!$A$46:$IV$46,[4]development!#REF!,[4]development!#REF!,[4]development!#REF!,[4]development!#REF!,[4]development!#REF!,[4]development!#REF!,[4]development!#REF!,[4]development!#REF!,[4]development!#REF!,[4]development!$A$89:$IV$89,[4]development!#REF!,[4]development!#REF!,[4]development!#REF!</definedName>
    <definedName name="Cwvu.annual._.hotel." hidden="1">[4]development!$A$16:$IV$16,[4]development!$A$21:$IV$21,[4]development!#REF!,[4]development!#REF!,[4]development!$A$36:$IV$36,[4]development!$A$46:$IV$46,[4]development!#REF!,[4]development!#REF!,[4]development!#REF!,[4]development!#REF!,[4]development!#REF!,[4]development!#REF!,[4]development!#REF!,[4]development!#REF!,[4]development!#REF!,[4]development!$A$89:$IV$89,[4]development!#REF!,[4]development!#REF!,[4]development!#REF!</definedName>
    <definedName name="Cwvu.bottom._.line." localSheetId="0" hidden="1">[4]development!$A$16:$IV$16,[4]development!$A$21:$IV$21,[4]development!#REF!,[4]development!#REF!,[4]development!$A$36:$IV$36,[4]development!$A$46:$IV$46,[4]development!#REF!,[4]development!#REF!,[4]development!#REF!,[4]development!#REF!,[4]development!#REF!,[4]development!#REF!,[4]development!#REF!,[4]development!#REF!,[4]development!#REF!,[4]development!$A$89:$IV$89,[4]development!#REF!,[4]development!#REF!,[4]development!#REF!,[4]development!#REF!,[4]development!#REF!,[4]development!#REF!</definedName>
    <definedName name="Cwvu.bottom._.line." hidden="1">[4]development!$A$16:$IV$16,[4]development!$A$21:$IV$21,[4]development!#REF!,[4]development!#REF!,[4]development!$A$36:$IV$36,[4]development!$A$46:$IV$46,[4]development!#REF!,[4]development!#REF!,[4]development!#REF!,[4]development!#REF!,[4]development!#REF!,[4]development!#REF!,[4]development!#REF!,[4]development!#REF!,[4]development!#REF!,[4]development!$A$89:$IV$89,[4]development!#REF!,[4]development!#REF!,[4]development!#REF!,[4]development!#REF!,[4]development!#REF!,[4]development!#REF!</definedName>
    <definedName name="Cwvu.cash._.flow." localSheetId="0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ash._.flow.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ombo." localSheetId="0" hidden="1">[4]development!$A$16:$IV$16,[4]development!$A$21:$IV$21,[4]development!#REF!,[4]development!#REF!,[4]development!$A$36:$IV$36,[4]development!$A$46:$IV$46,[4]development!#REF!,[4]development!#REF!,[4]development!#REF!,[4]development!#REF!,[4]development!#REF!,[4]development!#REF!,[4]development!#REF!,[4]development!#REF!,[4]development!#REF!,[4]development!$A$85:$IV$85,[4]development!$A$89:$IV$89,[4]development!$A$91:$IV$91,[4]development!#REF!,[4]development!#REF!,[4]development!#REF!,[4]development!#REF!</definedName>
    <definedName name="Cwvu.combo." hidden="1">[4]development!$A$16:$IV$16,[4]development!$A$21:$IV$21,[4]development!#REF!,[4]development!#REF!,[4]development!$A$36:$IV$36,[4]development!$A$46:$IV$46,[4]development!#REF!,[4]development!#REF!,[4]development!#REF!,[4]development!#REF!,[4]development!#REF!,[4]development!#REF!,[4]development!#REF!,[4]development!#REF!,[4]development!#REF!,[4]development!$A$85:$IV$85,[4]development!$A$89:$IV$89,[4]development!$A$91:$IV$91,[4]development!#REF!,[4]development!#REF!,[4]development!#REF!,[4]development!#REF!</definedName>
    <definedName name="Cwvu.GREY_ALL." localSheetId="0" hidden="1">#REF!</definedName>
    <definedName name="Cwvu.GREY_ALL." hidden="1">#REF!</definedName>
    <definedName name="dd" localSheetId="0" hidden="1">{"Print_Detail",#N/A,FALSE,"Redemption_Maturity Extract"}</definedName>
    <definedName name="dd" hidden="1">{"Print_Detail",#N/A,FALSE,"Redemption_Maturity Extract"}</definedName>
    <definedName name="ddd" localSheetId="0" hidden="1">{"Full",#N/A,FALSE,"Sec MTN B Summary"}</definedName>
    <definedName name="ddd" hidden="1">{"Full",#N/A,FALSE,"Sec MTN B Summary"}</definedName>
    <definedName name="dddd" localSheetId="0" hidden="1">{"RedPrem_InitRed View",#N/A,FALSE,"Sec MTN B Summary"}</definedName>
    <definedName name="dddd" hidden="1">{"RedPrem_InitRed View",#N/A,FALSE,"Sec MTN B Summary"}</definedName>
    <definedName name="dddddd" localSheetId="0" hidden="1">{"Pivot1",#N/A,FALSE,"Redemption_Maturity Extract"}</definedName>
    <definedName name="dddddd" hidden="1">{"Pivot1",#N/A,FALSE,"Redemption_Maturity Extract"}</definedName>
    <definedName name="dddddddd" localSheetId="0" hidden="1">{"Pivot2",#N/A,FALSE,"Redemption_Maturity Extract"}</definedName>
    <definedName name="dddddddd" hidden="1">{"Pivot2",#N/A,FALSE,"Redemption_Maturity Extract"}</definedName>
    <definedName name="DUDE" localSheetId="0" hidden="1">#REF!</definedName>
    <definedName name="DUDE" hidden="1">#REF!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V__ALLOWSTOPEXPAND__" hidden="1">1</definedName>
    <definedName name="EV__EVCOM_OPTIONS__" hidden="1">8</definedName>
    <definedName name="EV__EXPOPTIONS__" hidden="1">0</definedName>
    <definedName name="EV__LASTREFTIME__" hidden="1">40535.431400463</definedName>
    <definedName name="EV__MAXEXPCOLS__" hidden="1">100</definedName>
    <definedName name="EV__MAXEXPROWS__" hidden="1">2000</definedName>
    <definedName name="EV__MEMORYCVW__" hidden="1">0</definedName>
    <definedName name="EV__WBEVMODE__" hidden="1">0</definedName>
    <definedName name="EV__WBREFOPTIONS__" hidden="1">55</definedName>
    <definedName name="EV__WBVERSION__" hidden="1">0</definedName>
    <definedName name="EV__WSINFO__" hidden="1">"kab"</definedName>
    <definedName name="fffff" localSheetId="0" hidden="1">{"ALL",#N/A,FALSE,"A"}</definedName>
    <definedName name="fffff" hidden="1">{"ALL",#N/A,FALSE,"A"}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dfsad" localSheetId="0" hidden="1">{"ALL",#N/A,FALSE,"A"}</definedName>
    <definedName name="fsdfsad" hidden="1">{"ALL",#N/A,FALSE,"A"}</definedName>
    <definedName name="gr" localSheetId="0" hidden="1">{"three",#N/A,FALSE,"Capital";"four",#N/A,FALSE,"Capital"}</definedName>
    <definedName name="gr" hidden="1">{"three",#N/A,FALSE,"Capital";"four",#N/A,FALSE,"Capital"}</definedName>
    <definedName name="help" localSheetId="0" hidden="1">{"ALL",#N/A,FALSE,"A"}</definedName>
    <definedName name="help" hidden="1">{"ALL",#N/A,FALSE,"A"}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1_1" hidden="1">"'[MONET71.xls]Market Hubs by Condition'!$A$1:$F$44"</definedName>
    <definedName name="HTML1_10" hidden="1">"Dave_LeVee"</definedName>
    <definedName name="HTML1_11" hidden="1">1</definedName>
    <definedName name="HTML1_12" hidden="1">"G:\MONET\WEB\FORECAST\hub71.htm"</definedName>
    <definedName name="HTML1_2" hidden="1">1</definedName>
    <definedName name="HTML1_3" hidden="1">"MONET71"</definedName>
    <definedName name="HTML1_4" hidden="1">"Market Hubs by Condition"</definedName>
    <definedName name="HTML1_5" hidden="1">""</definedName>
    <definedName name="HTML1_6" hidden="1">1</definedName>
    <definedName name="HTML1_7" hidden="1">1</definedName>
    <definedName name="HTML1_8" hidden="1">"4/10/96"</definedName>
    <definedName name="HTML1_9" hidden="1">"Resource Forecasting Department"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5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IM" localSheetId="0" hidden="1">{#N/A,#N/A,FALSE,"Sheet5"}</definedName>
    <definedName name="JIM" hidden="1">{#N/A,#N/A,FALSE,"Sheet5"}</definedName>
    <definedName name="June" localSheetId="0" hidden="1">{"three",#N/A,FALSE,"Capital";"four",#N/A,FALSE,"Capital"}</definedName>
    <definedName name="June" hidden="1">{"three",#N/A,FALSE,"Capital";"four",#N/A,FALSE,"Capital"}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2_WBEVMODE" hidden="1">0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3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l_Workbook_GUID" hidden="1">"VX3CWJGNQX2CCGI81U4N2V76"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PPPPPPPPPPPPP" localSheetId="0" hidden="1">{#N/A,#N/A,FALSE,"Sheet5"}</definedName>
    <definedName name="PPPPPPPPPPPPPPPP" hidden="1">{#N/A,#N/A,FALSE,"Sheet5"}</definedName>
    <definedName name="PricingInfo" hidden="1">[7]Inputs!#REF!</definedName>
    <definedName name="_xlnm.Print_Area" localSheetId="0">'24-25 Plant Additions (3)'!$A$1:$M$302</definedName>
    <definedName name="_xlnm.Print_Titles" localSheetId="0">'24-25 Plant Additions (3)'!$A:$A,'24-25 Plant Additions (3)'!$1:$9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Rwvu.allocations." localSheetId="0" hidden="1">#REF!</definedName>
    <definedName name="Rwvu.allocations." hidden="1">#REF!</definedName>
    <definedName name="Rwvu.annual._.hotel." localSheetId="0" hidden="1">[4]development!#REF!</definedName>
    <definedName name="Rwvu.annual._.hotel." hidden="1">[4]development!#REF!</definedName>
    <definedName name="Rwvu.bottom._.line." localSheetId="0" hidden="1">[4]development!#REF!</definedName>
    <definedName name="Rwvu.bottom._.line." hidden="1">[4]development!#REF!</definedName>
    <definedName name="Rwvu.cash._.flow." localSheetId="0" hidden="1">#REF!</definedName>
    <definedName name="Rwvu.cash._.flow." hidden="1">#REF!</definedName>
    <definedName name="Rwvu.combo." localSheetId="0" hidden="1">[4]development!#REF!</definedName>
    <definedName name="Rwvu.combo." hidden="1">[4]development!#REF!</definedName>
    <definedName name="Rwvu.offsite." localSheetId="0" hidden="1">#REF!</definedName>
    <definedName name="Rwvu.offsite." hidden="1">#REF!</definedName>
    <definedName name="Rwvu.onsite." localSheetId="0" hidden="1">#REF!</definedName>
    <definedName name="Rwvu.onsite.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"45FIHJWMI3GHFVKWLVCY66MTN"</definedName>
    <definedName name="SAPsysID" hidden="1">"708C5W7SBKP804JT78WJ0JNKI"</definedName>
    <definedName name="SAPwbID" hidden="1">"ARS"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readsheetBuilder_2" hidden="1">[8]Sheet2!#REF!</definedName>
    <definedName name="SpreadsheetBuilder_3" hidden="1">[9]Sheet2!#REF!</definedName>
    <definedName name="standard1" localSheetId="0" hidden="1">{"YTD-Total",#N/A,FALSE,"Provision"}</definedName>
    <definedName name="standard1" hidden="1">{"YTD-Total",#N/A,FALSE,"Provision"}</definedName>
    <definedName name="Swvu.allocations." localSheetId="0" hidden="1">#REF!</definedName>
    <definedName name="Swvu.allocations." hidden="1">#REF!</definedName>
    <definedName name="Swvu.annual._.hotel." hidden="1">[4]development!$C$5</definedName>
    <definedName name="Swvu.bottom._.line." hidden="1">[4]development!#REF!</definedName>
    <definedName name="Swvu.cash._.flow." localSheetId="0" hidden="1">#REF!</definedName>
    <definedName name="Swvu.cash._.flow." hidden="1">#REF!</definedName>
    <definedName name="Swvu.combo." hidden="1">[4]development!$B$89</definedName>
    <definedName name="Swvu.full." localSheetId="0" hidden="1">#REF!</definedName>
    <definedName name="Swvu.full." hidden="1">#REF!</definedName>
    <definedName name="Swvu.offsite." localSheetId="0" hidden="1">#REF!</definedName>
    <definedName name="Swvu.offsite." hidden="1">#REF!</definedName>
    <definedName name="Swvu.onsite." localSheetId="0" hidden="1">#REF!</definedName>
    <definedName name="Swvu.onsite." hidden="1">#REF!</definedName>
    <definedName name="Title1" localSheetId="0">[5]Title!$A$3</definedName>
    <definedName name="Title1">[6]Title!$A$3</definedName>
    <definedName name="Title2" localSheetId="0">[5]Title!$A$4</definedName>
    <definedName name="Title2">[6]Title!$A$4</definedName>
    <definedName name="Title3" localSheetId="0">[5]Title!$A$5</definedName>
    <definedName name="Title3">[6]Title!$A$5</definedName>
    <definedName name="Title4" localSheetId="0">[5]Title!#REF!</definedName>
    <definedName name="Title4">[6]Title!#REF!</definedName>
    <definedName name="Title5" localSheetId="0">[5]Title!#REF!</definedName>
    <definedName name="Title5">[6]Title!#REF!</definedName>
    <definedName name="Title6" localSheetId="0">[5]Title!#REF!</definedName>
    <definedName name="Title6">[6]Title!#REF!</definedName>
    <definedName name="Title7" localSheetId="0">[5]Title!#REF!</definedName>
    <definedName name="Title7">[6]Title!#REF!</definedName>
    <definedName name="Title8" localSheetId="0">[5]Title!$A$6</definedName>
    <definedName name="Title8">[6]Title!$A$6</definedName>
    <definedName name="TP_Footer_User" hidden="1">"Dylan Moser"</definedName>
    <definedName name="TP_Footer_Version" hidden="1">"v4.00"</definedName>
    <definedName name="trth" localSheetId="0" hidden="1">{"ALL",#N/A,FALSE,"A"}</definedName>
    <definedName name="trth" hidden="1">{"ALL",#N/A,FALSE,"A"}</definedName>
    <definedName name="vcdv" localSheetId="0" hidden="1">#REF!</definedName>
    <definedName name="vcdv" hidden="1">#REF!</definedName>
    <definedName name="w" hidden="1">[10]Inputs!#REF!</definedName>
    <definedName name="wr" localSheetId="0" hidden="1">{"Output-3Column",#N/A,FALSE,"Output"}</definedName>
    <definedName name="wr" hidden="1">{"Output-3Column",#N/A,FALSE,"Output"}</definedName>
    <definedName name="wrn" localSheetId="0" hidden="1">{"Inflation-BaseYear",#N/A,FALSE,"Inputs"}</definedName>
    <definedName name="wrn" hidden="1">{"Inflation-BaseYear",#N/A,FALSE,"Inputs"}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{"ALL",#N/A,FALSE,"A"}</definedName>
    <definedName name="wrn.ALL." hidden="1">{"ALL",#N/A,FALSE,"A"}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Sheet";#N/A,#N/A,FALSE,"T-Accounts";#N/A,#N/A,FALSE,"Expense Detail 10 01 to 3  02";#N/A,#N/A,FALSE,"Expense Detail 4 01 to 9 01";#N/A,#N/A,FALSE,"Three Factor % 3  2002"}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All._.Sheets." localSheetId="0" hidden="1">{"IncSt",#N/A,FALSE,"IS";"BalSht",#N/A,FALSE,"BS";"IntCash",#N/A,FALSE,"Int. Cash";"Stats",#N/A,FALSE,"Stats"}</definedName>
    <definedName name="wrn.All._.Sheets." hidden="1">{"IncSt",#N/A,FALSE,"IS";"BalSht",#N/A,FALSE,"BS";"IntCash",#N/A,FALSE,"Int. Cash";"Stats",#N/A,FALSE,"Stats"}</definedName>
    <definedName name="wrn.annual." localSheetId="0" hidden="1">{"annual",#N/A,FALSE,"Pro Forma"}</definedName>
    <definedName name="wrn.annual." hidden="1">{"annual",#N/A,FALSE,"Pro Forma"}</definedName>
    <definedName name="wrn.Annual._.Detail." localSheetId="0" hidden="1">{"annualsum",#N/A,FALSE,"Cost Summary";"annual1",#N/A,FALSE,"Phase_1";"annual2",#N/A,FALSE,"Phase_2";"annual3",#N/A,FALSE,"Phase_3";"annual4",#N/A,FALSE,"Phase_4"}</definedName>
    <definedName name="wrn.Annual._.Detail." hidden="1">{"annualsum",#N/A,FALSE,"Cost Summary";"annual1",#N/A,FALSE,"Phase_1";"annual2",#N/A,FALSE,"Phase_2";"annual3",#N/A,FALSE,"Phase_3";"annual4",#N/A,FALSE,"Phase_4"}</definedName>
    <definedName name="wrn.Annual._.Golf." localSheetId="0" hidden="1">{"a_dev",#N/A,FALSE,"Golf Development";"a_memstats",#N/A,FALSE,"Golf Development";"a_opstats",#N/A,FALSE,"Golf Development";"a_rev",#N/A,FALSE,"Golf Development";"a_return",#N/A,FALSE,"Golf Development"}</definedName>
    <definedName name="wrn.Annual._.Golf." hidden="1">{"a_dev",#N/A,FALSE,"Golf Development";"a_memstats",#N/A,FALSE,"Golf Development";"a_opstats",#N/A,FALSE,"Golf Development";"a_rev",#N/A,FALSE,"Golf Development";"a_return",#N/A,FALSE,"Golf Development"}</definedName>
    <definedName name="wrn.Annual._.Hotel." localSheetId="0" hidden="1">{"annual hotel",#N/A,FALSE,"Hotel Development"}</definedName>
    <definedName name="wrn.Annual._.Hotel." hidden="1">{"annual hotel",#N/A,FALSE,"Hotel Development"}</definedName>
    <definedName name="wrn.Annual._.Land._.Sales." localSheetId="0" hidden="1">{"annual",#N/A,FALSE,"Land Sales"}</definedName>
    <definedName name="wrn.Annual._.Land._.Sales." hidden="1">{"annual",#N/A,FALSE,"Land Sales"}</definedName>
    <definedName name="wrn.Annual._.Report." localSheetId="0" hidden="1">{"annual",#N/A,FALSE,"Pro Forma";#N/A,#N/A,FALSE,"Golf Operations"}</definedName>
    <definedName name="wrn.Annual._.Report." hidden="1">{"annual",#N/A,FALSE,"Pro Forma";#N/A,#N/A,FALSE,"Golf Operations"}</definedName>
    <definedName name="wrn.Annual._.Report._.no._.releases." localSheetId="0" hidden="1">{"a_sales",#N/A,FALSE,"Summary";"a_debt",#N/A,FALSE,"Summary";"a_cash",#N/A,FALSE,"Summary";"a_accrual",#N/A,FALSE,"Summary"}</definedName>
    <definedName name="wrn.Annual._.Report._.no._.releases." hidden="1">{"a_sales",#N/A,FALSE,"Summary";"a_debt",#N/A,FALSE,"Summary";"a_cash",#N/A,FALSE,"Summary";"a_accrual",#N/A,FALSE,"Summary"}</definedName>
    <definedName name="wrn.Annual._.Report._.with._.releases." localSheetId="0" hidden="1">{"a_sales",#N/A,FALSE,"Summary";"a_debt",#N/A,FALSE,"Summary";"a_releases",#N/A,FALSE,"Summary";"a_cash",#N/A,FALSE,"Summary";"a_accrual",#N/A,FALSE,"Summary"}</definedName>
    <definedName name="wrn.Annual._.Report._.with._.releases." hidden="1">{"a_sales",#N/A,FALSE,"Summary";"a_debt",#N/A,FALSE,"Summary";"a_releases",#N/A,FALSE,"Summary";"a_cash",#N/A,FALSE,"Summary";"a_accrual",#N/A,FALSE,"Summary"}</definedName>
    <definedName name="wrn.Annual_5yr." localSheetId="0" hidden="1">{"ISP1Y5",#N/A,TRUE,"Template";"ISP2Y5",#N/A,TRUE,"Template";"BSY5",#N/A,TRUE,"Template";"ICFY5",#N/A,TRUE,"Template";"TPY5",#N/A,TRUE,"Template";"CtrlY5",#N/A,TRUE,"Template"}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ssets." localSheetId="0" hidden="1">{"ASSETS",#N/A,FALSE,"Assets"}</definedName>
    <definedName name="wrn.Assets." hidden="1">{"ASSETS",#N/A,FALSE,"Assets"}</definedName>
    <definedName name="wrn.ASSOC_CO." localSheetId="0" hidden="1">{"ASSC_CO",#N/A,FALSE,"A"}</definedName>
    <definedName name="wrn.ASSOC_CO." hidden="1">{"ASSC_CO",#N/A,FALSE,"A"}</definedName>
    <definedName name="wrn.BidCo." localSheetId="0" hidden="1">{#N/A,#N/A,FALSE,"BidCo Assumptions";#N/A,#N/A,FALSE,"Credit Stats";#N/A,#N/A,FALSE,"Bidco Summary";#N/A,#N/A,FALSE,"BIDCO Consolidated"}</definedName>
    <definedName name="wrn.BidCo." hidden="1">{#N/A,#N/A,FALSE,"BidCo Assumptions";#N/A,#N/A,FALSE,"Credit Stats";#N/A,#N/A,FALSE,"Bidco Summary";#N/A,#N/A,FALSE,"BIDCO Consolidated"}</definedName>
    <definedName name="wrn.BS." localSheetId="0" hidden="1">{"BS",#N/A,FALSE,"A"}</definedName>
    <definedName name="wrn.BS." hidden="1">{"BS",#N/A,FALSE,"A"}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ASH." localSheetId="0" hidden="1">{#N/A,#N/A,FALSE,"Sheet5"}</definedName>
    <definedName name="wrn.CASH." hidden="1">{#N/A,#N/A,FALSE,"Sheet5"}</definedName>
    <definedName name="wrn.Cash._.and._.Accrual." localSheetId="0" hidden="1">{"a_cash",#N/A,FALSE,"Summary";"a_accrual",#N/A,FALSE,"Summary"}</definedName>
    <definedName name="wrn.Cash._.and._.Accrual." hidden="1">{"a_cash",#N/A,FALSE,"Summary";"a_accrual",#N/A,FALSE,"Summary"}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mplete._.Report." localSheetId="0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mplete._.Report.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urrent._.Estimate." localSheetId="0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definedName>
    <definedName name="wrn.Current._.Estimate.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definedName>
    <definedName name="wrn.DCF._.Valuation." localSheetId="0" hidden="1">{"value box",#N/A,TRUE,"DPL Inc. Fin Statements";"unlevered free cash flows",#N/A,TRUE,"DPL Inc. Fin Statements"}</definedName>
    <definedName name="wrn.DCF._.Valuation." hidden="1">{"value box",#N/A,TRUE,"DPL Inc. Fin Statements";"unlevered free cash flows",#N/A,TRUE,"DPL Inc. Fin Statements"}</definedName>
    <definedName name="wrn.Detail." localSheetId="0" hidden="1">{"Print_Detail",#N/A,FALSE,"Redemption_Maturity Extract"}</definedName>
    <definedName name="wrn.Detail." hidden="1">{"Print_Detail",#N/A,FALSE,"Redemption_Maturity Extract"}</definedName>
    <definedName name="wrn.Diane._.s._.Version." localSheetId="0" hidden="1">{"Full",#N/A,FALSE,"Sec MTN B Summary"}</definedName>
    <definedName name="wrn.Diane._.s._.Version." hidden="1">{"Full",#N/A,FALSE,"Sec MTN B Summary"}</definedName>
    <definedName name="wrn.Distribution._.Version." localSheetId="0" hidden="1">{"RedPrem_InitRed View",#N/A,FALSE,"Sec MTN B Summary"}</definedName>
    <definedName name="wrn.Distribution._.Version." hidden="1">{"RedPrem_InitRed View",#N/A,FALSE,"Sec MTN B Summary"}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CB." localSheetId="0" hidden="1">{"FCB_ALL",#N/A,FALSE,"FCB"}</definedName>
    <definedName name="wrn.FCB." hidden="1">{"FCB_ALL",#N/A,FALSE,"FCB"}</definedName>
    <definedName name="wrn.fcb2" localSheetId="0" hidden="1">{"FCB_ALL",#N/A,FALSE,"FCB"}</definedName>
    <definedName name="wrn.fcb2" hidden="1">{"FCB_ALL",#N/A,FALSE,"FCB"}</definedName>
    <definedName name="wrn.Financials." localSheetId="0" hidden="1">{#N/A,#N/A,TRUE,"Income Statement";#N/A,#N/A,TRUE,"Balance Sheet";#N/A,#N/A,TRUE,"Cash Flow"}</definedName>
    <definedName name="wrn.Financials." hidden="1">{#N/A,#N/A,TRUE,"Income Statement";#N/A,#N/A,TRUE,"Balance Sheet";#N/A,#N/A,TRUE,"Cash Flow"}</definedName>
    <definedName name="wrn.Five._.Year._.Test." localSheetId="0" hidden="1">{"Five Year Plan",#N/A,TRUE,"Monthly Summary-IIIXIILP";"Five Year Plan",#N/A,TRUE,"Cash Flow"}</definedName>
    <definedName name="wrn.Five._.Year._.Test." hidden="1">{"Five Year Plan",#N/A,TRUE,"Monthly Summary-IIIXIILP";"Five Year Plan",#N/A,TRUE,"Cash Flow"}</definedName>
    <definedName name="wrn.full._.report." localSheetId="0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wrn.full._.report.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eg." localSheetId="0" hidden="1">{"three",#N/A,FALSE,"Capital";"four",#N/A,FALSE,"Capital"}</definedName>
    <definedName name="wrn.greg." hidden="1">{"three",#N/A,FALSE,"Capital";"four",#N/A,FALSE,"Capital"}</definedName>
    <definedName name="wrn.III._.X._.Co._.Five._.Year._.Plan." localSheetId="0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definedName>
    <definedName name="wrn.III._.X._.Co._.Five._.Year._.Plan.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definedName>
    <definedName name="wrn.IIIXCo._.Five._.Year._.Summary._.Reports." localSheetId="0" hidden="1">{#N/A,#N/A,TRUE,"Title Page-Financial Stmts IIIX";#N/A,#N/A,TRUE,"Sumry_Income IIIXCo";#N/A,#N/A,TRUE,"Sumry_Balance Sheet IIIXCo";#N/A,#N/A,TRUE,"Sumry_Cash Flow IIIXCo";#N/A,#N/A,TRUE,"Antelope Creek";#N/A,#N/A,TRUE,"QEP";#N/A,#N/A,TRUE,"Raton"}</definedName>
    <definedName name="wrn.IIIXCo._.Five._.Year._.Summary._.Reports." hidden="1">{#N/A,#N/A,TRUE,"Title Page-Financial Stmts IIIX";#N/A,#N/A,TRUE,"Sumry_Income IIIXCo";#N/A,#N/A,TRUE,"Sumry_Balance Sheet IIIXCo";#N/A,#N/A,TRUE,"Sumry_Cash Flow IIIXCo";#N/A,#N/A,TRUE,"Antelope Creek";#N/A,#N/A,TRUE,"QEP";#N/A,#N/A,TRUE,"Raton"}</definedName>
    <definedName name="wrn.IIIXCo._.FY._.2004._.Plan." localSheetId="0" hidden="1">{"IIIXCo FY 04 Plan",#N/A,FALSE,"Monthly Summary-IIIXIILP"}</definedName>
    <definedName name="wrn.IIIXCo._.FY._.2004._.Plan." hidden="1">{"IIIXCo FY 04 Plan",#N/A,FALSE,"Monthly Summary-IIIXIILP"}</definedName>
    <definedName name="wrn.Inputs." localSheetId="0" hidden="1">{"Inflation-BaseYear",#N/A,FALSE,"Inputs"}</definedName>
    <definedName name="wrn.Inputs." hidden="1">{"Inflation-BaseYear",#N/A,FALSE,"Inputs"}</definedName>
    <definedName name="wrn.Invested._.Capital." localSheetId="0" hidden="1">{#N/A,#N/A,FALSE,"Invested Capital-Total";#N/A,#N/A,FALSE,"Invested Capital-SEI";#N/A,#N/A,FALSE,"Invested Capital-Utah";#N/A,#N/A,FALSE,"Invested Capital-Raton"}</definedName>
    <definedName name="wrn.Invested._.Capital." hidden="1">{#N/A,#N/A,FALSE,"Invested Capital-Total";#N/A,#N/A,FALSE,"Invested Capital-SEI";#N/A,#N/A,FALSE,"Invested Capital-Utah";#N/A,#N/A,FALSE,"Invested Capital-Raton"}</definedName>
    <definedName name="wrn.Liab." localSheetId="0" hidden="1">{"LIAB",#N/A,FALSE,"Liab"}</definedName>
    <definedName name="wrn.Liab." hidden="1">{"LIAB",#N/A,FALSE,"Liab"}</definedName>
    <definedName name="wrn.Monthly_Yr1." localSheetId="0" hidden="1">{"ISP1Y1",#N/A,TRUE,"Template";"ISP2Y1",#N/A,TRUE,"Template";"BSY1",#N/A,TRUE,"Template";"ICFY1",#N/A,TRUE,"Template";"TPY1",#N/A,TRUE,"Template";"CtrlY1",#N/A,TRUE,"Template"}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localSheetId="0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localSheetId="0" hidden="1">{"ISP1Y2",#N/A,TRUE,"Template";"ISP2Y2",#N/A,TRUE,"Template";"BSY2",#N/A,TRUE,"Template";"ICFY2",#N/A,TRUE,"Template";"TPY2",#N/A,TRUE,"Template";"CtrlY2",#N/A,TRUE,"Template"}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NetWorth." localSheetId="0" hidden="1">{"NW",#N/A,FALSE,"STMT"}</definedName>
    <definedName name="wrn.NetWorth." hidden="1">{"NW",#N/A,FALSE,"STMT"}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utput3Column." localSheetId="0" hidden="1">{"Output-3Column",#N/A,FALSE,"Output"}</definedName>
    <definedName name="wrn.Output3Column." hidden="1">{"Output-3Column",#N/A,FALSE,"Output"}</definedName>
    <definedName name="wrn.OutputAll." localSheetId="0" hidden="1">{"Output-All",#N/A,FALSE,"Output"}</definedName>
    <definedName name="wrn.OutputAll." hidden="1">{"Output-All",#N/A,FALSE,"Output"}</definedName>
    <definedName name="wrn.OutputBaseYear." localSheetId="0" hidden="1">{"Output-BaseYear",#N/A,FALSE,"Output"}</definedName>
    <definedName name="wrn.OutputBaseYear." hidden="1">{"Output-BaseYear",#N/A,FALSE,"Output"}</definedName>
    <definedName name="wrn.OutputMin." localSheetId="0" hidden="1">{"Output-Min",#N/A,FALSE,"Output"}</definedName>
    <definedName name="wrn.OutputMin." hidden="1">{"Output-Min",#N/A,FALSE,"Output"}</definedName>
    <definedName name="wrn.OutputPercent." localSheetId="0" hidden="1">{"Output%",#N/A,FALSE,"Output"}</definedName>
    <definedName name="wrn.OutputPercent." hidden="1">{"Output%",#N/A,FALSE,"Output"}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d." localSheetId="0" hidden="1">{"Pfd",#N/A,FALSE,"Pfd"}</definedName>
    <definedName name="wrn.Pfd." hidden="1">{"Pfd",#N/A,FALSE,"Pfd"}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ivot1." localSheetId="0" hidden="1">{"Pivot1",#N/A,FALSE,"Redemption_Maturity Extract"}</definedName>
    <definedName name="wrn.Pivot1." hidden="1">{"Pivot1",#N/A,FALSE,"Redemption_Maturity Extract"}</definedName>
    <definedName name="wrn.Pivot2." localSheetId="0" hidden="1">{"Pivot2",#N/A,FALSE,"Redemption_Maturity Extract"}</definedName>
    <definedName name="wrn.Pivot2." hidden="1">{"Pivot2",#N/A,FALSE,"Redemption_Maturity Extract"}</definedName>
    <definedName name="wrn.Plan._.2004." localSheetId="0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definedName>
    <definedName name="wrn.Plan._.2004.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intAll." localSheetId="0" hidden="1">{"PA1",#N/A,TRUE,"BORDMW";"pa2",#N/A,TRUE,"BORDMW";"PA3",#N/A,TRUE,"BORDMW";"PA4",#N/A,TRUE,"BORDMW"}</definedName>
    <definedName name="wrn.PrintAll." hidden="1">{"PA1",#N/A,TRUE,"BORDMW";"pa2",#N/A,TRUE,"BORDMW";"PA3",#N/A,TRUE,"BORDMW";"PA4",#N/A,TRUE,"BORDMW"}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quarterly." localSheetId="0" hidden="1">{"quarterly",#N/A,FALSE,"Pro Forma"}</definedName>
    <definedName name="wrn.quarterly." hidden="1">{"quarterly",#N/A,FALSE,"Pro Forma"}</definedName>
    <definedName name="wrn.Reformat._.only." localSheetId="0" hidden="1">{#N/A,#N/A,FALSE,"Dec 1999 mapping"}</definedName>
    <definedName name="wrn.Reformat._.only." hidden="1">{#N/A,#N/A,FALSE,"Dec 1999 mapping"}</definedName>
    <definedName name="wrn.Releases._.Cash._.Accrual." localSheetId="0" hidden="1">{"a_releases",#N/A,FALSE,"Summary";"a_cash",#N/A,FALSE,"Summary";"a_accrual",#N/A,FALSE,"Summary"}</definedName>
    <definedName name="wrn.Releases._.Cash._.Accrual." hidden="1">{"a_releases",#N/A,FALSE,"Summary";"a_cash",#N/A,FALSE,"Summary";"a_accrual",#N/A,FALSE,"Summary"}</definedName>
    <definedName name="wrn.rpt96." localSheetId="0" hidden="1">{"rmrev1",#N/A,FALSE,"Forecast96";"rmrev2",#N/A,FALSE,"Forecast96";"rmrev3",#N/A,FALSE,"Forecast96"}</definedName>
    <definedName name="wrn.rpt96." hidden="1">{"rmrev1",#N/A,FALSE,"Forecast96";"rmrev2",#N/A,FALSE,"Forecast96";"rmrev3",#N/A,FALSE,"Forecast96"}</definedName>
    <definedName name="wrn.sales." localSheetId="0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_.and._.Debt." localSheetId="0" hidden="1">{"a_sales",#N/A,FALSE,"Summary";"a_debt",#N/A,FALSE,"Summary"}</definedName>
    <definedName name="wrn.Sales._.and._.Debt." hidden="1">{"a_sales",#N/A,FALSE,"Summary";"a_debt",#N/A,FALSE,"Summary"}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._.BC." localSheetId="0" hidden="1">{"SCHED_B&amp;C",#N/A,FALSE,"A"}</definedName>
    <definedName name="wrn.SCHED._.BC." hidden="1">{"SCHED_B&amp;C",#N/A,FALSE,"A"}</definedName>
    <definedName name="wrn.SCHED._.DE." localSheetId="0" hidden="1">{"SCHED_D&amp;E",#N/A,FALSE,"A"}</definedName>
    <definedName name="wrn.SCHED._.DE." hidden="1">{"SCHED_D&amp;E",#N/A,FALSE,"A"}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hared._.Costs." localSheetId="0" hidden="1">{"cash flow",#N/A,FALSE,"Shared Costs";"allocations",#N/A,FALSE,"Shared Costs"}</definedName>
    <definedName name="wrn.Shared._.Costs." hidden="1">{"cash flow",#N/A,FALSE,"Shared Costs";"allocations",#N/A,FALSE,"Shared Costs"}</definedName>
    <definedName name="wrn.SHEDA." localSheetId="0" hidden="1">{"SCHED_A",#N/A,FALSE,"A"}</definedName>
    <definedName name="wrn.SHEDA." hidden="1">{"SCHED_A",#N/A,FALSE,"A"}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Tariff99." localSheetId="0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Tariff99.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Wacc." localSheetId="0" hidden="1">{"Area1",#N/A,FALSE,"OREWACC";"Area2",#N/A,FALSE,"OREWACC"}</definedName>
    <definedName name="wrn.Wacc." hidden="1">{"Area1",#N/A,FALSE,"OREWACC";"Area2",#N/A,FALSE,"OREWACC"}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rng" localSheetId="0" hidden="1">{"Output-BaseYear",#N/A,FALSE,"Output"}</definedName>
    <definedName name="wrng" hidden="1">{"Output-BaseYear",#N/A,FALSE,"Output"}</definedName>
    <definedName name="wrnh" localSheetId="0" hidden="1">{"Output-All",#N/A,FALSE,"Output"}</definedName>
    <definedName name="wrnh" hidden="1">{"Output-All",#N/A,FALSE,"Output"}</definedName>
    <definedName name="wvu.allocations." localSheetId="0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llocations.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nnual." localSheetId="0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_.hotel." localSheetId="0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annual._.hotel.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bottom._.line." localSheetId="0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bottom._.line.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cash._.flow." localSheetId="0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ash._.flow.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ombo." localSheetId="0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combo.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full." localSheetId="0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full.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offsite." localSheetId="0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ffsite.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nsite." localSheetId="0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onsite.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quarterly." localSheetId="0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  <definedName name="wvu.quarterly.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  <definedName name="xxx" localSheetId="0" hidden="1">#REF!</definedName>
    <definedName name="xxx" hidden="1">#REF!</definedName>
    <definedName name="y" localSheetId="0" hidden="1">#REF!</definedName>
    <definedName name="y" hidden="1">#REF!</definedName>
    <definedName name="z" hidden="1">'[1]DSM Output'!$G$21:$G$23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A2" i="2"/>
  <c r="A3" i="2"/>
  <c r="A4" i="2"/>
  <c r="G10" i="2"/>
  <c r="J10" i="2"/>
  <c r="J31" i="2" s="1"/>
  <c r="A11" i="2"/>
  <c r="G11" i="2"/>
  <c r="J11" i="2"/>
  <c r="J12" i="2"/>
  <c r="G13" i="2"/>
  <c r="G31" i="2" s="1"/>
  <c r="J13" i="2"/>
  <c r="G14" i="2"/>
  <c r="J14" i="2"/>
  <c r="J15" i="2"/>
  <c r="G16" i="2"/>
  <c r="J16" i="2"/>
  <c r="G17" i="2"/>
  <c r="J17" i="2"/>
  <c r="G18" i="2"/>
  <c r="J18" i="2"/>
  <c r="G19" i="2"/>
  <c r="J19" i="2"/>
  <c r="G20" i="2"/>
  <c r="J20" i="2"/>
  <c r="G21" i="2"/>
  <c r="J21" i="2"/>
  <c r="G22" i="2"/>
  <c r="J22" i="2"/>
  <c r="G23" i="2"/>
  <c r="J23" i="2"/>
  <c r="G24" i="2"/>
  <c r="J24" i="2"/>
  <c r="G25" i="2"/>
  <c r="J25" i="2"/>
  <c r="Q25" i="2"/>
  <c r="J26" i="2"/>
  <c r="G27" i="2"/>
  <c r="J27" i="2"/>
  <c r="G28" i="2"/>
  <c r="J28" i="2"/>
  <c r="G29" i="2"/>
  <c r="J29" i="2"/>
  <c r="G30" i="2"/>
  <c r="J30" i="2"/>
  <c r="F31" i="2"/>
  <c r="I31" i="2"/>
  <c r="L31" i="2"/>
  <c r="J33" i="2"/>
  <c r="F34" i="2"/>
  <c r="G34" i="2"/>
  <c r="I34" i="2"/>
  <c r="J34" i="2"/>
  <c r="L34" i="2"/>
  <c r="L262" i="2" s="1"/>
  <c r="G36" i="2"/>
  <c r="J36" i="2"/>
  <c r="K276" i="2" s="1"/>
  <c r="M276" i="2" s="1"/>
  <c r="G37" i="2"/>
  <c r="J37" i="2"/>
  <c r="G38" i="2"/>
  <c r="J38" i="2"/>
  <c r="G39" i="2"/>
  <c r="J39" i="2"/>
  <c r="G40" i="2"/>
  <c r="J40" i="2"/>
  <c r="K272" i="2" s="1"/>
  <c r="M272" i="2" s="1"/>
  <c r="G41" i="2"/>
  <c r="J41" i="2"/>
  <c r="G42" i="2"/>
  <c r="F273" i="2" s="1"/>
  <c r="H273" i="2" s="1"/>
  <c r="G43" i="2"/>
  <c r="G44" i="2"/>
  <c r="J44" i="2"/>
  <c r="G45" i="2"/>
  <c r="J45" i="2"/>
  <c r="G46" i="2"/>
  <c r="G47" i="2"/>
  <c r="J47" i="2"/>
  <c r="G48" i="2"/>
  <c r="J48" i="2"/>
  <c r="G49" i="2"/>
  <c r="J49" i="2"/>
  <c r="G50" i="2"/>
  <c r="J50" i="2"/>
  <c r="G51" i="2"/>
  <c r="J51" i="2"/>
  <c r="G52" i="2"/>
  <c r="J52" i="2"/>
  <c r="G53" i="2"/>
  <c r="J53" i="2"/>
  <c r="G54" i="2"/>
  <c r="J54" i="2"/>
  <c r="G55" i="2"/>
  <c r="J55" i="2"/>
  <c r="G56" i="2"/>
  <c r="J56" i="2"/>
  <c r="G57" i="2"/>
  <c r="J57" i="2"/>
  <c r="G58" i="2"/>
  <c r="J58" i="2"/>
  <c r="G59" i="2"/>
  <c r="J59" i="2"/>
  <c r="G60" i="2"/>
  <c r="J60" i="2"/>
  <c r="G61" i="2"/>
  <c r="J61" i="2"/>
  <c r="G62" i="2"/>
  <c r="J62" i="2"/>
  <c r="G63" i="2"/>
  <c r="J63" i="2"/>
  <c r="G64" i="2"/>
  <c r="J64" i="2"/>
  <c r="G65" i="2"/>
  <c r="J65" i="2"/>
  <c r="G66" i="2"/>
  <c r="J66" i="2"/>
  <c r="G67" i="2"/>
  <c r="J67" i="2"/>
  <c r="G68" i="2"/>
  <c r="J68" i="2"/>
  <c r="G69" i="2"/>
  <c r="J69" i="2"/>
  <c r="G70" i="2"/>
  <c r="J70" i="2"/>
  <c r="G71" i="2"/>
  <c r="J71" i="2"/>
  <c r="G72" i="2"/>
  <c r="J72" i="2"/>
  <c r="G73" i="2"/>
  <c r="J73" i="2"/>
  <c r="G74" i="2"/>
  <c r="J74" i="2"/>
  <c r="G75" i="2"/>
  <c r="J75" i="2"/>
  <c r="G76" i="2"/>
  <c r="J76" i="2"/>
  <c r="G77" i="2"/>
  <c r="J77" i="2"/>
  <c r="G78" i="2"/>
  <c r="J78" i="2"/>
  <c r="G79" i="2"/>
  <c r="J79" i="2"/>
  <c r="G80" i="2"/>
  <c r="J80" i="2"/>
  <c r="G81" i="2"/>
  <c r="J81" i="2"/>
  <c r="G82" i="2"/>
  <c r="J82" i="2"/>
  <c r="G83" i="2"/>
  <c r="J83" i="2"/>
  <c r="G84" i="2"/>
  <c r="J84" i="2"/>
  <c r="G85" i="2"/>
  <c r="J85" i="2"/>
  <c r="G86" i="2"/>
  <c r="J87" i="2"/>
  <c r="G88" i="2"/>
  <c r="F268" i="2" s="1"/>
  <c r="H268" i="2" s="1"/>
  <c r="J88" i="2"/>
  <c r="K268" i="2" s="1"/>
  <c r="M268" i="2" s="1"/>
  <c r="G89" i="2"/>
  <c r="J89" i="2"/>
  <c r="F183" i="2"/>
  <c r="G90" i="2"/>
  <c r="J90" i="2"/>
  <c r="J91" i="2"/>
  <c r="J92" i="2"/>
  <c r="G93" i="2"/>
  <c r="J93" i="2"/>
  <c r="G94" i="2"/>
  <c r="J94" i="2"/>
  <c r="G95" i="2"/>
  <c r="J95" i="2"/>
  <c r="G96" i="2"/>
  <c r="G97" i="2"/>
  <c r="J97" i="2"/>
  <c r="G98" i="2"/>
  <c r="G99" i="2"/>
  <c r="J99" i="2"/>
  <c r="J100" i="2"/>
  <c r="J101" i="2"/>
  <c r="G102" i="2"/>
  <c r="J102" i="2"/>
  <c r="G103" i="2"/>
  <c r="J103" i="2"/>
  <c r="K282" i="2" s="1"/>
  <c r="M282" i="2" s="1"/>
  <c r="G104" i="2"/>
  <c r="G105" i="2"/>
  <c r="G106" i="2"/>
  <c r="J106" i="2"/>
  <c r="G107" i="2"/>
  <c r="G108" i="2"/>
  <c r="G109" i="2"/>
  <c r="J109" i="2"/>
  <c r="G110" i="2"/>
  <c r="G111" i="2"/>
  <c r="J111" i="2"/>
  <c r="G112" i="2"/>
  <c r="J112" i="2"/>
  <c r="G113" i="2"/>
  <c r="J113" i="2"/>
  <c r="G114" i="2"/>
  <c r="J114" i="2"/>
  <c r="G115" i="2"/>
  <c r="J115" i="2"/>
  <c r="G116" i="2"/>
  <c r="G117" i="2"/>
  <c r="J117" i="2"/>
  <c r="G118" i="2"/>
  <c r="J118" i="2"/>
  <c r="G119" i="2"/>
  <c r="J119" i="2"/>
  <c r="G120" i="2"/>
  <c r="F269" i="2" s="1"/>
  <c r="H269" i="2" s="1"/>
  <c r="G121" i="2"/>
  <c r="F276" i="2" s="1"/>
  <c r="H276" i="2" s="1"/>
  <c r="J121" i="2"/>
  <c r="G122" i="2"/>
  <c r="G123" i="2"/>
  <c r="J123" i="2"/>
  <c r="G124" i="2"/>
  <c r="J124" i="2"/>
  <c r="G125" i="2"/>
  <c r="J125" i="2"/>
  <c r="G126" i="2"/>
  <c r="J126" i="2"/>
  <c r="G127" i="2"/>
  <c r="J127" i="2"/>
  <c r="G128" i="2"/>
  <c r="J128" i="2"/>
  <c r="G129" i="2"/>
  <c r="G130" i="2"/>
  <c r="G131" i="2"/>
  <c r="G132" i="2"/>
  <c r="G133" i="2"/>
  <c r="G134" i="2"/>
  <c r="G135" i="2"/>
  <c r="J135" i="2"/>
  <c r="G136" i="2"/>
  <c r="G137" i="2"/>
  <c r="G138" i="2"/>
  <c r="F275" i="2" s="1"/>
  <c r="H275" i="2" s="1"/>
  <c r="J138" i="2"/>
  <c r="G139" i="2"/>
  <c r="J139" i="2"/>
  <c r="G140" i="2"/>
  <c r="G141" i="2"/>
  <c r="G142" i="2"/>
  <c r="J142" i="2"/>
  <c r="G143" i="2"/>
  <c r="J143" i="2"/>
  <c r="G144" i="2"/>
  <c r="J144" i="2"/>
  <c r="G145" i="2"/>
  <c r="J145" i="2"/>
  <c r="G146" i="2"/>
  <c r="J146" i="2"/>
  <c r="G147" i="2"/>
  <c r="J147" i="2"/>
  <c r="G148" i="2"/>
  <c r="J148" i="2"/>
  <c r="J149" i="2"/>
  <c r="G150" i="2"/>
  <c r="G151" i="2"/>
  <c r="J151" i="2"/>
  <c r="G152" i="2"/>
  <c r="J152" i="2"/>
  <c r="G153" i="2"/>
  <c r="J153" i="2"/>
  <c r="G154" i="2"/>
  <c r="J154" i="2"/>
  <c r="G155" i="2"/>
  <c r="J155" i="2"/>
  <c r="G156" i="2"/>
  <c r="J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I183" i="2"/>
  <c r="L183" i="2"/>
  <c r="Q183" i="2"/>
  <c r="G185" i="2"/>
  <c r="F295" i="2" s="1"/>
  <c r="H295" i="2" s="1"/>
  <c r="J185" i="2"/>
  <c r="G186" i="2"/>
  <c r="F297" i="2" s="1"/>
  <c r="H297" i="2" s="1"/>
  <c r="J186" i="2"/>
  <c r="K297" i="2" s="1"/>
  <c r="M297" i="2" s="1"/>
  <c r="G187" i="2"/>
  <c r="J187" i="2"/>
  <c r="G188" i="2"/>
  <c r="J188" i="2"/>
  <c r="K285" i="2" s="1"/>
  <c r="M285" i="2" s="1"/>
  <c r="G189" i="2"/>
  <c r="J189" i="2"/>
  <c r="G190" i="2"/>
  <c r="J190" i="2"/>
  <c r="G191" i="2"/>
  <c r="J191" i="2"/>
  <c r="G192" i="2"/>
  <c r="J192" i="2"/>
  <c r="G193" i="2"/>
  <c r="J193" i="2"/>
  <c r="G194" i="2"/>
  <c r="J194" i="2"/>
  <c r="G195" i="2"/>
  <c r="J195" i="2"/>
  <c r="G196" i="2"/>
  <c r="J196" i="2"/>
  <c r="G197" i="2"/>
  <c r="J197" i="2"/>
  <c r="G198" i="2"/>
  <c r="J198" i="2"/>
  <c r="G199" i="2"/>
  <c r="J199" i="2"/>
  <c r="G200" i="2"/>
  <c r="G260" i="2" s="1"/>
  <c r="J200" i="2"/>
  <c r="G201" i="2"/>
  <c r="J201" i="2"/>
  <c r="G202" i="2"/>
  <c r="J202" i="2"/>
  <c r="G203" i="2"/>
  <c r="J203" i="2"/>
  <c r="G204" i="2"/>
  <c r="J204" i="2"/>
  <c r="G205" i="2"/>
  <c r="J205" i="2"/>
  <c r="G206" i="2"/>
  <c r="F283" i="2" s="1"/>
  <c r="H283" i="2" s="1"/>
  <c r="J206" i="2"/>
  <c r="G207" i="2"/>
  <c r="J207" i="2"/>
  <c r="G208" i="2"/>
  <c r="J208" i="2"/>
  <c r="G209" i="2"/>
  <c r="J209" i="2"/>
  <c r="G210" i="2"/>
  <c r="J210" i="2"/>
  <c r="G211" i="2"/>
  <c r="J211" i="2"/>
  <c r="G212" i="2"/>
  <c r="J212" i="2"/>
  <c r="G213" i="2"/>
  <c r="J213" i="2"/>
  <c r="G214" i="2"/>
  <c r="J214" i="2"/>
  <c r="G215" i="2"/>
  <c r="J215" i="2"/>
  <c r="G216" i="2"/>
  <c r="J216" i="2"/>
  <c r="G217" i="2"/>
  <c r="J217" i="2"/>
  <c r="K301" i="2" s="1"/>
  <c r="M301" i="2" s="1"/>
  <c r="G218" i="2"/>
  <c r="J218" i="2"/>
  <c r="G219" i="2"/>
  <c r="J219" i="2"/>
  <c r="G220" i="2"/>
  <c r="J220" i="2"/>
  <c r="G221" i="2"/>
  <c r="J221" i="2"/>
  <c r="G222" i="2"/>
  <c r="J222" i="2"/>
  <c r="G223" i="2"/>
  <c r="J223" i="2"/>
  <c r="G224" i="2"/>
  <c r="J224" i="2"/>
  <c r="G225" i="2"/>
  <c r="J225" i="2"/>
  <c r="G226" i="2"/>
  <c r="J226" i="2"/>
  <c r="G227" i="2"/>
  <c r="J227" i="2"/>
  <c r="G228" i="2"/>
  <c r="J228" i="2"/>
  <c r="G229" i="2"/>
  <c r="J229" i="2"/>
  <c r="G230" i="2"/>
  <c r="J230" i="2"/>
  <c r="G231" i="2"/>
  <c r="J231" i="2"/>
  <c r="G232" i="2"/>
  <c r="J232" i="2"/>
  <c r="G233" i="2"/>
  <c r="J233" i="2"/>
  <c r="G234" i="2"/>
  <c r="J234" i="2"/>
  <c r="G235" i="2"/>
  <c r="J235" i="2"/>
  <c r="G236" i="2"/>
  <c r="J236" i="2"/>
  <c r="G237" i="2"/>
  <c r="J237" i="2"/>
  <c r="G238" i="2"/>
  <c r="J238" i="2"/>
  <c r="G239" i="2"/>
  <c r="G240" i="2"/>
  <c r="G241" i="2"/>
  <c r="G242" i="2"/>
  <c r="J242" i="2"/>
  <c r="G243" i="2"/>
  <c r="J243" i="2"/>
  <c r="G244" i="2"/>
  <c r="J244" i="2"/>
  <c r="G245" i="2"/>
  <c r="J245" i="2"/>
  <c r="G246" i="2"/>
  <c r="J246" i="2"/>
  <c r="G247" i="2"/>
  <c r="J247" i="2"/>
  <c r="G248" i="2"/>
  <c r="J248" i="2"/>
  <c r="G249" i="2"/>
  <c r="J249" i="2"/>
  <c r="G250" i="2"/>
  <c r="J250" i="2"/>
  <c r="G251" i="2"/>
  <c r="J251" i="2"/>
  <c r="G252" i="2"/>
  <c r="J252" i="2"/>
  <c r="G253" i="2"/>
  <c r="J253" i="2"/>
  <c r="G254" i="2"/>
  <c r="J254" i="2"/>
  <c r="G255" i="2"/>
  <c r="J255" i="2"/>
  <c r="G256" i="2"/>
  <c r="J256" i="2"/>
  <c r="G257" i="2"/>
  <c r="J257" i="2"/>
  <c r="G258" i="2"/>
  <c r="J258" i="2"/>
  <c r="G259" i="2"/>
  <c r="F300" i="2" s="1"/>
  <c r="H300" i="2" s="1"/>
  <c r="J259" i="2"/>
  <c r="Q259" i="2"/>
  <c r="F260" i="2"/>
  <c r="I260" i="2"/>
  <c r="L260" i="2"/>
  <c r="F267" i="2"/>
  <c r="H267" i="2" s="1"/>
  <c r="K267" i="2"/>
  <c r="L267" i="2"/>
  <c r="G268" i="2"/>
  <c r="L268" i="2"/>
  <c r="K269" i="2"/>
  <c r="L269" i="2"/>
  <c r="M269" i="2"/>
  <c r="F270" i="2"/>
  <c r="H270" i="2" s="1"/>
  <c r="G270" i="2"/>
  <c r="K270" i="2"/>
  <c r="M270" i="2" s="1"/>
  <c r="L270" i="2"/>
  <c r="F271" i="2"/>
  <c r="H271" i="2" s="1"/>
  <c r="G271" i="2"/>
  <c r="K271" i="2"/>
  <c r="M271" i="2" s="1"/>
  <c r="L271" i="2"/>
  <c r="G272" i="2"/>
  <c r="L272" i="2"/>
  <c r="G273" i="2"/>
  <c r="L273" i="2" s="1"/>
  <c r="K273" i="2"/>
  <c r="M273" i="2" s="1"/>
  <c r="G274" i="2"/>
  <c r="L274" i="2"/>
  <c r="G275" i="2"/>
  <c r="K275" i="2"/>
  <c r="L275" i="2"/>
  <c r="M275" i="2"/>
  <c r="G276" i="2"/>
  <c r="L276" i="2" s="1"/>
  <c r="K277" i="2"/>
  <c r="M277" i="2" s="1"/>
  <c r="L277" i="2"/>
  <c r="F278" i="2"/>
  <c r="H278" i="2" s="1"/>
  <c r="G278" i="2"/>
  <c r="K278" i="2"/>
  <c r="L278" i="2"/>
  <c r="M278" i="2"/>
  <c r="F279" i="2"/>
  <c r="G279" i="2"/>
  <c r="L279" i="2" s="1"/>
  <c r="H279" i="2"/>
  <c r="F280" i="2"/>
  <c r="G280" i="2"/>
  <c r="L280" i="2" s="1"/>
  <c r="H280" i="2"/>
  <c r="K280" i="2"/>
  <c r="M280" i="2" s="1"/>
  <c r="F281" i="2"/>
  <c r="G281" i="2"/>
  <c r="H281" i="2"/>
  <c r="K281" i="2"/>
  <c r="L281" i="2"/>
  <c r="M281" i="2"/>
  <c r="F282" i="2"/>
  <c r="H282" i="2" s="1"/>
  <c r="G282" i="2"/>
  <c r="L282" i="2" s="1"/>
  <c r="G283" i="2"/>
  <c r="L283" i="2" s="1"/>
  <c r="F284" i="2"/>
  <c r="H284" i="2" s="1"/>
  <c r="K284" i="2"/>
  <c r="L284" i="2"/>
  <c r="M284" i="2"/>
  <c r="F285" i="2"/>
  <c r="H285" i="2" s="1"/>
  <c r="G285" i="2"/>
  <c r="L285" i="2" s="1"/>
  <c r="F286" i="2"/>
  <c r="H286" i="2" s="1"/>
  <c r="G286" i="2"/>
  <c r="L286" i="2" s="1"/>
  <c r="K286" i="2"/>
  <c r="F287" i="2"/>
  <c r="G287" i="2"/>
  <c r="H287" i="2"/>
  <c r="K287" i="2"/>
  <c r="L287" i="2"/>
  <c r="M287" i="2"/>
  <c r="F288" i="2"/>
  <c r="H288" i="2" s="1"/>
  <c r="G288" i="2"/>
  <c r="K288" i="2"/>
  <c r="L288" i="2"/>
  <c r="M288" i="2"/>
  <c r="F289" i="2"/>
  <c r="H289" i="2" s="1"/>
  <c r="G289" i="2"/>
  <c r="L289" i="2" s="1"/>
  <c r="K289" i="2"/>
  <c r="M289" i="2" s="1"/>
  <c r="F290" i="2"/>
  <c r="G290" i="2"/>
  <c r="H290" i="2"/>
  <c r="K290" i="2"/>
  <c r="L290" i="2"/>
  <c r="M290" i="2"/>
  <c r="G291" i="2"/>
  <c r="L291" i="2"/>
  <c r="F292" i="2"/>
  <c r="H292" i="2" s="1"/>
  <c r="G292" i="2"/>
  <c r="L292" i="2" s="1"/>
  <c r="M292" i="2" s="1"/>
  <c r="K292" i="2"/>
  <c r="F293" i="2"/>
  <c r="H293" i="2" s="1"/>
  <c r="G293" i="2"/>
  <c r="K293" i="2"/>
  <c r="L293" i="2"/>
  <c r="M293" i="2"/>
  <c r="F294" i="2"/>
  <c r="H294" i="2" s="1"/>
  <c r="G294" i="2"/>
  <c r="K294" i="2"/>
  <c r="L294" i="2"/>
  <c r="M294" i="2"/>
  <c r="G295" i="2"/>
  <c r="L295" i="2"/>
  <c r="F296" i="2"/>
  <c r="H296" i="2" s="1"/>
  <c r="G296" i="2"/>
  <c r="K296" i="2"/>
  <c r="M296" i="2" s="1"/>
  <c r="L296" i="2"/>
  <c r="G297" i="2"/>
  <c r="L297" i="2"/>
  <c r="F298" i="2"/>
  <c r="H298" i="2" s="1"/>
  <c r="G298" i="2"/>
  <c r="K298" i="2"/>
  <c r="L298" i="2"/>
  <c r="M298" i="2"/>
  <c r="F299" i="2"/>
  <c r="H299" i="2"/>
  <c r="K299" i="2"/>
  <c r="G300" i="2"/>
  <c r="L300" i="2"/>
  <c r="F301" i="2"/>
  <c r="H301" i="2" s="1"/>
  <c r="G301" i="2"/>
  <c r="L301" i="2" s="1"/>
  <c r="K283" i="2" l="1"/>
  <c r="M283" i="2" s="1"/>
  <c r="J260" i="2"/>
  <c r="I262" i="2"/>
  <c r="K266" i="2"/>
  <c r="F266" i="2"/>
  <c r="F262" i="2"/>
  <c r="F274" i="2"/>
  <c r="H274" i="2" s="1"/>
  <c r="M267" i="2"/>
  <c r="K291" i="2"/>
  <c r="M291" i="2" s="1"/>
  <c r="K300" i="2"/>
  <c r="M300" i="2" s="1"/>
  <c r="F291" i="2"/>
  <c r="H291" i="2" s="1"/>
  <c r="K274" i="2"/>
  <c r="M274" i="2" s="1"/>
  <c r="G183" i="2"/>
  <c r="G262" i="2" s="1"/>
  <c r="J262" i="2"/>
  <c r="F277" i="2"/>
  <c r="H277" i="2" s="1"/>
  <c r="M286" i="2"/>
  <c r="K279" i="2"/>
  <c r="M279" i="2" s="1"/>
  <c r="J183" i="2"/>
  <c r="K295" i="2"/>
  <c r="M295" i="2" s="1"/>
  <c r="A13" i="2"/>
  <c r="F272" i="2"/>
  <c r="H272" i="2" s="1"/>
  <c r="H302" i="2" s="1"/>
  <c r="A12" i="2"/>
  <c r="M302" i="2" l="1"/>
  <c r="F302" i="2"/>
  <c r="K302" i="2"/>
  <c r="A14" i="2"/>
  <c r="A15" i="2" l="1"/>
  <c r="A16" i="2" l="1"/>
  <c r="A17" i="2" l="1"/>
  <c r="A18" i="2" l="1"/>
  <c r="A19" i="2" l="1"/>
  <c r="A20" i="2" l="1"/>
  <c r="A21" i="2" l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</calcChain>
</file>

<file path=xl/sharedStrings.xml><?xml version="1.0" encoding="utf-8"?>
<sst xmlns="http://schemas.openxmlformats.org/spreadsheetml/2006/main" count="788" uniqueCount="533">
  <si>
    <t>`</t>
  </si>
  <si>
    <t>JAD WP-1.28</t>
  </si>
  <si>
    <t xml:space="preserve"> Proposed Plant Additions</t>
  </si>
  <si>
    <t>Line No.</t>
  </si>
  <si>
    <t xml:space="preserve">Function            </t>
  </si>
  <si>
    <t>Funding Project</t>
  </si>
  <si>
    <t xml:space="preserve"> Description      </t>
  </si>
  <si>
    <t xml:space="preserve">FERC Account No. </t>
  </si>
  <si>
    <t>WA 2024 Cascade Plant Additions</t>
  </si>
  <si>
    <t>Proposed Provisional Plant 2024</t>
  </si>
  <si>
    <t>WA 2024 Estimated In-Service Date</t>
  </si>
  <si>
    <t>WA 2025 Cascade Plant Additions</t>
  </si>
  <si>
    <t>Proposed Provisional Plant 2025</t>
  </si>
  <si>
    <t>WA 2025 Estimated In-Service Date</t>
  </si>
  <si>
    <t>O&amp;M Cost Savings</t>
  </si>
  <si>
    <t>2021 Plant / 2022 Wage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</si>
  <si>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</si>
  <si>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</si>
  <si>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</si>
  <si>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</si>
  <si>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</si>
  <si>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</si>
  <si>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</si>
  <si>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</si>
  <si>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</si>
  <si>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</si>
  <si>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</si>
  <si>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Yes</t>
  </si>
  <si>
    <t>Gas Intangible</t>
  </si>
  <si>
    <t>FP-101480</t>
  </si>
  <si>
    <t>UG-Work Asset Management</t>
  </si>
  <si>
    <t>FP-200064</t>
  </si>
  <si>
    <t>UG-Customer Self Service Web/IVRCNG</t>
  </si>
  <si>
    <t>FP-316019</t>
  </si>
  <si>
    <t>UG-GIS ESRI System Upgrade CNGC</t>
  </si>
  <si>
    <t>FP-316451</t>
  </si>
  <si>
    <t>UG-PCAD Annual Enhancements-CNG</t>
  </si>
  <si>
    <t>FP-320034</t>
  </si>
  <si>
    <t>RF; S. KENN GATE-WILLIAMS</t>
  </si>
  <si>
    <t>FP-320155</t>
  </si>
  <si>
    <t>RF-RICHLAND Y TBS-WILLIAMS</t>
  </si>
  <si>
    <t>FP-320999</t>
  </si>
  <si>
    <t>UG ThoughtSpot Betterment CNG</t>
  </si>
  <si>
    <t>FP-321327</t>
  </si>
  <si>
    <t>UG - CC&amp;B Upgrade&amp;Betterments CNGC</t>
  </si>
  <si>
    <t>FP-321574</t>
  </si>
  <si>
    <t>UG-Powerplan Upgrade 2024 CNGC</t>
  </si>
  <si>
    <t>FP-322685</t>
  </si>
  <si>
    <t>UG - UIPlanner Upgrade - CNGC</t>
  </si>
  <si>
    <t>FP-322752</t>
  </si>
  <si>
    <t>UG - Verve Metretek Software CNGC</t>
  </si>
  <si>
    <t>FP-322873</t>
  </si>
  <si>
    <t>UG-Interactive Voice Assist CNG</t>
  </si>
  <si>
    <t>FP-323967</t>
  </si>
  <si>
    <t>UG-CNG PUR AR/VR Gas Emrgncy Rspns</t>
  </si>
  <si>
    <t>FP-323968</t>
  </si>
  <si>
    <t>UG-CNG PUR AR/VR I-Leak Upg/Enhance</t>
  </si>
  <si>
    <t>FP-324014</t>
  </si>
  <si>
    <t>UG-Tungsten Autovoucher - CNG</t>
  </si>
  <si>
    <t>FP-324020</t>
  </si>
  <si>
    <t>UG-Locusview Software - CNGC</t>
  </si>
  <si>
    <t>FP-324029</t>
  </si>
  <si>
    <t>UG-Maximo Enhancmnt/Upgrd/Sftw CNGC</t>
  </si>
  <si>
    <t>FP-324035</t>
  </si>
  <si>
    <t>UG-IQ Geo Enhancements CNGC</t>
  </si>
  <si>
    <t>FP-324409</t>
  </si>
  <si>
    <t>UG - Trellis Energy Software CNGC</t>
  </si>
  <si>
    <t>FP-324619</t>
  </si>
  <si>
    <t>UG - LIGHTHOUSE DIMP SOFTWARE-CNGC</t>
  </si>
  <si>
    <t>FP-324624</t>
  </si>
  <si>
    <t>UG - LIGHTHOUSE TIMP SOFTWARE-CNGC</t>
  </si>
  <si>
    <t>Total Intangible Plant</t>
  </si>
  <si>
    <t>FP-322677</t>
  </si>
  <si>
    <t>Deschutes Landfill-Design and Const</t>
  </si>
  <si>
    <t>Total Production Plant</t>
  </si>
  <si>
    <t>Gas Distribution</t>
  </si>
  <si>
    <t>FP-101194</t>
  </si>
  <si>
    <t>Dist Reg Station Growth Washington</t>
  </si>
  <si>
    <t>FP-101196</t>
  </si>
  <si>
    <t>Dist Reg Station Replace Washington</t>
  </si>
  <si>
    <t>FP-101210</t>
  </si>
  <si>
    <t>Gas Meters-Total Company CNGC</t>
  </si>
  <si>
    <t>FP-101259</t>
  </si>
  <si>
    <t>Gas Regulators-Total Company CNGC</t>
  </si>
  <si>
    <t>FP-302369</t>
  </si>
  <si>
    <t>Gas Cathodic Protection - WA</t>
  </si>
  <si>
    <t>FP-302595</t>
  </si>
  <si>
    <t>KITSAP PH V REINFORCEMENT</t>
  </si>
  <si>
    <t>FP-316018</t>
  </si>
  <si>
    <t>C/M RPL; 2/4" HP; WHEELER; 7,500'</t>
  </si>
  <si>
    <t>FP-316032</t>
  </si>
  <si>
    <t>C/M RPL; 2/3" HP; SUNNYSIDE; 8,612'</t>
  </si>
  <si>
    <t>FP-316041</t>
  </si>
  <si>
    <t>C/M RPL; 4" HP; MONTESANO; 1,645'</t>
  </si>
  <si>
    <t>FP-316046</t>
  </si>
  <si>
    <t>C/M RPL; 8" HP; YAKIMA; PH1</t>
  </si>
  <si>
    <t>FP-316429</t>
  </si>
  <si>
    <t>RF; 8" HP; ABER; 12,500' BASICH BLV</t>
  </si>
  <si>
    <t>FP-317628</t>
  </si>
  <si>
    <t>MAIN-GROWTH-WALLA WALLA DISTRICT</t>
  </si>
  <si>
    <t>FP-317629</t>
  </si>
  <si>
    <t>MAIN-REPLACE-WALLA WALLA DISTRICT</t>
  </si>
  <si>
    <t>FP-317630</t>
  </si>
  <si>
    <t>SERV-GROWTH-WALLA WALLA DISTRICT</t>
  </si>
  <si>
    <t>FP-317631</t>
  </si>
  <si>
    <t>SERV-REPLACE-WALLA WALLA DISTRICT</t>
  </si>
  <si>
    <t>FP-317632</t>
  </si>
  <si>
    <t>MAIN-GROWTH-WENATCHEE DISTRICT</t>
  </si>
  <si>
    <t>FP-317633</t>
  </si>
  <si>
    <t>MAIN-REPLACE-WENATCHEE DISTRICT</t>
  </si>
  <si>
    <t>FP-317634</t>
  </si>
  <si>
    <t>SERV-GROWTH-WENATCHEE DISTRICT</t>
  </si>
  <si>
    <t>FP-317635</t>
  </si>
  <si>
    <t>SERV-REPLACE-WENATCHEE DISTRICT</t>
  </si>
  <si>
    <t>FP-317636</t>
  </si>
  <si>
    <t>MAIN-GROWTH-YAKIMA DISTRICT</t>
  </si>
  <si>
    <t>FP-317637</t>
  </si>
  <si>
    <t>MAIN-REPLACE-YAKIMA DISTRICT</t>
  </si>
  <si>
    <t>FP-317638</t>
  </si>
  <si>
    <t>SERV-GROWTH-YAKIMA DISTRICT</t>
  </si>
  <si>
    <t>FP-317639</t>
  </si>
  <si>
    <t>SERV-REPLACE-YAKIMA DISTRICT</t>
  </si>
  <si>
    <t>FP-317640</t>
  </si>
  <si>
    <t>MAIN-GROWTH-ABERDEEN DISTRICT</t>
  </si>
  <si>
    <t>FP-317641</t>
  </si>
  <si>
    <t>MAIN-REPLACE-ABERDEEN DISTRICT</t>
  </si>
  <si>
    <t>FP-317642</t>
  </si>
  <si>
    <t>SERV-GROWTH-ABERDEEN DISTRICT</t>
  </si>
  <si>
    <t>FP-317643</t>
  </si>
  <si>
    <t>SERV-REPLACE-ABERDEEN DISTRICT</t>
  </si>
  <si>
    <t>FP-317644</t>
  </si>
  <si>
    <t>MAIN-GROWTH-BELLINGHAM DISTRICT</t>
  </si>
  <si>
    <t>FP-317645</t>
  </si>
  <si>
    <t>MAIN-REPLACE-BELLINGHAM DISTRICT</t>
  </si>
  <si>
    <t>FP-317646</t>
  </si>
  <si>
    <t>SERV-GROWTH-BELLINGHAM DISTRICT</t>
  </si>
  <si>
    <t>FP-317647</t>
  </si>
  <si>
    <t>SERV-REPLACE-BELLINGHAM DISTRICT</t>
  </si>
  <si>
    <t>FP-317648</t>
  </si>
  <si>
    <t>MAIN-GROWTH-BREMERTON DISTRICT</t>
  </si>
  <si>
    <t>FP-317649</t>
  </si>
  <si>
    <t>MAIN-REPLACE-BREMERTON DISTRICT</t>
  </si>
  <si>
    <t>FP-317650</t>
  </si>
  <si>
    <t>SERV-GROWTH-BREMERTON DISTRICT</t>
  </si>
  <si>
    <t>FP-317651</t>
  </si>
  <si>
    <t>SERV-REPLACE-BREMERTON DISTRICT</t>
  </si>
  <si>
    <t>FP-317652</t>
  </si>
  <si>
    <t>MAIN-GROWTH-LONGVIEW DISTRICT</t>
  </si>
  <si>
    <t>FP-317653</t>
  </si>
  <si>
    <t>MAIN-REPLACE-LONGVIEW DISTRICT</t>
  </si>
  <si>
    <t>FP-317654</t>
  </si>
  <si>
    <t>SERV-GROWTH-LONGVIEW DISTRICT</t>
  </si>
  <si>
    <t>FP-317655</t>
  </si>
  <si>
    <t>SERV-REPLACE-LONGVIEW DISTRICT</t>
  </si>
  <si>
    <t>FP-317656</t>
  </si>
  <si>
    <t>MAIN-GROWTH-MT VERNON DISTRICT</t>
  </si>
  <si>
    <t>FP-317657</t>
  </si>
  <si>
    <t>MAIN-REPLACE-MT VERNON DISTRICT</t>
  </si>
  <si>
    <t>FP-317658</t>
  </si>
  <si>
    <t>SERV-GROWTH-MT VERNON DISTRICT</t>
  </si>
  <si>
    <t>FP-317659</t>
  </si>
  <si>
    <t>SERV-REPLACE-MT VERNON DISTRICT</t>
  </si>
  <si>
    <t>FP-317750</t>
  </si>
  <si>
    <t>MAIN-GROWTH-KENNEWICK DISTRICT</t>
  </si>
  <si>
    <t>FP-317751</t>
  </si>
  <si>
    <t>MAIN-REPLACE-KENNEWICK DISTRICT</t>
  </si>
  <si>
    <t>FP-317752</t>
  </si>
  <si>
    <t>SERV-GROWTH-KENNEWICK DISTRICT</t>
  </si>
  <si>
    <t>FP-317753</t>
  </si>
  <si>
    <t>SERV-REPLACE-KENNEWICK DISTRICT</t>
  </si>
  <si>
    <t>FP-318092</t>
  </si>
  <si>
    <t>HPSS Replacements CNG WA</t>
  </si>
  <si>
    <t>FP-318186</t>
  </si>
  <si>
    <t>Sys Safety &amp; Integrity Mains Rpl-WA</t>
  </si>
  <si>
    <t>FP-318187</t>
  </si>
  <si>
    <t>Sys Safety &amp; Integrity Srvcs Rpl-WA</t>
  </si>
  <si>
    <t>FP-318656</t>
  </si>
  <si>
    <t>RF-OAKH-4"PE-2.1MI</t>
  </si>
  <si>
    <t>FP-319021</t>
  </si>
  <si>
    <t>RP-Ferndale-V-retire V-43 8"</t>
  </si>
  <si>
    <t>FP-319027</t>
  </si>
  <si>
    <t>RP-Topp-TM-Canal Crossings</t>
  </si>
  <si>
    <t>FP-319057</t>
  </si>
  <si>
    <t>RF-S. KENN TBS-CNGC</t>
  </si>
  <si>
    <t>FP-319061</t>
  </si>
  <si>
    <t>RF-8" PE-KENN-2,500'</t>
  </si>
  <si>
    <t>FP-319104</t>
  </si>
  <si>
    <t>MAOP; 2" HP; ELMA (RHD)</t>
  </si>
  <si>
    <t>FP-319107</t>
  </si>
  <si>
    <t>MAOP; R-TBD; ELMA (RHD)</t>
  </si>
  <si>
    <t>FP-319111</t>
  </si>
  <si>
    <t>MAOP MAIN RPL CNG WA</t>
  </si>
  <si>
    <t>FP-319112</t>
  </si>
  <si>
    <t>MAOP SERV RPL CNG WA</t>
  </si>
  <si>
    <t>FP-319992</t>
  </si>
  <si>
    <t>MAOP RPL; 8" HP; BREMERTON; 2,863'</t>
  </si>
  <si>
    <t>FP-320004</t>
  </si>
  <si>
    <t>C/M RPL; 3" HP; PROSSER; 1,500'</t>
  </si>
  <si>
    <t>FP-320006</t>
  </si>
  <si>
    <t>C/M RPL; 3" HP; BURLINGTON; 410'</t>
  </si>
  <si>
    <t>FP-320106</t>
  </si>
  <si>
    <t>GR-BurlingtonSouthFeed-6"PE-DP</t>
  </si>
  <si>
    <t>FP-320114</t>
  </si>
  <si>
    <t>R-21 Replacement - Castle Rock</t>
  </si>
  <si>
    <t>FP-320144</t>
  </si>
  <si>
    <t>RF-RICHLAND Y TBS-CNGC</t>
  </si>
  <si>
    <t>FP-320159</t>
  </si>
  <si>
    <t>RF-RICH 12" HP-3.75 miles-Ph.2</t>
  </si>
  <si>
    <t>FP-320223</t>
  </si>
  <si>
    <t>Indust Reg Stations-Growth-CNGC WA</t>
  </si>
  <si>
    <t>FP-320224</t>
  </si>
  <si>
    <t>Indust Reg Stations-Replace-CNGC WA</t>
  </si>
  <si>
    <t>FP-321116</t>
  </si>
  <si>
    <t>RP; 4" HP, WAPATO, 31,000'</t>
  </si>
  <si>
    <t>FP-321468</t>
  </si>
  <si>
    <t>C/M RPL; 6" HP TOPP-ZILLAH; 2,400'</t>
  </si>
  <si>
    <t>FP-321511</t>
  </si>
  <si>
    <t>RF-PASCO-6" HP-5-mi</t>
  </si>
  <si>
    <t>FP-321795</t>
  </si>
  <si>
    <t>RP; 3" ST; BELL; 2549 ALLEY PROJ</t>
  </si>
  <si>
    <t>FP-321861</t>
  </si>
  <si>
    <t>RF; 6" PE; KENN; 2000' OLYMPIA</t>
  </si>
  <si>
    <t>FP-321879</t>
  </si>
  <si>
    <t>RF-8" HP-ABER 1.7mi-WISHKAH RD</t>
  </si>
  <si>
    <t>FP-321983</t>
  </si>
  <si>
    <t>GR; 2" PE; VIEW; 6,000'</t>
  </si>
  <si>
    <t>FP-322143</t>
  </si>
  <si>
    <t>RL; 6" HP; MTVE; 100'</t>
  </si>
  <si>
    <t>FP-322144</t>
  </si>
  <si>
    <t>Instl Main Gibralter Rd Anacortes</t>
  </si>
  <si>
    <t>FP-322165</t>
  </si>
  <si>
    <t>MAOP; R-096 (R-001) YAKIMA</t>
  </si>
  <si>
    <t>FP-322173</t>
  </si>
  <si>
    <t>MAOP; R-097 YAKIMA</t>
  </si>
  <si>
    <t>FP-322391</t>
  </si>
  <si>
    <t>RPL MN CAMANO ISLAND EXPOSRE</t>
  </si>
  <si>
    <t>FP-322504</t>
  </si>
  <si>
    <t>RP-4" HP MN-PASCO-160'</t>
  </si>
  <si>
    <t>FP-322639</t>
  </si>
  <si>
    <t>C/M RPL; 4" HP; E FINLEY; 2,498'</t>
  </si>
  <si>
    <t>FP-322765</t>
  </si>
  <si>
    <t>RP; R-099 (R-054); SUNNYSIDE</t>
  </si>
  <si>
    <t>FP-322776</t>
  </si>
  <si>
    <t xml:space="preserve">RF; BURLINGTON; 6 MILES OF 20 INCH </t>
  </si>
  <si>
    <t>FP-322783</t>
  </si>
  <si>
    <t>RF; LAND FOR 6 MILE 20IN BURLINGTON</t>
  </si>
  <si>
    <t>FP-322784</t>
  </si>
  <si>
    <t>RF; R-XX IN JOSH WILSON RD, BURLING</t>
  </si>
  <si>
    <t>FP-323166</t>
  </si>
  <si>
    <t>RP Bremerton R-023</t>
  </si>
  <si>
    <t>FP-323236</t>
  </si>
  <si>
    <t>RPL MN - SHORTED CASING - WA</t>
  </si>
  <si>
    <t>FP-323431</t>
  </si>
  <si>
    <t>GR L'view -2" HP MN, Divert INC RNG</t>
  </si>
  <si>
    <t>FP-323432</t>
  </si>
  <si>
    <t>INST RNG RS, DIVERT INC, Longview</t>
  </si>
  <si>
    <t>FP-323434</t>
  </si>
  <si>
    <t>INST RNG ODRIZR, DIVERT INC, L'VIEW</t>
  </si>
  <si>
    <t>FP-323435</t>
  </si>
  <si>
    <t>INST RNG MTR SET, DIVERT INC, LVIEW</t>
  </si>
  <si>
    <t>FP-323443</t>
  </si>
  <si>
    <t>RNG;O-18 &amp; CHROM, HORN RAPIDS</t>
  </si>
  <si>
    <t>FP-323446</t>
  </si>
  <si>
    <t>RNG- Horn Rapids Reg Station R-139</t>
  </si>
  <si>
    <t>FP-323452</t>
  </si>
  <si>
    <t>RNG-Horn Rapids Meter Set</t>
  </si>
  <si>
    <t>FP-323467</t>
  </si>
  <si>
    <t>RNG; LAMB WESTON METER SET RICHLAND</t>
  </si>
  <si>
    <t>FP-323469</t>
  </si>
  <si>
    <t>RNG; 0-19 &amp; CHROM, LAMB WESTON RICH</t>
  </si>
  <si>
    <t>FP-323472</t>
  </si>
  <si>
    <t>RNG; LAMB WESTON RICHLAND R-141</t>
  </si>
  <si>
    <t>FP-323530</t>
  </si>
  <si>
    <t>Instl PE Main McCormick N Pt Orchrd</t>
  </si>
  <si>
    <t>FP-323595</t>
  </si>
  <si>
    <t>RF; 4" PE; 10,000'; Lynden</t>
  </si>
  <si>
    <t>FP-323636</t>
  </si>
  <si>
    <t>RP-SHEL R-17 (R-84) MAIN</t>
  </si>
  <si>
    <t>FP-323730</t>
  </si>
  <si>
    <t>RP-SHEL R-17 (R-84)</t>
  </si>
  <si>
    <t>FP-323731</t>
  </si>
  <si>
    <t xml:space="preserve">Fredonia CS Scrubber Replacement </t>
  </si>
  <si>
    <t>FP-323775</t>
  </si>
  <si>
    <t>RNG-METER-PASCO-PWRF</t>
  </si>
  <si>
    <t>FP-323795</t>
  </si>
  <si>
    <t>Fredonia CS Flame / PLC spare parts</t>
  </si>
  <si>
    <t>FP-323823</t>
  </si>
  <si>
    <t>RP; R-81 WHEE; RPL (R-53 &amp; R-54)</t>
  </si>
  <si>
    <t>FP-323824</t>
  </si>
  <si>
    <t>RNG-2.5-mi 4" HP-PASCO-PWRF</t>
  </si>
  <si>
    <t>FP-323840</t>
  </si>
  <si>
    <t>Pasco PWRF RNG Chro, Odor, GQ</t>
  </si>
  <si>
    <t>FP-323841</t>
  </si>
  <si>
    <t>Pasco PWRF Regs and Relief</t>
  </si>
  <si>
    <t>FP-324005</t>
  </si>
  <si>
    <t>RP; 4" PE &amp; 6" STL; ANAC; 1200'</t>
  </si>
  <si>
    <t>FP-324007</t>
  </si>
  <si>
    <t>RF; 2" PE; OAKH; 2000'</t>
  </si>
  <si>
    <t>FP-324021</t>
  </si>
  <si>
    <t>FRL; R-195 (R-170) ANAC</t>
  </si>
  <si>
    <t>FP-324101</t>
  </si>
  <si>
    <t>C/M RPL; 8" TM; ANACORTES; 3,000'</t>
  </si>
  <si>
    <t>FP-324150</t>
  </si>
  <si>
    <t>Bremerton Replace R-36</t>
  </si>
  <si>
    <t>FP-324342</t>
  </si>
  <si>
    <t>RP; 2" ST; BELL; 360'; FLORA/UNITY</t>
  </si>
  <si>
    <t>FP-324375</t>
  </si>
  <si>
    <t>Rpl Main Nelson Rd/Ctr Vly Brmrtn</t>
  </si>
  <si>
    <t>FP-324495</t>
  </si>
  <si>
    <t xml:space="preserve">Fredonia CS Storage Shed </t>
  </si>
  <si>
    <t>FP-324502</t>
  </si>
  <si>
    <t>Fredonia CS Update facility Lights</t>
  </si>
  <si>
    <t>FP-324581</t>
  </si>
  <si>
    <t>RF-OAKH-4"PE-1000'</t>
  </si>
  <si>
    <t>FP-324689</t>
  </si>
  <si>
    <t>RP-8" HP- ELMA 1100' WILD CAT CREEK</t>
  </si>
  <si>
    <t>FP-324704</t>
  </si>
  <si>
    <t>Fredonia CS Security Install</t>
  </si>
  <si>
    <t>8/15/204</t>
  </si>
  <si>
    <t>FP-324799</t>
  </si>
  <si>
    <t>FRL-MTV-HWY 9-6" HP-400FT</t>
  </si>
  <si>
    <t>FP-324820</t>
  </si>
  <si>
    <t>MAOP;4' ST;ARLI;5,610'</t>
  </si>
  <si>
    <t>FP-324823</t>
  </si>
  <si>
    <t>Bellingham 1 TBS RTU Replacement</t>
  </si>
  <si>
    <t>FP-324824</t>
  </si>
  <si>
    <t>C/M;R-198(R-66) ARL</t>
  </si>
  <si>
    <t>FP-324827</t>
  </si>
  <si>
    <t>Sumas TBS RTU Replacement</t>
  </si>
  <si>
    <t>FP-324828</t>
  </si>
  <si>
    <t>Bend TBS RTU Replacement</t>
  </si>
  <si>
    <t>FP-324829</t>
  </si>
  <si>
    <t>Hermiston TBS RTU Replacement</t>
  </si>
  <si>
    <t>FP-324830</t>
  </si>
  <si>
    <t>Stanwood TBS RTU replacment</t>
  </si>
  <si>
    <t>FP-324831</t>
  </si>
  <si>
    <t>Mt Vernon TBS RTU replacement</t>
  </si>
  <si>
    <t>FP-324832</t>
  </si>
  <si>
    <t>Nyssa TBS RTU Replacement</t>
  </si>
  <si>
    <t>FP-324833</t>
  </si>
  <si>
    <t>Othello TBS RTU Replacement.</t>
  </si>
  <si>
    <t>FP-324834</t>
  </si>
  <si>
    <t>Redmond TBS RTU Replacement</t>
  </si>
  <si>
    <t>FP-324835</t>
  </si>
  <si>
    <t>Shelton TBS RTU replacement</t>
  </si>
  <si>
    <t>FP-324836</t>
  </si>
  <si>
    <t>South Bend TBS RTU Replacement</t>
  </si>
  <si>
    <t>FP-324932</t>
  </si>
  <si>
    <t>RP; 6" HP; OAKH; 3000'</t>
  </si>
  <si>
    <t>FP-324988</t>
  </si>
  <si>
    <t>Inst Reinf main for R99, Yakima</t>
  </si>
  <si>
    <t>FP-324995</t>
  </si>
  <si>
    <t>C/M; R-199(R-7) MTVE;</t>
  </si>
  <si>
    <t>FP-325037</t>
  </si>
  <si>
    <t>RP; 8" PE CLINTON; HDD 400'</t>
  </si>
  <si>
    <t>FP-325057</t>
  </si>
  <si>
    <t>Fredonia CS New Relief 1910K</t>
  </si>
  <si>
    <t>FP-325160</t>
  </si>
  <si>
    <t>RTU Replacement Kalama TBS</t>
  </si>
  <si>
    <t>FP-325161</t>
  </si>
  <si>
    <t>Kelso RTU replacement</t>
  </si>
  <si>
    <t>FP-325162</t>
  </si>
  <si>
    <t>Selah TBS RTU Replacement</t>
  </si>
  <si>
    <t>FP-325163</t>
  </si>
  <si>
    <t>R-38 Longview RTU Replacement</t>
  </si>
  <si>
    <t>FP-325187</t>
  </si>
  <si>
    <t>FRL;2'';VIEW'800' OIE HWY</t>
  </si>
  <si>
    <t>FP-325196</t>
  </si>
  <si>
    <t>RP; 6" ST; BELL; 2400'; NORTHWEST</t>
  </si>
  <si>
    <t>FP-325206</t>
  </si>
  <si>
    <t>FRL;2'' ST;WAPA;1,000' S.Naches A</t>
  </si>
  <si>
    <t>Total Distribution Plant</t>
  </si>
  <si>
    <t>Gas General</t>
  </si>
  <si>
    <t>FP-101163</t>
  </si>
  <si>
    <t>Gas Work Equipment-CNGC</t>
  </si>
  <si>
    <t>FP-101164</t>
  </si>
  <si>
    <t>IT Network Equipment-CNG</t>
  </si>
  <si>
    <t>FP-101215</t>
  </si>
  <si>
    <t>Gas Vehicles-CNGC</t>
  </si>
  <si>
    <t>FP-200662</t>
  </si>
  <si>
    <t>Personal Computers&amp;Peripherals CNGC</t>
  </si>
  <si>
    <t>FP-316445</t>
  </si>
  <si>
    <t>Toughbook Replacements-CNG</t>
  </si>
  <si>
    <t>FP-316832</t>
  </si>
  <si>
    <t>Office Structure &amp; Eq-Kennewick GO</t>
  </si>
  <si>
    <t>FP-317565</t>
  </si>
  <si>
    <t>Impl Work Asset Mgmt Hardware-CNG</t>
  </si>
  <si>
    <t>FP-317744</t>
  </si>
  <si>
    <t>Tools &amp; Minor Work Equip CNG WA</t>
  </si>
  <si>
    <t>FP-318192</t>
  </si>
  <si>
    <t>Fixed Network Equipment-CNG</t>
  </si>
  <si>
    <t>FP-318197</t>
  </si>
  <si>
    <t>Gas SCADA Equipment-CNG</t>
  </si>
  <si>
    <t>FP-318211</t>
  </si>
  <si>
    <t>Communications Equipment CNG</t>
  </si>
  <si>
    <t>FP-320934</t>
  </si>
  <si>
    <t>PUR Trng Props Bremerton WA Trl.</t>
  </si>
  <si>
    <t>FP-320935</t>
  </si>
  <si>
    <t>PUR Trng Props Kennewick Wa Trlr</t>
  </si>
  <si>
    <t>FP-322468</t>
  </si>
  <si>
    <t>PURCHASE RMLD MT VERNON</t>
  </si>
  <si>
    <t>FP-322488</t>
  </si>
  <si>
    <t>PUR (2) STOP MACHINES MT VERNON</t>
  </si>
  <si>
    <t>FP-322580</t>
  </si>
  <si>
    <t>Purchase MBW Air Rammer Kelso</t>
  </si>
  <si>
    <t>FP-322598</t>
  </si>
  <si>
    <t>Install Generator -Bremerton Office</t>
  </si>
  <si>
    <t>FP-322655</t>
  </si>
  <si>
    <t>Purch (2) RD8100 Locators Mt Vernon</t>
  </si>
  <si>
    <t>FP-323024</t>
  </si>
  <si>
    <t>REP RADIO REPEATERS CNGC</t>
  </si>
  <si>
    <t>FP-323311</t>
  </si>
  <si>
    <t>Sale of Aberdeen Office</t>
  </si>
  <si>
    <t>FP-323791</t>
  </si>
  <si>
    <t>Purchase Mueller Tools - Bellingham</t>
  </si>
  <si>
    <t>FP-323909</t>
  </si>
  <si>
    <t>Yakima Enclose Canopy CS Fab</t>
  </si>
  <si>
    <t>FP-323914</t>
  </si>
  <si>
    <t>PUR MUELLER GATE VALVES MT VERNON</t>
  </si>
  <si>
    <t>FP-323917</t>
  </si>
  <si>
    <t>PURCHASE BEVELING MACHINE MT VERNON</t>
  </si>
  <si>
    <t>FP-323918</t>
  </si>
  <si>
    <t>Purchase Fresh Air Paks Mt Vernon</t>
  </si>
  <si>
    <t>FP-323926</t>
  </si>
  <si>
    <t>Repl Mueller Equip CS WA</t>
  </si>
  <si>
    <t>FP-323951</t>
  </si>
  <si>
    <t>Purch Leak Survey Equip Kennewick</t>
  </si>
  <si>
    <t>FP-323953</t>
  </si>
  <si>
    <t>Purch Gas Detection Equip Kennewick</t>
  </si>
  <si>
    <t>FP-323956</t>
  </si>
  <si>
    <t>PURCHASE LEAK DETECTOR MT VERNON</t>
  </si>
  <si>
    <t>FP-324015</t>
  </si>
  <si>
    <t>PUR FORKLIFT SPREADER BAR MT VERNON</t>
  </si>
  <si>
    <t>FP-324018</t>
  </si>
  <si>
    <t>Purchase Steel Squeezer Elma</t>
  </si>
  <si>
    <t>FP-324053</t>
  </si>
  <si>
    <t>CONST Training Yard Elma D Off</t>
  </si>
  <si>
    <t>FP-324128</t>
  </si>
  <si>
    <t>PURCHASE ICE MACHINE BELLINGHAM</t>
  </si>
  <si>
    <t>FP-324134</t>
  </si>
  <si>
    <t>PURCH SPREADER BAR BELLINGHAM</t>
  </si>
  <si>
    <t>FP-324146</t>
  </si>
  <si>
    <t>Pur Shop Air Compressor Walla Walla</t>
  </si>
  <si>
    <t>FP-324239</t>
  </si>
  <si>
    <t>Purch Electric Grease Gun Mt Vernon</t>
  </si>
  <si>
    <t>FP-324251</t>
  </si>
  <si>
    <t>Purch AED for Bellingham WA</t>
  </si>
  <si>
    <t>FP-324253</t>
  </si>
  <si>
    <t>Purch PAPR's for Washington 2024</t>
  </si>
  <si>
    <t>FP-324259</t>
  </si>
  <si>
    <t>Repl SAN &amp; FC Switches CNGC GO</t>
  </si>
  <si>
    <t>FP-324263</t>
  </si>
  <si>
    <t>Replace Office Servers CNG</t>
  </si>
  <si>
    <t>FP-324267</t>
  </si>
  <si>
    <t>Pur Emr TrlrCellCommWiFi Hdwr CNGC</t>
  </si>
  <si>
    <t>FP-324273</t>
  </si>
  <si>
    <t>Purch Electric Grease Gun Longview</t>
  </si>
  <si>
    <t>FP-324274</t>
  </si>
  <si>
    <t>Purch Electric Grease Gun Kennewick</t>
  </si>
  <si>
    <t>FP-324276</t>
  </si>
  <si>
    <t>Replace Vacuum Pump Yak MS</t>
  </si>
  <si>
    <t>FP-324281</t>
  </si>
  <si>
    <t>Add HEPA Vacuum at the CNG meter sh</t>
  </si>
  <si>
    <t>FP-324301</t>
  </si>
  <si>
    <t>Pur Completion Machine Mt Vern CS</t>
  </si>
  <si>
    <t>FP-324315</t>
  </si>
  <si>
    <t>Pur 12in Shell Cutter Mt Vernon CS</t>
  </si>
  <si>
    <t>FP-324378</t>
  </si>
  <si>
    <t>Purchase LMM Walla Walla</t>
  </si>
  <si>
    <t>FP-324475</t>
  </si>
  <si>
    <t>Pur Elec Fume Extractor Mt Ver CS</t>
  </si>
  <si>
    <t>FP-324480</t>
  </si>
  <si>
    <t>Pur 2 Custom Pallets Mt Vernon CS</t>
  </si>
  <si>
    <t>FP-324500</t>
  </si>
  <si>
    <t>Purchase Odorator Walla Walla</t>
  </si>
  <si>
    <t>FP-324503</t>
  </si>
  <si>
    <t>Purchase Traffic Plates Walla Walla</t>
  </si>
  <si>
    <t>FP-324524</t>
  </si>
  <si>
    <t>Purch Fork Lift Spreader Bar Kelso</t>
  </si>
  <si>
    <t>FP-324527</t>
  </si>
  <si>
    <t>Purch Fork Lift Spreader Bar Elma</t>
  </si>
  <si>
    <t>FP-324530</t>
  </si>
  <si>
    <t>Purchase Mueller Gate Valves Kelso</t>
  </si>
  <si>
    <t>FP-324556</t>
  </si>
  <si>
    <t>CNGC-Picarro Leak Survey Equipment</t>
  </si>
  <si>
    <t>FP-324559</t>
  </si>
  <si>
    <t>Purchase Shop Welder Bremerton</t>
  </si>
  <si>
    <t>FP-324560</t>
  </si>
  <si>
    <t>FP-324690</t>
  </si>
  <si>
    <t>Purch Steel Road Plates Kelso</t>
  </si>
  <si>
    <t>FP-324695</t>
  </si>
  <si>
    <t>FP-324711</t>
  </si>
  <si>
    <t>FP-324761</t>
  </si>
  <si>
    <t>Crack Seal Parking Lot Walla Walla</t>
  </si>
  <si>
    <t>FP-324778</t>
  </si>
  <si>
    <t>CONST SVCS - TOOL SHED &amp; REMODEL</t>
  </si>
  <si>
    <t>FP-324790</t>
  </si>
  <si>
    <t>Instl Shop Lighting Wentachee</t>
  </si>
  <si>
    <t>FP-324804</t>
  </si>
  <si>
    <t>UPGRADE MODEL 5 PROVER - YAKIMA</t>
  </si>
  <si>
    <t>FP-324806</t>
  </si>
  <si>
    <t>MODEL 5 PROVER UPGRADE - BELLINGHAM</t>
  </si>
  <si>
    <t>FP-324847</t>
  </si>
  <si>
    <t>Instl Back Up Generator Walla Walla</t>
  </si>
  <si>
    <t>FP-324946</t>
  </si>
  <si>
    <t>PUR CONTROL RADIOS AVTEC SYS - WA</t>
  </si>
  <si>
    <t>FP-324982</t>
  </si>
  <si>
    <t>CNG UPS Replacements</t>
  </si>
  <si>
    <t>FP-325055</t>
  </si>
  <si>
    <t>REPLACE SHOP TUBE HEATER BREMERTON</t>
  </si>
  <si>
    <t>FP-325059</t>
  </si>
  <si>
    <t>Purchase  Sensit Gold Kennewick</t>
  </si>
  <si>
    <t>FP-325186</t>
  </si>
  <si>
    <t>PUR VIVAX METROTECH LOCATOR-YAKIMA</t>
  </si>
  <si>
    <t>FP-325214</t>
  </si>
  <si>
    <t>PUR Sensit LZ-30s - Washington</t>
  </si>
  <si>
    <t>FP-325218</t>
  </si>
  <si>
    <t>PUR 1 Rivet Buster, Bellingham</t>
  </si>
  <si>
    <t>Capital Lease</t>
  </si>
  <si>
    <t>Locus View Capital Lease</t>
  </si>
  <si>
    <t>Total General Plant</t>
  </si>
  <si>
    <t>Total</t>
  </si>
  <si>
    <t>Notes:</t>
  </si>
  <si>
    <t>FERC Account No</t>
  </si>
  <si>
    <t>2024 Investment</t>
  </si>
  <si>
    <t>Depr. Rate (UG-200278)</t>
  </si>
  <si>
    <t>2024 Depn Expense</t>
  </si>
  <si>
    <t>2025 Investment</t>
  </si>
  <si>
    <t>2025 Depn Expense</t>
  </si>
  <si>
    <t>N/A</t>
  </si>
  <si>
    <t>Remove from book depreciation expense</t>
  </si>
  <si>
    <t>397.4 - Capital Lease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</si>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</sst>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_);_(* \(#,##0\);_(* &quot;-&quot;??_);_(@_)"/>
    <numFmt numFmtId="167" formatCode="0.0%"/>
    <numFmt numFmtId="168" formatCode="mm/dd/yy;@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sz val="11"/>
      <color rgb="FF0000FF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90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4" applyFont="1"/>
    <xf numFmtId="43" fontId="3" fillId="0" borderId="0" xfId="1" applyFont="1" applyFill="1" applyBorder="1"/>
    <xf numFmtId="4" fontId="3" fillId="0" borderId="0" xfId="4" applyNumberFormat="1" applyFont="1"/>
    <xf numFmtId="43" fontId="3" fillId="0" borderId="0" xfId="1" applyFont="1" applyFill="1" applyBorder="1" applyAlignment="1">
      <alignment horizontal="center"/>
    </xf>
    <xf numFmtId="39" fontId="3" fillId="0" borderId="0" xfId="0" applyNumberFormat="1" applyFont="1"/>
    <xf numFmtId="39" fontId="3" fillId="0" borderId="0" xfId="4" applyNumberFormat="1" applyFont="1"/>
    <xf numFmtId="43" fontId="3" fillId="0" borderId="1" xfId="0" applyNumberFormat="1" applyFont="1" applyBorder="1"/>
    <xf numFmtId="0" fontId="3" fillId="0" borderId="1" xfId="0" applyFont="1" applyBorder="1"/>
    <xf numFmtId="43" fontId="3" fillId="0" borderId="1" xfId="1" applyFont="1" applyFill="1" applyBorder="1"/>
    <xf numFmtId="4" fontId="3" fillId="0" borderId="1" xfId="1" applyNumberFormat="1" applyFont="1" applyFill="1" applyBorder="1"/>
    <xf numFmtId="10" fontId="3" fillId="0" borderId="1" xfId="4" applyNumberFormat="1" applyFont="1" applyBorder="1" applyAlignment="1">
      <alignment horizontal="center"/>
    </xf>
    <xf numFmtId="0" fontId="3" fillId="0" borderId="1" xfId="4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10" fontId="3" fillId="0" borderId="0" xfId="3" applyNumberFormat="1" applyFont="1" applyFill="1" applyBorder="1"/>
    <xf numFmtId="43" fontId="3" fillId="0" borderId="0" xfId="1" applyFont="1" applyFill="1"/>
    <xf numFmtId="10" fontId="3" fillId="0" borderId="2" xfId="0" applyNumberFormat="1" applyFont="1" applyBorder="1"/>
    <xf numFmtId="4" fontId="3" fillId="0" borderId="0" xfId="1" applyNumberFormat="1" applyFont="1" applyFill="1" applyBorder="1"/>
    <xf numFmtId="10" fontId="3" fillId="0" borderId="0" xfId="3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0" fontId="3" fillId="0" borderId="0" xfId="0" applyNumberFormat="1" applyFont="1"/>
    <xf numFmtId="10" fontId="3" fillId="0" borderId="0" xfId="3" applyNumberFormat="1" applyFont="1" applyFill="1" applyBorder="1" applyAlignment="1">
      <alignment horizontal="center"/>
    </xf>
    <xf numFmtId="10" fontId="3" fillId="0" borderId="0" xfId="0" applyNumberFormat="1" applyFont="1" applyAlignment="1">
      <alignment horizontal="center"/>
    </xf>
    <xf numFmtId="0" fontId="3" fillId="0" borderId="0" xfId="4" applyFont="1" applyAlignment="1">
      <alignment horizontal="center"/>
    </xf>
    <xf numFmtId="164" fontId="3" fillId="0" borderId="0" xfId="4" applyNumberFormat="1" applyFont="1" applyAlignment="1">
      <alignment horizontal="center"/>
    </xf>
    <xf numFmtId="0" fontId="3" fillId="0" borderId="0" xfId="4" applyFont="1" applyAlignment="1">
      <alignment horizontal="right"/>
    </xf>
    <xf numFmtId="14" fontId="3" fillId="0" borderId="2" xfId="4" applyNumberFormat="1" applyFont="1" applyBorder="1" applyAlignment="1">
      <alignment horizontal="center" wrapText="1"/>
    </xf>
    <xf numFmtId="0" fontId="3" fillId="0" borderId="2" xfId="4" applyFont="1" applyBorder="1" applyAlignment="1">
      <alignment horizontal="center" wrapText="1"/>
    </xf>
    <xf numFmtId="4" fontId="3" fillId="0" borderId="2" xfId="4" applyNumberFormat="1" applyFont="1" applyBorder="1" applyAlignment="1">
      <alignment horizontal="center" wrapText="1"/>
    </xf>
    <xf numFmtId="0" fontId="3" fillId="0" borderId="0" xfId="5" applyFont="1"/>
    <xf numFmtId="4" fontId="3" fillId="0" borderId="0" xfId="5" applyNumberFormat="1" applyFont="1"/>
    <xf numFmtId="44" fontId="3" fillId="0" borderId="0" xfId="2" applyFont="1" applyFill="1" applyBorder="1"/>
    <xf numFmtId="43" fontId="3" fillId="0" borderId="3" xfId="1" applyFont="1" applyFill="1" applyBorder="1"/>
    <xf numFmtId="4" fontId="3" fillId="0" borderId="3" xfId="1" applyNumberFormat="1" applyFont="1" applyFill="1" applyBorder="1"/>
    <xf numFmtId="43" fontId="3" fillId="0" borderId="3" xfId="1" applyFont="1" applyFill="1" applyBorder="1" applyAlignment="1">
      <alignment horizontal="center"/>
    </xf>
    <xf numFmtId="0" fontId="3" fillId="0" borderId="3" xfId="5" applyFont="1" applyBorder="1" applyAlignment="1">
      <alignment horizontal="right"/>
    </xf>
    <xf numFmtId="43" fontId="3" fillId="0" borderId="1" xfId="1" applyFont="1" applyFill="1" applyBorder="1" applyAlignment="1">
      <alignment horizontal="center"/>
    </xf>
    <xf numFmtId="0" fontId="3" fillId="0" borderId="1" xfId="5" applyFont="1" applyBorder="1" applyAlignment="1">
      <alignment horizontal="right"/>
    </xf>
    <xf numFmtId="0" fontId="3" fillId="0" borderId="1" xfId="5" applyFont="1" applyBorder="1"/>
    <xf numFmtId="14" fontId="3" fillId="0" borderId="0" xfId="0" applyNumberFormat="1" applyFont="1"/>
    <xf numFmtId="43" fontId="5" fillId="0" borderId="0" xfId="1" applyFont="1" applyFill="1" applyBorder="1"/>
    <xf numFmtId="14" fontId="3" fillId="0" borderId="0" xfId="1" applyNumberFormat="1" applyFont="1" applyFill="1" applyBorder="1"/>
    <xf numFmtId="165" fontId="3" fillId="0" borderId="0" xfId="1" applyNumberFormat="1" applyFont="1" applyFill="1" applyBorder="1" applyAlignment="1">
      <alignment horizontal="center"/>
    </xf>
    <xf numFmtId="14" fontId="3" fillId="0" borderId="0" xfId="5" applyNumberFormat="1" applyFont="1" applyAlignment="1">
      <alignment horizontal="right" wrapText="1"/>
    </xf>
    <xf numFmtId="166" fontId="3" fillId="0" borderId="0" xfId="1" applyNumberFormat="1" applyFont="1" applyFill="1"/>
    <xf numFmtId="39" fontId="3" fillId="0" borderId="0" xfId="0" applyNumberFormat="1" applyFont="1" applyAlignment="1">
      <alignment horizontal="right"/>
    </xf>
    <xf numFmtId="4" fontId="3" fillId="0" borderId="0" xfId="3" applyNumberFormat="1" applyFont="1" applyFill="1" applyBorder="1"/>
    <xf numFmtId="0" fontId="3" fillId="0" borderId="0" xfId="5" applyFont="1" applyAlignment="1">
      <alignment horizontal="right"/>
    </xf>
    <xf numFmtId="0" fontId="0" fillId="0" borderId="0" xfId="0" applyAlignment="1">
      <alignment horizontal="left"/>
    </xf>
    <xf numFmtId="0" fontId="3" fillId="2" borderId="0" xfId="0" applyFont="1" applyFill="1"/>
    <xf numFmtId="39" fontId="3" fillId="2" borderId="0" xfId="0" applyNumberFormat="1" applyFont="1" applyFill="1"/>
    <xf numFmtId="14" fontId="3" fillId="2" borderId="0" xfId="0" applyNumberFormat="1" applyFont="1" applyFill="1"/>
    <xf numFmtId="0" fontId="0" fillId="2" borderId="0" xfId="0" applyFill="1"/>
    <xf numFmtId="43" fontId="3" fillId="2" borderId="0" xfId="1" applyFont="1" applyFill="1" applyBorder="1"/>
    <xf numFmtId="4" fontId="3" fillId="2" borderId="0" xfId="4" applyNumberFormat="1" applyFont="1" applyFill="1"/>
    <xf numFmtId="14" fontId="3" fillId="2" borderId="0" xfId="5" applyNumberFormat="1" applyFont="1" applyFill="1" applyAlignment="1">
      <alignment horizontal="right" wrapText="1"/>
    </xf>
    <xf numFmtId="43" fontId="3" fillId="3" borderId="0" xfId="1" applyFont="1" applyFill="1" applyBorder="1"/>
    <xf numFmtId="165" fontId="3" fillId="2" borderId="0" xfId="1" applyNumberFormat="1" applyFont="1" applyFill="1" applyBorder="1" applyAlignment="1">
      <alignment horizontal="center"/>
    </xf>
    <xf numFmtId="0" fontId="3" fillId="2" borderId="0" xfId="4" applyFont="1" applyFill="1"/>
    <xf numFmtId="0" fontId="3" fillId="2" borderId="0" xfId="0" applyFont="1" applyFill="1" applyAlignment="1">
      <alignment horizontal="center" wrapText="1"/>
    </xf>
    <xf numFmtId="165" fontId="3" fillId="0" borderId="0" xfId="0" applyNumberFormat="1" applyFont="1" applyAlignment="1">
      <alignment horizontal="center"/>
    </xf>
    <xf numFmtId="167" fontId="3" fillId="0" borderId="0" xfId="3" applyNumberFormat="1" applyFont="1" applyFill="1" applyBorder="1"/>
    <xf numFmtId="4" fontId="3" fillId="4" borderId="0" xfId="4" applyNumberFormat="1" applyFont="1" applyFill="1"/>
    <xf numFmtId="164" fontId="3" fillId="0" borderId="0" xfId="0" applyNumberFormat="1" applyFont="1"/>
    <xf numFmtId="4" fontId="3" fillId="2" borderId="0" xfId="0" applyNumberFormat="1" applyFont="1" applyFill="1"/>
    <xf numFmtId="166" fontId="3" fillId="0" borderId="1" xfId="1" applyNumberFormat="1" applyFont="1" applyFill="1" applyBorder="1"/>
    <xf numFmtId="166" fontId="3" fillId="0" borderId="0" xfId="0" applyNumberFormat="1" applyFont="1"/>
    <xf numFmtId="0" fontId="3" fillId="0" borderId="0" xfId="0" applyFont="1" applyAlignment="1">
      <alignment horizontal="left"/>
    </xf>
    <xf numFmtId="4" fontId="3" fillId="0" borderId="0" xfId="1" applyNumberFormat="1" applyFont="1" applyFill="1"/>
    <xf numFmtId="39" fontId="3" fillId="2" borderId="0" xfId="4" applyNumberFormat="1" applyFont="1" applyFill="1"/>
    <xf numFmtId="164" fontId="3" fillId="2" borderId="0" xfId="0" applyNumberFormat="1" applyFont="1" applyFill="1"/>
    <xf numFmtId="166" fontId="3" fillId="2" borderId="0" xfId="0" applyNumberFormat="1" applyFont="1" applyFill="1"/>
    <xf numFmtId="14" fontId="3" fillId="2" borderId="0" xfId="1" applyNumberFormat="1" applyFont="1" applyFill="1" applyBorder="1"/>
    <xf numFmtId="0" fontId="2" fillId="0" borderId="0" xfId="6" applyFont="1" applyAlignment="1">
      <alignment horizontal="center"/>
    </xf>
    <xf numFmtId="168" fontId="3" fillId="0" borderId="0" xfId="1" applyNumberFormat="1" applyFont="1" applyFill="1" applyBorder="1"/>
    <xf numFmtId="43" fontId="3" fillId="0" borderId="0" xfId="1" applyFont="1" applyFill="1" applyBorder="1" applyAlignment="1">
      <alignment horizontal="center" wrapText="1"/>
    </xf>
    <xf numFmtId="0" fontId="3" fillId="0" borderId="0" xfId="5" applyFont="1" applyAlignment="1">
      <alignment horizontal="left" wrapText="1"/>
    </xf>
    <xf numFmtId="0" fontId="3" fillId="0" borderId="2" xfId="5" applyFont="1" applyBorder="1" applyAlignment="1">
      <alignment horizontal="center" wrapText="1"/>
    </xf>
    <xf numFmtId="4" fontId="3" fillId="0" borderId="2" xfId="5" applyNumberFormat="1" applyFont="1" applyBorder="1" applyAlignment="1">
      <alignment horizontal="center" wrapText="1"/>
    </xf>
    <xf numFmtId="43" fontId="3" fillId="0" borderId="2" xfId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6" applyFont="1" applyBorder="1" applyAlignment="1">
      <alignment horizontal="center" wrapText="1"/>
    </xf>
    <xf numFmtId="4" fontId="3" fillId="0" borderId="2" xfId="1" applyNumberFormat="1" applyFont="1" applyFill="1" applyBorder="1" applyAlignment="1">
      <alignment horizontal="center" wrapText="1"/>
    </xf>
    <xf numFmtId="0" fontId="3" fillId="0" borderId="0" xfId="6" applyFont="1" applyAlignment="1">
      <alignment horizontal="center"/>
    </xf>
    <xf numFmtId="0" fontId="3" fillId="0" borderId="0" xfId="6" applyFont="1"/>
    <xf numFmtId="0" fontId="6" fillId="0" borderId="0" xfId="6" applyFont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Normal 2 11" xfId="5" xr:uid="{77455D67-473A-4A6D-B0AE-597B0DB1E62A}"/>
    <cellStyle name="Normal 604" xfId="4" xr:uid="{2844BF40-36C7-45D1-869B-5F67B324B603}"/>
    <cellStyle name="Normal 89" xfId="6" xr:uid="{E53CBCA2-9098-4172-9C03-A6D250D4193B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.sharepoint.com/REGULATN/PA&amp;D/DSMRecov/2001/RECOV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Documents%20and%20Settings\p04092.000\Local%20Settings\Temporary%20Internet%20Files\OLK1AC\RECOV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.sharepoint.com/Documents%20and%20Settings/p70596/Local%20Settings/Temporary%20Internet%20Files/OLK3B/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eweb/office/FINANCIALS/WHITE%20SWAN/2000/JAN_ELECTRONI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Data-Departmental\1active\PROJECTS\STOWE\stowhotel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-my.sharepoint.com/personal/konstantine_geranios_utc_wa_gov/Documents/Documents/cascade%20GRC/240008-CNGC-Exh-JAD-2-through-JAD-8-3-29-24.xlsx" TargetMode="External"/><Relationship Id="rId1" Type="http://schemas.openxmlformats.org/officeDocument/2006/relationships/externalLinkPath" Target="https://stateofwa.sharepoint.com/personal/konstantine_geranios_utc_wa_gov/Documents/Documents/cascade%20GRC/240008-CNGC-Exh-JAD-2-through-JAD-8-3-29-24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-my.sharepoint.com/personal/konstantine_geranios_utc_wa_gov/Documents/Documents/cascade%20GRC/240008-CNGC-Exh-JAD-2-through-JAD-8-3-29-24(1).xlsx" TargetMode="External"/><Relationship Id="rId1" Type="http://schemas.openxmlformats.org/officeDocument/2006/relationships/externalLinkPath" Target="https://stateofwa.sharepoint.com/personal/konstantine_geranios_utc_wa_gov/Documents/Documents/cascade%20GRC/240008-CNGC-Exh-JAD-2-through-JAD-8-3-29-24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.sharepoint.com/REGULATN/PA&amp;D/CASES/Wy0902/EAST%20Blocking%209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tility\Energy%20Rates%20Finance%20and%20Audit\Moya's%20files\Pacificorp%20LT%20debt\PAC%20LT%20Debt%20-%20working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UC-FILEPRINT\Agency\Utility\Energy%20Rates%20Finance%20and%20Audit\Moya's%20files\Pacificorp%20LT%20debt\PAC%20LT%20Debt%20-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NT"/>
      <sheetName val="AR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velopment"/>
      <sheetName val="#REF"/>
    </sheetNames>
    <sheetDataSet>
      <sheetData sheetId="0" refreshError="1">
        <row r="3">
          <cell r="C3" t="str">
            <v>Base Assumptions</v>
          </cell>
        </row>
        <row r="16">
          <cell r="B16" t="str">
            <v>Other Consultants</v>
          </cell>
          <cell r="E16">
            <v>40296.682871109319</v>
          </cell>
          <cell r="F16">
            <v>0</v>
          </cell>
          <cell r="G16">
            <v>0</v>
          </cell>
          <cell r="H16">
            <v>40296.682871109319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>
            <v>0</v>
          </cell>
          <cell r="S16">
            <v>40296.682871109319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40296.682871109319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</row>
        <row r="21">
          <cell r="B21" t="str">
            <v>Insurance (% direct construction)</v>
          </cell>
          <cell r="D21">
            <v>8.9999999999999993E-3</v>
          </cell>
          <cell r="E21">
            <v>85383.376030864485</v>
          </cell>
          <cell r="F21">
            <v>0</v>
          </cell>
          <cell r="G21">
            <v>16506</v>
          </cell>
          <cell r="H21">
            <v>68877.376030864485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S21">
            <v>85383.376030864485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8253</v>
          </cell>
          <cell r="AB21">
            <v>8253</v>
          </cell>
          <cell r="AC21">
            <v>18248.426186763256</v>
          </cell>
          <cell r="AD21">
            <v>16751.760417341211</v>
          </cell>
          <cell r="AE21">
            <v>16876.009426760018</v>
          </cell>
          <cell r="AF21">
            <v>17001.179999999989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</row>
        <row r="36">
          <cell r="B36" t="str">
            <v>Other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46">
          <cell r="B46" t="str">
            <v>Spa and Fitness</v>
          </cell>
          <cell r="C46">
            <v>5100</v>
          </cell>
          <cell r="D46">
            <v>45</v>
          </cell>
          <cell r="E46">
            <v>238138.28451217926</v>
          </cell>
          <cell r="F46">
            <v>0</v>
          </cell>
          <cell r="G46">
            <v>0</v>
          </cell>
          <cell r="H46">
            <v>0</v>
          </cell>
          <cell r="I46">
            <v>238138.28451217926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R46">
            <v>0</v>
          </cell>
          <cell r="S46">
            <v>238138.28451217926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238138.28451217926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85">
          <cell r="B85" t="str">
            <v>Hotel Development Cost</v>
          </cell>
          <cell r="E85">
            <v>-16878685.151613597</v>
          </cell>
          <cell r="F85">
            <v>-179400</v>
          </cell>
          <cell r="G85">
            <v>-3680748.3397686705</v>
          </cell>
          <cell r="H85">
            <v>-10268133.01329181</v>
          </cell>
          <cell r="I85">
            <v>-2750403.7985531162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R85">
            <v>0</v>
          </cell>
          <cell r="S85">
            <v>-16878685.151613597</v>
          </cell>
          <cell r="U85">
            <v>0</v>
          </cell>
          <cell r="V85">
            <v>-35880</v>
          </cell>
          <cell r="W85">
            <v>-71760</v>
          </cell>
          <cell r="X85">
            <v>-71760</v>
          </cell>
          <cell r="Y85">
            <v>-71760</v>
          </cell>
          <cell r="Z85">
            <v>-71760</v>
          </cell>
          <cell r="AA85">
            <v>-1211264.6078000001</v>
          </cell>
          <cell r="AB85">
            <v>-2325963.7319686706</v>
          </cell>
          <cell r="AC85">
            <v>-3277714.7933725528</v>
          </cell>
          <cell r="AD85">
            <v>-2312941.7387162838</v>
          </cell>
          <cell r="AE85">
            <v>-2330096.9927229751</v>
          </cell>
          <cell r="AF85">
            <v>-2347379.4884799989</v>
          </cell>
          <cell r="AG85">
            <v>-2750403.7985531162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</row>
        <row r="89">
          <cell r="B89" t="str">
            <v>Selling Costs</v>
          </cell>
          <cell r="C89">
            <v>2.5000000000000001E-2</v>
          </cell>
          <cell r="E89">
            <v>-376100.18403468747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-376100.18403468747</v>
          </cell>
          <cell r="R89">
            <v>0</v>
          </cell>
          <cell r="S89">
            <v>-376100.18403468747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-376100.18403468747</v>
          </cell>
        </row>
        <row r="91">
          <cell r="A91" t="str">
            <v>Cumulative Cash Flow</v>
          </cell>
          <cell r="F91">
            <v>-179400</v>
          </cell>
          <cell r="G91">
            <v>-3860148.3397686705</v>
          </cell>
          <cell r="H91">
            <v>-14128281.35306048</v>
          </cell>
          <cell r="I91">
            <v>-16523543.829363404</v>
          </cell>
          <cell r="J91">
            <v>-15468369.525907626</v>
          </cell>
          <cell r="K91">
            <v>-14241253.574376589</v>
          </cell>
          <cell r="L91">
            <v>-12930255.245524464</v>
          </cell>
          <cell r="M91">
            <v>-11573371.975162519</v>
          </cell>
          <cell r="N91">
            <v>-10158300.642819315</v>
          </cell>
          <cell r="O91">
            <v>-8704773.3615258411</v>
          </cell>
          <cell r="P91">
            <v>7467534.55196572</v>
          </cell>
          <cell r="U91">
            <v>0</v>
          </cell>
          <cell r="V91">
            <v>-35880</v>
          </cell>
          <cell r="W91">
            <v>-107640</v>
          </cell>
          <cell r="X91">
            <v>-179400</v>
          </cell>
          <cell r="Y91">
            <v>-251160</v>
          </cell>
          <cell r="Z91">
            <v>-322920</v>
          </cell>
          <cell r="AA91">
            <v>-1534184.6078000001</v>
          </cell>
          <cell r="AB91">
            <v>-3860148.3397686705</v>
          </cell>
          <cell r="AC91">
            <v>-7137863.1331412233</v>
          </cell>
          <cell r="AD91">
            <v>-9450804.8718575072</v>
          </cell>
          <cell r="AE91">
            <v>-11780901.864580482</v>
          </cell>
          <cell r="AF91">
            <v>-14128281.35306048</v>
          </cell>
          <cell r="AG91">
            <v>-16789899.82105105</v>
          </cell>
          <cell r="AH91">
            <v>-16701114.490488501</v>
          </cell>
          <cell r="AI91">
            <v>-16612329.159925953</v>
          </cell>
          <cell r="AJ91">
            <v>-16523543.829363404</v>
          </cell>
          <cell r="AK91">
            <v>-16259750.253499459</v>
          </cell>
          <cell r="AL91">
            <v>-15995956.677635515</v>
          </cell>
          <cell r="AM91">
            <v>-15732163.101771571</v>
          </cell>
          <cell r="AN91">
            <v>-15468369.525907626</v>
          </cell>
          <cell r="AO91">
            <v>-15161590.538024867</v>
          </cell>
          <cell r="AP91">
            <v>-14854811.550142108</v>
          </cell>
          <cell r="AQ91">
            <v>-14548032.562259348</v>
          </cell>
          <cell r="AR91">
            <v>-14241253.574376589</v>
          </cell>
          <cell r="AS91">
            <v>-13913503.992163558</v>
          </cell>
          <cell r="AT91">
            <v>-13585754.409950526</v>
          </cell>
          <cell r="AU91">
            <v>-13258004.827737495</v>
          </cell>
          <cell r="AV91">
            <v>-12930255.245524464</v>
          </cell>
          <cell r="AW91">
            <v>-12591034.427933978</v>
          </cell>
          <cell r="AX91">
            <v>-12251813.610343492</v>
          </cell>
          <cell r="AY91">
            <v>-11912592.792753005</v>
          </cell>
          <cell r="AZ91">
            <v>-11573371.975162519</v>
          </cell>
          <cell r="BA91">
            <v>-11219604.14207672</v>
          </cell>
          <cell r="BB91">
            <v>-10865836.308990918</v>
          </cell>
          <cell r="BC91">
            <v>-10512068.475905117</v>
          </cell>
          <cell r="BD91">
            <v>-10158300.642819315</v>
          </cell>
          <cell r="BE91">
            <v>-9794918.8224959467</v>
          </cell>
          <cell r="BF91">
            <v>-9431537.0021725781</v>
          </cell>
          <cell r="BG91">
            <v>-9068155.1818492096</v>
          </cell>
          <cell r="BH91">
            <v>-8704773.3615258411</v>
          </cell>
          <cell r="BI91">
            <v>-8328673.1774911536</v>
          </cell>
          <cell r="BJ91">
            <v>-7952572.9934564661</v>
          </cell>
          <cell r="BK91">
            <v>-7576472.8094217787</v>
          </cell>
          <cell r="BL91">
            <v>7467534.55196572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Title"/>
      <sheetName val="Summary Document"/>
      <sheetName val="Summary Document Support"/>
      <sheetName val="TY Revenues ---&gt;"/>
      <sheetName val="Exh JAD-2, TY Revenues"/>
      <sheetName val="Exh. JAD-2 WPs ---&gt;"/>
      <sheetName val="Index"/>
      <sheetName val="Monthly Billed Revenues"/>
      <sheetName val="Customer Counts"/>
      <sheetName val="Block Therms Support"/>
      <sheetName val="WEAF &amp; Decoupling Rev Adj"/>
      <sheetName val="Unbilled Revenue"/>
      <sheetName val="Rev Recon Summary"/>
      <sheetName val="EOP Calculations"/>
      <sheetName val="663 EOP Contract Demand"/>
      <sheetName val="Deficiency Billing"/>
      <sheetName val="Allocation Report 2023"/>
      <sheetName val="Weather Normalization"/>
      <sheetName val="Rev Req ---&gt;"/>
      <sheetName val="Exh JAD-3 ROO Summary"/>
      <sheetName val="Exh JAD-4 MYRP Summary"/>
      <sheetName val="Exh JAD-5, Rev Req Calc"/>
      <sheetName val="Exh JAD-6, Conversion Factor"/>
      <sheetName val="Exh JAD-7, Summary of Adj"/>
      <sheetName val="Exh JAD-8, State Allocators"/>
      <sheetName val="RR WPs ---&gt;"/>
      <sheetName val="JAD WP Index"/>
      <sheetName val="Operating Report"/>
      <sheetName val="Rate Base"/>
      <sheetName val="WACC Calculation"/>
      <sheetName val="Suppl Sch Adj"/>
      <sheetName val="Normalize Rev Adj"/>
      <sheetName val="EOP Rev Adj"/>
      <sheetName val="EOP Depn Exp Adj"/>
      <sheetName val="Annualized CRM"/>
      <sheetName val="Advertising Adj"/>
      <sheetName val="Wage Adjustments"/>
      <sheetName val="Incentives Adj"/>
      <sheetName val="D&amp;O Adjustment"/>
      <sheetName val="COVID-19 Offsets"/>
      <sheetName val="CCA Deferral"/>
      <sheetName val="Commission Fees"/>
      <sheetName val="Interest Sync Adj"/>
      <sheetName val="MAOP Deferral"/>
      <sheetName val="Rate Case Expense Adjustment"/>
      <sheetName val="Medical Expense Adjustment"/>
      <sheetName val="Property Tax Increase"/>
      <sheetName val="Pension Adjustment"/>
      <sheetName val="Tax Flow-Through"/>
      <sheetName val="O&amp;M Adj"/>
      <sheetName val="401K Expense Adjustment"/>
      <sheetName val="Decarb Adjustment"/>
      <sheetName val="Plt-Accum Depn"/>
      <sheetName val="Provisional Plant Additions"/>
      <sheetName val="24-25 Plant Additions"/>
      <sheetName val="24-25 Cost of Removal"/>
      <sheetName val="CAC-Def Tax"/>
      <sheetName val="24-25 ADIT"/>
      <sheetName val="Working Capital (AMA)"/>
      <sheetName val="COS Inputs ---&gt;"/>
      <sheetName val="COS Transfer File"/>
      <sheetName val="Therms and Customers"/>
      <sheetName val="A-RR Cross-Reference "/>
      <sheetName val="D-Summary of Adjustments"/>
    </sheetNames>
    <sheetDataSet>
      <sheetData sheetId="0" refreshError="1"/>
      <sheetData sheetId="1">
        <row r="2">
          <cell r="A2" t="str">
            <v>Cascade Natural Gas Corp.</v>
          </cell>
        </row>
        <row r="3">
          <cell r="A3" t="str">
            <v>Washington Jurisdiction</v>
          </cell>
        </row>
        <row r="4">
          <cell r="A4" t="str">
            <v>Twelve-Months ended December 31, 2023</v>
          </cell>
        </row>
        <row r="5">
          <cell r="A5" t="str">
            <v>Multi-year Rate Case</v>
          </cell>
        </row>
        <row r="6">
          <cell r="A6" t="str">
            <v>UG-240008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16">
          <cell r="D16">
            <v>1.4999999999999999E-2</v>
          </cell>
        </row>
        <row r="19">
          <cell r="D19">
            <v>1.6400000000000001E-2</v>
          </cell>
        </row>
        <row r="20">
          <cell r="D20">
            <v>8.3999999999999995E-3</v>
          </cell>
        </row>
        <row r="21">
          <cell r="D21">
            <v>1.52E-2</v>
          </cell>
        </row>
        <row r="22">
          <cell r="D22">
            <v>2.81E-2</v>
          </cell>
        </row>
        <row r="23">
          <cell r="D23">
            <v>3.56E-2</v>
          </cell>
        </row>
        <row r="24">
          <cell r="D24">
            <v>1.72E-2</v>
          </cell>
        </row>
        <row r="25">
          <cell r="D25">
            <v>1.9699999999999999E-2</v>
          </cell>
        </row>
        <row r="27">
          <cell r="D27">
            <v>3.3599999999999998E-2</v>
          </cell>
        </row>
        <row r="28">
          <cell r="D28">
            <v>3.4700000000000002E-2</v>
          </cell>
        </row>
        <row r="30">
          <cell r="D30">
            <v>2.6100000000000002E-2</v>
          </cell>
        </row>
        <row r="31">
          <cell r="D31">
            <v>2.1600000000000001E-2</v>
          </cell>
        </row>
        <row r="32">
          <cell r="D32">
            <v>1.7000000000000001E-2</v>
          </cell>
        </row>
        <row r="35">
          <cell r="D35">
            <v>1.44E-2</v>
          </cell>
        </row>
        <row r="36">
          <cell r="D36">
            <v>0.44019999999999998</v>
          </cell>
        </row>
        <row r="37">
          <cell r="D37">
            <v>0.26369999999999999</v>
          </cell>
        </row>
        <row r="38">
          <cell r="D38">
            <v>0.19</v>
          </cell>
        </row>
        <row r="40">
          <cell r="D40">
            <v>2.69E-2</v>
          </cell>
        </row>
        <row r="41">
          <cell r="D41">
            <v>5.8900000000000001E-2</v>
          </cell>
        </row>
        <row r="42">
          <cell r="D42">
            <v>8.4000000000000005E-2</v>
          </cell>
        </row>
        <row r="43">
          <cell r="D43">
            <v>0.1066</v>
          </cell>
        </row>
        <row r="44">
          <cell r="D44">
            <v>1.52E-2</v>
          </cell>
        </row>
        <row r="45">
          <cell r="D45">
            <v>0.14549999999999999</v>
          </cell>
        </row>
        <row r="46">
          <cell r="D46">
            <v>9.6299999999999997E-2</v>
          </cell>
        </row>
        <row r="47">
          <cell r="D47">
            <v>2.6100000000000002E-2</v>
          </cell>
        </row>
        <row r="48">
          <cell r="D48">
            <v>5.3499999999999999E-2</v>
          </cell>
        </row>
        <row r="49">
          <cell r="D49">
            <v>6.9900000000000004E-2</v>
          </cell>
        </row>
        <row r="50">
          <cell r="D50">
            <v>5.5300000000000002E-2</v>
          </cell>
        </row>
        <row r="51">
          <cell r="D51">
            <v>0.2162</v>
          </cell>
        </row>
        <row r="52">
          <cell r="D52">
            <v>4.3499999999999997E-2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Title"/>
      <sheetName val="Summary Document"/>
      <sheetName val="Summary Document Support"/>
      <sheetName val="TY Revenues ---&gt;"/>
      <sheetName val="Exh JAD-2, TY Revenues"/>
      <sheetName val="Exh. JAD-2 WPs ---&gt;"/>
      <sheetName val="Index"/>
      <sheetName val="Monthly Billed Revenues"/>
      <sheetName val="Customer Counts"/>
      <sheetName val="Block Therms Support"/>
      <sheetName val="WEAF &amp; Decoupling Rev Adj"/>
      <sheetName val="Unbilled Revenue"/>
      <sheetName val="Rev Recon Summary"/>
      <sheetName val="EOP Calculations"/>
      <sheetName val="663 EOP Contract Demand"/>
      <sheetName val="Deficiency Billing"/>
      <sheetName val="Allocation Report 2023"/>
      <sheetName val="Weather Normalization"/>
      <sheetName val="Rev Req ---&gt;"/>
      <sheetName val="Exh JAD-3 ROO Summary"/>
      <sheetName val="Exh JAD-4 MYRP Summary"/>
      <sheetName val="Exh JAD-5, Rev Req Calc"/>
      <sheetName val="Exh JAD-6, Conversion Factor"/>
      <sheetName val="Exh JAD-7, Summary of Adj"/>
      <sheetName val="Exh JAD-8, State Allocators"/>
      <sheetName val="RR WPs ---&gt;"/>
      <sheetName val="JAD WP Index"/>
      <sheetName val="Operating Report"/>
      <sheetName val="Rate Base"/>
      <sheetName val="WACC Calculation"/>
      <sheetName val="Suppl Sch Adj"/>
      <sheetName val="Normalize Rev Adj"/>
      <sheetName val="EOP Rev Adj"/>
      <sheetName val="EOP Depn Exp Adj"/>
      <sheetName val="Annualized CRM"/>
      <sheetName val="Advertising Adj"/>
      <sheetName val="Wage Adjustments"/>
      <sheetName val="Incentives Adj"/>
      <sheetName val="D&amp;O Adjustment"/>
      <sheetName val="COVID-19 Offsets"/>
      <sheetName val="CCA Deferral"/>
      <sheetName val="Commission Fees"/>
      <sheetName val="Interest Sync Adj"/>
      <sheetName val="MAOP Deferral"/>
      <sheetName val="Rate Case Expense Adjustment"/>
      <sheetName val="Medical Expense Adjustment"/>
      <sheetName val="Property Tax Increase"/>
      <sheetName val="Pension Adjustment"/>
      <sheetName val="Tax Flow-Through"/>
      <sheetName val="O&amp;M Adj"/>
      <sheetName val="401K Expense Adjustment"/>
      <sheetName val="Decarb Adjustment"/>
      <sheetName val="Plt-Accum Depn"/>
      <sheetName val="Provisional Plant Additions"/>
      <sheetName val="24-25 Plant Additions (2)"/>
      <sheetName val="24-25 Cost of Removal"/>
      <sheetName val="CAC-Def Tax"/>
      <sheetName val="24-25 ADIT"/>
      <sheetName val="Working Capital (AMA)"/>
      <sheetName val="COS Inputs ---&gt;"/>
      <sheetName val="COS Transfer File"/>
      <sheetName val="Therms and Customers"/>
      <sheetName val="A-RR Cross-Reference "/>
      <sheetName val="D-Summary of Adju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00E3D-5756-486B-914D-1B2B9D45D118}">
  <sheetPr>
    <pageSetUpPr fitToPage="1"/>
  </sheetPr>
  <dimension ref="A1:AY368"/>
  <sheetViews>
    <sheetView tabSelected="1" view="pageBreakPreview" topLeftCell="D79" zoomScale="130" zoomScaleNormal="100" zoomScaleSheetLayoutView="130" workbookViewId="0">
      <selection activeCell="F90" sqref="F90"/>
    </sheetView>
  </sheetViews>
  <sheetFormatPr defaultColWidth="9.1796875" defaultRowHeight="14.5" outlineLevelRow="1" x14ac:dyDescent="0.35"/>
  <cols>
    <col min="1" max="1" width="6.453125" style="3" customWidth="1"/>
    <col min="2" max="2" width="14.1796875" style="1" bestFit="1" customWidth="1"/>
    <col min="3" max="3" width="17.453125" style="1" customWidth="1"/>
    <col min="4" max="4" width="60.1796875" style="1" bestFit="1" customWidth="1"/>
    <col min="5" max="5" width="13.54296875" style="3" bestFit="1" customWidth="1"/>
    <col min="6" max="6" width="18.81640625" style="1" bestFit="1" customWidth="1"/>
    <col min="7" max="8" width="18.81640625" style="1" customWidth="1"/>
    <col min="9" max="9" width="16.54296875" style="2" bestFit="1" customWidth="1"/>
    <col min="10" max="12" width="18" style="1" customWidth="1"/>
    <col min="13" max="13" width="15.1796875" style="1" bestFit="1" customWidth="1"/>
    <col min="14" max="14" width="16.54296875" style="1" bestFit="1" customWidth="1"/>
    <col min="15" max="15" width="39.1796875" style="1" bestFit="1" customWidth="1"/>
    <col min="16" max="16" width="36.453125" style="1" bestFit="1" customWidth="1"/>
    <col min="17" max="17" width="24.453125" style="1" customWidth="1"/>
    <col min="18" max="30" width="18.54296875" style="1" customWidth="1"/>
    <col min="31" max="31" width="15" style="1" bestFit="1" customWidth="1"/>
    <col min="32" max="32" width="15" style="1" customWidth="1"/>
    <col min="33" max="33" width="9.1796875" style="1"/>
    <col min="34" max="34" width="13.453125" style="1" customWidth="1"/>
    <col min="35" max="36" width="16.1796875" style="1" customWidth="1"/>
    <col min="37" max="37" width="9.1796875" style="1"/>
    <col min="38" max="38" width="10.81640625" style="1" customWidth="1"/>
    <col min="39" max="39" width="9.1796875" style="1"/>
    <col min="40" max="40" width="15.453125" style="1" customWidth="1"/>
    <col min="41" max="41" width="14.54296875" style="1" customWidth="1"/>
    <col min="42" max="42" width="9.1796875" style="1" customWidth="1"/>
    <col min="43" max="43" width="9.1796875" style="1"/>
    <col min="44" max="44" width="13.54296875" style="1" customWidth="1"/>
    <col min="45" max="45" width="15.1796875" style="1" customWidth="1"/>
    <col min="46" max="46" width="11.453125" style="1" bestFit="1" customWidth="1"/>
    <col min="47" max="48" width="9.1796875" style="1"/>
    <col min="49" max="49" width="15.54296875" style="1" customWidth="1"/>
    <col min="50" max="50" width="16.81640625" style="1" bestFit="1" customWidth="1"/>
    <col min="51" max="52" width="9.1796875" style="1"/>
    <col min="53" max="53" width="9.54296875" style="1" bestFit="1" customWidth="1"/>
    <col min="54" max="16384" width="9.1796875" style="1"/>
  </cols>
  <sheetData>
    <row r="1" spans="1:50" x14ac:dyDescent="0.35">
      <c r="A1" s="89" t="str">
        <f>Company</f>
        <v>Cascade Natural Gas Corp.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8"/>
      <c r="N1" s="1" t="s">
        <v>0</v>
      </c>
    </row>
    <row r="2" spans="1:50" x14ac:dyDescent="0.35">
      <c r="A2" s="89" t="str">
        <f>Title1</f>
        <v>Washington Jurisdiction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8"/>
    </row>
    <row r="3" spans="1:50" x14ac:dyDescent="0.35">
      <c r="A3" s="89" t="str">
        <f>Title2</f>
        <v>Twelve-Months ended December 31, 2023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8"/>
    </row>
    <row r="4" spans="1:50" x14ac:dyDescent="0.35">
      <c r="A4" s="89" t="str">
        <f>Title8</f>
        <v>UG-240008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8"/>
    </row>
    <row r="5" spans="1:50" x14ac:dyDescent="0.35">
      <c r="A5" s="89" t="s">
        <v>1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8"/>
    </row>
    <row r="6" spans="1:50" x14ac:dyDescent="0.35">
      <c r="A6" s="89" t="s">
        <v>2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8"/>
    </row>
    <row r="7" spans="1:50" x14ac:dyDescent="0.35">
      <c r="D7" s="87"/>
    </row>
    <row r="8" spans="1:50" ht="29" outlineLevel="1" x14ac:dyDescent="0.35">
      <c r="A8" s="84" t="s">
        <v>3</v>
      </c>
      <c r="B8" s="81" t="s">
        <v>4</v>
      </c>
      <c r="C8" s="81" t="s">
        <v>5</v>
      </c>
      <c r="D8" s="81" t="s">
        <v>6</v>
      </c>
      <c r="E8" s="83" t="s">
        <v>7</v>
      </c>
      <c r="F8" s="83" t="s">
        <v>8</v>
      </c>
      <c r="G8" s="81" t="s">
        <v>9</v>
      </c>
      <c r="H8" s="81" t="s">
        <v>10</v>
      </c>
      <c r="I8" s="86" t="s">
        <v>11</v>
      </c>
      <c r="J8" s="81" t="s">
        <v>12</v>
      </c>
      <c r="K8" s="81" t="s">
        <v>13</v>
      </c>
      <c r="L8" s="81" t="s">
        <v>14</v>
      </c>
      <c r="M8"/>
      <c r="N8"/>
      <c r="Q8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F8" s="85" t="s">
        <v>15</v>
      </c>
      <c r="AL8" s="3"/>
    </row>
    <row r="9" spans="1:50" outlineLevel="1" x14ac:dyDescent="0.35">
      <c r="A9" s="84"/>
      <c r="B9" s="81" t="s">
        <v>16</v>
      </c>
      <c r="C9" s="81" t="s">
        <v>17</v>
      </c>
      <c r="D9" s="81" t="s">
        <v>18</v>
      </c>
      <c r="E9" s="83" t="s">
        <v>19</v>
      </c>
      <c r="F9" s="83" t="s">
        <v>20</v>
      </c>
      <c r="G9" s="81" t="s">
        <v>21</v>
      </c>
      <c r="H9" s="81" t="s">
        <v>22</v>
      </c>
      <c r="I9" s="82" t="s">
        <v>23</v>
      </c>
      <c r="J9" s="81" t="s">
        <v>24</v>
      </c>
      <c r="K9" s="81" t="s">
        <v>25</v>
      </c>
      <c r="L9" s="81" t="s">
        <v>26</v>
      </c>
      <c r="M9"/>
      <c r="N9"/>
      <c r="AF9" s="77" t="s">
        <v>27</v>
      </c>
      <c r="AL9" s="3"/>
    </row>
    <row r="10" spans="1:50" ht="14.25" customHeight="1" outlineLevel="1" x14ac:dyDescent="0.35">
      <c r="A10" s="17">
        <v>1</v>
      </c>
      <c r="B10" s="5" t="s">
        <v>28</v>
      </c>
      <c r="C10" s="80" t="s">
        <v>29</v>
      </c>
      <c r="D10" s="80" t="s">
        <v>30</v>
      </c>
      <c r="E10" s="46">
        <v>303</v>
      </c>
      <c r="F10" s="79">
        <v>3980874.52</v>
      </c>
      <c r="G10" s="6">
        <f>+F10</f>
        <v>3980874.52</v>
      </c>
      <c r="H10" s="78">
        <v>45657</v>
      </c>
      <c r="I10" s="2">
        <v>1038161.99</v>
      </c>
      <c r="J10" s="6">
        <f t="shared" ref="J10:J30" si="0">+I10</f>
        <v>1038161.99</v>
      </c>
      <c r="K10" s="45">
        <v>46022</v>
      </c>
      <c r="L10" s="70">
        <v>250000</v>
      </c>
      <c r="M10"/>
      <c r="N10"/>
      <c r="O10" s="3"/>
      <c r="P10" s="67"/>
      <c r="AF10" s="77"/>
      <c r="AL10" s="3"/>
    </row>
    <row r="11" spans="1:50" outlineLevel="1" x14ac:dyDescent="0.35">
      <c r="A11" s="17">
        <f>MAX($A$10:A10)+1</f>
        <v>2</v>
      </c>
      <c r="B11" s="5" t="s">
        <v>28</v>
      </c>
      <c r="C11" s="5" t="s">
        <v>31</v>
      </c>
      <c r="D11" s="5" t="s">
        <v>32</v>
      </c>
      <c r="E11" s="46">
        <v>303</v>
      </c>
      <c r="F11" s="6">
        <v>148544.66</v>
      </c>
      <c r="G11" s="6">
        <f>+F11</f>
        <v>148544.66</v>
      </c>
      <c r="H11" s="45">
        <v>45657</v>
      </c>
      <c r="I11" s="2">
        <v>185337.55</v>
      </c>
      <c r="J11" s="6">
        <f t="shared" si="0"/>
        <v>185337.55</v>
      </c>
      <c r="K11" s="45">
        <v>46022</v>
      </c>
      <c r="L11" s="70">
        <v>12500</v>
      </c>
      <c r="M11"/>
      <c r="N11"/>
      <c r="O11" s="3"/>
      <c r="P11" s="67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F11" s="10"/>
      <c r="AI11" s="9"/>
      <c r="AJ11" s="9"/>
      <c r="AL11" s="3"/>
      <c r="AN11" s="9"/>
      <c r="AO11" s="9"/>
      <c r="AP11" s="9"/>
      <c r="AS11" s="9"/>
      <c r="AT11" s="43"/>
      <c r="AW11" s="9"/>
      <c r="AX11" s="43"/>
    </row>
    <row r="12" spans="1:50" outlineLevel="1" x14ac:dyDescent="0.35">
      <c r="A12" s="17">
        <f>MAX($A$10:A11)+1</f>
        <v>3</v>
      </c>
      <c r="B12" s="5" t="s">
        <v>28</v>
      </c>
      <c r="C12" s="71" t="s">
        <v>33</v>
      </c>
      <c r="D12" s="71" t="s">
        <v>34</v>
      </c>
      <c r="E12" s="46">
        <v>303</v>
      </c>
      <c r="F12" s="6"/>
      <c r="G12" s="6"/>
      <c r="H12" s="6"/>
      <c r="I12" s="2">
        <v>2616181.56</v>
      </c>
      <c r="J12" s="6">
        <f t="shared" si="0"/>
        <v>2616181.56</v>
      </c>
      <c r="K12" s="45">
        <v>45839</v>
      </c>
      <c r="L12" s="70">
        <v>20000</v>
      </c>
      <c r="M12"/>
      <c r="N12"/>
      <c r="O12" s="3"/>
      <c r="P12" s="67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F12" s="10"/>
      <c r="AI12" s="9"/>
      <c r="AJ12" s="9"/>
      <c r="AL12" s="3"/>
      <c r="AN12" s="9"/>
      <c r="AO12" s="9"/>
      <c r="AP12" s="9"/>
      <c r="AS12" s="9"/>
      <c r="AT12" s="43"/>
      <c r="AW12" s="9"/>
      <c r="AX12" s="43"/>
    </row>
    <row r="13" spans="1:50" outlineLevel="1" x14ac:dyDescent="0.35">
      <c r="A13" s="17">
        <f>MAX($A$10:A12)+1</f>
        <v>4</v>
      </c>
      <c r="B13" s="5" t="s">
        <v>28</v>
      </c>
      <c r="C13" s="5" t="s">
        <v>35</v>
      </c>
      <c r="D13" s="5" t="s">
        <v>36</v>
      </c>
      <c r="E13" s="46">
        <v>303</v>
      </c>
      <c r="F13" s="6">
        <v>109304.13</v>
      </c>
      <c r="G13" s="6">
        <f>+F13</f>
        <v>109304.13</v>
      </c>
      <c r="H13" s="45">
        <v>45657</v>
      </c>
      <c r="I13" s="2">
        <v>20571.150000000001</v>
      </c>
      <c r="J13" s="6">
        <f t="shared" si="0"/>
        <v>20571.150000000001</v>
      </c>
      <c r="K13" s="45">
        <v>46022</v>
      </c>
      <c r="L13" s="70"/>
      <c r="M13"/>
      <c r="N13"/>
      <c r="O13" s="3"/>
      <c r="P13" s="67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F13" s="10"/>
      <c r="AI13" s="9"/>
      <c r="AJ13" s="9"/>
      <c r="AN13" s="9"/>
      <c r="AO13" s="9"/>
      <c r="AP13" s="9"/>
      <c r="AS13" s="9"/>
      <c r="AT13" s="43"/>
      <c r="AW13" s="9"/>
      <c r="AX13" s="43"/>
    </row>
    <row r="14" spans="1:50" s="53" customFormat="1" outlineLevel="1" x14ac:dyDescent="0.35">
      <c r="A14" s="63">
        <f>MAX($A$10:A13)+1</f>
        <v>5</v>
      </c>
      <c r="B14" s="62" t="s">
        <v>28</v>
      </c>
      <c r="C14" s="62" t="s">
        <v>37</v>
      </c>
      <c r="D14" s="62" t="s">
        <v>38</v>
      </c>
      <c r="E14" s="61">
        <v>303</v>
      </c>
      <c r="F14" s="60">
        <v>2577251.4500000002</v>
      </c>
      <c r="G14" s="57">
        <f>+F14</f>
        <v>2577251.4500000002</v>
      </c>
      <c r="H14" s="76">
        <v>45595</v>
      </c>
      <c r="I14" s="68">
        <v>0</v>
      </c>
      <c r="J14" s="57">
        <f t="shared" si="0"/>
        <v>0</v>
      </c>
      <c r="K14" s="57"/>
      <c r="L14" s="75"/>
      <c r="M14" s="56"/>
      <c r="N14" s="56"/>
      <c r="P14" s="74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F14" s="73"/>
      <c r="AI14" s="54"/>
      <c r="AJ14" s="54"/>
      <c r="AN14" s="54"/>
      <c r="AO14" s="54"/>
      <c r="AP14" s="54"/>
      <c r="AS14" s="54"/>
      <c r="AT14" s="55"/>
      <c r="AW14" s="54"/>
      <c r="AX14" s="55"/>
    </row>
    <row r="15" spans="1:50" outlineLevel="1" x14ac:dyDescent="0.35">
      <c r="A15" s="17">
        <f>MAX($A$10:A14)+1</f>
        <v>6</v>
      </c>
      <c r="B15" s="5" t="s">
        <v>28</v>
      </c>
      <c r="C15" s="71" t="s">
        <v>39</v>
      </c>
      <c r="D15" s="71" t="s">
        <v>40</v>
      </c>
      <c r="E15" s="46">
        <v>303</v>
      </c>
      <c r="F15" s="6"/>
      <c r="G15" s="6"/>
      <c r="I15" s="2">
        <v>5054117.12</v>
      </c>
      <c r="J15" s="6">
        <f t="shared" si="0"/>
        <v>5054117.12</v>
      </c>
      <c r="K15" s="47">
        <v>45962</v>
      </c>
      <c r="L15" s="70"/>
      <c r="M15"/>
      <c r="N15"/>
      <c r="P15" s="67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F15" s="10"/>
      <c r="AI15" s="9"/>
      <c r="AJ15" s="9"/>
      <c r="AN15" s="9"/>
      <c r="AO15" s="9"/>
      <c r="AP15" s="9"/>
      <c r="AS15" s="9"/>
      <c r="AT15" s="43"/>
      <c r="AW15" s="9"/>
      <c r="AX15" s="43"/>
    </row>
    <row r="16" spans="1:50" outlineLevel="1" x14ac:dyDescent="0.35">
      <c r="A16" s="17">
        <f>MAX($A$10:A15)+1</f>
        <v>7</v>
      </c>
      <c r="B16" s="5" t="s">
        <v>28</v>
      </c>
      <c r="C16" s="5" t="s">
        <v>41</v>
      </c>
      <c r="D16" s="5" t="s">
        <v>42</v>
      </c>
      <c r="E16" s="46">
        <v>303</v>
      </c>
      <c r="F16" s="6">
        <v>44563.44</v>
      </c>
      <c r="G16" s="6">
        <f t="shared" ref="G16:G25" si="1">+F16</f>
        <v>44563.44</v>
      </c>
      <c r="H16" s="47">
        <v>45657</v>
      </c>
      <c r="I16" s="2">
        <v>48576.72</v>
      </c>
      <c r="J16" s="6">
        <f t="shared" si="0"/>
        <v>48576.72</v>
      </c>
      <c r="K16" s="45">
        <v>46022</v>
      </c>
      <c r="L16" s="70"/>
      <c r="M16"/>
      <c r="N16"/>
      <c r="O16" s="3"/>
      <c r="P16" s="67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F16" s="10"/>
      <c r="AI16" s="9"/>
      <c r="AJ16" s="9"/>
      <c r="AN16" s="9"/>
      <c r="AO16" s="9"/>
      <c r="AP16" s="9"/>
      <c r="AS16" s="9"/>
      <c r="AT16" s="43"/>
      <c r="AW16" s="9"/>
      <c r="AX16" s="43"/>
    </row>
    <row r="17" spans="1:50" outlineLevel="1" x14ac:dyDescent="0.35">
      <c r="A17" s="17">
        <f>MAX($A$10:A16)+1</f>
        <v>8</v>
      </c>
      <c r="B17" s="5" t="s">
        <v>28</v>
      </c>
      <c r="C17" s="5" t="s">
        <v>43</v>
      </c>
      <c r="D17" s="5" t="s">
        <v>44</v>
      </c>
      <c r="E17" s="46">
        <v>303</v>
      </c>
      <c r="F17" s="6">
        <v>395808.65</v>
      </c>
      <c r="G17" s="6">
        <f t="shared" si="1"/>
        <v>395808.65</v>
      </c>
      <c r="H17" s="47">
        <v>45505</v>
      </c>
      <c r="I17" s="2">
        <v>0</v>
      </c>
      <c r="J17" s="6">
        <f t="shared" si="0"/>
        <v>0</v>
      </c>
      <c r="K17" s="6"/>
      <c r="L17" s="70"/>
      <c r="M17"/>
      <c r="N17"/>
      <c r="P17" s="67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F17" s="10"/>
      <c r="AI17" s="9"/>
      <c r="AJ17" s="9"/>
      <c r="AL17" s="3"/>
      <c r="AN17" s="9"/>
      <c r="AO17" s="9"/>
      <c r="AP17" s="9"/>
      <c r="AS17" s="9"/>
      <c r="AT17" s="43"/>
      <c r="AW17" s="9"/>
      <c r="AX17" s="43"/>
    </row>
    <row r="18" spans="1:50" outlineLevel="1" x14ac:dyDescent="0.35">
      <c r="A18" s="17">
        <f>MAX($A$10:A17)+1</f>
        <v>9</v>
      </c>
      <c r="B18" s="5" t="s">
        <v>28</v>
      </c>
      <c r="C18" s="5" t="s">
        <v>45</v>
      </c>
      <c r="D18" s="5" t="s">
        <v>46</v>
      </c>
      <c r="E18" s="46">
        <v>303</v>
      </c>
      <c r="F18" s="6">
        <v>249076.76</v>
      </c>
      <c r="G18" s="6">
        <f t="shared" si="1"/>
        <v>249076.76</v>
      </c>
      <c r="H18" s="47">
        <v>45565</v>
      </c>
      <c r="I18" s="7"/>
      <c r="J18" s="6">
        <f t="shared" si="0"/>
        <v>0</v>
      </c>
      <c r="K18" s="6"/>
      <c r="L18" s="70"/>
      <c r="M18"/>
      <c r="N18"/>
      <c r="P18" s="67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F18" s="10"/>
      <c r="AI18" s="9"/>
      <c r="AJ18" s="9"/>
      <c r="AL18" s="3"/>
      <c r="AN18" s="9"/>
      <c r="AO18" s="9"/>
      <c r="AP18" s="9"/>
      <c r="AS18" s="9"/>
      <c r="AT18" s="43"/>
      <c r="AW18" s="9"/>
      <c r="AX18" s="43"/>
    </row>
    <row r="19" spans="1:50" outlineLevel="1" x14ac:dyDescent="0.35">
      <c r="A19" s="17">
        <f>MAX($A$10:A18)+1</f>
        <v>10</v>
      </c>
      <c r="B19" s="5" t="s">
        <v>28</v>
      </c>
      <c r="C19" s="71" t="s">
        <v>47</v>
      </c>
      <c r="D19" s="71" t="s">
        <v>48</v>
      </c>
      <c r="E19" s="46">
        <v>303</v>
      </c>
      <c r="F19" s="6">
        <v>0</v>
      </c>
      <c r="G19" s="6">
        <f t="shared" si="1"/>
        <v>0</v>
      </c>
      <c r="I19" s="2">
        <v>870373.19</v>
      </c>
      <c r="J19" s="6">
        <f t="shared" si="0"/>
        <v>870373.19</v>
      </c>
      <c r="K19" s="47">
        <v>45991</v>
      </c>
      <c r="L19" s="70"/>
      <c r="M19"/>
      <c r="N19"/>
      <c r="O19" s="3"/>
      <c r="P19" s="67"/>
      <c r="Q19" s="2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F19" s="10"/>
      <c r="AI19" s="9"/>
      <c r="AJ19" s="9"/>
      <c r="AL19" s="3"/>
      <c r="AN19" s="9"/>
      <c r="AO19" s="9"/>
      <c r="AP19" s="9"/>
      <c r="AS19" s="9"/>
      <c r="AT19" s="43"/>
      <c r="AW19" s="9"/>
      <c r="AX19" s="43"/>
    </row>
    <row r="20" spans="1:50" outlineLevel="1" x14ac:dyDescent="0.35">
      <c r="A20" s="17">
        <f>MAX($A$10:A19)+1</f>
        <v>11</v>
      </c>
      <c r="B20" s="5" t="s">
        <v>28</v>
      </c>
      <c r="C20" s="5" t="s">
        <v>49</v>
      </c>
      <c r="D20" s="1" t="s">
        <v>50</v>
      </c>
      <c r="E20" s="46">
        <v>303</v>
      </c>
      <c r="F20" s="6">
        <v>0</v>
      </c>
      <c r="G20" s="6">
        <f t="shared" si="1"/>
        <v>0</v>
      </c>
      <c r="H20" s="47"/>
      <c r="I20" s="7">
        <v>52427.32</v>
      </c>
      <c r="J20" s="6">
        <f t="shared" si="0"/>
        <v>52427.32</v>
      </c>
      <c r="K20" s="45">
        <v>45809</v>
      </c>
      <c r="L20" s="70"/>
      <c r="M20"/>
      <c r="N20"/>
      <c r="O20" s="3"/>
      <c r="P20" s="2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F20" s="10"/>
      <c r="AI20" s="9"/>
      <c r="AJ20" s="9"/>
      <c r="AL20" s="3"/>
      <c r="AN20" s="9"/>
      <c r="AO20" s="9"/>
      <c r="AP20" s="9"/>
      <c r="AS20" s="9"/>
      <c r="AT20" s="43"/>
      <c r="AW20" s="9"/>
      <c r="AX20" s="43"/>
    </row>
    <row r="21" spans="1:50" outlineLevel="1" x14ac:dyDescent="0.35">
      <c r="A21" s="17">
        <f>MAX($A$10:A20)+1</f>
        <v>12</v>
      </c>
      <c r="B21" s="5" t="s">
        <v>28</v>
      </c>
      <c r="C21" s="5" t="s">
        <v>51</v>
      </c>
      <c r="D21" s="1" t="s">
        <v>52</v>
      </c>
      <c r="E21" s="46">
        <v>303</v>
      </c>
      <c r="F21" s="6">
        <v>0</v>
      </c>
      <c r="G21" s="6">
        <f t="shared" si="1"/>
        <v>0</v>
      </c>
      <c r="I21" s="21">
        <v>267463.90999999997</v>
      </c>
      <c r="J21" s="6">
        <f t="shared" si="0"/>
        <v>267463.90999999997</v>
      </c>
      <c r="K21" s="47">
        <v>46022</v>
      </c>
      <c r="L21" s="70">
        <v>175000</v>
      </c>
      <c r="M21"/>
      <c r="N21"/>
      <c r="O21" s="3"/>
      <c r="P21" s="2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F21" s="10"/>
      <c r="AI21" s="9"/>
      <c r="AJ21" s="9"/>
      <c r="AL21" s="3"/>
      <c r="AN21" s="9"/>
      <c r="AO21" s="9"/>
      <c r="AP21" s="9"/>
      <c r="AS21" s="9"/>
      <c r="AT21" s="43"/>
      <c r="AW21" s="9"/>
      <c r="AX21" s="43"/>
    </row>
    <row r="22" spans="1:50" outlineLevel="1" x14ac:dyDescent="0.35">
      <c r="A22" s="17">
        <f>MAX($A$10:A21)+1</f>
        <v>13</v>
      </c>
      <c r="B22" s="5" t="s">
        <v>28</v>
      </c>
      <c r="C22" s="5" t="s">
        <v>53</v>
      </c>
      <c r="D22" s="5" t="s">
        <v>54</v>
      </c>
      <c r="E22" s="46">
        <v>303</v>
      </c>
      <c r="F22" s="6">
        <v>41466.040550000005</v>
      </c>
      <c r="G22" s="6">
        <f t="shared" si="1"/>
        <v>41466.040550000005</v>
      </c>
      <c r="H22" s="47">
        <v>45651</v>
      </c>
      <c r="I22" s="7"/>
      <c r="J22" s="6">
        <f t="shared" si="0"/>
        <v>0</v>
      </c>
      <c r="K22" s="6"/>
      <c r="L22" s="70"/>
      <c r="M22"/>
      <c r="N22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F22" s="10"/>
      <c r="AI22" s="9"/>
      <c r="AJ22" s="9"/>
      <c r="AN22" s="9"/>
      <c r="AO22" s="9"/>
      <c r="AP22" s="9"/>
      <c r="AS22" s="9"/>
      <c r="AT22" s="43"/>
      <c r="AW22" s="9"/>
      <c r="AX22" s="43"/>
    </row>
    <row r="23" spans="1:50" outlineLevel="1" x14ac:dyDescent="0.35">
      <c r="A23" s="17">
        <f>MAX($A$10:A22)+1</f>
        <v>14</v>
      </c>
      <c r="B23" s="5" t="s">
        <v>28</v>
      </c>
      <c r="C23" s="5" t="s">
        <v>55</v>
      </c>
      <c r="D23" s="5" t="s">
        <v>56</v>
      </c>
      <c r="E23" s="46">
        <v>303</v>
      </c>
      <c r="F23" s="6">
        <v>7539.2800999999999</v>
      </c>
      <c r="G23" s="6">
        <f t="shared" si="1"/>
        <v>7539.2800999999999</v>
      </c>
      <c r="H23" s="47">
        <v>45444</v>
      </c>
      <c r="I23" s="7"/>
      <c r="J23" s="6">
        <f t="shared" si="0"/>
        <v>0</v>
      </c>
      <c r="K23" s="6"/>
      <c r="L23" s="70"/>
      <c r="M23"/>
      <c r="N2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F23" s="10"/>
      <c r="AI23" s="9"/>
      <c r="AJ23" s="9"/>
      <c r="AN23" s="9"/>
      <c r="AO23" s="9"/>
      <c r="AP23" s="9"/>
      <c r="AS23" s="9"/>
      <c r="AT23" s="43"/>
      <c r="AW23" s="9"/>
      <c r="AX23" s="43"/>
    </row>
    <row r="24" spans="1:50" outlineLevel="1" x14ac:dyDescent="0.35">
      <c r="A24" s="17">
        <f>MAX($A$10:A23)+1</f>
        <v>15</v>
      </c>
      <c r="B24" s="5" t="s">
        <v>28</v>
      </c>
      <c r="C24" s="5" t="s">
        <v>57</v>
      </c>
      <c r="D24" s="5" t="s">
        <v>58</v>
      </c>
      <c r="E24" s="46">
        <v>303</v>
      </c>
      <c r="F24" s="6">
        <v>0</v>
      </c>
      <c r="G24" s="6">
        <f t="shared" si="1"/>
        <v>0</v>
      </c>
      <c r="H24" s="47"/>
      <c r="I24" s="7">
        <v>24020.778488</v>
      </c>
      <c r="J24" s="6">
        <f t="shared" si="0"/>
        <v>24020.778488</v>
      </c>
      <c r="K24" s="45">
        <v>45992</v>
      </c>
      <c r="L24" s="70"/>
      <c r="M24"/>
      <c r="N24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F24" s="10"/>
      <c r="AI24" s="9"/>
      <c r="AJ24" s="9"/>
      <c r="AN24" s="9"/>
      <c r="AO24" s="9"/>
      <c r="AP24" s="9"/>
      <c r="AS24" s="9"/>
      <c r="AT24" s="43"/>
      <c r="AW24" s="9"/>
      <c r="AX24" s="43"/>
    </row>
    <row r="25" spans="1:50" outlineLevel="1" x14ac:dyDescent="0.35">
      <c r="A25" s="17">
        <f>MAX($A$10:A24)+1</f>
        <v>16</v>
      </c>
      <c r="B25" s="5" t="s">
        <v>28</v>
      </c>
      <c r="C25" s="5" t="s">
        <v>59</v>
      </c>
      <c r="D25" s="5" t="s">
        <v>60</v>
      </c>
      <c r="E25" s="46">
        <v>303</v>
      </c>
      <c r="F25" s="6">
        <v>810507.85611499997</v>
      </c>
      <c r="G25" s="6">
        <f t="shared" si="1"/>
        <v>810507.85611499997</v>
      </c>
      <c r="H25" s="47">
        <v>45382</v>
      </c>
      <c r="I25" s="7">
        <v>0</v>
      </c>
      <c r="J25" s="6">
        <f t="shared" si="0"/>
        <v>0</v>
      </c>
      <c r="K25" s="6"/>
      <c r="L25" s="70">
        <v>10000</v>
      </c>
      <c r="M25"/>
      <c r="N25"/>
      <c r="O25" s="3"/>
      <c r="P25" s="67"/>
      <c r="Q25" s="2" t="str">
        <f>IFERROR(VLOOKUP(AH25, $AR$11:$AT$37, 3, FALSE), "")</f>
        <v/>
      </c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F25" s="10"/>
      <c r="AI25" s="9"/>
      <c r="AJ25" s="9"/>
      <c r="AN25" s="9"/>
      <c r="AO25" s="9"/>
      <c r="AP25" s="9"/>
      <c r="AS25" s="9"/>
      <c r="AT25" s="43"/>
      <c r="AW25" s="9"/>
      <c r="AX25" s="43"/>
    </row>
    <row r="26" spans="1:50" outlineLevel="1" x14ac:dyDescent="0.35">
      <c r="A26" s="17">
        <f>MAX($A$10:A25)+1</f>
        <v>17</v>
      </c>
      <c r="B26" s="5" t="s">
        <v>28</v>
      </c>
      <c r="C26" s="71" t="s">
        <v>61</v>
      </c>
      <c r="D26" s="71" t="s">
        <v>62</v>
      </c>
      <c r="E26" s="46">
        <v>303</v>
      </c>
      <c r="F26" s="6">
        <v>0</v>
      </c>
      <c r="G26" s="6"/>
      <c r="I26" s="2">
        <v>61073.288584000002</v>
      </c>
      <c r="J26" s="6">
        <f t="shared" si="0"/>
        <v>61073.288584000002</v>
      </c>
      <c r="K26" s="47">
        <v>46022</v>
      </c>
      <c r="L26" s="70"/>
      <c r="M26"/>
      <c r="N26"/>
      <c r="O26" s="3"/>
      <c r="P26" s="67"/>
      <c r="Q26" s="2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F26" s="10"/>
      <c r="AI26" s="9"/>
      <c r="AJ26" s="9"/>
      <c r="AN26" s="9"/>
      <c r="AO26" s="9"/>
      <c r="AP26" s="9"/>
      <c r="AS26" s="9"/>
      <c r="AT26" s="43"/>
      <c r="AW26" s="9"/>
      <c r="AX26" s="43"/>
    </row>
    <row r="27" spans="1:50" outlineLevel="1" x14ac:dyDescent="0.35">
      <c r="A27" s="17">
        <f>MAX($A$10:A26)+1</f>
        <v>18</v>
      </c>
      <c r="B27" s="5" t="s">
        <v>28</v>
      </c>
      <c r="C27" s="5" t="s">
        <v>63</v>
      </c>
      <c r="D27" s="5" t="s">
        <v>64</v>
      </c>
      <c r="E27" s="46">
        <v>303</v>
      </c>
      <c r="F27" s="6">
        <v>52501.443155000008</v>
      </c>
      <c r="G27" s="6">
        <f>+F27</f>
        <v>52501.443155000008</v>
      </c>
      <c r="H27" s="47">
        <v>45657</v>
      </c>
      <c r="I27" s="72">
        <v>34898.571628000005</v>
      </c>
      <c r="J27" s="6">
        <f t="shared" si="0"/>
        <v>34898.571628000005</v>
      </c>
      <c r="K27" s="47">
        <v>46022</v>
      </c>
      <c r="L27" s="70"/>
      <c r="M27"/>
      <c r="N27"/>
      <c r="O27" s="3"/>
      <c r="P27" s="67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F27" s="10"/>
      <c r="AI27" s="9"/>
      <c r="AJ27" s="9"/>
      <c r="AN27" s="9"/>
      <c r="AO27" s="9"/>
      <c r="AP27" s="9"/>
      <c r="AS27" s="9"/>
      <c r="AT27" s="43"/>
      <c r="AW27" s="9"/>
      <c r="AX27" s="43"/>
    </row>
    <row r="28" spans="1:50" outlineLevel="1" x14ac:dyDescent="0.35">
      <c r="A28" s="17">
        <f>MAX($A$10:A27)+1</f>
        <v>19</v>
      </c>
      <c r="B28" s="5" t="s">
        <v>28</v>
      </c>
      <c r="C28" s="5" t="s">
        <v>65</v>
      </c>
      <c r="D28" s="5" t="s">
        <v>66</v>
      </c>
      <c r="E28" s="46">
        <v>303</v>
      </c>
      <c r="F28" s="6">
        <v>149733.94637000002</v>
      </c>
      <c r="G28" s="6">
        <f>+F28</f>
        <v>149733.94637000002</v>
      </c>
      <c r="H28" s="47">
        <v>45383</v>
      </c>
      <c r="I28" s="7">
        <v>0</v>
      </c>
      <c r="J28" s="6">
        <f t="shared" si="0"/>
        <v>0</v>
      </c>
      <c r="K28" s="6"/>
      <c r="L28" s="70"/>
      <c r="M28"/>
      <c r="N28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F28" s="10"/>
      <c r="AI28" s="9"/>
      <c r="AJ28" s="9"/>
      <c r="AN28" s="9"/>
      <c r="AO28" s="9"/>
      <c r="AP28" s="9"/>
      <c r="AS28" s="9"/>
      <c r="AT28" s="43"/>
      <c r="AW28" s="9"/>
      <c r="AX28" s="43"/>
    </row>
    <row r="29" spans="1:50" outlineLevel="1" x14ac:dyDescent="0.35">
      <c r="A29" s="17">
        <f>MAX($A$10:A28)+1</f>
        <v>20</v>
      </c>
      <c r="B29" s="5" t="s">
        <v>28</v>
      </c>
      <c r="C29" s="71" t="s">
        <v>67</v>
      </c>
      <c r="D29" s="71" t="s">
        <v>68</v>
      </c>
      <c r="E29" s="46">
        <v>303</v>
      </c>
      <c r="F29" s="6">
        <v>0</v>
      </c>
      <c r="G29" s="6">
        <f>+F29</f>
        <v>0</v>
      </c>
      <c r="I29" s="2">
        <v>345851.46120300004</v>
      </c>
      <c r="J29" s="6">
        <f t="shared" si="0"/>
        <v>345851.46120300004</v>
      </c>
      <c r="K29" s="47">
        <v>45992</v>
      </c>
      <c r="L29" s="70"/>
      <c r="M29"/>
      <c r="N29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F29" s="10"/>
      <c r="AI29" s="9"/>
      <c r="AJ29" s="9"/>
      <c r="AN29" s="9"/>
      <c r="AO29" s="9"/>
      <c r="AP29" s="9"/>
      <c r="AS29" s="9"/>
      <c r="AT29" s="43"/>
      <c r="AW29" s="9"/>
      <c r="AX29" s="43"/>
    </row>
    <row r="30" spans="1:50" outlineLevel="1" x14ac:dyDescent="0.35">
      <c r="A30" s="17">
        <f>MAX($A$10:A29)+1</f>
        <v>21</v>
      </c>
      <c r="B30" s="5" t="s">
        <v>28</v>
      </c>
      <c r="C30" s="71" t="s">
        <v>69</v>
      </c>
      <c r="D30" s="71" t="s">
        <v>70</v>
      </c>
      <c r="E30" s="46">
        <v>303</v>
      </c>
      <c r="F30" s="6">
        <v>0</v>
      </c>
      <c r="G30" s="6">
        <f>+F30</f>
        <v>0</v>
      </c>
      <c r="I30" s="2">
        <v>221968.01196600002</v>
      </c>
      <c r="J30" s="6">
        <f t="shared" si="0"/>
        <v>221968.01196600002</v>
      </c>
      <c r="K30" s="47">
        <v>45992</v>
      </c>
      <c r="L30" s="70"/>
      <c r="M30"/>
      <c r="N30"/>
      <c r="O30" s="9"/>
      <c r="P30" s="9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F30" s="10"/>
      <c r="AI30" s="9"/>
      <c r="AJ30" s="9"/>
      <c r="AN30" s="9"/>
      <c r="AO30" s="9"/>
      <c r="AP30" s="9"/>
      <c r="AS30" s="9"/>
      <c r="AT30" s="43"/>
      <c r="AW30" s="9"/>
      <c r="AX30" s="43"/>
    </row>
    <row r="31" spans="1:50" outlineLevel="1" x14ac:dyDescent="0.35">
      <c r="A31" s="17">
        <f>MAX($A$10:A30)+1</f>
        <v>22</v>
      </c>
      <c r="B31" s="42"/>
      <c r="C31" s="42"/>
      <c r="D31" s="41" t="s">
        <v>71</v>
      </c>
      <c r="E31" s="40"/>
      <c r="F31" s="13">
        <f>SUM(F10:F30)</f>
        <v>8567172.1762900017</v>
      </c>
      <c r="G31" s="13">
        <f>SUM(G10:G30)</f>
        <v>8567172.1762900017</v>
      </c>
      <c r="H31" s="13"/>
      <c r="I31" s="14">
        <f>SUM(I10:I30)</f>
        <v>10841022.621869002</v>
      </c>
      <c r="J31" s="13">
        <f>SUM(J10:J30)</f>
        <v>10841022.621869002</v>
      </c>
      <c r="K31" s="13"/>
      <c r="L31" s="69">
        <f>SUM(L10:L30)</f>
        <v>467500</v>
      </c>
      <c r="M31"/>
      <c r="N31"/>
      <c r="O31" s="9"/>
      <c r="P31" s="9"/>
      <c r="Q31" s="2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I31" s="9"/>
      <c r="AJ31" s="9"/>
      <c r="AN31" s="9"/>
      <c r="AO31" s="9"/>
      <c r="AP31" s="9"/>
      <c r="AS31" s="9"/>
      <c r="AT31" s="43"/>
      <c r="AW31" s="9"/>
      <c r="AX31" s="43"/>
    </row>
    <row r="32" spans="1:50" outlineLevel="1" x14ac:dyDescent="0.35">
      <c r="A32" s="17">
        <f>MAX($A$10:A31)+1</f>
        <v>23</v>
      </c>
      <c r="B32" s="33"/>
      <c r="C32" s="33"/>
      <c r="D32" s="51"/>
      <c r="E32" s="8"/>
      <c r="F32" s="6"/>
      <c r="G32" s="6"/>
      <c r="H32" s="6"/>
      <c r="I32" s="21"/>
      <c r="J32" s="6"/>
      <c r="K32" s="6"/>
      <c r="L32" s="6"/>
      <c r="M32"/>
      <c r="N32"/>
      <c r="O32" s="9"/>
      <c r="P32" s="9"/>
      <c r="Q32" s="2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I32" s="9"/>
      <c r="AJ32" s="9"/>
      <c r="AN32" s="9"/>
      <c r="AO32" s="9"/>
      <c r="AP32" s="9"/>
      <c r="AS32" s="9"/>
      <c r="AT32" s="43"/>
      <c r="AW32" s="9"/>
      <c r="AX32" s="43"/>
    </row>
    <row r="33" spans="1:51" outlineLevel="1" x14ac:dyDescent="0.35">
      <c r="A33" s="17">
        <f>MAX($A$10:A32)+1</f>
        <v>24</v>
      </c>
      <c r="B33" s="5" t="s">
        <v>28</v>
      </c>
      <c r="C33" s="9" t="s">
        <v>72</v>
      </c>
      <c r="D33" s="9" t="s">
        <v>73</v>
      </c>
      <c r="E33" s="46">
        <v>333</v>
      </c>
      <c r="G33" s="6"/>
      <c r="I33" s="68">
        <v>17454194.260000002</v>
      </c>
      <c r="J33" s="6">
        <f>+I33</f>
        <v>17454194.260000002</v>
      </c>
      <c r="K33" s="47">
        <v>45823</v>
      </c>
      <c r="M33"/>
      <c r="N33"/>
      <c r="P33" s="67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F33" s="10"/>
      <c r="AI33" s="9"/>
      <c r="AJ33" s="9"/>
      <c r="AL33" s="3"/>
      <c r="AN33" s="9"/>
      <c r="AO33" s="9"/>
      <c r="AP33" s="9"/>
      <c r="AS33" s="9"/>
      <c r="AT33" s="43"/>
      <c r="AW33" s="9"/>
      <c r="AX33" s="43"/>
    </row>
    <row r="34" spans="1:51" outlineLevel="1" x14ac:dyDescent="0.35">
      <c r="A34" s="17">
        <f>MAX($A$10:A33)+1</f>
        <v>25</v>
      </c>
      <c r="B34" s="42"/>
      <c r="C34" s="42"/>
      <c r="D34" s="41" t="s">
        <v>74</v>
      </c>
      <c r="E34" s="40"/>
      <c r="F34" s="13">
        <f>F33</f>
        <v>0</v>
      </c>
      <c r="G34" s="13">
        <f>G33</f>
        <v>0</v>
      </c>
      <c r="H34" s="13"/>
      <c r="I34" s="14">
        <f>I33</f>
        <v>17454194.260000002</v>
      </c>
      <c r="J34" s="13">
        <f>J33</f>
        <v>17454194.260000002</v>
      </c>
      <c r="K34" s="13"/>
      <c r="L34" s="13">
        <f>L33</f>
        <v>0</v>
      </c>
      <c r="M34"/>
      <c r="N34"/>
      <c r="O34" s="9"/>
      <c r="P34" s="9"/>
      <c r="Q34" s="2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I34" s="9"/>
      <c r="AJ34" s="9"/>
      <c r="AN34" s="9"/>
      <c r="AO34" s="9"/>
      <c r="AP34" s="9"/>
      <c r="AS34" s="9"/>
      <c r="AT34" s="43"/>
      <c r="AW34" s="9"/>
      <c r="AX34" s="43"/>
    </row>
    <row r="35" spans="1:51" outlineLevel="1" x14ac:dyDescent="0.35">
      <c r="A35" s="17">
        <f>MAX($A$10:A34)+1</f>
        <v>26</v>
      </c>
      <c r="B35" s="33"/>
      <c r="C35" s="33"/>
      <c r="D35" s="33"/>
      <c r="E35" s="8"/>
      <c r="F35" s="6"/>
      <c r="G35" s="6"/>
      <c r="H35" s="6"/>
      <c r="I35" s="34"/>
      <c r="J35" s="6"/>
      <c r="K35" s="6"/>
      <c r="L35" s="6"/>
      <c r="M35"/>
      <c r="N35"/>
      <c r="O35" s="9"/>
      <c r="P35" s="9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I35" s="9"/>
      <c r="AJ35" s="9"/>
      <c r="AN35" s="9"/>
      <c r="AO35" s="9"/>
      <c r="AP35" s="9"/>
      <c r="AS35" s="9"/>
      <c r="AT35" s="43"/>
      <c r="AW35" s="9"/>
      <c r="AX35" s="43"/>
    </row>
    <row r="36" spans="1:51" outlineLevel="1" x14ac:dyDescent="0.35">
      <c r="A36" s="17">
        <f>MAX($A$10:A35)+1</f>
        <v>27</v>
      </c>
      <c r="B36" s="5" t="s">
        <v>75</v>
      </c>
      <c r="C36" s="5" t="s">
        <v>76</v>
      </c>
      <c r="D36" s="33" t="s">
        <v>77</v>
      </c>
      <c r="E36" s="46">
        <v>378</v>
      </c>
      <c r="F36" s="6">
        <v>242320</v>
      </c>
      <c r="G36" s="6">
        <f t="shared" ref="G36:G67" si="2">+F36</f>
        <v>242320</v>
      </c>
      <c r="H36" s="45">
        <v>45657</v>
      </c>
      <c r="I36" s="34">
        <v>725580</v>
      </c>
      <c r="J36" s="6">
        <f t="shared" ref="J36:J41" si="3">+I36</f>
        <v>725580</v>
      </c>
      <c r="K36" s="45">
        <v>46022</v>
      </c>
      <c r="M36"/>
      <c r="N36"/>
      <c r="O36" s="9"/>
      <c r="P36" s="9"/>
      <c r="Q36" s="2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I36" s="9"/>
      <c r="AJ36" s="9"/>
      <c r="AN36" s="9"/>
      <c r="AO36" s="9"/>
      <c r="AP36" s="9"/>
      <c r="AS36" s="9"/>
      <c r="AT36" s="43"/>
      <c r="AW36" s="9"/>
      <c r="AX36" s="43"/>
    </row>
    <row r="37" spans="1:51" outlineLevel="1" x14ac:dyDescent="0.35">
      <c r="A37" s="17">
        <f>MAX($A$10:A36)+1</f>
        <v>28</v>
      </c>
      <c r="B37" s="5" t="s">
        <v>75</v>
      </c>
      <c r="C37" s="5" t="s">
        <v>78</v>
      </c>
      <c r="D37" s="33" t="s">
        <v>79</v>
      </c>
      <c r="E37" s="46">
        <v>378</v>
      </c>
      <c r="F37" s="6">
        <v>498617.42</v>
      </c>
      <c r="G37" s="6">
        <f t="shared" si="2"/>
        <v>498617.42</v>
      </c>
      <c r="H37" s="45">
        <v>45657</v>
      </c>
      <c r="I37" s="34">
        <v>460976.94</v>
      </c>
      <c r="J37" s="6">
        <f t="shared" si="3"/>
        <v>460976.94</v>
      </c>
      <c r="K37" s="45">
        <v>46022</v>
      </c>
      <c r="M37"/>
      <c r="N37"/>
      <c r="O37" s="9"/>
      <c r="P37" s="9"/>
      <c r="Q37" s="2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F37" s="10"/>
      <c r="AI37" s="9"/>
      <c r="AJ37" s="9"/>
      <c r="AN37" s="9"/>
      <c r="AO37" s="9"/>
      <c r="AP37" s="9"/>
      <c r="AS37" s="9"/>
      <c r="AT37" s="43"/>
      <c r="AW37" s="9"/>
      <c r="AX37" s="43"/>
    </row>
    <row r="38" spans="1:51" outlineLevel="1" x14ac:dyDescent="0.35">
      <c r="A38" s="17">
        <f>MAX($A$10:A37)+1</f>
        <v>29</v>
      </c>
      <c r="B38" s="5" t="s">
        <v>75</v>
      </c>
      <c r="C38" s="5" t="s">
        <v>80</v>
      </c>
      <c r="D38" s="5" t="s">
        <v>81</v>
      </c>
      <c r="E38" s="46">
        <v>381</v>
      </c>
      <c r="F38" s="6">
        <v>5937987.0246250005</v>
      </c>
      <c r="G38" s="6">
        <f t="shared" si="2"/>
        <v>5937987.0246250005</v>
      </c>
      <c r="H38" s="45">
        <v>45657</v>
      </c>
      <c r="I38" s="7">
        <v>6106833.2000000002</v>
      </c>
      <c r="J38" s="6">
        <f t="shared" si="3"/>
        <v>6106833.2000000002</v>
      </c>
      <c r="K38" s="45">
        <v>46022</v>
      </c>
      <c r="M38"/>
      <c r="N38"/>
      <c r="O38" s="9"/>
      <c r="P38" s="9"/>
      <c r="Q38" s="2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F38" s="10"/>
      <c r="AI38" s="9"/>
      <c r="AJ38" s="9"/>
      <c r="AN38" s="9"/>
      <c r="AO38" s="9"/>
      <c r="AP38" s="9"/>
    </row>
    <row r="39" spans="1:51" outlineLevel="1" x14ac:dyDescent="0.35">
      <c r="A39" s="17">
        <f>MAX($A$10:A38)+1</f>
        <v>30</v>
      </c>
      <c r="B39" s="5" t="s">
        <v>75</v>
      </c>
      <c r="C39" s="5" t="s">
        <v>82</v>
      </c>
      <c r="D39" s="5" t="s">
        <v>83</v>
      </c>
      <c r="E39" s="46">
        <v>383</v>
      </c>
      <c r="F39" s="6">
        <v>547264.69999999995</v>
      </c>
      <c r="G39" s="6">
        <f t="shared" si="2"/>
        <v>547264.69999999995</v>
      </c>
      <c r="H39" s="45">
        <v>45657</v>
      </c>
      <c r="I39" s="7">
        <v>562922.22</v>
      </c>
      <c r="J39" s="6">
        <f t="shared" si="3"/>
        <v>562922.22</v>
      </c>
      <c r="K39" s="45">
        <v>46022</v>
      </c>
      <c r="M39"/>
      <c r="N39"/>
      <c r="O39" s="9"/>
      <c r="P39" s="9"/>
      <c r="Q39" s="2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5"/>
      <c r="AF39" s="10"/>
      <c r="AI39" s="9"/>
      <c r="AJ39" s="9"/>
      <c r="AN39" s="9"/>
      <c r="AO39" s="9"/>
      <c r="AP39" s="9"/>
      <c r="AS39" s="9"/>
      <c r="AU39" s="65"/>
      <c r="AW39" s="9"/>
      <c r="AY39" s="65"/>
    </row>
    <row r="40" spans="1:51" outlineLevel="1" x14ac:dyDescent="0.35">
      <c r="A40" s="17">
        <f>MAX($A$10:A39)+1</f>
        <v>31</v>
      </c>
      <c r="B40" s="5" t="s">
        <v>75</v>
      </c>
      <c r="C40" s="5" t="s">
        <v>84</v>
      </c>
      <c r="D40" s="5" t="s">
        <v>85</v>
      </c>
      <c r="E40" s="46">
        <v>376.1</v>
      </c>
      <c r="F40" s="6">
        <v>602782.14</v>
      </c>
      <c r="G40" s="6">
        <f t="shared" si="2"/>
        <v>602782.14</v>
      </c>
      <c r="H40" s="45">
        <v>45657</v>
      </c>
      <c r="I40" s="7">
        <v>576860.29</v>
      </c>
      <c r="J40" s="6">
        <f t="shared" si="3"/>
        <v>576860.29</v>
      </c>
      <c r="K40" s="45">
        <v>46022</v>
      </c>
      <c r="M40"/>
      <c r="N40"/>
      <c r="O40" s="9"/>
      <c r="P40" s="9"/>
      <c r="Q40" s="2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F40" s="10"/>
      <c r="AI40" s="9"/>
      <c r="AJ40" s="9"/>
      <c r="AK40" s="9"/>
      <c r="AN40" s="9"/>
      <c r="AO40" s="9"/>
      <c r="AP40" s="9"/>
      <c r="AW40" s="9"/>
      <c r="AY40" s="65"/>
    </row>
    <row r="41" spans="1:51" outlineLevel="1" x14ac:dyDescent="0.35">
      <c r="A41" s="17">
        <f>MAX($A$10:A40)+1</f>
        <v>32</v>
      </c>
      <c r="B41" s="5" t="s">
        <v>75</v>
      </c>
      <c r="C41" s="5" t="s">
        <v>86</v>
      </c>
      <c r="D41" s="5" t="s">
        <v>87</v>
      </c>
      <c r="E41" s="46">
        <v>376.2</v>
      </c>
      <c r="F41" s="6">
        <v>0</v>
      </c>
      <c r="G41" s="6">
        <f t="shared" si="2"/>
        <v>0</v>
      </c>
      <c r="I41" s="66">
        <v>0</v>
      </c>
      <c r="J41" s="6">
        <f t="shared" si="3"/>
        <v>0</v>
      </c>
      <c r="K41" s="47">
        <v>45961</v>
      </c>
      <c r="M41"/>
      <c r="N41"/>
      <c r="O41" s="9"/>
      <c r="P41" s="9"/>
      <c r="Q41" s="2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F41" s="10"/>
      <c r="AI41" s="9"/>
      <c r="AJ41" s="9"/>
      <c r="AK41" s="9"/>
      <c r="AN41" s="9"/>
      <c r="AO41" s="9"/>
      <c r="AP41" s="9"/>
      <c r="AW41" s="9"/>
      <c r="AY41" s="65"/>
    </row>
    <row r="42" spans="1:51" outlineLevel="1" x14ac:dyDescent="0.35">
      <c r="A42" s="17">
        <f>MAX($A$10:A41)+1</f>
        <v>33</v>
      </c>
      <c r="B42" s="5" t="s">
        <v>75</v>
      </c>
      <c r="C42" s="5" t="s">
        <v>88</v>
      </c>
      <c r="D42" s="5" t="s">
        <v>89</v>
      </c>
      <c r="E42" s="46">
        <v>376.2</v>
      </c>
      <c r="F42" s="6">
        <v>2430742.7749890001</v>
      </c>
      <c r="G42" s="6">
        <f t="shared" si="2"/>
        <v>2430742.7749890001</v>
      </c>
      <c r="H42" s="45">
        <v>45342</v>
      </c>
      <c r="I42" s="7"/>
      <c r="J42" s="6"/>
      <c r="K42" s="47"/>
      <c r="M42"/>
      <c r="N42"/>
      <c r="O42" s="9"/>
      <c r="P42" s="9"/>
      <c r="Q42" s="2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F42" s="10"/>
      <c r="AI42" s="9"/>
      <c r="AJ42" s="9"/>
      <c r="AK42" s="9"/>
      <c r="AN42" s="9"/>
      <c r="AO42" s="9"/>
      <c r="AP42" s="9"/>
      <c r="AW42" s="9"/>
      <c r="AY42" s="65"/>
    </row>
    <row r="43" spans="1:51" outlineLevel="1" x14ac:dyDescent="0.35">
      <c r="A43" s="17">
        <f>MAX($A$10:A42)+1</f>
        <v>34</v>
      </c>
      <c r="B43" s="5" t="s">
        <v>75</v>
      </c>
      <c r="C43" s="5" t="s">
        <v>90</v>
      </c>
      <c r="D43" s="5" t="s">
        <v>91</v>
      </c>
      <c r="E43" s="46">
        <v>376.2</v>
      </c>
      <c r="F43" s="6">
        <v>427000</v>
      </c>
      <c r="G43" s="6">
        <f t="shared" si="2"/>
        <v>427000</v>
      </c>
      <c r="H43" s="45">
        <v>45443</v>
      </c>
      <c r="I43" s="7"/>
      <c r="J43" s="6"/>
      <c r="K43" s="47"/>
      <c r="M43"/>
      <c r="N43"/>
      <c r="O43" s="9"/>
      <c r="P43" s="9"/>
      <c r="Q43" s="2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F43" s="10"/>
      <c r="AI43" s="9"/>
      <c r="AJ43" s="9"/>
      <c r="AK43" s="9"/>
      <c r="AN43" s="9"/>
      <c r="AO43" s="9"/>
      <c r="AP43" s="9"/>
      <c r="AW43" s="9"/>
      <c r="AY43" s="65"/>
    </row>
    <row r="44" spans="1:51" outlineLevel="1" x14ac:dyDescent="0.35">
      <c r="A44" s="17">
        <f>MAX($A$10:A43)+1</f>
        <v>35</v>
      </c>
      <c r="B44" s="5" t="s">
        <v>75</v>
      </c>
      <c r="C44" s="5" t="s">
        <v>92</v>
      </c>
      <c r="D44" s="5" t="s">
        <v>93</v>
      </c>
      <c r="E44" s="46">
        <v>376.2</v>
      </c>
      <c r="F44" s="6">
        <v>0</v>
      </c>
      <c r="G44" s="6">
        <f t="shared" si="2"/>
        <v>0</v>
      </c>
      <c r="H44" s="47">
        <v>0</v>
      </c>
      <c r="I44" s="7">
        <v>1191031.1399999999</v>
      </c>
      <c r="J44" s="6">
        <f>+I44</f>
        <v>1191031.1399999999</v>
      </c>
      <c r="K44" s="45">
        <v>45961</v>
      </c>
      <c r="M44"/>
      <c r="N44"/>
      <c r="O44" s="9"/>
      <c r="P44" s="9"/>
      <c r="Q44" s="2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F44" s="10"/>
      <c r="AI44" s="9"/>
      <c r="AJ44" s="9"/>
      <c r="AN44" s="9"/>
      <c r="AO44" s="9"/>
      <c r="AP44" s="9"/>
    </row>
    <row r="45" spans="1:51" outlineLevel="1" x14ac:dyDescent="0.35">
      <c r="A45" s="17">
        <f>MAX($A$10:A44)+1</f>
        <v>36</v>
      </c>
      <c r="B45" s="5" t="s">
        <v>75</v>
      </c>
      <c r="C45" s="5" t="s">
        <v>94</v>
      </c>
      <c r="D45" s="5" t="s">
        <v>95</v>
      </c>
      <c r="E45" s="46">
        <v>376.2</v>
      </c>
      <c r="F45" s="6">
        <v>3037182.6</v>
      </c>
      <c r="G45" s="6">
        <f t="shared" si="2"/>
        <v>3037182.6</v>
      </c>
      <c r="H45" s="47">
        <v>45566</v>
      </c>
      <c r="I45" s="7"/>
      <c r="J45" s="6">
        <f>+I45</f>
        <v>0</v>
      </c>
      <c r="K45" s="6"/>
      <c r="M45"/>
      <c r="N45"/>
      <c r="O45" s="9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F45" s="10"/>
      <c r="AI45" s="9"/>
      <c r="AJ45" s="9"/>
      <c r="AN45" s="9"/>
      <c r="AO45" s="9"/>
      <c r="AP45" s="9"/>
    </row>
    <row r="46" spans="1:51" outlineLevel="1" x14ac:dyDescent="0.35">
      <c r="A46" s="17">
        <f>MAX($A$10:A45)+1</f>
        <v>37</v>
      </c>
      <c r="B46" s="5" t="s">
        <v>75</v>
      </c>
      <c r="C46" s="5" t="s">
        <v>96</v>
      </c>
      <c r="D46" s="5" t="s">
        <v>97</v>
      </c>
      <c r="E46" s="46">
        <v>376.2</v>
      </c>
      <c r="F46" s="6">
        <v>750000</v>
      </c>
      <c r="G46" s="6">
        <f t="shared" si="2"/>
        <v>750000</v>
      </c>
      <c r="H46" s="47">
        <v>45535</v>
      </c>
      <c r="I46" s="7"/>
      <c r="J46" s="6"/>
      <c r="K46" s="6"/>
      <c r="M46"/>
      <c r="N46"/>
      <c r="O46" s="9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F46" s="10"/>
      <c r="AI46" s="9"/>
      <c r="AJ46" s="9"/>
      <c r="AN46" s="9"/>
      <c r="AO46" s="9"/>
      <c r="AP46" s="9"/>
    </row>
    <row r="47" spans="1:51" outlineLevel="1" x14ac:dyDescent="0.35">
      <c r="A47" s="17">
        <f>MAX($A$10:A46)+1</f>
        <v>38</v>
      </c>
      <c r="B47" s="5" t="s">
        <v>75</v>
      </c>
      <c r="C47" s="5" t="s">
        <v>98</v>
      </c>
      <c r="D47" s="5" t="s">
        <v>99</v>
      </c>
      <c r="E47" s="46">
        <v>376.3</v>
      </c>
      <c r="F47" s="6">
        <v>87598.680000000008</v>
      </c>
      <c r="G47" s="6">
        <f t="shared" si="2"/>
        <v>87598.680000000008</v>
      </c>
      <c r="H47" s="45">
        <v>45657</v>
      </c>
      <c r="I47" s="2">
        <v>90059.04</v>
      </c>
      <c r="J47" s="6">
        <f t="shared" ref="J47:J85" si="4">+I47</f>
        <v>90059.04</v>
      </c>
      <c r="K47" s="45">
        <v>46022</v>
      </c>
      <c r="M47"/>
      <c r="N47"/>
      <c r="O47" s="9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F47" s="10"/>
      <c r="AI47" s="9"/>
      <c r="AJ47" s="9"/>
      <c r="AN47" s="9"/>
      <c r="AO47" s="9"/>
      <c r="AP47" s="9"/>
      <c r="AS47" s="9"/>
    </row>
    <row r="48" spans="1:51" outlineLevel="1" x14ac:dyDescent="0.35">
      <c r="A48" s="17">
        <f>MAX($A$10:A47)+1</f>
        <v>39</v>
      </c>
      <c r="B48" s="5" t="s">
        <v>75</v>
      </c>
      <c r="C48" s="5" t="s">
        <v>100</v>
      </c>
      <c r="D48" s="5" t="s">
        <v>101</v>
      </c>
      <c r="E48" s="46">
        <v>376.3</v>
      </c>
      <c r="F48" s="6">
        <v>260834.37784400009</v>
      </c>
      <c r="G48" s="6">
        <f t="shared" si="2"/>
        <v>260834.37784400009</v>
      </c>
      <c r="H48" s="45">
        <v>45657</v>
      </c>
      <c r="I48" s="2">
        <v>224689.91446899995</v>
      </c>
      <c r="J48" s="6">
        <f t="shared" si="4"/>
        <v>224689.91446899995</v>
      </c>
      <c r="K48" s="45">
        <v>46022</v>
      </c>
      <c r="M48"/>
      <c r="N48"/>
      <c r="O48" s="9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F48" s="10"/>
      <c r="AI48" s="9"/>
      <c r="AJ48" s="9"/>
      <c r="AN48" s="9"/>
      <c r="AO48" s="9"/>
      <c r="AP48" s="9"/>
      <c r="AS48" s="9"/>
    </row>
    <row r="49" spans="1:45" outlineLevel="1" x14ac:dyDescent="0.35">
      <c r="A49" s="17">
        <f>MAX($A$10:A48)+1</f>
        <v>40</v>
      </c>
      <c r="B49" s="5" t="s">
        <v>75</v>
      </c>
      <c r="C49" s="5" t="s">
        <v>102</v>
      </c>
      <c r="D49" s="5" t="s">
        <v>103</v>
      </c>
      <c r="E49" s="46">
        <v>380.3</v>
      </c>
      <c r="F49" s="6">
        <v>432802.92000000016</v>
      </c>
      <c r="G49" s="6">
        <f t="shared" si="2"/>
        <v>432802.92000000016</v>
      </c>
      <c r="H49" s="45">
        <v>45657</v>
      </c>
      <c r="I49" s="2">
        <v>444940.08000000013</v>
      </c>
      <c r="J49" s="6">
        <f t="shared" si="4"/>
        <v>444940.08000000013</v>
      </c>
      <c r="K49" s="45">
        <v>46022</v>
      </c>
      <c r="M49"/>
      <c r="N49"/>
      <c r="O49" s="9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F49" s="10"/>
      <c r="AI49" s="9"/>
      <c r="AJ49" s="9"/>
      <c r="AK49" s="9"/>
      <c r="AN49" s="9"/>
      <c r="AO49" s="9"/>
      <c r="AP49" s="9"/>
      <c r="AS49" s="9"/>
    </row>
    <row r="50" spans="1:45" outlineLevel="1" x14ac:dyDescent="0.35">
      <c r="A50" s="17">
        <f>MAX($A$10:A49)+1</f>
        <v>41</v>
      </c>
      <c r="B50" s="5" t="s">
        <v>75</v>
      </c>
      <c r="C50" s="5" t="s">
        <v>104</v>
      </c>
      <c r="D50" s="5" t="s">
        <v>105</v>
      </c>
      <c r="E50" s="46">
        <v>380.3</v>
      </c>
      <c r="F50" s="6">
        <v>230492.44047400006</v>
      </c>
      <c r="G50" s="6">
        <f t="shared" si="2"/>
        <v>230492.44047400006</v>
      </c>
      <c r="H50" s="45">
        <v>45657</v>
      </c>
      <c r="I50" s="2">
        <v>178839.24196299998</v>
      </c>
      <c r="J50" s="6">
        <f t="shared" si="4"/>
        <v>178839.24196299998</v>
      </c>
      <c r="K50" s="45">
        <v>46022</v>
      </c>
      <c r="M50"/>
      <c r="N50"/>
      <c r="O50" s="9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F50" s="10"/>
      <c r="AI50" s="9"/>
      <c r="AJ50" s="9"/>
      <c r="AN50" s="9"/>
      <c r="AO50" s="9"/>
      <c r="AP50" s="9"/>
      <c r="AS50" s="9"/>
    </row>
    <row r="51" spans="1:45" outlineLevel="1" x14ac:dyDescent="0.35">
      <c r="A51" s="17">
        <f>MAX($A$10:A50)+1</f>
        <v>42</v>
      </c>
      <c r="B51" s="5" t="s">
        <v>75</v>
      </c>
      <c r="C51" s="5" t="s">
        <v>106</v>
      </c>
      <c r="D51" s="5" t="s">
        <v>107</v>
      </c>
      <c r="E51" s="46">
        <v>376.3</v>
      </c>
      <c r="F51" s="6">
        <v>14539.2</v>
      </c>
      <c r="G51" s="6">
        <f t="shared" si="2"/>
        <v>14539.2</v>
      </c>
      <c r="H51" s="45">
        <v>45657</v>
      </c>
      <c r="I51" s="2">
        <v>14511.600000000002</v>
      </c>
      <c r="J51" s="6">
        <f t="shared" si="4"/>
        <v>14511.600000000002</v>
      </c>
      <c r="K51" s="45">
        <v>46022</v>
      </c>
      <c r="M51"/>
      <c r="N51"/>
      <c r="O51" s="9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F51" s="10"/>
      <c r="AI51" s="9"/>
      <c r="AJ51" s="9"/>
      <c r="AN51" s="9"/>
      <c r="AO51" s="9"/>
      <c r="AP51" s="9"/>
      <c r="AS51" s="9"/>
    </row>
    <row r="52" spans="1:45" outlineLevel="1" x14ac:dyDescent="0.35">
      <c r="A52" s="17">
        <f>MAX($A$10:A51)+1</f>
        <v>43</v>
      </c>
      <c r="B52" s="5" t="s">
        <v>75</v>
      </c>
      <c r="C52" s="5" t="s">
        <v>108</v>
      </c>
      <c r="D52" s="5" t="s">
        <v>109</v>
      </c>
      <c r="E52" s="46">
        <v>376.3</v>
      </c>
      <c r="F52" s="6">
        <v>19699.351382000001</v>
      </c>
      <c r="G52" s="6">
        <f t="shared" si="2"/>
        <v>19699.351382000001</v>
      </c>
      <c r="H52" s="45">
        <v>45657</v>
      </c>
      <c r="I52" s="2">
        <v>18350.622632999999</v>
      </c>
      <c r="J52" s="6">
        <f t="shared" si="4"/>
        <v>18350.622632999999</v>
      </c>
      <c r="K52" s="45">
        <v>46022</v>
      </c>
      <c r="M52"/>
      <c r="N52"/>
      <c r="O52" s="9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F52" s="10"/>
      <c r="AI52" s="9"/>
      <c r="AJ52" s="9"/>
      <c r="AN52" s="9"/>
      <c r="AO52" s="9"/>
      <c r="AP52" s="9"/>
      <c r="AS52" s="9"/>
    </row>
    <row r="53" spans="1:45" outlineLevel="1" x14ac:dyDescent="0.35">
      <c r="A53" s="17">
        <f>MAX($A$10:A52)+1</f>
        <v>44</v>
      </c>
      <c r="B53" s="5" t="s">
        <v>75</v>
      </c>
      <c r="C53" s="5" t="s">
        <v>110</v>
      </c>
      <c r="D53" s="5" t="s">
        <v>111</v>
      </c>
      <c r="E53" s="46">
        <v>380.3</v>
      </c>
      <c r="F53" s="6">
        <v>54194.889999999992</v>
      </c>
      <c r="G53" s="6">
        <f t="shared" si="2"/>
        <v>54194.889999999992</v>
      </c>
      <c r="H53" s="45">
        <v>45657</v>
      </c>
      <c r="I53" s="2">
        <v>58743</v>
      </c>
      <c r="J53" s="6">
        <f t="shared" si="4"/>
        <v>58743</v>
      </c>
      <c r="K53" s="45">
        <v>46022</v>
      </c>
      <c r="M53"/>
      <c r="N53"/>
      <c r="O53" s="9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F53" s="10"/>
      <c r="AI53" s="9"/>
      <c r="AJ53" s="9"/>
      <c r="AN53" s="9"/>
      <c r="AO53" s="9"/>
      <c r="AP53" s="9"/>
      <c r="AS53" s="9"/>
    </row>
    <row r="54" spans="1:45" outlineLevel="1" x14ac:dyDescent="0.35">
      <c r="A54" s="17">
        <f>MAX($A$10:A53)+1</f>
        <v>45</v>
      </c>
      <c r="B54" s="5" t="s">
        <v>75</v>
      </c>
      <c r="C54" s="5" t="s">
        <v>112</v>
      </c>
      <c r="D54" s="5" t="s">
        <v>113</v>
      </c>
      <c r="E54" s="46">
        <v>380.3</v>
      </c>
      <c r="F54" s="6">
        <v>64673.637801999997</v>
      </c>
      <c r="G54" s="6">
        <f t="shared" si="2"/>
        <v>64673.637801999997</v>
      </c>
      <c r="H54" s="45">
        <v>45657</v>
      </c>
      <c r="I54" s="2">
        <v>52841.280960999982</v>
      </c>
      <c r="J54" s="6">
        <f t="shared" si="4"/>
        <v>52841.280960999982</v>
      </c>
      <c r="K54" s="45">
        <v>46022</v>
      </c>
      <c r="M54"/>
      <c r="N54"/>
      <c r="O54" s="9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F54" s="10"/>
      <c r="AI54" s="9"/>
      <c r="AJ54" s="9"/>
      <c r="AN54" s="9"/>
      <c r="AO54" s="9"/>
      <c r="AP54" s="9"/>
      <c r="AS54" s="9"/>
    </row>
    <row r="55" spans="1:45" outlineLevel="1" x14ac:dyDescent="0.35">
      <c r="A55" s="17">
        <f>MAX($A$10:A54)+1</f>
        <v>46</v>
      </c>
      <c r="B55" s="5" t="s">
        <v>75</v>
      </c>
      <c r="C55" s="5" t="s">
        <v>114</v>
      </c>
      <c r="D55" s="5" t="s">
        <v>115</v>
      </c>
      <c r="E55" s="46">
        <v>376.3</v>
      </c>
      <c r="F55" s="6">
        <v>102137.88000000002</v>
      </c>
      <c r="G55" s="6">
        <f t="shared" si="2"/>
        <v>102137.88000000002</v>
      </c>
      <c r="H55" s="45">
        <v>45657</v>
      </c>
      <c r="I55" s="2">
        <v>104991.36</v>
      </c>
      <c r="J55" s="6">
        <f t="shared" si="4"/>
        <v>104991.36</v>
      </c>
      <c r="K55" s="45">
        <v>46022</v>
      </c>
      <c r="M55"/>
      <c r="N55"/>
      <c r="O55" s="9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F55" s="10"/>
      <c r="AI55" s="9"/>
      <c r="AJ55" s="9"/>
      <c r="AN55" s="9"/>
      <c r="AO55" s="9"/>
      <c r="AP55" s="9"/>
      <c r="AS55" s="9"/>
    </row>
    <row r="56" spans="1:45" outlineLevel="1" x14ac:dyDescent="0.35">
      <c r="A56" s="17">
        <f>MAX($A$10:A55)+1</f>
        <v>47</v>
      </c>
      <c r="B56" s="5" t="s">
        <v>75</v>
      </c>
      <c r="C56" s="5" t="s">
        <v>116</v>
      </c>
      <c r="D56" s="5" t="s">
        <v>117</v>
      </c>
      <c r="E56" s="46">
        <v>376.3</v>
      </c>
      <c r="F56" s="6">
        <v>183118.15119299997</v>
      </c>
      <c r="G56" s="6">
        <f t="shared" si="2"/>
        <v>183118.15119299997</v>
      </c>
      <c r="H56" s="45">
        <v>45657</v>
      </c>
      <c r="I56" s="2">
        <v>188332.45476299999</v>
      </c>
      <c r="J56" s="6">
        <f t="shared" si="4"/>
        <v>188332.45476299999</v>
      </c>
      <c r="K56" s="45">
        <v>46022</v>
      </c>
      <c r="M56"/>
      <c r="N56"/>
      <c r="O56" s="9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F56" s="10"/>
      <c r="AI56" s="9"/>
      <c r="AJ56" s="9"/>
      <c r="AN56" s="9"/>
      <c r="AO56" s="9"/>
      <c r="AP56" s="9"/>
      <c r="AS56" s="9"/>
    </row>
    <row r="57" spans="1:45" outlineLevel="1" x14ac:dyDescent="0.35">
      <c r="A57" s="17">
        <f>MAX($A$10:A56)+1</f>
        <v>48</v>
      </c>
      <c r="B57" s="5" t="s">
        <v>75</v>
      </c>
      <c r="C57" s="5" t="s">
        <v>118</v>
      </c>
      <c r="D57" s="5" t="s">
        <v>119</v>
      </c>
      <c r="E57" s="46">
        <v>380.3</v>
      </c>
      <c r="F57" s="6">
        <v>674851.56</v>
      </c>
      <c r="G57" s="6">
        <f t="shared" si="2"/>
        <v>674851.56</v>
      </c>
      <c r="H57" s="45">
        <v>45657</v>
      </c>
      <c r="I57" s="2">
        <v>693785.04</v>
      </c>
      <c r="J57" s="6">
        <f t="shared" si="4"/>
        <v>693785.04</v>
      </c>
      <c r="K57" s="45">
        <v>46022</v>
      </c>
      <c r="M57"/>
      <c r="N57"/>
      <c r="O57" s="10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F57" s="10"/>
      <c r="AI57" s="9"/>
      <c r="AJ57" s="9"/>
      <c r="AN57" s="9"/>
      <c r="AO57" s="9"/>
      <c r="AP57" s="9"/>
      <c r="AS57" s="9"/>
    </row>
    <row r="58" spans="1:45" outlineLevel="1" x14ac:dyDescent="0.35">
      <c r="A58" s="17">
        <f>MAX($A$10:A57)+1</f>
        <v>49</v>
      </c>
      <c r="B58" s="5" t="s">
        <v>75</v>
      </c>
      <c r="C58" s="5" t="s">
        <v>120</v>
      </c>
      <c r="D58" s="5" t="s">
        <v>121</v>
      </c>
      <c r="E58" s="46">
        <v>380.3</v>
      </c>
      <c r="F58" s="6">
        <v>315682.85518500005</v>
      </c>
      <c r="G58" s="6">
        <f t="shared" si="2"/>
        <v>315682.85518500005</v>
      </c>
      <c r="H58" s="45">
        <v>45657</v>
      </c>
      <c r="I58" s="2">
        <v>293445.8054769999</v>
      </c>
      <c r="J58" s="6">
        <f t="shared" si="4"/>
        <v>293445.8054769999</v>
      </c>
      <c r="K58" s="45">
        <v>46022</v>
      </c>
      <c r="M58"/>
      <c r="N58"/>
      <c r="O58" s="9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F58" s="10"/>
      <c r="AI58" s="9"/>
      <c r="AJ58" s="9"/>
      <c r="AN58" s="9"/>
      <c r="AO58" s="9"/>
      <c r="AP58" s="9"/>
      <c r="AS58" s="9"/>
    </row>
    <row r="59" spans="1:45" outlineLevel="1" x14ac:dyDescent="0.35">
      <c r="A59" s="17">
        <f>MAX($A$10:A58)+1</f>
        <v>50</v>
      </c>
      <c r="B59" s="5" t="s">
        <v>75</v>
      </c>
      <c r="C59" s="5" t="s">
        <v>122</v>
      </c>
      <c r="D59" s="5" t="s">
        <v>123</v>
      </c>
      <c r="E59" s="46">
        <v>376.3</v>
      </c>
      <c r="F59" s="6">
        <v>167040.84000000005</v>
      </c>
      <c r="G59" s="6">
        <f t="shared" si="2"/>
        <v>167040.84000000005</v>
      </c>
      <c r="H59" s="45">
        <v>45657</v>
      </c>
      <c r="I59" s="2">
        <v>171725.36000000002</v>
      </c>
      <c r="J59" s="6">
        <f t="shared" si="4"/>
        <v>171725.36000000002</v>
      </c>
      <c r="K59" s="45">
        <v>46022</v>
      </c>
      <c r="M59"/>
      <c r="N59"/>
      <c r="O59" s="9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F59" s="10"/>
      <c r="AI59" s="9"/>
      <c r="AJ59" s="9"/>
      <c r="AN59" s="9"/>
      <c r="AO59" s="9"/>
      <c r="AP59" s="9"/>
      <c r="AS59" s="9"/>
    </row>
    <row r="60" spans="1:45" outlineLevel="1" x14ac:dyDescent="0.35">
      <c r="A60" s="17">
        <f>MAX($A$10:A59)+1</f>
        <v>51</v>
      </c>
      <c r="B60" s="5" t="s">
        <v>75</v>
      </c>
      <c r="C60" s="5" t="s">
        <v>124</v>
      </c>
      <c r="D60" s="1" t="s">
        <v>125</v>
      </c>
      <c r="E60" s="46">
        <v>376.3</v>
      </c>
      <c r="F60" s="19">
        <v>53179.953616999999</v>
      </c>
      <c r="G60" s="6">
        <f t="shared" si="2"/>
        <v>53179.953616999999</v>
      </c>
      <c r="H60" s="45">
        <v>45657</v>
      </c>
      <c r="I60" s="2">
        <v>51291.966120000005</v>
      </c>
      <c r="J60" s="6">
        <f t="shared" si="4"/>
        <v>51291.966120000005</v>
      </c>
      <c r="K60" s="45">
        <v>46022</v>
      </c>
      <c r="M60"/>
      <c r="N60"/>
      <c r="O60" s="10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F60" s="10"/>
      <c r="AI60" s="9"/>
      <c r="AJ60" s="9"/>
      <c r="AN60" s="9"/>
      <c r="AO60" s="9"/>
      <c r="AP60" s="9"/>
      <c r="AS60" s="9"/>
    </row>
    <row r="61" spans="1:45" outlineLevel="1" x14ac:dyDescent="0.35">
      <c r="A61" s="17">
        <f>MAX($A$10:A60)+1</f>
        <v>52</v>
      </c>
      <c r="B61" s="5" t="s">
        <v>75</v>
      </c>
      <c r="C61" s="5" t="s">
        <v>126</v>
      </c>
      <c r="D61" s="1" t="s">
        <v>127</v>
      </c>
      <c r="E61" s="64">
        <v>380.3</v>
      </c>
      <c r="F61" s="19">
        <v>266465.95999999996</v>
      </c>
      <c r="G61" s="6">
        <f t="shared" si="2"/>
        <v>266465.95999999996</v>
      </c>
      <c r="H61" s="45">
        <v>45657</v>
      </c>
      <c r="I61" s="2">
        <v>273939.12000000005</v>
      </c>
      <c r="J61" s="6">
        <f t="shared" si="4"/>
        <v>273939.12000000005</v>
      </c>
      <c r="K61" s="45">
        <v>46022</v>
      </c>
      <c r="M61"/>
      <c r="N61"/>
      <c r="O61" s="10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F61" s="10"/>
      <c r="AI61" s="9"/>
      <c r="AJ61" s="9"/>
      <c r="AN61" s="9"/>
      <c r="AO61" s="9"/>
      <c r="AP61" s="9"/>
      <c r="AS61" s="9"/>
    </row>
    <row r="62" spans="1:45" outlineLevel="1" x14ac:dyDescent="0.35">
      <c r="A62" s="17">
        <f>MAX($A$10:A61)+1</f>
        <v>53</v>
      </c>
      <c r="B62" s="5" t="s">
        <v>75</v>
      </c>
      <c r="C62" s="5" t="s">
        <v>128</v>
      </c>
      <c r="D62" s="5" t="s">
        <v>129</v>
      </c>
      <c r="E62" s="46">
        <v>380.3</v>
      </c>
      <c r="F62" s="6">
        <v>282029.444426</v>
      </c>
      <c r="G62" s="6">
        <f t="shared" si="2"/>
        <v>282029.444426</v>
      </c>
      <c r="H62" s="45">
        <v>45657</v>
      </c>
      <c r="I62" s="2">
        <v>265057.40761200001</v>
      </c>
      <c r="J62" s="6">
        <f t="shared" si="4"/>
        <v>265057.40761200001</v>
      </c>
      <c r="K62" s="45">
        <v>46022</v>
      </c>
      <c r="M62"/>
      <c r="N62"/>
      <c r="O62" s="10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F62" s="10"/>
      <c r="AI62" s="9"/>
      <c r="AJ62" s="9"/>
      <c r="AN62" s="9"/>
      <c r="AO62" s="9"/>
      <c r="AP62" s="9"/>
      <c r="AS62" s="9"/>
    </row>
    <row r="63" spans="1:45" outlineLevel="1" x14ac:dyDescent="0.35">
      <c r="A63" s="17">
        <f>MAX($A$10:A62)+1</f>
        <v>54</v>
      </c>
      <c r="B63" s="5" t="s">
        <v>75</v>
      </c>
      <c r="C63" s="5" t="s">
        <v>130</v>
      </c>
      <c r="D63" s="5" t="s">
        <v>131</v>
      </c>
      <c r="E63" s="46">
        <v>376.3</v>
      </c>
      <c r="F63" s="6">
        <v>808875.54000000015</v>
      </c>
      <c r="G63" s="6">
        <f t="shared" si="2"/>
        <v>808875.54000000015</v>
      </c>
      <c r="H63" s="45">
        <v>45657</v>
      </c>
      <c r="I63" s="2">
        <v>802352.47</v>
      </c>
      <c r="J63" s="6">
        <f t="shared" si="4"/>
        <v>802352.47</v>
      </c>
      <c r="K63" s="45">
        <v>46022</v>
      </c>
      <c r="M63"/>
      <c r="N63"/>
      <c r="O63" s="10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F63" s="10"/>
      <c r="AI63" s="9"/>
      <c r="AJ63" s="9"/>
      <c r="AN63" s="9"/>
      <c r="AO63" s="9"/>
      <c r="AP63" s="9"/>
      <c r="AS63" s="9"/>
    </row>
    <row r="64" spans="1:45" outlineLevel="1" x14ac:dyDescent="0.35">
      <c r="A64" s="17">
        <f>MAX($A$10:A63)+1</f>
        <v>55</v>
      </c>
      <c r="B64" s="5" t="s">
        <v>75</v>
      </c>
      <c r="C64" s="5" t="s">
        <v>132</v>
      </c>
      <c r="D64" s="5" t="s">
        <v>133</v>
      </c>
      <c r="E64" s="46">
        <v>376.3</v>
      </c>
      <c r="F64" s="6">
        <v>386986.508164</v>
      </c>
      <c r="G64" s="6">
        <f t="shared" si="2"/>
        <v>386986.508164</v>
      </c>
      <c r="H64" s="45">
        <v>45657</v>
      </c>
      <c r="I64" s="2">
        <v>332380.73159999988</v>
      </c>
      <c r="J64" s="6">
        <f t="shared" si="4"/>
        <v>332380.73159999988</v>
      </c>
      <c r="K64" s="45">
        <v>46022</v>
      </c>
      <c r="M64"/>
      <c r="N64"/>
      <c r="O64" s="10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F64" s="10"/>
      <c r="AI64" s="9"/>
      <c r="AJ64" s="9"/>
      <c r="AN64" s="9"/>
      <c r="AO64" s="9"/>
      <c r="AP64" s="9"/>
      <c r="AS64" s="9"/>
    </row>
    <row r="65" spans="1:45" outlineLevel="1" x14ac:dyDescent="0.35">
      <c r="A65" s="17">
        <f>MAX($A$10:A64)+1</f>
        <v>56</v>
      </c>
      <c r="B65" s="5" t="s">
        <v>75</v>
      </c>
      <c r="C65" s="5" t="s">
        <v>134</v>
      </c>
      <c r="D65" s="5" t="s">
        <v>135</v>
      </c>
      <c r="E65" s="46">
        <v>380.3</v>
      </c>
      <c r="F65" s="6">
        <v>1278711.4899999998</v>
      </c>
      <c r="G65" s="6">
        <f t="shared" si="2"/>
        <v>1278711.4899999998</v>
      </c>
      <c r="H65" s="45">
        <v>45657</v>
      </c>
      <c r="I65" s="2">
        <v>1314530.92</v>
      </c>
      <c r="J65" s="6">
        <f t="shared" si="4"/>
        <v>1314530.92</v>
      </c>
      <c r="K65" s="45">
        <v>46022</v>
      </c>
      <c r="M65"/>
      <c r="N65"/>
      <c r="O65" s="10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F65" s="10"/>
      <c r="AI65" s="9"/>
      <c r="AJ65" s="9"/>
      <c r="AN65" s="9"/>
      <c r="AO65" s="9"/>
      <c r="AP65" s="9"/>
      <c r="AS65" s="9"/>
    </row>
    <row r="66" spans="1:45" outlineLevel="1" x14ac:dyDescent="0.35">
      <c r="A66" s="17">
        <f>MAX($A$10:A65)+1</f>
        <v>57</v>
      </c>
      <c r="B66" s="5" t="s">
        <v>75</v>
      </c>
      <c r="C66" s="5" t="s">
        <v>136</v>
      </c>
      <c r="D66" s="5" t="s">
        <v>137</v>
      </c>
      <c r="E66" s="46">
        <v>380.3</v>
      </c>
      <c r="F66" s="6">
        <v>338345.28705900005</v>
      </c>
      <c r="G66" s="6">
        <f t="shared" si="2"/>
        <v>338345.28705900005</v>
      </c>
      <c r="H66" s="45">
        <v>45657</v>
      </c>
      <c r="I66" s="2">
        <v>253990.75584</v>
      </c>
      <c r="J66" s="6">
        <f t="shared" si="4"/>
        <v>253990.75584</v>
      </c>
      <c r="K66" s="45">
        <v>46022</v>
      </c>
      <c r="M66"/>
      <c r="N66"/>
      <c r="O66" s="10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F66" s="10"/>
      <c r="AI66" s="9"/>
      <c r="AJ66" s="9"/>
      <c r="AN66" s="9"/>
      <c r="AO66" s="9"/>
      <c r="AP66" s="9"/>
      <c r="AS66" s="9"/>
    </row>
    <row r="67" spans="1:45" outlineLevel="1" x14ac:dyDescent="0.35">
      <c r="A67" s="17">
        <f>MAX($A$10:A66)+1</f>
        <v>58</v>
      </c>
      <c r="B67" s="5" t="s">
        <v>75</v>
      </c>
      <c r="C67" s="5" t="s">
        <v>138</v>
      </c>
      <c r="D67" s="1" t="s">
        <v>139</v>
      </c>
      <c r="E67" s="46">
        <v>376.3</v>
      </c>
      <c r="F67" s="6">
        <v>910308.31000000029</v>
      </c>
      <c r="G67" s="6">
        <f t="shared" si="2"/>
        <v>910308.31000000029</v>
      </c>
      <c r="H67" s="45">
        <v>45657</v>
      </c>
      <c r="I67" s="2">
        <v>989922.18000000017</v>
      </c>
      <c r="J67" s="6">
        <f t="shared" si="4"/>
        <v>989922.18000000017</v>
      </c>
      <c r="K67" s="45">
        <v>46022</v>
      </c>
      <c r="M67"/>
      <c r="N67"/>
      <c r="O67" s="9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I67" s="9"/>
      <c r="AJ67" s="9"/>
      <c r="AN67" s="9"/>
      <c r="AO67" s="9"/>
      <c r="AP67" s="9"/>
      <c r="AS67" s="9"/>
    </row>
    <row r="68" spans="1:45" outlineLevel="1" x14ac:dyDescent="0.35">
      <c r="A68" s="17">
        <f>MAX($A$10:A67)+1</f>
        <v>59</v>
      </c>
      <c r="B68" s="5" t="s">
        <v>75</v>
      </c>
      <c r="C68" s="5" t="s">
        <v>140</v>
      </c>
      <c r="D68" s="5" t="s">
        <v>141</v>
      </c>
      <c r="E68" s="46">
        <v>376.3</v>
      </c>
      <c r="F68" s="6">
        <v>209100.09783299998</v>
      </c>
      <c r="G68" s="6">
        <f t="shared" ref="G68:G86" si="5">+F68</f>
        <v>209100.09783299998</v>
      </c>
      <c r="H68" s="45">
        <v>45657</v>
      </c>
      <c r="I68" s="2">
        <v>191980.12066799999</v>
      </c>
      <c r="J68" s="6">
        <f t="shared" si="4"/>
        <v>191980.12066799999</v>
      </c>
      <c r="K68" s="45">
        <v>46022</v>
      </c>
      <c r="M68"/>
      <c r="N68"/>
      <c r="O68" s="9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F68" s="9"/>
      <c r="AI68" s="9"/>
      <c r="AJ68" s="9"/>
      <c r="AN68" s="9"/>
      <c r="AO68" s="9"/>
      <c r="AP68" s="9"/>
      <c r="AS68" s="9"/>
    </row>
    <row r="69" spans="1:45" outlineLevel="1" x14ac:dyDescent="0.35">
      <c r="A69" s="17">
        <f>MAX($A$10:A68)+1</f>
        <v>60</v>
      </c>
      <c r="B69" s="5" t="s">
        <v>75</v>
      </c>
      <c r="C69" s="5" t="s">
        <v>142</v>
      </c>
      <c r="D69" s="5" t="s">
        <v>143</v>
      </c>
      <c r="E69" s="46">
        <v>380.3</v>
      </c>
      <c r="F69" s="6">
        <v>1179967.52</v>
      </c>
      <c r="G69" s="6">
        <f t="shared" si="5"/>
        <v>1179967.52</v>
      </c>
      <c r="H69" s="45">
        <v>45657</v>
      </c>
      <c r="I69" s="2">
        <v>1213059.6800000004</v>
      </c>
      <c r="J69" s="6">
        <f t="shared" si="4"/>
        <v>1213059.6800000004</v>
      </c>
      <c r="K69" s="45">
        <v>46022</v>
      </c>
      <c r="M69"/>
      <c r="N69"/>
      <c r="O69" s="9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I69" s="9"/>
      <c r="AJ69" s="9"/>
      <c r="AN69" s="9"/>
      <c r="AO69" s="9"/>
      <c r="AP69" s="9"/>
      <c r="AS69" s="9"/>
    </row>
    <row r="70" spans="1:45" outlineLevel="1" x14ac:dyDescent="0.35">
      <c r="A70" s="17">
        <f>MAX($A$10:A69)+1</f>
        <v>61</v>
      </c>
      <c r="B70" s="5" t="s">
        <v>75</v>
      </c>
      <c r="C70" s="5" t="s">
        <v>144</v>
      </c>
      <c r="D70" s="5" t="s">
        <v>145</v>
      </c>
      <c r="E70" s="46">
        <v>380.3</v>
      </c>
      <c r="F70" s="6">
        <v>127046.58327200002</v>
      </c>
      <c r="G70" s="6">
        <f t="shared" si="5"/>
        <v>127046.58327200002</v>
      </c>
      <c r="H70" s="45">
        <v>45657</v>
      </c>
      <c r="I70" s="2">
        <v>94866.156276000023</v>
      </c>
      <c r="J70" s="6">
        <f t="shared" si="4"/>
        <v>94866.156276000023</v>
      </c>
      <c r="K70" s="45">
        <v>46022</v>
      </c>
      <c r="M70"/>
      <c r="N70"/>
      <c r="O70" s="9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I70" s="9"/>
      <c r="AJ70" s="9"/>
      <c r="AN70" s="9"/>
      <c r="AO70" s="9"/>
      <c r="AP70" s="9"/>
      <c r="AS70" s="9"/>
    </row>
    <row r="71" spans="1:45" outlineLevel="1" x14ac:dyDescent="0.35">
      <c r="A71" s="17">
        <f>MAX($A$10:A70)+1</f>
        <v>62</v>
      </c>
      <c r="B71" s="5" t="s">
        <v>75</v>
      </c>
      <c r="C71" s="5" t="s">
        <v>146</v>
      </c>
      <c r="D71" s="5" t="s">
        <v>147</v>
      </c>
      <c r="E71" s="46">
        <v>376.3</v>
      </c>
      <c r="F71" s="6">
        <v>6249.8099999999995</v>
      </c>
      <c r="G71" s="6">
        <f t="shared" si="5"/>
        <v>6249.8099999999995</v>
      </c>
      <c r="H71" s="45">
        <v>45657</v>
      </c>
      <c r="I71" s="2">
        <v>20139.649999999994</v>
      </c>
      <c r="J71" s="6">
        <f t="shared" si="4"/>
        <v>20139.649999999994</v>
      </c>
      <c r="K71" s="45">
        <v>46022</v>
      </c>
      <c r="M71"/>
      <c r="N71"/>
      <c r="O71" s="9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I71" s="9"/>
      <c r="AJ71" s="9"/>
      <c r="AN71" s="9"/>
      <c r="AO71" s="9"/>
      <c r="AP71" s="9"/>
      <c r="AS71" s="9"/>
    </row>
    <row r="72" spans="1:45" outlineLevel="1" x14ac:dyDescent="0.35">
      <c r="A72" s="17">
        <f>MAX($A$10:A71)+1</f>
        <v>63</v>
      </c>
      <c r="B72" s="5" t="s">
        <v>75</v>
      </c>
      <c r="C72" s="5" t="s">
        <v>148</v>
      </c>
      <c r="D72" s="5" t="s">
        <v>149</v>
      </c>
      <c r="E72" s="46">
        <v>376.3</v>
      </c>
      <c r="F72" s="6">
        <v>294068.29199999996</v>
      </c>
      <c r="G72" s="6">
        <f t="shared" si="5"/>
        <v>294068.29199999996</v>
      </c>
      <c r="H72" s="45">
        <v>45657</v>
      </c>
      <c r="I72" s="2">
        <v>300913.47839999996</v>
      </c>
      <c r="J72" s="6">
        <f t="shared" si="4"/>
        <v>300913.47839999996</v>
      </c>
      <c r="K72" s="45">
        <v>46022</v>
      </c>
      <c r="M72"/>
      <c r="N72"/>
      <c r="O72" s="9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I72" s="9"/>
      <c r="AJ72" s="9"/>
      <c r="AN72" s="9"/>
      <c r="AO72" s="9"/>
      <c r="AP72" s="9"/>
      <c r="AS72" s="9"/>
    </row>
    <row r="73" spans="1:45" outlineLevel="1" x14ac:dyDescent="0.35">
      <c r="A73" s="17">
        <f>MAX($A$10:A72)+1</f>
        <v>64</v>
      </c>
      <c r="B73" s="5" t="s">
        <v>75</v>
      </c>
      <c r="C73" s="5" t="s">
        <v>150</v>
      </c>
      <c r="D73" s="5" t="s">
        <v>151</v>
      </c>
      <c r="E73" s="46">
        <v>380.3</v>
      </c>
      <c r="F73" s="6">
        <v>344511.1700000001</v>
      </c>
      <c r="G73" s="6">
        <f t="shared" si="5"/>
        <v>344511.1700000001</v>
      </c>
      <c r="H73" s="45">
        <v>45657</v>
      </c>
      <c r="I73" s="2">
        <v>354172.51</v>
      </c>
      <c r="J73" s="6">
        <f t="shared" si="4"/>
        <v>354172.51</v>
      </c>
      <c r="K73" s="45">
        <v>46022</v>
      </c>
      <c r="M73"/>
      <c r="N73"/>
      <c r="O73" s="9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I73" s="9"/>
      <c r="AJ73" s="9"/>
      <c r="AN73" s="9"/>
      <c r="AO73" s="9"/>
      <c r="AP73" s="9"/>
      <c r="AS73" s="9"/>
    </row>
    <row r="74" spans="1:45" outlineLevel="1" x14ac:dyDescent="0.35">
      <c r="A74" s="17">
        <f>MAX($A$10:A73)+1</f>
        <v>65</v>
      </c>
      <c r="B74" s="5" t="s">
        <v>75</v>
      </c>
      <c r="C74" s="5" t="s">
        <v>152</v>
      </c>
      <c r="D74" s="5" t="s">
        <v>153</v>
      </c>
      <c r="E74" s="46">
        <v>380.3</v>
      </c>
      <c r="F74" s="6">
        <v>100146.05000999998</v>
      </c>
      <c r="G74" s="6">
        <f t="shared" si="5"/>
        <v>100146.05000999998</v>
      </c>
      <c r="H74" s="45">
        <v>45657</v>
      </c>
      <c r="I74" s="2">
        <v>94811.555040000021</v>
      </c>
      <c r="J74" s="6">
        <f t="shared" si="4"/>
        <v>94811.555040000021</v>
      </c>
      <c r="K74" s="45">
        <v>46022</v>
      </c>
      <c r="M74"/>
      <c r="N74"/>
      <c r="O74" s="9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I74" s="9"/>
      <c r="AJ74" s="9"/>
      <c r="AN74" s="9"/>
      <c r="AO74" s="9"/>
      <c r="AP74" s="9"/>
      <c r="AS74" s="9"/>
    </row>
    <row r="75" spans="1:45" outlineLevel="1" x14ac:dyDescent="0.35">
      <c r="A75" s="17">
        <f>MAX($A$10:A74)+1</f>
        <v>66</v>
      </c>
      <c r="B75" s="5" t="s">
        <v>75</v>
      </c>
      <c r="C75" s="5" t="s">
        <v>154</v>
      </c>
      <c r="D75" s="5" t="s">
        <v>155</v>
      </c>
      <c r="E75" s="46">
        <v>376.3</v>
      </c>
      <c r="F75" s="6">
        <v>502438.18999999989</v>
      </c>
      <c r="G75" s="6">
        <f t="shared" si="5"/>
        <v>502438.18999999989</v>
      </c>
      <c r="H75" s="45">
        <v>45657</v>
      </c>
      <c r="I75" s="2">
        <v>574643.58999999985</v>
      </c>
      <c r="J75" s="6">
        <f t="shared" si="4"/>
        <v>574643.58999999985</v>
      </c>
      <c r="K75" s="45">
        <v>46022</v>
      </c>
      <c r="M75"/>
      <c r="N75"/>
      <c r="O75" s="9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I75" s="9"/>
      <c r="AJ75" s="9"/>
      <c r="AN75" s="9"/>
      <c r="AO75" s="9"/>
      <c r="AP75" s="9"/>
      <c r="AS75" s="9"/>
    </row>
    <row r="76" spans="1:45" outlineLevel="1" x14ac:dyDescent="0.35">
      <c r="A76" s="17">
        <f>MAX($A$10:A75)+1</f>
        <v>67</v>
      </c>
      <c r="B76" s="5" t="s">
        <v>75</v>
      </c>
      <c r="C76" s="5" t="s">
        <v>156</v>
      </c>
      <c r="D76" s="5" t="s">
        <v>157</v>
      </c>
      <c r="E76" s="46">
        <v>376.3</v>
      </c>
      <c r="F76" s="6">
        <v>270192.07960999996</v>
      </c>
      <c r="G76" s="6">
        <f t="shared" si="5"/>
        <v>270192.07960999996</v>
      </c>
      <c r="H76" s="45">
        <v>45657</v>
      </c>
      <c r="I76" s="2">
        <v>199395.12877200003</v>
      </c>
      <c r="J76" s="6">
        <f t="shared" si="4"/>
        <v>199395.12877200003</v>
      </c>
      <c r="K76" s="45">
        <v>46022</v>
      </c>
      <c r="M76"/>
      <c r="N76"/>
      <c r="O76" s="9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I76" s="9"/>
      <c r="AJ76" s="9"/>
      <c r="AN76" s="9"/>
      <c r="AO76" s="9"/>
      <c r="AP76" s="9"/>
      <c r="AS76" s="9"/>
    </row>
    <row r="77" spans="1:45" outlineLevel="1" x14ac:dyDescent="0.35">
      <c r="A77" s="17">
        <f>MAX($A$10:A76)+1</f>
        <v>68</v>
      </c>
      <c r="B77" s="5" t="s">
        <v>75</v>
      </c>
      <c r="C77" s="5" t="s">
        <v>158</v>
      </c>
      <c r="D77" s="5" t="s">
        <v>159</v>
      </c>
      <c r="E77" s="46">
        <v>380.3</v>
      </c>
      <c r="F77" s="6">
        <v>1103684.1000000003</v>
      </c>
      <c r="G77" s="6">
        <f t="shared" si="5"/>
        <v>1103684.1000000003</v>
      </c>
      <c r="H77" s="45">
        <v>45657</v>
      </c>
      <c r="I77" s="2">
        <v>1123492.8500000001</v>
      </c>
      <c r="J77" s="6">
        <f t="shared" si="4"/>
        <v>1123492.8500000001</v>
      </c>
      <c r="K77" s="45">
        <v>46022</v>
      </c>
      <c r="M77"/>
      <c r="N77"/>
      <c r="O77" s="9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I77" s="9"/>
      <c r="AJ77" s="9"/>
      <c r="AN77" s="9"/>
      <c r="AO77" s="9"/>
      <c r="AP77" s="9"/>
      <c r="AS77" s="9"/>
    </row>
    <row r="78" spans="1:45" outlineLevel="1" x14ac:dyDescent="0.35">
      <c r="A78" s="17">
        <f>MAX($A$10:A77)+1</f>
        <v>69</v>
      </c>
      <c r="B78" s="5" t="s">
        <v>75</v>
      </c>
      <c r="C78" s="5" t="s">
        <v>160</v>
      </c>
      <c r="D78" s="5" t="s">
        <v>161</v>
      </c>
      <c r="E78" s="46">
        <v>380.3</v>
      </c>
      <c r="F78" s="6">
        <v>231192.58399599997</v>
      </c>
      <c r="G78" s="6">
        <f t="shared" si="5"/>
        <v>231192.58399599997</v>
      </c>
      <c r="H78" s="45">
        <v>45657</v>
      </c>
      <c r="I78" s="2">
        <v>207994.88067599997</v>
      </c>
      <c r="J78" s="6">
        <f t="shared" si="4"/>
        <v>207994.88067599997</v>
      </c>
      <c r="K78" s="45">
        <v>46022</v>
      </c>
      <c r="M78"/>
      <c r="N78"/>
      <c r="O78" s="9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I78" s="9"/>
      <c r="AJ78" s="9"/>
      <c r="AN78" s="9"/>
      <c r="AO78" s="9"/>
      <c r="AP78" s="9"/>
      <c r="AS78" s="9"/>
    </row>
    <row r="79" spans="1:45" outlineLevel="1" x14ac:dyDescent="0.35">
      <c r="A79" s="17">
        <f>MAX($A$10:A78)+1</f>
        <v>70</v>
      </c>
      <c r="B79" s="5" t="s">
        <v>75</v>
      </c>
      <c r="C79" s="5" t="s">
        <v>162</v>
      </c>
      <c r="D79" s="5" t="s">
        <v>163</v>
      </c>
      <c r="E79" s="46">
        <v>376.3</v>
      </c>
      <c r="F79" s="6">
        <v>1222711.99</v>
      </c>
      <c r="G79" s="6">
        <f t="shared" si="5"/>
        <v>1222711.99</v>
      </c>
      <c r="H79" s="45">
        <v>45657</v>
      </c>
      <c r="I79" s="2">
        <v>1161647.57</v>
      </c>
      <c r="J79" s="6">
        <f t="shared" si="4"/>
        <v>1161647.57</v>
      </c>
      <c r="K79" s="45">
        <v>46022</v>
      </c>
      <c r="M79"/>
      <c r="N79"/>
      <c r="O79" s="10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I79" s="9"/>
      <c r="AJ79" s="9"/>
      <c r="AN79" s="9"/>
      <c r="AO79" s="9"/>
      <c r="AP79" s="9"/>
      <c r="AS79" s="9"/>
    </row>
    <row r="80" spans="1:45" outlineLevel="1" x14ac:dyDescent="0.35">
      <c r="A80" s="17">
        <f>MAX($A$10:A79)+1</f>
        <v>71</v>
      </c>
      <c r="B80" s="5" t="s">
        <v>75</v>
      </c>
      <c r="C80" s="1" t="s">
        <v>164</v>
      </c>
      <c r="D80" s="1" t="s">
        <v>165</v>
      </c>
      <c r="E80" s="46">
        <v>376.3</v>
      </c>
      <c r="F80" s="19">
        <v>121240.83308500001</v>
      </c>
      <c r="G80" s="6">
        <f t="shared" si="5"/>
        <v>121240.83308500001</v>
      </c>
      <c r="H80" s="45">
        <v>45657</v>
      </c>
      <c r="I80" s="2">
        <v>124081.232498</v>
      </c>
      <c r="J80" s="6">
        <f t="shared" si="4"/>
        <v>124081.232498</v>
      </c>
      <c r="K80" s="45">
        <v>46022</v>
      </c>
      <c r="M80"/>
      <c r="N80"/>
      <c r="O80" s="9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I80" s="9"/>
      <c r="AJ80" s="9"/>
      <c r="AN80" s="9"/>
      <c r="AO80" s="9"/>
      <c r="AP80" s="9"/>
    </row>
    <row r="81" spans="1:45" outlineLevel="1" x14ac:dyDescent="0.35">
      <c r="A81" s="17">
        <f>MAX($A$10:A80)+1</f>
        <v>72</v>
      </c>
      <c r="B81" s="5" t="s">
        <v>75</v>
      </c>
      <c r="C81" s="5" t="s">
        <v>166</v>
      </c>
      <c r="D81" s="5" t="s">
        <v>167</v>
      </c>
      <c r="E81" s="46">
        <v>380.3</v>
      </c>
      <c r="F81" s="6">
        <v>1692514.2700000005</v>
      </c>
      <c r="G81" s="6">
        <f t="shared" si="5"/>
        <v>1692514.2700000005</v>
      </c>
      <c r="H81" s="45">
        <v>45657</v>
      </c>
      <c r="I81" s="2">
        <v>1739980.7999999996</v>
      </c>
      <c r="J81" s="6">
        <f t="shared" si="4"/>
        <v>1739980.7999999996</v>
      </c>
      <c r="K81" s="45">
        <v>46022</v>
      </c>
      <c r="M81"/>
      <c r="N81"/>
      <c r="O81" s="9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I81" s="9"/>
      <c r="AJ81" s="9"/>
      <c r="AN81" s="9"/>
      <c r="AO81" s="9"/>
      <c r="AP81" s="9"/>
      <c r="AS81" s="9"/>
    </row>
    <row r="82" spans="1:45" outlineLevel="1" x14ac:dyDescent="0.35">
      <c r="A82" s="17">
        <f>MAX($A$10:A81)+1</f>
        <v>73</v>
      </c>
      <c r="B82" s="5" t="s">
        <v>75</v>
      </c>
      <c r="C82" s="5" t="s">
        <v>168</v>
      </c>
      <c r="D82" s="5" t="s">
        <v>169</v>
      </c>
      <c r="E82" s="46">
        <v>380.3</v>
      </c>
      <c r="F82" s="6">
        <v>88759.269398000004</v>
      </c>
      <c r="G82" s="6">
        <f t="shared" si="5"/>
        <v>88759.269398000004</v>
      </c>
      <c r="H82" s="45">
        <v>45657</v>
      </c>
      <c r="I82" s="2">
        <v>86246.944812000016</v>
      </c>
      <c r="J82" s="6">
        <f t="shared" si="4"/>
        <v>86246.944812000016</v>
      </c>
      <c r="K82" s="45">
        <v>46022</v>
      </c>
      <c r="M82"/>
      <c r="N82"/>
      <c r="O82" s="10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I82" s="9"/>
      <c r="AJ82" s="9"/>
      <c r="AN82" s="9"/>
      <c r="AO82" s="9"/>
      <c r="AP82" s="9"/>
    </row>
    <row r="83" spans="1:45" outlineLevel="1" x14ac:dyDescent="0.35">
      <c r="A83" s="17">
        <f>MAX($A$10:A82)+1</f>
        <v>74</v>
      </c>
      <c r="B83" s="5" t="s">
        <v>75</v>
      </c>
      <c r="C83" s="5" t="s">
        <v>170</v>
      </c>
      <c r="D83" s="5" t="s">
        <v>171</v>
      </c>
      <c r="E83" s="46">
        <v>376.3</v>
      </c>
      <c r="F83" s="6">
        <v>111603.304754</v>
      </c>
      <c r="G83" s="6">
        <f t="shared" si="5"/>
        <v>111603.304754</v>
      </c>
      <c r="H83" s="45">
        <v>45657</v>
      </c>
      <c r="I83" s="2">
        <v>230710.25399999999</v>
      </c>
      <c r="J83" s="6">
        <f t="shared" si="4"/>
        <v>230710.25399999999</v>
      </c>
      <c r="K83" s="45">
        <v>46022</v>
      </c>
      <c r="M83"/>
      <c r="N83"/>
      <c r="O83" s="10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F83" s="9"/>
      <c r="AI83" s="9"/>
      <c r="AJ83" s="9"/>
      <c r="AN83" s="9"/>
      <c r="AO83" s="9"/>
      <c r="AP83" s="9"/>
    </row>
    <row r="84" spans="1:45" outlineLevel="1" x14ac:dyDescent="0.35">
      <c r="A84" s="17">
        <f>MAX($A$10:A83)+1</f>
        <v>75</v>
      </c>
      <c r="B84" s="5" t="s">
        <v>75</v>
      </c>
      <c r="C84" s="5" t="s">
        <v>172</v>
      </c>
      <c r="D84" s="5" t="s">
        <v>173</v>
      </c>
      <c r="E84" s="46">
        <v>376.3</v>
      </c>
      <c r="F84" s="6">
        <v>3504094.9597229999</v>
      </c>
      <c r="G84" s="6">
        <f t="shared" si="5"/>
        <v>3504094.9597229999</v>
      </c>
      <c r="H84" s="45">
        <v>45657</v>
      </c>
      <c r="I84" s="2">
        <v>3997962.8722509998</v>
      </c>
      <c r="J84" s="6">
        <f t="shared" si="4"/>
        <v>3997962.8722509998</v>
      </c>
      <c r="K84" s="45">
        <v>46022</v>
      </c>
      <c r="M84"/>
      <c r="N84"/>
      <c r="O84" s="10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9"/>
      <c r="AI84" s="9"/>
      <c r="AJ84" s="9"/>
      <c r="AN84" s="9"/>
      <c r="AO84" s="9"/>
      <c r="AP84" s="9"/>
    </row>
    <row r="85" spans="1:45" outlineLevel="1" x14ac:dyDescent="0.35">
      <c r="A85" s="17">
        <f>MAX($A$10:A84)+1</f>
        <v>76</v>
      </c>
      <c r="B85" s="5" t="s">
        <v>75</v>
      </c>
      <c r="C85" s="5" t="s">
        <v>174</v>
      </c>
      <c r="D85" s="5" t="s">
        <v>175</v>
      </c>
      <c r="E85" s="46">
        <v>380.3</v>
      </c>
      <c r="F85" s="6">
        <v>3511692.4775140001</v>
      </c>
      <c r="G85" s="6">
        <f t="shared" si="5"/>
        <v>3511692.4775140001</v>
      </c>
      <c r="H85" s="45">
        <v>45657</v>
      </c>
      <c r="I85" s="2">
        <v>3997962.8722509998</v>
      </c>
      <c r="J85" s="6">
        <f t="shared" si="4"/>
        <v>3997962.8722509998</v>
      </c>
      <c r="K85" s="45">
        <v>46022</v>
      </c>
      <c r="M85"/>
      <c r="N85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9"/>
      <c r="AI85" s="9"/>
      <c r="AJ85" s="9"/>
      <c r="AN85" s="9"/>
      <c r="AO85" s="9"/>
      <c r="AP85" s="9"/>
    </row>
    <row r="86" spans="1:45" outlineLevel="1" x14ac:dyDescent="0.35">
      <c r="A86" s="17">
        <f>MAX($A$10:A85)+1</f>
        <v>77</v>
      </c>
      <c r="B86" s="5" t="s">
        <v>75</v>
      </c>
      <c r="C86" s="5" t="s">
        <v>176</v>
      </c>
      <c r="D86" s="5" t="s">
        <v>177</v>
      </c>
      <c r="E86" s="46">
        <v>376.3</v>
      </c>
      <c r="F86" s="6">
        <v>1403134.75</v>
      </c>
      <c r="G86" s="6">
        <f t="shared" si="5"/>
        <v>1403134.75</v>
      </c>
      <c r="H86" s="45">
        <v>45626</v>
      </c>
      <c r="J86" s="6"/>
      <c r="K86" s="45"/>
      <c r="M86"/>
      <c r="N86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9"/>
      <c r="AI86" s="9"/>
      <c r="AJ86" s="9"/>
      <c r="AN86" s="9"/>
      <c r="AO86" s="9"/>
      <c r="AP86" s="9"/>
    </row>
    <row r="87" spans="1:45" outlineLevel="1" x14ac:dyDescent="0.35">
      <c r="A87" s="17">
        <f>MAX($A$10:A86)+1</f>
        <v>78</v>
      </c>
      <c r="B87" s="5" t="s">
        <v>75</v>
      </c>
      <c r="C87" s="10" t="s">
        <v>178</v>
      </c>
      <c r="D87" s="10" t="s">
        <v>179</v>
      </c>
      <c r="E87" s="46">
        <v>376.1</v>
      </c>
      <c r="F87" s="6">
        <v>0</v>
      </c>
      <c r="G87" s="6"/>
      <c r="I87" s="2">
        <v>57633.22</v>
      </c>
      <c r="J87" s="6">
        <f t="shared" ref="J87:J95" si="6">+I87</f>
        <v>57633.22</v>
      </c>
      <c r="K87" s="47">
        <v>45961</v>
      </c>
      <c r="M87"/>
      <c r="N87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9"/>
      <c r="AI87" s="9"/>
      <c r="AJ87" s="9"/>
      <c r="AN87" s="9"/>
      <c r="AO87" s="9"/>
      <c r="AP87" s="9"/>
    </row>
    <row r="88" spans="1:45" outlineLevel="1" x14ac:dyDescent="0.35">
      <c r="A88" s="17">
        <f>MAX($A$10:A87)+1</f>
        <v>79</v>
      </c>
      <c r="B88" s="5" t="s">
        <v>75</v>
      </c>
      <c r="C88" s="5" t="s">
        <v>180</v>
      </c>
      <c r="D88" s="5" t="s">
        <v>181</v>
      </c>
      <c r="E88" s="46">
        <v>367.1</v>
      </c>
      <c r="F88" s="6">
        <v>533956.21821900003</v>
      </c>
      <c r="G88" s="6">
        <f>+F88</f>
        <v>533956.21821900003</v>
      </c>
      <c r="H88" s="47">
        <v>45534</v>
      </c>
      <c r="I88" s="7"/>
      <c r="J88" s="6">
        <f t="shared" si="6"/>
        <v>0</v>
      </c>
      <c r="K88" s="6"/>
      <c r="M88"/>
      <c r="N88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9"/>
      <c r="AI88" s="9"/>
      <c r="AJ88" s="9"/>
      <c r="AN88" s="9"/>
      <c r="AO88" s="9"/>
      <c r="AP88" s="9"/>
    </row>
    <row r="89" spans="1:45" s="53" customFormat="1" outlineLevel="1" x14ac:dyDescent="0.35">
      <c r="A89" s="63">
        <f>MAX($A$10:A88)+1</f>
        <v>80</v>
      </c>
      <c r="B89" s="62" t="s">
        <v>75</v>
      </c>
      <c r="C89" s="62" t="s">
        <v>182</v>
      </c>
      <c r="D89" s="62" t="s">
        <v>183</v>
      </c>
      <c r="E89" s="61">
        <v>378</v>
      </c>
      <c r="F89" s="60">
        <v>1462018.06</v>
      </c>
      <c r="G89" s="57">
        <f>+F89</f>
        <v>1462018.06</v>
      </c>
      <c r="H89" s="59">
        <v>45626</v>
      </c>
      <c r="I89" s="58"/>
      <c r="J89" s="57">
        <f t="shared" si="6"/>
        <v>0</v>
      </c>
      <c r="K89" s="57"/>
      <c r="M89" s="56"/>
      <c r="N89" s="56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4"/>
      <c r="AI89" s="54"/>
      <c r="AJ89" s="54"/>
      <c r="AN89" s="54"/>
      <c r="AO89" s="54"/>
      <c r="AP89" s="54"/>
    </row>
    <row r="90" spans="1:45" s="53" customFormat="1" outlineLevel="1" x14ac:dyDescent="0.35">
      <c r="A90" s="63">
        <f>MAX($A$10:A89)+1</f>
        <v>81</v>
      </c>
      <c r="B90" s="62" t="s">
        <v>75</v>
      </c>
      <c r="C90" s="62" t="s">
        <v>184</v>
      </c>
      <c r="D90" s="62" t="s">
        <v>185</v>
      </c>
      <c r="E90" s="61">
        <v>376.3</v>
      </c>
      <c r="F90" s="60">
        <v>1819069</v>
      </c>
      <c r="G90" s="57">
        <f>+F90</f>
        <v>1819069</v>
      </c>
      <c r="H90" s="59">
        <v>45566</v>
      </c>
      <c r="I90" s="58"/>
      <c r="J90" s="57">
        <f t="shared" si="6"/>
        <v>0</v>
      </c>
      <c r="K90" s="57"/>
      <c r="M90" s="56"/>
      <c r="N90" s="56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4"/>
      <c r="AI90" s="54"/>
      <c r="AJ90" s="54"/>
      <c r="AN90" s="54"/>
      <c r="AO90" s="54"/>
      <c r="AP90" s="54"/>
    </row>
    <row r="91" spans="1:45" outlineLevel="1" x14ac:dyDescent="0.35">
      <c r="A91" s="17">
        <f>MAX($A$10:A90)+1</f>
        <v>82</v>
      </c>
      <c r="B91" s="5" t="s">
        <v>75</v>
      </c>
      <c r="C91" s="10" t="s">
        <v>186</v>
      </c>
      <c r="D91" s="10" t="s">
        <v>187</v>
      </c>
      <c r="E91" s="46">
        <v>376.2</v>
      </c>
      <c r="F91" s="6">
        <v>0</v>
      </c>
      <c r="G91" s="6"/>
      <c r="I91" s="2">
        <v>543633.23800999997</v>
      </c>
      <c r="J91" s="6">
        <f t="shared" si="6"/>
        <v>543633.23800999997</v>
      </c>
      <c r="K91" s="47">
        <v>45991</v>
      </c>
      <c r="M91"/>
      <c r="N91"/>
      <c r="O91" s="10"/>
      <c r="P91" s="10"/>
      <c r="Q91" s="2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9"/>
      <c r="AI91" s="9"/>
      <c r="AJ91" s="9"/>
      <c r="AN91" s="9"/>
      <c r="AO91" s="9"/>
      <c r="AP91" s="9"/>
    </row>
    <row r="92" spans="1:45" outlineLevel="1" x14ac:dyDescent="0.35">
      <c r="A92" s="17">
        <f>MAX($A$10:A91)+1</f>
        <v>83</v>
      </c>
      <c r="B92" s="5" t="s">
        <v>75</v>
      </c>
      <c r="C92" s="10" t="s">
        <v>188</v>
      </c>
      <c r="D92" s="10" t="s">
        <v>189</v>
      </c>
      <c r="E92" s="46">
        <v>378</v>
      </c>
      <c r="F92" s="6">
        <v>0</v>
      </c>
      <c r="G92" s="6"/>
      <c r="I92" s="2">
        <v>377211.26529000001</v>
      </c>
      <c r="J92" s="6">
        <f t="shared" si="6"/>
        <v>377211.26529000001</v>
      </c>
      <c r="K92" s="47">
        <v>45960</v>
      </c>
      <c r="M92"/>
      <c r="N92"/>
      <c r="O92" s="10"/>
      <c r="P92" s="10"/>
      <c r="Q92" s="2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9"/>
      <c r="AI92" s="9"/>
      <c r="AJ92" s="9"/>
      <c r="AN92" s="9"/>
      <c r="AO92" s="9"/>
      <c r="AP92" s="9"/>
    </row>
    <row r="93" spans="1:45" outlineLevel="1" x14ac:dyDescent="0.35">
      <c r="A93" s="17">
        <f>MAX($A$10:A92)+1</f>
        <v>84</v>
      </c>
      <c r="B93" s="5" t="s">
        <v>75</v>
      </c>
      <c r="C93" s="5" t="s">
        <v>190</v>
      </c>
      <c r="D93" s="5" t="s">
        <v>191</v>
      </c>
      <c r="E93" s="46">
        <v>376.3</v>
      </c>
      <c r="F93" s="6">
        <v>3610320.72</v>
      </c>
      <c r="G93" s="6">
        <f t="shared" ref="G93:G99" si="7">+F93</f>
        <v>3610320.72</v>
      </c>
      <c r="H93" s="45">
        <v>45657</v>
      </c>
      <c r="I93" s="2">
        <v>5910841.3118439987</v>
      </c>
      <c r="J93" s="6">
        <f t="shared" si="6"/>
        <v>5910841.3118439987</v>
      </c>
      <c r="K93" s="45">
        <v>46022</v>
      </c>
      <c r="M93"/>
      <c r="N9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9"/>
      <c r="AI93" s="9"/>
      <c r="AJ93" s="9"/>
      <c r="AN93" s="9"/>
      <c r="AO93" s="9"/>
      <c r="AP93" s="9"/>
    </row>
    <row r="94" spans="1:45" outlineLevel="1" x14ac:dyDescent="0.35">
      <c r="A94" s="17">
        <f>MAX($A$10:A93)+1</f>
        <v>85</v>
      </c>
      <c r="B94" s="5" t="s">
        <v>75</v>
      </c>
      <c r="C94" s="5" t="s">
        <v>192</v>
      </c>
      <c r="D94" s="5" t="s">
        <v>193</v>
      </c>
      <c r="E94" s="46">
        <v>380.3</v>
      </c>
      <c r="F94" s="6">
        <v>375340.57199999999</v>
      </c>
      <c r="G94" s="6">
        <f t="shared" si="7"/>
        <v>375340.57199999999</v>
      </c>
      <c r="H94" s="45">
        <v>45657</v>
      </c>
      <c r="I94" s="2">
        <v>912858.45250000001</v>
      </c>
      <c r="J94" s="6">
        <f t="shared" si="6"/>
        <v>912858.45250000001</v>
      </c>
      <c r="K94" s="45">
        <v>46022</v>
      </c>
      <c r="M94"/>
      <c r="N94"/>
      <c r="P94" s="10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9"/>
      <c r="AI94" s="9"/>
      <c r="AJ94" s="9"/>
      <c r="AN94" s="9"/>
      <c r="AO94" s="9"/>
      <c r="AP94" s="9"/>
    </row>
    <row r="95" spans="1:45" outlineLevel="1" x14ac:dyDescent="0.35">
      <c r="A95" s="17">
        <f>MAX($A$10:A94)+1</f>
        <v>86</v>
      </c>
      <c r="B95" s="5" t="s">
        <v>75</v>
      </c>
      <c r="C95" s="10" t="s">
        <v>194</v>
      </c>
      <c r="D95" s="10" t="s">
        <v>195</v>
      </c>
      <c r="E95" s="46">
        <v>376.2</v>
      </c>
      <c r="F95" s="6">
        <v>0</v>
      </c>
      <c r="G95" s="6">
        <f t="shared" si="7"/>
        <v>0</v>
      </c>
      <c r="H95" s="6"/>
      <c r="I95" s="2">
        <v>1796668.1126259998</v>
      </c>
      <c r="J95" s="6">
        <f t="shared" si="6"/>
        <v>1796668.1126259998</v>
      </c>
      <c r="K95" s="47">
        <v>45961</v>
      </c>
      <c r="M95"/>
      <c r="N95"/>
      <c r="O95" s="10"/>
      <c r="P95" s="10"/>
      <c r="Q95" s="2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9"/>
      <c r="AI95" s="9"/>
      <c r="AJ95" s="9"/>
      <c r="AN95" s="9"/>
      <c r="AO95" s="9"/>
      <c r="AP95" s="9"/>
    </row>
    <row r="96" spans="1:45" outlineLevel="1" x14ac:dyDescent="0.35">
      <c r="A96" s="17">
        <f>MAX($A$10:A95)+1</f>
        <v>87</v>
      </c>
      <c r="B96" s="5" t="s">
        <v>75</v>
      </c>
      <c r="C96" s="10" t="s">
        <v>196</v>
      </c>
      <c r="D96" s="10" t="s">
        <v>197</v>
      </c>
      <c r="E96" s="46">
        <v>376.2</v>
      </c>
      <c r="F96" s="6">
        <v>1069397.6499999999</v>
      </c>
      <c r="G96" s="6">
        <f t="shared" si="7"/>
        <v>1069397.6499999999</v>
      </c>
      <c r="H96" s="45">
        <v>45412</v>
      </c>
      <c r="J96" s="6"/>
      <c r="K96" s="47"/>
      <c r="M96"/>
      <c r="N96"/>
      <c r="O96" s="10"/>
      <c r="P96" s="10"/>
      <c r="Q96" s="2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9"/>
      <c r="AI96" s="9"/>
      <c r="AJ96" s="9"/>
      <c r="AN96" s="9"/>
      <c r="AO96" s="9"/>
      <c r="AP96" s="9"/>
    </row>
    <row r="97" spans="1:42" outlineLevel="1" x14ac:dyDescent="0.35">
      <c r="A97" s="17">
        <f>MAX($A$10:A96)+1</f>
        <v>88</v>
      </c>
      <c r="B97" s="5" t="s">
        <v>75</v>
      </c>
      <c r="C97" s="5" t="s">
        <v>198</v>
      </c>
      <c r="D97" s="5" t="s">
        <v>199</v>
      </c>
      <c r="E97" s="46">
        <v>376.2</v>
      </c>
      <c r="F97" s="6">
        <v>930867.84602499998</v>
      </c>
      <c r="G97" s="6">
        <f t="shared" si="7"/>
        <v>930867.84602499998</v>
      </c>
      <c r="H97" s="45">
        <v>45412</v>
      </c>
      <c r="I97" s="7"/>
      <c r="J97" s="6">
        <f>+I97</f>
        <v>0</v>
      </c>
      <c r="K97" s="6"/>
      <c r="M97"/>
      <c r="N97"/>
      <c r="P97" s="10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9"/>
      <c r="AI97" s="9"/>
      <c r="AJ97" s="9"/>
      <c r="AN97" s="9"/>
      <c r="AO97" s="9"/>
      <c r="AP97" s="9"/>
    </row>
    <row r="98" spans="1:42" outlineLevel="1" x14ac:dyDescent="0.35">
      <c r="A98" s="17">
        <f>MAX($A$10:A97)+1</f>
        <v>89</v>
      </c>
      <c r="B98" s="5" t="s">
        <v>75</v>
      </c>
      <c r="C98" s="5" t="s">
        <v>200</v>
      </c>
      <c r="D98" s="52" t="s">
        <v>201</v>
      </c>
      <c r="E98" s="46">
        <v>376.2</v>
      </c>
      <c r="F98" s="6">
        <v>1829249.22</v>
      </c>
      <c r="G98" s="6">
        <f t="shared" si="7"/>
        <v>1829249.22</v>
      </c>
      <c r="H98" s="45">
        <v>45597</v>
      </c>
      <c r="I98" s="7"/>
      <c r="J98" s="6"/>
      <c r="K98" s="6"/>
      <c r="M98"/>
      <c r="N98"/>
      <c r="P98" s="10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9"/>
      <c r="AI98" s="9"/>
      <c r="AJ98" s="9"/>
      <c r="AN98" s="9"/>
      <c r="AO98" s="9"/>
      <c r="AP98" s="9"/>
    </row>
    <row r="99" spans="1:42" outlineLevel="1" x14ac:dyDescent="0.35">
      <c r="A99" s="17">
        <f>MAX($A$10:A98)+1</f>
        <v>90</v>
      </c>
      <c r="B99" s="5" t="s">
        <v>75</v>
      </c>
      <c r="C99" s="5" t="s">
        <v>202</v>
      </c>
      <c r="D99" s="5" t="s">
        <v>203</v>
      </c>
      <c r="E99" s="46">
        <v>378</v>
      </c>
      <c r="F99" s="6">
        <v>240690.43</v>
      </c>
      <c r="G99" s="6">
        <f t="shared" si="7"/>
        <v>240690.43</v>
      </c>
      <c r="H99" s="45">
        <v>45626</v>
      </c>
      <c r="I99" s="7"/>
      <c r="J99" s="6">
        <f>+I99</f>
        <v>0</v>
      </c>
      <c r="K99" s="6"/>
      <c r="M99"/>
      <c r="N99"/>
      <c r="O99" s="10"/>
      <c r="P99" s="10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9"/>
      <c r="AI99" s="9"/>
      <c r="AJ99" s="9"/>
      <c r="AN99" s="9"/>
      <c r="AO99" s="9"/>
      <c r="AP99" s="9"/>
    </row>
    <row r="100" spans="1:42" outlineLevel="1" x14ac:dyDescent="0.35">
      <c r="A100" s="17">
        <f>MAX($A$10:A99)+1</f>
        <v>91</v>
      </c>
      <c r="B100" s="5" t="s">
        <v>75</v>
      </c>
      <c r="C100" s="10" t="s">
        <v>204</v>
      </c>
      <c r="D100" s="10" t="s">
        <v>205</v>
      </c>
      <c r="E100" s="46">
        <v>379</v>
      </c>
      <c r="F100" s="6"/>
      <c r="G100" s="6"/>
      <c r="I100" s="2">
        <v>2531049.7000000002</v>
      </c>
      <c r="J100" s="6">
        <f>+I100</f>
        <v>2531049.7000000002</v>
      </c>
      <c r="K100" s="47">
        <v>45991</v>
      </c>
      <c r="M100"/>
      <c r="N100"/>
      <c r="O100" s="10"/>
      <c r="P100" s="10"/>
      <c r="Q100" s="2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9"/>
      <c r="AI100" s="9"/>
      <c r="AJ100" s="9"/>
      <c r="AN100" s="9"/>
      <c r="AO100" s="9"/>
      <c r="AP100" s="9"/>
    </row>
    <row r="101" spans="1:42" outlineLevel="1" x14ac:dyDescent="0.35">
      <c r="A101" s="17">
        <f>MAX($A$10:A100)+1</f>
        <v>92</v>
      </c>
      <c r="B101" s="5" t="s">
        <v>75</v>
      </c>
      <c r="C101" s="10" t="s">
        <v>206</v>
      </c>
      <c r="D101" s="10" t="s">
        <v>207</v>
      </c>
      <c r="E101" s="46">
        <v>376.2</v>
      </c>
      <c r="F101" s="6">
        <v>0</v>
      </c>
      <c r="G101" s="6"/>
      <c r="I101" s="2">
        <v>8810449.4399999995</v>
      </c>
      <c r="J101" s="6">
        <f>+I101</f>
        <v>8810449.4399999995</v>
      </c>
      <c r="K101" s="47">
        <v>45991</v>
      </c>
      <c r="M101"/>
      <c r="N101"/>
      <c r="O101" s="10"/>
      <c r="P101" s="10"/>
      <c r="Q101" s="2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9"/>
      <c r="AI101" s="9"/>
      <c r="AJ101" s="9"/>
      <c r="AN101" s="9"/>
      <c r="AO101" s="9"/>
      <c r="AP101" s="9"/>
    </row>
    <row r="102" spans="1:42" outlineLevel="1" x14ac:dyDescent="0.35">
      <c r="A102" s="17">
        <f>MAX($A$10:A101)+1</f>
        <v>93</v>
      </c>
      <c r="B102" s="5" t="s">
        <v>75</v>
      </c>
      <c r="C102" s="5" t="s">
        <v>208</v>
      </c>
      <c r="D102" s="5" t="s">
        <v>209</v>
      </c>
      <c r="E102" s="46">
        <v>385</v>
      </c>
      <c r="F102" s="6">
        <v>63609</v>
      </c>
      <c r="G102" s="6">
        <f t="shared" ref="G102:G148" si="8">+F102</f>
        <v>63609</v>
      </c>
      <c r="H102" s="45">
        <v>45657</v>
      </c>
      <c r="I102" s="2">
        <v>63488.280000000021</v>
      </c>
      <c r="J102" s="6">
        <f>+I102</f>
        <v>63488.280000000021</v>
      </c>
      <c r="K102" s="45">
        <v>46022</v>
      </c>
      <c r="M102"/>
      <c r="N102"/>
      <c r="P102" s="10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9"/>
      <c r="AI102" s="9"/>
      <c r="AJ102" s="9"/>
      <c r="AN102" s="9"/>
      <c r="AO102" s="9"/>
      <c r="AP102" s="9"/>
    </row>
    <row r="103" spans="1:42" outlineLevel="1" x14ac:dyDescent="0.35">
      <c r="A103" s="17">
        <f>MAX($A$10:A102)+1</f>
        <v>94</v>
      </c>
      <c r="B103" s="5" t="s">
        <v>75</v>
      </c>
      <c r="C103" s="5" t="s">
        <v>210</v>
      </c>
      <c r="D103" s="5" t="s">
        <v>211</v>
      </c>
      <c r="E103" s="46">
        <v>385</v>
      </c>
      <c r="F103" s="6">
        <v>60676.625099999997</v>
      </c>
      <c r="G103" s="6">
        <f t="shared" si="8"/>
        <v>60676.625099999997</v>
      </c>
      <c r="H103" s="45">
        <v>45657</v>
      </c>
      <c r="I103" s="2">
        <v>60561.47029200002</v>
      </c>
      <c r="J103" s="6">
        <f>+I103</f>
        <v>60561.47029200002</v>
      </c>
      <c r="K103" s="45">
        <v>46022</v>
      </c>
      <c r="M103"/>
      <c r="N10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9"/>
      <c r="AI103" s="9"/>
      <c r="AJ103" s="9"/>
      <c r="AN103" s="9"/>
      <c r="AO103" s="9"/>
      <c r="AP103" s="9"/>
    </row>
    <row r="104" spans="1:42" outlineLevel="1" x14ac:dyDescent="0.35">
      <c r="A104" s="17">
        <f>MAX($A$10:A103)+1</f>
        <v>95</v>
      </c>
      <c r="B104" s="5" t="s">
        <v>75</v>
      </c>
      <c r="C104" s="5" t="s">
        <v>212</v>
      </c>
      <c r="D104" s="5" t="s">
        <v>213</v>
      </c>
      <c r="E104" s="46">
        <v>376.2</v>
      </c>
      <c r="F104" s="6">
        <v>16645248.84</v>
      </c>
      <c r="G104" s="6">
        <f t="shared" si="8"/>
        <v>16645248.84</v>
      </c>
      <c r="H104" s="45">
        <v>45450</v>
      </c>
      <c r="J104" s="6"/>
      <c r="K104" s="45"/>
      <c r="M104"/>
      <c r="N104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9"/>
      <c r="AI104" s="9"/>
      <c r="AJ104" s="9"/>
      <c r="AN104" s="9"/>
      <c r="AO104" s="9"/>
      <c r="AP104" s="9"/>
    </row>
    <row r="105" spans="1:42" outlineLevel="1" x14ac:dyDescent="0.35">
      <c r="A105" s="17">
        <f>MAX($A$10:A104)+1</f>
        <v>96</v>
      </c>
      <c r="B105" s="5" t="s">
        <v>75</v>
      </c>
      <c r="C105" s="5" t="s">
        <v>214</v>
      </c>
      <c r="D105" s="5" t="s">
        <v>215</v>
      </c>
      <c r="E105" s="46">
        <v>376.2</v>
      </c>
      <c r="F105" s="6">
        <v>1111422.1399999999</v>
      </c>
      <c r="G105" s="6">
        <f t="shared" si="8"/>
        <v>1111422.1399999999</v>
      </c>
      <c r="H105" s="45">
        <v>45303</v>
      </c>
      <c r="J105" s="6"/>
      <c r="K105" s="45"/>
      <c r="M105"/>
      <c r="N105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9"/>
      <c r="AI105" s="9"/>
      <c r="AJ105" s="9"/>
      <c r="AN105" s="9"/>
      <c r="AO105" s="9"/>
      <c r="AP105" s="9"/>
    </row>
    <row r="106" spans="1:42" outlineLevel="1" x14ac:dyDescent="0.35">
      <c r="A106" s="17">
        <f>MAX($A$10:A105)+1</f>
        <v>97</v>
      </c>
      <c r="B106" s="5" t="s">
        <v>75</v>
      </c>
      <c r="C106" s="10" t="s">
        <v>216</v>
      </c>
      <c r="D106" s="10" t="s">
        <v>217</v>
      </c>
      <c r="E106" s="46">
        <v>376.2</v>
      </c>
      <c r="F106" s="6"/>
      <c r="G106" s="6">
        <f t="shared" si="8"/>
        <v>0</v>
      </c>
      <c r="I106" s="2">
        <v>5365866.16</v>
      </c>
      <c r="J106" s="6">
        <f>+I106</f>
        <v>5365866.16</v>
      </c>
      <c r="K106" s="47">
        <v>45960</v>
      </c>
      <c r="M106"/>
      <c r="N106"/>
      <c r="O106" s="10"/>
      <c r="P106" s="10"/>
      <c r="Q106" s="2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9"/>
      <c r="AI106" s="9"/>
      <c r="AJ106" s="9"/>
      <c r="AN106" s="9"/>
      <c r="AO106" s="9"/>
      <c r="AP106" s="9"/>
    </row>
    <row r="107" spans="1:42" outlineLevel="1" x14ac:dyDescent="0.35">
      <c r="A107" s="17">
        <f>MAX($A$10:A106)+1</f>
        <v>98</v>
      </c>
      <c r="B107" s="5" t="s">
        <v>75</v>
      </c>
      <c r="C107" s="10" t="s">
        <v>218</v>
      </c>
      <c r="D107" s="10" t="s">
        <v>219</v>
      </c>
      <c r="E107" s="46">
        <v>376.1</v>
      </c>
      <c r="F107" s="6">
        <v>166245.634766</v>
      </c>
      <c r="G107" s="6">
        <f t="shared" si="8"/>
        <v>166245.634766</v>
      </c>
      <c r="H107" s="43">
        <v>45381</v>
      </c>
      <c r="J107" s="6"/>
      <c r="K107" s="47"/>
      <c r="M107"/>
      <c r="N107"/>
      <c r="O107" s="10"/>
      <c r="P107" s="10"/>
      <c r="Q107" s="2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9"/>
      <c r="AI107" s="9"/>
      <c r="AJ107" s="9"/>
      <c r="AN107" s="9"/>
      <c r="AO107" s="9"/>
      <c r="AP107" s="9"/>
    </row>
    <row r="108" spans="1:42" outlineLevel="1" x14ac:dyDescent="0.35">
      <c r="A108" s="17">
        <f>MAX($A$10:A107)+1</f>
        <v>99</v>
      </c>
      <c r="B108" s="5" t="s">
        <v>75</v>
      </c>
      <c r="C108" s="10" t="s">
        <v>220</v>
      </c>
      <c r="D108" s="10" t="s">
        <v>221</v>
      </c>
      <c r="E108" s="46">
        <v>376.3</v>
      </c>
      <c r="F108" s="6">
        <v>31306.04</v>
      </c>
      <c r="G108" s="6">
        <f t="shared" si="8"/>
        <v>31306.04</v>
      </c>
      <c r="H108" s="43">
        <v>45397</v>
      </c>
      <c r="J108" s="6"/>
      <c r="K108" s="47"/>
      <c r="M108"/>
      <c r="N108"/>
      <c r="O108" s="10"/>
      <c r="P108" s="10"/>
      <c r="Q108" s="2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9"/>
      <c r="AI108" s="9"/>
      <c r="AJ108" s="9"/>
      <c r="AN108" s="9"/>
      <c r="AO108" s="9"/>
      <c r="AP108" s="9"/>
    </row>
    <row r="109" spans="1:42" outlineLevel="1" x14ac:dyDescent="0.35">
      <c r="A109" s="17">
        <f>MAX($A$10:A108)+1</f>
        <v>100</v>
      </c>
      <c r="B109" s="5" t="s">
        <v>75</v>
      </c>
      <c r="C109" s="5" t="s">
        <v>222</v>
      </c>
      <c r="D109" s="5" t="s">
        <v>223</v>
      </c>
      <c r="E109" s="46">
        <v>376.2</v>
      </c>
      <c r="F109" s="6">
        <v>3973423.27</v>
      </c>
      <c r="G109" s="6">
        <f t="shared" si="8"/>
        <v>3973423.27</v>
      </c>
      <c r="H109" s="47">
        <v>45565</v>
      </c>
      <c r="I109" s="7"/>
      <c r="J109" s="6">
        <f>+I109</f>
        <v>0</v>
      </c>
      <c r="K109" s="6"/>
      <c r="M109"/>
      <c r="N109"/>
      <c r="P109" s="10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9"/>
      <c r="AI109" s="9"/>
      <c r="AJ109" s="9"/>
      <c r="AN109" s="9"/>
      <c r="AO109" s="9"/>
      <c r="AP109" s="9"/>
    </row>
    <row r="110" spans="1:42" outlineLevel="1" x14ac:dyDescent="0.35">
      <c r="A110" s="17">
        <f>MAX($A$10:A109)+1</f>
        <v>101</v>
      </c>
      <c r="B110" s="5" t="s">
        <v>75</v>
      </c>
      <c r="C110" s="5" t="s">
        <v>224</v>
      </c>
      <c r="D110" s="5" t="s">
        <v>225</v>
      </c>
      <c r="E110" s="46">
        <v>376.3</v>
      </c>
      <c r="F110" s="6">
        <v>20447.11</v>
      </c>
      <c r="G110" s="6">
        <f t="shared" si="8"/>
        <v>20447.11</v>
      </c>
      <c r="H110" s="47">
        <v>38001</v>
      </c>
      <c r="I110" s="7"/>
      <c r="J110" s="6"/>
      <c r="K110" s="6"/>
      <c r="M110"/>
      <c r="N110"/>
      <c r="P110" s="10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9"/>
      <c r="AI110" s="9"/>
      <c r="AJ110" s="9"/>
      <c r="AN110" s="9"/>
      <c r="AO110" s="9"/>
      <c r="AP110" s="9"/>
    </row>
    <row r="111" spans="1:42" outlineLevel="1" x14ac:dyDescent="0.35">
      <c r="A111" s="17">
        <f>MAX($A$10:A110)+1</f>
        <v>102</v>
      </c>
      <c r="B111" s="5" t="s">
        <v>75</v>
      </c>
      <c r="C111" s="5" t="s">
        <v>226</v>
      </c>
      <c r="D111" s="5" t="s">
        <v>227</v>
      </c>
      <c r="E111" s="46">
        <v>376.2</v>
      </c>
      <c r="F111" s="6">
        <v>340437.40915599995</v>
      </c>
      <c r="G111" s="6">
        <f t="shared" si="8"/>
        <v>340437.40915599995</v>
      </c>
      <c r="H111" s="47">
        <v>45595</v>
      </c>
      <c r="I111" s="7"/>
      <c r="J111" s="6">
        <f>+I111</f>
        <v>0</v>
      </c>
      <c r="K111" s="6"/>
      <c r="M111"/>
      <c r="N111"/>
      <c r="P111" s="10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9"/>
      <c r="AI111" s="9"/>
      <c r="AJ111" s="9"/>
      <c r="AN111" s="9"/>
      <c r="AO111" s="9"/>
      <c r="AP111" s="9"/>
    </row>
    <row r="112" spans="1:42" outlineLevel="1" x14ac:dyDescent="0.35">
      <c r="A112" s="17">
        <f>MAX($A$10:A111)+1</f>
        <v>103</v>
      </c>
      <c r="B112" s="5" t="s">
        <v>75</v>
      </c>
      <c r="C112" s="5" t="s">
        <v>228</v>
      </c>
      <c r="D112" s="5" t="s">
        <v>229</v>
      </c>
      <c r="E112" s="46">
        <v>376.3</v>
      </c>
      <c r="F112" s="6">
        <v>377277.10000000003</v>
      </c>
      <c r="G112" s="6">
        <f t="shared" si="8"/>
        <v>377277.10000000003</v>
      </c>
      <c r="H112" s="47">
        <v>45536</v>
      </c>
      <c r="I112" s="7"/>
      <c r="J112" s="6">
        <f>+I112</f>
        <v>0</v>
      </c>
      <c r="K112" s="6"/>
      <c r="M112"/>
      <c r="N112"/>
      <c r="P112" s="10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9"/>
      <c r="AI112" s="9"/>
      <c r="AJ112" s="9"/>
      <c r="AN112" s="9"/>
      <c r="AO112" s="9"/>
      <c r="AP112" s="9"/>
    </row>
    <row r="113" spans="1:42" outlineLevel="1" x14ac:dyDescent="0.35">
      <c r="A113" s="17">
        <f>MAX($A$10:A112)+1</f>
        <v>104</v>
      </c>
      <c r="B113" s="5" t="s">
        <v>75</v>
      </c>
      <c r="C113" s="5" t="s">
        <v>230</v>
      </c>
      <c r="D113" s="5" t="s">
        <v>231</v>
      </c>
      <c r="E113" s="46">
        <v>378</v>
      </c>
      <c r="F113" s="6">
        <v>103522.560301</v>
      </c>
      <c r="G113" s="6">
        <f t="shared" si="8"/>
        <v>103522.560301</v>
      </c>
      <c r="H113" s="47">
        <v>45412</v>
      </c>
      <c r="I113" s="7"/>
      <c r="J113" s="6">
        <f>+I113</f>
        <v>0</v>
      </c>
      <c r="K113" s="6"/>
      <c r="M113"/>
      <c r="N113"/>
      <c r="P113" s="10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9"/>
      <c r="AI113" s="9"/>
      <c r="AJ113" s="9"/>
      <c r="AN113" s="9"/>
      <c r="AO113" s="9"/>
      <c r="AP113" s="9"/>
    </row>
    <row r="114" spans="1:42" outlineLevel="1" x14ac:dyDescent="0.35">
      <c r="A114" s="17">
        <f>MAX($A$10:A113)+1</f>
        <v>105</v>
      </c>
      <c r="B114" s="5" t="s">
        <v>75</v>
      </c>
      <c r="C114" s="5" t="s">
        <v>232</v>
      </c>
      <c r="D114" s="5" t="s">
        <v>233</v>
      </c>
      <c r="E114" s="46">
        <v>378</v>
      </c>
      <c r="F114" s="6">
        <v>200464.85</v>
      </c>
      <c r="G114" s="6">
        <f t="shared" si="8"/>
        <v>200464.85</v>
      </c>
      <c r="H114" s="47">
        <v>45412</v>
      </c>
      <c r="I114" s="7"/>
      <c r="J114" s="6">
        <f>+I114</f>
        <v>0</v>
      </c>
      <c r="K114" s="6"/>
      <c r="M114"/>
      <c r="N114"/>
      <c r="P114" s="10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9"/>
      <c r="AI114" s="9"/>
      <c r="AJ114" s="9"/>
      <c r="AN114" s="9"/>
      <c r="AO114" s="9"/>
      <c r="AP114" s="9"/>
    </row>
    <row r="115" spans="1:42" outlineLevel="1" x14ac:dyDescent="0.35">
      <c r="A115" s="17">
        <f>MAX($A$10:A114)+1</f>
        <v>106</v>
      </c>
      <c r="B115" s="5" t="s">
        <v>75</v>
      </c>
      <c r="C115" s="10" t="s">
        <v>234</v>
      </c>
      <c r="D115" s="10" t="s">
        <v>235</v>
      </c>
      <c r="E115" s="46">
        <v>376.2</v>
      </c>
      <c r="F115" s="6"/>
      <c r="G115" s="6">
        <f t="shared" si="8"/>
        <v>0</v>
      </c>
      <c r="I115" s="2">
        <v>5604681.3499999996</v>
      </c>
      <c r="J115" s="6">
        <f>+I115</f>
        <v>5604681.3499999996</v>
      </c>
      <c r="K115" s="47">
        <v>45992</v>
      </c>
      <c r="M115"/>
      <c r="N115"/>
      <c r="O115" s="10"/>
      <c r="P115" s="10"/>
      <c r="Q115" s="2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9"/>
      <c r="AI115" s="9"/>
      <c r="AJ115" s="9"/>
      <c r="AN115" s="9"/>
      <c r="AO115" s="9"/>
      <c r="AP115" s="9"/>
    </row>
    <row r="116" spans="1:42" outlineLevel="1" x14ac:dyDescent="0.35">
      <c r="A116" s="17">
        <f>MAX($A$10:A115)+1</f>
        <v>107</v>
      </c>
      <c r="B116" s="5" t="s">
        <v>75</v>
      </c>
      <c r="C116" s="10" t="s">
        <v>236</v>
      </c>
      <c r="D116" s="10" t="s">
        <v>237</v>
      </c>
      <c r="E116" s="46">
        <v>376.2</v>
      </c>
      <c r="F116" s="6">
        <v>212141.98</v>
      </c>
      <c r="G116" s="6">
        <f t="shared" si="8"/>
        <v>212141.98</v>
      </c>
      <c r="H116" s="43">
        <v>45534</v>
      </c>
      <c r="J116" s="6"/>
      <c r="K116" s="47"/>
      <c r="M116"/>
      <c r="N116"/>
      <c r="O116" s="10"/>
      <c r="P116" s="10"/>
      <c r="Q116" s="2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9"/>
      <c r="AI116" s="9"/>
      <c r="AJ116" s="9"/>
      <c r="AN116" s="9"/>
      <c r="AO116" s="9"/>
      <c r="AP116" s="9"/>
    </row>
    <row r="117" spans="1:42" outlineLevel="1" x14ac:dyDescent="0.35">
      <c r="A117" s="17">
        <f>MAX($A$10:A116)+1</f>
        <v>108</v>
      </c>
      <c r="B117" s="5" t="s">
        <v>75</v>
      </c>
      <c r="C117" s="10" t="s">
        <v>238</v>
      </c>
      <c r="D117" s="10" t="s">
        <v>239</v>
      </c>
      <c r="E117" s="46">
        <v>376.2</v>
      </c>
      <c r="F117" s="6"/>
      <c r="G117" s="6">
        <f t="shared" si="8"/>
        <v>0</v>
      </c>
      <c r="I117" s="2">
        <v>1220755.99</v>
      </c>
      <c r="J117" s="6">
        <f>+I117</f>
        <v>1220755.99</v>
      </c>
      <c r="K117" s="47">
        <v>46022</v>
      </c>
      <c r="M117"/>
      <c r="N117"/>
      <c r="O117" s="10"/>
      <c r="P117" s="10"/>
      <c r="Q117" s="2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9"/>
      <c r="AI117" s="9"/>
      <c r="AJ117" s="9"/>
      <c r="AN117" s="9"/>
      <c r="AO117" s="9"/>
      <c r="AP117" s="9"/>
    </row>
    <row r="118" spans="1:42" outlineLevel="1" x14ac:dyDescent="0.35">
      <c r="A118" s="17">
        <f>MAX($A$10:A117)+1</f>
        <v>109</v>
      </c>
      <c r="B118" s="5" t="s">
        <v>75</v>
      </c>
      <c r="C118" s="10" t="s">
        <v>240</v>
      </c>
      <c r="D118" s="10" t="s">
        <v>241</v>
      </c>
      <c r="E118" s="46">
        <v>378</v>
      </c>
      <c r="F118" s="6"/>
      <c r="G118" s="6">
        <f t="shared" si="8"/>
        <v>0</v>
      </c>
      <c r="I118" s="2">
        <v>249531.79</v>
      </c>
      <c r="J118" s="6">
        <f>+I118</f>
        <v>249531.79</v>
      </c>
      <c r="K118" s="47">
        <v>45899</v>
      </c>
      <c r="M118"/>
      <c r="N118"/>
      <c r="O118" s="10"/>
      <c r="P118" s="10"/>
      <c r="Q118" s="2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9"/>
      <c r="AI118" s="9"/>
      <c r="AJ118" s="9"/>
      <c r="AN118" s="9"/>
      <c r="AO118" s="9"/>
      <c r="AP118" s="9"/>
    </row>
    <row r="119" spans="1:42" outlineLevel="1" x14ac:dyDescent="0.35">
      <c r="A119" s="17">
        <f>MAX($A$10:A118)+1</f>
        <v>110</v>
      </c>
      <c r="B119" s="5" t="s">
        <v>75</v>
      </c>
      <c r="C119" s="5" t="s">
        <v>242</v>
      </c>
      <c r="D119" s="5" t="s">
        <v>243</v>
      </c>
      <c r="E119" s="46">
        <v>376.2</v>
      </c>
      <c r="F119" s="6">
        <v>29040773.440000001</v>
      </c>
      <c r="G119" s="6">
        <f t="shared" si="8"/>
        <v>29040773.440000001</v>
      </c>
      <c r="H119" s="47">
        <v>45595</v>
      </c>
      <c r="I119" s="7"/>
      <c r="J119" s="6">
        <f>+I119</f>
        <v>0</v>
      </c>
      <c r="K119" s="6"/>
      <c r="M119"/>
      <c r="N119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9"/>
      <c r="AI119" s="9"/>
      <c r="AJ119" s="9"/>
      <c r="AN119" s="9"/>
      <c r="AO119" s="9"/>
      <c r="AP119" s="9"/>
    </row>
    <row r="120" spans="1:42" outlineLevel="1" x14ac:dyDescent="0.35">
      <c r="A120" s="17">
        <f>MAX($A$10:A119)+1</f>
        <v>111</v>
      </c>
      <c r="B120" s="5" t="s">
        <v>75</v>
      </c>
      <c r="C120" s="5" t="s">
        <v>244</v>
      </c>
      <c r="D120" s="5" t="s">
        <v>245</v>
      </c>
      <c r="E120" s="46">
        <v>374.1</v>
      </c>
      <c r="F120" s="6">
        <v>119146.94</v>
      </c>
      <c r="G120" s="6">
        <f t="shared" si="8"/>
        <v>119146.94</v>
      </c>
      <c r="H120" s="47">
        <v>45321</v>
      </c>
      <c r="I120" s="7"/>
      <c r="J120" s="6"/>
      <c r="K120" s="6"/>
      <c r="M120"/>
      <c r="N120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9"/>
      <c r="AI120" s="9"/>
      <c r="AJ120" s="9"/>
      <c r="AN120" s="9"/>
      <c r="AO120" s="9"/>
      <c r="AP120" s="9"/>
    </row>
    <row r="121" spans="1:42" outlineLevel="1" x14ac:dyDescent="0.35">
      <c r="A121" s="17">
        <f>MAX($A$10:A120)+1</f>
        <v>112</v>
      </c>
      <c r="B121" s="5" t="s">
        <v>75</v>
      </c>
      <c r="C121" s="5" t="s">
        <v>246</v>
      </c>
      <c r="D121" s="5" t="s">
        <v>247</v>
      </c>
      <c r="E121" s="46">
        <v>378</v>
      </c>
      <c r="F121" s="6">
        <v>498151.91</v>
      </c>
      <c r="G121" s="6">
        <f t="shared" si="8"/>
        <v>498151.91</v>
      </c>
      <c r="H121" s="47">
        <v>45595</v>
      </c>
      <c r="I121" s="7"/>
      <c r="J121" s="6">
        <f>+I121</f>
        <v>0</v>
      </c>
      <c r="K121" s="6"/>
      <c r="M121"/>
      <c r="N121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9"/>
      <c r="AI121" s="9"/>
      <c r="AJ121" s="9"/>
      <c r="AN121" s="9"/>
      <c r="AO121" s="9"/>
      <c r="AP121" s="9"/>
    </row>
    <row r="122" spans="1:42" outlineLevel="1" x14ac:dyDescent="0.35">
      <c r="A122" s="17">
        <f>MAX($A$10:A121)+1</f>
        <v>113</v>
      </c>
      <c r="B122" s="5" t="s">
        <v>75</v>
      </c>
      <c r="C122" s="5" t="s">
        <v>248</v>
      </c>
      <c r="D122" s="5" t="s">
        <v>249</v>
      </c>
      <c r="E122" s="46">
        <v>378</v>
      </c>
      <c r="F122" s="6">
        <v>67326.149999999994</v>
      </c>
      <c r="G122" s="6">
        <f t="shared" si="8"/>
        <v>67326.149999999994</v>
      </c>
      <c r="H122" s="47">
        <v>45458</v>
      </c>
      <c r="I122" s="7"/>
      <c r="J122" s="6"/>
      <c r="K122" s="6"/>
      <c r="M122"/>
      <c r="N122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9"/>
      <c r="AI122" s="9"/>
      <c r="AJ122" s="9"/>
      <c r="AN122" s="9"/>
      <c r="AO122" s="9"/>
      <c r="AP122" s="9"/>
    </row>
    <row r="123" spans="1:42" outlineLevel="1" x14ac:dyDescent="0.35">
      <c r="A123" s="17">
        <f>MAX($A$10:A122)+1</f>
        <v>114</v>
      </c>
      <c r="B123" s="5" t="s">
        <v>75</v>
      </c>
      <c r="C123" s="5" t="s">
        <v>250</v>
      </c>
      <c r="D123" s="5" t="s">
        <v>251</v>
      </c>
      <c r="E123" s="46">
        <v>376.1</v>
      </c>
      <c r="F123" s="6">
        <v>344834.96</v>
      </c>
      <c r="G123" s="6">
        <f t="shared" si="8"/>
        <v>344834.96</v>
      </c>
      <c r="H123" s="45">
        <v>45657</v>
      </c>
      <c r="I123" s="2">
        <v>515149.42</v>
      </c>
      <c r="J123" s="6">
        <f t="shared" ref="J123:J128" si="9">+I123</f>
        <v>515149.42</v>
      </c>
      <c r="K123" s="47">
        <v>46022</v>
      </c>
      <c r="M123"/>
      <c r="N123"/>
      <c r="O123" s="10"/>
      <c r="P123" s="10"/>
      <c r="Q123" s="2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9"/>
      <c r="AI123" s="9"/>
      <c r="AJ123" s="9"/>
      <c r="AN123" s="9"/>
      <c r="AO123" s="9"/>
      <c r="AP123" s="9"/>
    </row>
    <row r="124" spans="1:42" outlineLevel="1" x14ac:dyDescent="0.35">
      <c r="A124" s="17">
        <f>MAX($A$10:A123)+1</f>
        <v>115</v>
      </c>
      <c r="B124" s="5" t="s">
        <v>75</v>
      </c>
      <c r="C124" s="5" t="s">
        <v>252</v>
      </c>
      <c r="D124" s="5" t="s">
        <v>253</v>
      </c>
      <c r="E124" s="46">
        <v>376.2</v>
      </c>
      <c r="F124" s="6">
        <v>237521.69</v>
      </c>
      <c r="G124" s="6">
        <f t="shared" si="8"/>
        <v>237521.69</v>
      </c>
      <c r="H124" s="47">
        <v>45624</v>
      </c>
      <c r="I124" s="7"/>
      <c r="J124" s="6">
        <f t="shared" si="9"/>
        <v>0</v>
      </c>
      <c r="K124" s="6"/>
      <c r="M124"/>
      <c r="N124"/>
      <c r="O124" s="10"/>
      <c r="P124" s="10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9"/>
      <c r="AI124" s="9"/>
      <c r="AJ124" s="9"/>
      <c r="AN124" s="9"/>
      <c r="AO124" s="9"/>
      <c r="AP124" s="9"/>
    </row>
    <row r="125" spans="1:42" outlineLevel="1" x14ac:dyDescent="0.35">
      <c r="A125" s="17">
        <f>MAX($A$10:A124)+1</f>
        <v>116</v>
      </c>
      <c r="B125" s="5" t="s">
        <v>75</v>
      </c>
      <c r="C125" s="5" t="s">
        <v>254</v>
      </c>
      <c r="D125" s="5" t="s">
        <v>255</v>
      </c>
      <c r="E125" s="46">
        <v>378</v>
      </c>
      <c r="F125" s="6">
        <v>582324.92000000004</v>
      </c>
      <c r="G125" s="6">
        <f t="shared" si="8"/>
        <v>582324.92000000004</v>
      </c>
      <c r="H125" s="47">
        <v>45624</v>
      </c>
      <c r="I125" s="7"/>
      <c r="J125" s="6">
        <f t="shared" si="9"/>
        <v>0</v>
      </c>
      <c r="K125" s="6"/>
      <c r="M125"/>
      <c r="N125"/>
      <c r="O125" s="10"/>
      <c r="P125" s="10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9"/>
      <c r="AI125" s="9"/>
      <c r="AJ125" s="9"/>
      <c r="AN125" s="9"/>
      <c r="AO125" s="9"/>
      <c r="AP125" s="9"/>
    </row>
    <row r="126" spans="1:42" outlineLevel="1" x14ac:dyDescent="0.35">
      <c r="A126" s="17">
        <f>MAX($A$10:A125)+1</f>
        <v>117</v>
      </c>
      <c r="B126" s="5" t="s">
        <v>75</v>
      </c>
      <c r="C126" s="5" t="s">
        <v>256</v>
      </c>
      <c r="D126" s="5" t="s">
        <v>257</v>
      </c>
      <c r="E126" s="46">
        <v>378</v>
      </c>
      <c r="F126" s="6">
        <v>1181773.33</v>
      </c>
      <c r="G126" s="6">
        <f t="shared" si="8"/>
        <v>1181773.33</v>
      </c>
      <c r="H126" s="47">
        <v>45624</v>
      </c>
      <c r="I126" s="7"/>
      <c r="J126" s="6">
        <f t="shared" si="9"/>
        <v>0</v>
      </c>
      <c r="K126" s="6"/>
      <c r="M126"/>
      <c r="N126"/>
      <c r="O126" s="10"/>
      <c r="P126" s="10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9"/>
      <c r="AI126" s="9"/>
      <c r="AJ126" s="9"/>
      <c r="AN126" s="9"/>
      <c r="AO126" s="9"/>
      <c r="AP126" s="9"/>
    </row>
    <row r="127" spans="1:42" outlineLevel="1" x14ac:dyDescent="0.35">
      <c r="A127" s="17">
        <f>MAX($A$10:A126)+1</f>
        <v>118</v>
      </c>
      <c r="B127" s="5" t="s">
        <v>75</v>
      </c>
      <c r="C127" s="5" t="s">
        <v>258</v>
      </c>
      <c r="D127" s="5" t="s">
        <v>259</v>
      </c>
      <c r="E127" s="46">
        <v>385</v>
      </c>
      <c r="F127" s="6">
        <v>97718.88</v>
      </c>
      <c r="G127" s="6">
        <f t="shared" si="8"/>
        <v>97718.88</v>
      </c>
      <c r="H127" s="47">
        <v>45624</v>
      </c>
      <c r="I127" s="7"/>
      <c r="J127" s="6">
        <f t="shared" si="9"/>
        <v>0</v>
      </c>
      <c r="K127" s="6"/>
      <c r="M127"/>
      <c r="N127"/>
      <c r="O127" s="10"/>
      <c r="P127" s="10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9"/>
      <c r="AI127" s="9"/>
      <c r="AJ127" s="9"/>
      <c r="AN127" s="9"/>
      <c r="AO127" s="9"/>
      <c r="AP127" s="9"/>
    </row>
    <row r="128" spans="1:42" outlineLevel="1" x14ac:dyDescent="0.35">
      <c r="A128" s="17">
        <f>MAX($A$10:A127)+1</f>
        <v>119</v>
      </c>
      <c r="B128" s="5" t="s">
        <v>75</v>
      </c>
      <c r="C128" s="5" t="s">
        <v>260</v>
      </c>
      <c r="D128" s="5" t="s">
        <v>261</v>
      </c>
      <c r="E128" s="46">
        <v>378</v>
      </c>
      <c r="F128" s="6">
        <v>1117240.8899999999</v>
      </c>
      <c r="G128" s="6">
        <f t="shared" si="8"/>
        <v>1117240.8899999999</v>
      </c>
      <c r="H128" s="47">
        <v>45327</v>
      </c>
      <c r="I128" s="7"/>
      <c r="J128" s="6">
        <f t="shared" si="9"/>
        <v>0</v>
      </c>
      <c r="K128" s="6"/>
      <c r="M128"/>
      <c r="N128"/>
      <c r="O128" s="10"/>
      <c r="P128" s="10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9"/>
      <c r="AI128" s="9"/>
      <c r="AJ128" s="9"/>
      <c r="AN128" s="9"/>
      <c r="AO128" s="9"/>
      <c r="AP128" s="9"/>
    </row>
    <row r="129" spans="1:42" outlineLevel="1" x14ac:dyDescent="0.35">
      <c r="A129" s="17">
        <f>MAX($A$10:A128)+1</f>
        <v>120</v>
      </c>
      <c r="B129" s="5" t="s">
        <v>75</v>
      </c>
      <c r="C129" s="5" t="s">
        <v>262</v>
      </c>
      <c r="D129" s="5" t="s">
        <v>263</v>
      </c>
      <c r="E129" s="46">
        <v>378</v>
      </c>
      <c r="F129" s="6">
        <v>365957.98</v>
      </c>
      <c r="G129" s="6">
        <f t="shared" si="8"/>
        <v>365957.98</v>
      </c>
      <c r="H129" s="47">
        <v>45327</v>
      </c>
      <c r="I129" s="7"/>
      <c r="J129" s="6"/>
      <c r="K129" s="6"/>
      <c r="M129"/>
      <c r="N129"/>
      <c r="O129" s="10"/>
      <c r="P129" s="10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9"/>
      <c r="AI129" s="9"/>
      <c r="AJ129" s="9"/>
      <c r="AN129" s="9"/>
      <c r="AO129" s="9"/>
      <c r="AP129" s="9"/>
    </row>
    <row r="130" spans="1:42" outlineLevel="1" x14ac:dyDescent="0.35">
      <c r="A130" s="17">
        <f>MAX($A$10:A129)+1</f>
        <v>121</v>
      </c>
      <c r="B130" s="5" t="s">
        <v>75</v>
      </c>
      <c r="C130" s="5" t="s">
        <v>264</v>
      </c>
      <c r="D130" s="5" t="s">
        <v>265</v>
      </c>
      <c r="E130" s="46">
        <v>385</v>
      </c>
      <c r="F130" s="6">
        <v>43012.79</v>
      </c>
      <c r="G130" s="6">
        <f t="shared" si="8"/>
        <v>43012.79</v>
      </c>
      <c r="H130" s="47">
        <v>45327</v>
      </c>
      <c r="I130" s="7"/>
      <c r="J130" s="6"/>
      <c r="K130" s="6"/>
      <c r="M130"/>
      <c r="N130"/>
      <c r="O130" s="10"/>
      <c r="P130" s="10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9"/>
      <c r="AI130" s="9"/>
      <c r="AJ130" s="9"/>
      <c r="AN130" s="9"/>
      <c r="AO130" s="9"/>
      <c r="AP130" s="9"/>
    </row>
    <row r="131" spans="1:42" outlineLevel="1" x14ac:dyDescent="0.35">
      <c r="A131" s="17">
        <f>MAX($A$10:A130)+1</f>
        <v>122</v>
      </c>
      <c r="B131" s="5" t="s">
        <v>75</v>
      </c>
      <c r="C131" s="5" t="s">
        <v>266</v>
      </c>
      <c r="D131" s="5" t="s">
        <v>267</v>
      </c>
      <c r="E131" s="46">
        <v>385</v>
      </c>
      <c r="F131" s="6">
        <v>56595.090000000004</v>
      </c>
      <c r="G131" s="6">
        <f t="shared" si="8"/>
        <v>56595.090000000004</v>
      </c>
      <c r="H131" s="47">
        <v>45327</v>
      </c>
      <c r="I131" s="7"/>
      <c r="J131" s="6"/>
      <c r="K131" s="6"/>
      <c r="M131"/>
      <c r="N131"/>
      <c r="O131" s="10"/>
      <c r="P131" s="10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9"/>
      <c r="AI131" s="9"/>
      <c r="AJ131" s="9"/>
      <c r="AN131" s="9"/>
      <c r="AO131" s="9"/>
      <c r="AP131" s="9"/>
    </row>
    <row r="132" spans="1:42" outlineLevel="1" x14ac:dyDescent="0.35">
      <c r="A132" s="17">
        <f>MAX($A$10:A131)+1</f>
        <v>123</v>
      </c>
      <c r="B132" s="5" t="s">
        <v>75</v>
      </c>
      <c r="C132" s="5" t="s">
        <v>268</v>
      </c>
      <c r="D132" s="5" t="s">
        <v>269</v>
      </c>
      <c r="E132" s="46">
        <v>378</v>
      </c>
      <c r="F132" s="6">
        <v>1117315.6200000001</v>
      </c>
      <c r="G132" s="6">
        <f t="shared" si="8"/>
        <v>1117315.6200000001</v>
      </c>
      <c r="H132" s="47">
        <v>45327</v>
      </c>
      <c r="I132" s="7"/>
      <c r="J132" s="6"/>
      <c r="K132" s="6"/>
      <c r="M132"/>
      <c r="N132"/>
      <c r="O132" s="10"/>
      <c r="P132" s="10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9"/>
      <c r="AI132" s="9"/>
      <c r="AJ132" s="9"/>
      <c r="AN132" s="9"/>
      <c r="AO132" s="9"/>
      <c r="AP132" s="9"/>
    </row>
    <row r="133" spans="1:42" outlineLevel="1" x14ac:dyDescent="0.35">
      <c r="A133" s="17">
        <f>MAX($A$10:A132)+1</f>
        <v>124</v>
      </c>
      <c r="B133" s="5" t="s">
        <v>75</v>
      </c>
      <c r="C133" s="5" t="s">
        <v>270</v>
      </c>
      <c r="D133" s="5" t="s">
        <v>271</v>
      </c>
      <c r="E133" s="46">
        <v>378</v>
      </c>
      <c r="F133" s="6">
        <v>540060.30000000005</v>
      </c>
      <c r="G133" s="6">
        <f t="shared" si="8"/>
        <v>540060.30000000005</v>
      </c>
      <c r="H133" s="47">
        <v>45327</v>
      </c>
      <c r="I133" s="7"/>
      <c r="J133" s="6"/>
      <c r="K133" s="6"/>
      <c r="M133"/>
      <c r="N133"/>
      <c r="O133" s="10"/>
      <c r="P133" s="10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9"/>
      <c r="AI133" s="9"/>
      <c r="AJ133" s="9"/>
      <c r="AN133" s="9"/>
      <c r="AO133" s="9"/>
      <c r="AP133" s="9"/>
    </row>
    <row r="134" spans="1:42" outlineLevel="1" x14ac:dyDescent="0.35">
      <c r="A134" s="17">
        <f>MAX($A$10:A133)+1</f>
        <v>125</v>
      </c>
      <c r="B134" s="5" t="s">
        <v>75</v>
      </c>
      <c r="C134" s="5" t="s">
        <v>272</v>
      </c>
      <c r="D134" s="5" t="s">
        <v>273</v>
      </c>
      <c r="E134" s="46">
        <v>376.3</v>
      </c>
      <c r="F134" s="6">
        <v>131189.38</v>
      </c>
      <c r="G134" s="6">
        <f t="shared" si="8"/>
        <v>131189.38</v>
      </c>
      <c r="H134" s="47">
        <v>45352</v>
      </c>
      <c r="I134" s="7"/>
      <c r="J134" s="6"/>
      <c r="K134" s="6"/>
      <c r="M134"/>
      <c r="N134"/>
      <c r="O134" s="10"/>
      <c r="P134" s="10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9"/>
      <c r="AI134" s="9"/>
      <c r="AJ134" s="9"/>
      <c r="AN134" s="9"/>
      <c r="AO134" s="9"/>
      <c r="AP134" s="9"/>
    </row>
    <row r="135" spans="1:42" outlineLevel="1" x14ac:dyDescent="0.35">
      <c r="A135" s="17">
        <f>MAX($A$10:A134)+1</f>
        <v>126</v>
      </c>
      <c r="B135" s="5" t="s">
        <v>75</v>
      </c>
      <c r="C135" s="5" t="s">
        <v>274</v>
      </c>
      <c r="D135" s="5" t="s">
        <v>275</v>
      </c>
      <c r="E135" s="46">
        <v>376.3</v>
      </c>
      <c r="F135" s="6">
        <v>343875.48</v>
      </c>
      <c r="G135" s="6">
        <f t="shared" si="8"/>
        <v>343875.48</v>
      </c>
      <c r="H135" s="47">
        <v>45536</v>
      </c>
      <c r="I135" s="7"/>
      <c r="J135" s="6">
        <f>+I135</f>
        <v>0</v>
      </c>
      <c r="K135" s="6"/>
      <c r="M135"/>
      <c r="N135"/>
      <c r="O135" s="10"/>
      <c r="P135" s="10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9"/>
      <c r="AI135" s="9"/>
      <c r="AJ135" s="9"/>
      <c r="AN135" s="9"/>
      <c r="AO135" s="9"/>
      <c r="AP135" s="9"/>
    </row>
    <row r="136" spans="1:42" outlineLevel="1" x14ac:dyDescent="0.35">
      <c r="A136" s="17">
        <f>MAX($A$10:A135)+1</f>
        <v>127</v>
      </c>
      <c r="B136" s="5" t="s">
        <v>75</v>
      </c>
      <c r="C136" s="5" t="s">
        <v>276</v>
      </c>
      <c r="D136" s="5" t="s">
        <v>277</v>
      </c>
      <c r="E136" s="46">
        <v>376.2</v>
      </c>
      <c r="F136" s="6">
        <v>63627.04733899999</v>
      </c>
      <c r="G136" s="6">
        <f t="shared" si="8"/>
        <v>63627.04733899999</v>
      </c>
      <c r="H136" s="47">
        <v>45534</v>
      </c>
      <c r="I136" s="7"/>
      <c r="J136" s="6"/>
      <c r="K136" s="6"/>
      <c r="M136"/>
      <c r="N136"/>
      <c r="O136" s="10"/>
      <c r="P136" s="10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9"/>
      <c r="AI136" s="9"/>
      <c r="AJ136" s="9"/>
      <c r="AN136" s="9"/>
      <c r="AO136" s="9"/>
      <c r="AP136" s="9"/>
    </row>
    <row r="137" spans="1:42" outlineLevel="1" x14ac:dyDescent="0.35">
      <c r="A137" s="17">
        <f>MAX($A$10:A136)+1</f>
        <v>128</v>
      </c>
      <c r="B137" s="5" t="s">
        <v>75</v>
      </c>
      <c r="C137" s="5" t="s">
        <v>278</v>
      </c>
      <c r="D137" s="5" t="s">
        <v>279</v>
      </c>
      <c r="E137" s="46">
        <v>378</v>
      </c>
      <c r="F137" s="6">
        <v>206332.31882699998</v>
      </c>
      <c r="G137" s="6">
        <f t="shared" si="8"/>
        <v>206332.31882699998</v>
      </c>
      <c r="H137" s="47">
        <v>45596</v>
      </c>
      <c r="I137" s="7"/>
      <c r="J137" s="6"/>
      <c r="K137" s="6"/>
      <c r="M137"/>
      <c r="N137"/>
      <c r="O137" s="10"/>
      <c r="P137" s="10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9"/>
      <c r="AI137" s="9"/>
      <c r="AJ137" s="9"/>
      <c r="AN137" s="9"/>
      <c r="AO137" s="9"/>
      <c r="AP137" s="9"/>
    </row>
    <row r="138" spans="1:42" outlineLevel="1" x14ac:dyDescent="0.35">
      <c r="A138" s="17">
        <f>MAX($A$10:A137)+1</f>
        <v>129</v>
      </c>
      <c r="B138" s="5" t="s">
        <v>75</v>
      </c>
      <c r="C138" s="5" t="s">
        <v>280</v>
      </c>
      <c r="D138" s="5" t="s">
        <v>281</v>
      </c>
      <c r="E138" s="46">
        <v>377</v>
      </c>
      <c r="F138" s="6">
        <v>147143.04999999999</v>
      </c>
      <c r="G138" s="6">
        <f t="shared" si="8"/>
        <v>147143.04999999999</v>
      </c>
      <c r="H138" s="47">
        <v>45565</v>
      </c>
      <c r="I138" s="7"/>
      <c r="J138" s="6">
        <f>+I138</f>
        <v>0</v>
      </c>
      <c r="K138" s="6"/>
      <c r="M138"/>
      <c r="N138"/>
      <c r="O138" s="10"/>
      <c r="P138" s="10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9"/>
      <c r="AI138" s="9"/>
      <c r="AJ138" s="9"/>
      <c r="AN138" s="9"/>
      <c r="AO138" s="9"/>
      <c r="AP138" s="9"/>
    </row>
    <row r="139" spans="1:42" outlineLevel="1" x14ac:dyDescent="0.35">
      <c r="A139" s="17">
        <f>MAX($A$10:A138)+1</f>
        <v>130</v>
      </c>
      <c r="B139" s="5" t="s">
        <v>75</v>
      </c>
      <c r="C139" s="5" t="s">
        <v>282</v>
      </c>
      <c r="D139" s="5" t="s">
        <v>283</v>
      </c>
      <c r="E139" s="46">
        <v>385</v>
      </c>
      <c r="F139" s="6">
        <v>200050.77</v>
      </c>
      <c r="G139" s="6">
        <f t="shared" si="8"/>
        <v>200050.77</v>
      </c>
      <c r="H139" s="47">
        <v>45595</v>
      </c>
      <c r="I139" s="7"/>
      <c r="J139" s="6">
        <f>+I139</f>
        <v>0</v>
      </c>
      <c r="K139" s="6"/>
      <c r="M139"/>
      <c r="N139"/>
      <c r="O139" s="10"/>
      <c r="P139" s="10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9"/>
      <c r="AI139" s="9"/>
      <c r="AJ139" s="9"/>
      <c r="AN139" s="9"/>
      <c r="AO139" s="9"/>
      <c r="AP139" s="9"/>
    </row>
    <row r="140" spans="1:42" outlineLevel="1" x14ac:dyDescent="0.35">
      <c r="A140" s="17">
        <f>MAX($A$10:A139)+1</f>
        <v>131</v>
      </c>
      <c r="B140" s="5" t="s">
        <v>75</v>
      </c>
      <c r="C140" s="5" t="s">
        <v>284</v>
      </c>
      <c r="D140" s="5" t="s">
        <v>285</v>
      </c>
      <c r="E140" s="46">
        <v>377</v>
      </c>
      <c r="F140" s="6">
        <v>18881.810000000001</v>
      </c>
      <c r="G140" s="6">
        <f t="shared" si="8"/>
        <v>18881.810000000001</v>
      </c>
      <c r="H140" s="47">
        <v>45350</v>
      </c>
      <c r="I140" s="7"/>
      <c r="J140" s="6"/>
      <c r="K140" s="6"/>
      <c r="M140"/>
      <c r="N140"/>
      <c r="O140" s="10"/>
      <c r="P140" s="10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9"/>
      <c r="AI140" s="9"/>
      <c r="AJ140" s="9"/>
      <c r="AN140" s="9"/>
      <c r="AO140" s="9"/>
      <c r="AP140" s="9"/>
    </row>
    <row r="141" spans="1:42" outlineLevel="1" x14ac:dyDescent="0.35">
      <c r="A141" s="17">
        <f>MAX($A$10:A140)+1</f>
        <v>132</v>
      </c>
      <c r="B141" s="5" t="s">
        <v>75</v>
      </c>
      <c r="C141" s="5" t="s">
        <v>286</v>
      </c>
      <c r="D141" s="5" t="s">
        <v>287</v>
      </c>
      <c r="E141" s="46">
        <v>378</v>
      </c>
      <c r="F141" s="6">
        <v>55851.398262000002</v>
      </c>
      <c r="G141" s="6">
        <f t="shared" si="8"/>
        <v>55851.398262000002</v>
      </c>
      <c r="H141" s="47">
        <v>45350</v>
      </c>
      <c r="I141" s="7"/>
      <c r="J141" s="6"/>
      <c r="K141" s="6"/>
      <c r="M141"/>
      <c r="N141"/>
      <c r="O141" s="10"/>
      <c r="P141" s="10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9"/>
      <c r="AI141" s="9"/>
      <c r="AJ141" s="9"/>
      <c r="AN141" s="9"/>
      <c r="AO141" s="9"/>
      <c r="AP141" s="9"/>
    </row>
    <row r="142" spans="1:42" outlineLevel="1" x14ac:dyDescent="0.35">
      <c r="A142" s="17">
        <f>MAX($A$10:A141)+1</f>
        <v>133</v>
      </c>
      <c r="B142" s="5" t="s">
        <v>75</v>
      </c>
      <c r="C142" s="5" t="s">
        <v>288</v>
      </c>
      <c r="D142" s="5" t="s">
        <v>289</v>
      </c>
      <c r="E142" s="46">
        <v>376.2</v>
      </c>
      <c r="F142" s="6">
        <v>1934355.9500000002</v>
      </c>
      <c r="G142" s="6">
        <f t="shared" si="8"/>
        <v>1934355.9500000002</v>
      </c>
      <c r="H142" s="47">
        <v>45595</v>
      </c>
      <c r="I142" s="7"/>
      <c r="J142" s="6">
        <f t="shared" ref="J142:J149" si="10">+I142</f>
        <v>0</v>
      </c>
      <c r="K142" s="6"/>
      <c r="M142"/>
      <c r="N142"/>
      <c r="O142" s="10"/>
      <c r="P142" s="10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9"/>
      <c r="AI142" s="9"/>
      <c r="AJ142" s="9"/>
      <c r="AN142" s="9"/>
      <c r="AO142" s="9"/>
      <c r="AP142" s="9"/>
    </row>
    <row r="143" spans="1:42" outlineLevel="1" x14ac:dyDescent="0.35">
      <c r="A143" s="17">
        <f>MAX($A$10:A142)+1</f>
        <v>134</v>
      </c>
      <c r="B143" s="5" t="s">
        <v>75</v>
      </c>
      <c r="C143" s="10" t="s">
        <v>290</v>
      </c>
      <c r="D143" s="10" t="s">
        <v>291</v>
      </c>
      <c r="E143" s="46">
        <v>378</v>
      </c>
      <c r="F143" s="6">
        <v>0</v>
      </c>
      <c r="G143" s="6">
        <f t="shared" si="8"/>
        <v>0</v>
      </c>
      <c r="H143" s="43"/>
      <c r="I143" s="2">
        <v>886934.01</v>
      </c>
      <c r="J143" s="6">
        <f t="shared" si="10"/>
        <v>886934.01</v>
      </c>
      <c r="K143" s="47">
        <v>45667</v>
      </c>
      <c r="M143"/>
      <c r="N143"/>
      <c r="O143" s="10"/>
      <c r="P143" s="10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9"/>
      <c r="AI143" s="9"/>
      <c r="AJ143" s="9"/>
      <c r="AN143" s="9"/>
      <c r="AO143" s="9"/>
      <c r="AP143" s="9"/>
    </row>
    <row r="144" spans="1:42" outlineLevel="1" x14ac:dyDescent="0.35">
      <c r="A144" s="17">
        <f>MAX($A$10:A143)+1</f>
        <v>135</v>
      </c>
      <c r="B144" s="5" t="s">
        <v>75</v>
      </c>
      <c r="C144" s="5" t="s">
        <v>292</v>
      </c>
      <c r="D144" s="5" t="s">
        <v>293</v>
      </c>
      <c r="E144" s="46">
        <v>378</v>
      </c>
      <c r="F144" s="6">
        <v>789230.02</v>
      </c>
      <c r="G144" s="6">
        <f t="shared" si="8"/>
        <v>789230.02</v>
      </c>
      <c r="H144" s="47">
        <v>45641</v>
      </c>
      <c r="I144" s="7"/>
      <c r="J144" s="6">
        <f t="shared" si="10"/>
        <v>0</v>
      </c>
      <c r="K144" s="6"/>
      <c r="M144"/>
      <c r="N144"/>
      <c r="O144" s="10"/>
      <c r="P144" s="10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9"/>
      <c r="AI144" s="9"/>
      <c r="AJ144" s="9"/>
      <c r="AN144" s="9"/>
      <c r="AO144" s="9"/>
      <c r="AP144" s="9"/>
    </row>
    <row r="145" spans="1:42" outlineLevel="1" x14ac:dyDescent="0.35">
      <c r="A145" s="17">
        <f>MAX($A$10:A144)+1</f>
        <v>136</v>
      </c>
      <c r="B145" s="5" t="s">
        <v>75</v>
      </c>
      <c r="C145" s="5" t="s">
        <v>294</v>
      </c>
      <c r="D145" s="5" t="s">
        <v>295</v>
      </c>
      <c r="E145" s="46">
        <v>376.2</v>
      </c>
      <c r="F145" s="6">
        <v>306877.8</v>
      </c>
      <c r="G145" s="6">
        <f t="shared" si="8"/>
        <v>306877.8</v>
      </c>
      <c r="H145" s="47">
        <v>45444</v>
      </c>
      <c r="I145" s="7"/>
      <c r="J145" s="6">
        <f t="shared" si="10"/>
        <v>0</v>
      </c>
      <c r="K145" s="6"/>
      <c r="M145"/>
      <c r="N145"/>
      <c r="O145" s="10"/>
      <c r="P145" s="10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9"/>
      <c r="AI145" s="9"/>
      <c r="AJ145" s="9"/>
      <c r="AN145" s="9"/>
      <c r="AO145" s="9"/>
      <c r="AP145" s="9"/>
    </row>
    <row r="146" spans="1:42" outlineLevel="1" x14ac:dyDescent="0.35">
      <c r="A146" s="17">
        <f>MAX($A$10:A145)+1</f>
        <v>137</v>
      </c>
      <c r="B146" s="5" t="s">
        <v>75</v>
      </c>
      <c r="C146" s="10" t="s">
        <v>296</v>
      </c>
      <c r="D146" s="10" t="s">
        <v>297</v>
      </c>
      <c r="E146" s="46">
        <v>376.3</v>
      </c>
      <c r="F146" s="6"/>
      <c r="G146" s="6">
        <f t="shared" si="8"/>
        <v>0</v>
      </c>
      <c r="I146" s="2">
        <v>175206.26</v>
      </c>
      <c r="J146" s="6">
        <f t="shared" si="10"/>
        <v>175206.26</v>
      </c>
      <c r="K146" s="47">
        <v>45853</v>
      </c>
      <c r="M146"/>
      <c r="N146"/>
      <c r="O146" s="10"/>
      <c r="P146" s="10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9"/>
      <c r="AI146" s="9"/>
      <c r="AJ146" s="9"/>
      <c r="AN146" s="9"/>
      <c r="AO146" s="9"/>
      <c r="AP146" s="9"/>
    </row>
    <row r="147" spans="1:42" outlineLevel="1" x14ac:dyDescent="0.35">
      <c r="A147" s="17">
        <f>MAX($A$10:A146)+1</f>
        <v>138</v>
      </c>
      <c r="B147" s="5" t="s">
        <v>75</v>
      </c>
      <c r="C147" s="5" t="s">
        <v>298</v>
      </c>
      <c r="D147" s="5" t="s">
        <v>299</v>
      </c>
      <c r="E147" s="46">
        <v>378</v>
      </c>
      <c r="F147" s="6">
        <v>292793.3</v>
      </c>
      <c r="G147" s="6">
        <f t="shared" si="8"/>
        <v>292793.3</v>
      </c>
      <c r="H147" s="47">
        <v>45458</v>
      </c>
      <c r="I147" s="7"/>
      <c r="J147" s="6">
        <f t="shared" si="10"/>
        <v>0</v>
      </c>
      <c r="K147" s="6"/>
      <c r="M147"/>
      <c r="N147"/>
      <c r="O147" s="10"/>
      <c r="P147" s="10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9"/>
      <c r="AI147" s="9"/>
      <c r="AJ147" s="9"/>
      <c r="AN147" s="9"/>
      <c r="AO147" s="9"/>
      <c r="AP147" s="9"/>
    </row>
    <row r="148" spans="1:42" outlineLevel="1" x14ac:dyDescent="0.35">
      <c r="A148" s="17">
        <f>MAX($A$10:A147)+1</f>
        <v>139</v>
      </c>
      <c r="B148" s="5" t="s">
        <v>75</v>
      </c>
      <c r="C148" s="5" t="s">
        <v>300</v>
      </c>
      <c r="D148" s="5" t="s">
        <v>301</v>
      </c>
      <c r="E148" s="46">
        <v>367.1</v>
      </c>
      <c r="F148" s="6">
        <v>2632121.5699999998</v>
      </c>
      <c r="G148" s="6">
        <f t="shared" si="8"/>
        <v>2632121.5699999998</v>
      </c>
      <c r="H148" s="47">
        <v>45626</v>
      </c>
      <c r="I148" s="7"/>
      <c r="J148" s="6">
        <f t="shared" si="10"/>
        <v>0</v>
      </c>
      <c r="K148" s="6"/>
      <c r="M148"/>
      <c r="N148"/>
      <c r="O148" s="10"/>
      <c r="P148" s="10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9"/>
      <c r="AI148" s="9"/>
      <c r="AJ148" s="9"/>
      <c r="AN148" s="9"/>
      <c r="AO148" s="9"/>
      <c r="AP148" s="9"/>
    </row>
    <row r="149" spans="1:42" outlineLevel="1" x14ac:dyDescent="0.35">
      <c r="A149" s="17">
        <f>MAX($A$10:A148)+1</f>
        <v>140</v>
      </c>
      <c r="B149" s="5" t="s">
        <v>75</v>
      </c>
      <c r="C149" s="10" t="s">
        <v>302</v>
      </c>
      <c r="D149" s="10" t="s">
        <v>303</v>
      </c>
      <c r="E149" s="46">
        <v>378</v>
      </c>
      <c r="F149" s="6"/>
      <c r="G149" s="6"/>
      <c r="I149" s="2">
        <v>187404.35</v>
      </c>
      <c r="J149" s="6">
        <f t="shared" si="10"/>
        <v>187404.35</v>
      </c>
      <c r="K149" s="47">
        <v>45976</v>
      </c>
      <c r="M149"/>
      <c r="N149"/>
      <c r="O149" s="10"/>
      <c r="P149" s="10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9"/>
      <c r="AI149" s="9"/>
      <c r="AJ149" s="9"/>
      <c r="AN149" s="9"/>
      <c r="AO149" s="9"/>
      <c r="AP149" s="9"/>
    </row>
    <row r="150" spans="1:42" outlineLevel="1" x14ac:dyDescent="0.35">
      <c r="A150" s="17">
        <f>MAX($A$10:A149)+1</f>
        <v>141</v>
      </c>
      <c r="B150" s="5" t="s">
        <v>75</v>
      </c>
      <c r="C150" s="10" t="s">
        <v>304</v>
      </c>
      <c r="D150" s="10" t="s">
        <v>305</v>
      </c>
      <c r="E150" s="46">
        <v>376.1</v>
      </c>
      <c r="F150" s="6">
        <v>72206.34</v>
      </c>
      <c r="G150" s="6">
        <f t="shared" ref="G150:G182" si="11">+F150</f>
        <v>72206.34</v>
      </c>
      <c r="H150" s="43">
        <v>45321</v>
      </c>
      <c r="J150" s="6"/>
      <c r="K150" s="47"/>
      <c r="M150"/>
      <c r="N150"/>
      <c r="O150" s="10"/>
      <c r="P150" s="10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9"/>
      <c r="AI150" s="9"/>
      <c r="AJ150" s="9"/>
      <c r="AN150" s="9"/>
      <c r="AO150" s="9"/>
      <c r="AP150" s="9"/>
    </row>
    <row r="151" spans="1:42" outlineLevel="1" x14ac:dyDescent="0.35">
      <c r="A151" s="17">
        <f>MAX($A$10:A150)+1</f>
        <v>142</v>
      </c>
      <c r="B151" s="5" t="s">
        <v>75</v>
      </c>
      <c r="C151" s="5" t="s">
        <v>306</v>
      </c>
      <c r="D151" s="5" t="s">
        <v>307</v>
      </c>
      <c r="E151" s="46">
        <v>376.3</v>
      </c>
      <c r="F151" s="6">
        <v>193815.11</v>
      </c>
      <c r="G151" s="6">
        <f t="shared" si="11"/>
        <v>193815.11</v>
      </c>
      <c r="H151" s="47">
        <v>45412</v>
      </c>
      <c r="I151" s="7"/>
      <c r="J151" s="6">
        <f t="shared" ref="J151:J156" si="12">+I151</f>
        <v>0</v>
      </c>
      <c r="K151" s="6"/>
      <c r="M151"/>
      <c r="N151"/>
      <c r="O151" s="10"/>
      <c r="P151" s="10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9"/>
      <c r="AI151" s="9"/>
      <c r="AJ151" s="9"/>
      <c r="AN151" s="9"/>
      <c r="AO151" s="9"/>
      <c r="AP151" s="9"/>
    </row>
    <row r="152" spans="1:42" outlineLevel="1" x14ac:dyDescent="0.35">
      <c r="A152" s="17">
        <f>MAX($A$10:A151)+1</f>
        <v>143</v>
      </c>
      <c r="B152" s="5" t="s">
        <v>75</v>
      </c>
      <c r="C152" s="5" t="s">
        <v>308</v>
      </c>
      <c r="D152" s="5" t="s">
        <v>309</v>
      </c>
      <c r="E152" s="46">
        <v>377</v>
      </c>
      <c r="F152" s="6">
        <v>18174</v>
      </c>
      <c r="G152" s="6">
        <f t="shared" si="11"/>
        <v>18174</v>
      </c>
      <c r="H152" s="47">
        <v>45458</v>
      </c>
      <c r="I152" s="7"/>
      <c r="J152" s="6">
        <f t="shared" si="12"/>
        <v>0</v>
      </c>
      <c r="K152" s="6"/>
      <c r="M152"/>
      <c r="N152"/>
      <c r="O152" s="10"/>
      <c r="P152" s="10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9"/>
      <c r="AI152" s="9"/>
      <c r="AJ152" s="9"/>
      <c r="AN152" s="9"/>
      <c r="AO152" s="9"/>
      <c r="AP152" s="9"/>
    </row>
    <row r="153" spans="1:42" outlineLevel="1" x14ac:dyDescent="0.35">
      <c r="A153" s="17">
        <f>MAX($A$10:A152)+1</f>
        <v>144</v>
      </c>
      <c r="B153" s="5" t="s">
        <v>75</v>
      </c>
      <c r="C153" s="5" t="s">
        <v>310</v>
      </c>
      <c r="D153" s="5" t="s">
        <v>311</v>
      </c>
      <c r="E153" s="46">
        <v>377</v>
      </c>
      <c r="F153" s="6">
        <v>21808.799999999999</v>
      </c>
      <c r="G153" s="6">
        <f t="shared" si="11"/>
        <v>21808.799999999999</v>
      </c>
      <c r="H153" s="47">
        <v>45458</v>
      </c>
      <c r="I153" s="7"/>
      <c r="J153" s="6">
        <f t="shared" si="12"/>
        <v>0</v>
      </c>
      <c r="K153" s="6"/>
      <c r="M153"/>
      <c r="N153"/>
      <c r="O153" s="10"/>
      <c r="P153" s="10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9"/>
      <c r="AI153" s="9"/>
      <c r="AJ153" s="9"/>
      <c r="AN153" s="9"/>
      <c r="AO153" s="9"/>
      <c r="AP153" s="9"/>
    </row>
    <row r="154" spans="1:42" outlineLevel="1" x14ac:dyDescent="0.35">
      <c r="A154" s="17">
        <f>MAX($A$10:A153)+1</f>
        <v>145</v>
      </c>
      <c r="B154" s="5" t="s">
        <v>75</v>
      </c>
      <c r="C154" s="5" t="s">
        <v>312</v>
      </c>
      <c r="D154" s="5" t="s">
        <v>313</v>
      </c>
      <c r="E154" s="46">
        <v>376.3</v>
      </c>
      <c r="F154" s="6">
        <v>343625.52</v>
      </c>
      <c r="G154" s="6">
        <f t="shared" si="11"/>
        <v>343625.52</v>
      </c>
      <c r="H154" s="47">
        <v>45458</v>
      </c>
      <c r="I154" s="7"/>
      <c r="J154" s="6">
        <f t="shared" si="12"/>
        <v>0</v>
      </c>
      <c r="K154" s="6"/>
      <c r="M154"/>
      <c r="N154"/>
      <c r="O154" s="10"/>
      <c r="P154" s="10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9"/>
      <c r="AI154" s="9"/>
      <c r="AJ154" s="9"/>
      <c r="AN154" s="9"/>
      <c r="AO154" s="9"/>
      <c r="AP154" s="9"/>
    </row>
    <row r="155" spans="1:42" outlineLevel="1" x14ac:dyDescent="0.35">
      <c r="A155" s="17">
        <f>MAX($A$10:A154)+1</f>
        <v>146</v>
      </c>
      <c r="B155" s="5" t="s">
        <v>75</v>
      </c>
      <c r="C155" s="5" t="s">
        <v>314</v>
      </c>
      <c r="D155" s="5" t="s">
        <v>315</v>
      </c>
      <c r="E155" s="46">
        <v>376.2</v>
      </c>
      <c r="F155" s="6">
        <v>1634772.28</v>
      </c>
      <c r="G155" s="6">
        <f t="shared" si="11"/>
        <v>1634772.28</v>
      </c>
      <c r="H155" s="47">
        <v>45626</v>
      </c>
      <c r="I155" s="7"/>
      <c r="J155" s="6">
        <f t="shared" si="12"/>
        <v>0</v>
      </c>
      <c r="K155" s="6"/>
      <c r="M155"/>
      <c r="N155"/>
      <c r="O155" s="10"/>
      <c r="P155" s="10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9"/>
      <c r="AI155" s="9"/>
      <c r="AJ155" s="9"/>
      <c r="AN155" s="9"/>
      <c r="AO155" s="9"/>
      <c r="AP155" s="9"/>
    </row>
    <row r="156" spans="1:42" outlineLevel="1" x14ac:dyDescent="0.35">
      <c r="A156" s="17">
        <f>MAX($A$10:A155)+1</f>
        <v>147</v>
      </c>
      <c r="B156" s="5" t="s">
        <v>75</v>
      </c>
      <c r="C156" s="5" t="s">
        <v>316</v>
      </c>
      <c r="D156" s="5" t="s">
        <v>317</v>
      </c>
      <c r="E156" s="46">
        <v>377</v>
      </c>
      <c r="F156" s="6">
        <v>30290</v>
      </c>
      <c r="G156" s="6">
        <f t="shared" si="11"/>
        <v>30290</v>
      </c>
      <c r="H156" s="47" t="s">
        <v>318</v>
      </c>
      <c r="I156" s="7"/>
      <c r="J156" s="6">
        <f t="shared" si="12"/>
        <v>0</v>
      </c>
      <c r="K156" s="6"/>
      <c r="M156"/>
      <c r="N156"/>
      <c r="O156" s="10"/>
      <c r="P156" s="10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9"/>
      <c r="AI156" s="9"/>
      <c r="AJ156" s="9"/>
      <c r="AN156" s="9"/>
      <c r="AO156" s="9"/>
      <c r="AP156" s="9"/>
    </row>
    <row r="157" spans="1:42" outlineLevel="1" x14ac:dyDescent="0.35">
      <c r="A157" s="17">
        <f>MAX($A$10:A156)+1</f>
        <v>148</v>
      </c>
      <c r="B157" s="5" t="s">
        <v>75</v>
      </c>
      <c r="C157" s="5" t="s">
        <v>319</v>
      </c>
      <c r="D157" s="5" t="s">
        <v>320</v>
      </c>
      <c r="E157" s="46">
        <v>376.2</v>
      </c>
      <c r="F157" s="6">
        <v>512719.18</v>
      </c>
      <c r="G157" s="6">
        <f t="shared" si="11"/>
        <v>512719.18</v>
      </c>
      <c r="H157" s="47">
        <v>45345</v>
      </c>
      <c r="I157" s="7"/>
      <c r="J157" s="6"/>
      <c r="K157" s="6"/>
      <c r="M157"/>
      <c r="N157"/>
      <c r="O157" s="10"/>
      <c r="P157" s="10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9"/>
      <c r="AI157" s="9"/>
      <c r="AJ157" s="9"/>
      <c r="AN157" s="9"/>
      <c r="AO157" s="9"/>
      <c r="AP157" s="9"/>
    </row>
    <row r="158" spans="1:42" outlineLevel="1" x14ac:dyDescent="0.35">
      <c r="A158" s="17">
        <f>MAX($A$10:A157)+1</f>
        <v>149</v>
      </c>
      <c r="B158" s="5" t="s">
        <v>75</v>
      </c>
      <c r="C158" s="5" t="s">
        <v>321</v>
      </c>
      <c r="D158" s="5" t="s">
        <v>322</v>
      </c>
      <c r="E158" s="46">
        <v>376.2</v>
      </c>
      <c r="F158" s="6">
        <v>76795.741768000007</v>
      </c>
      <c r="G158" s="6">
        <f t="shared" si="11"/>
        <v>76795.741768000007</v>
      </c>
      <c r="H158" s="47">
        <v>45350</v>
      </c>
      <c r="I158" s="7"/>
      <c r="J158" s="6"/>
      <c r="K158" s="6"/>
      <c r="M158"/>
      <c r="N158"/>
      <c r="O158" s="10"/>
      <c r="P158" s="10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9"/>
      <c r="AI158" s="9"/>
      <c r="AJ158" s="9"/>
      <c r="AN158" s="9"/>
      <c r="AO158" s="9"/>
      <c r="AP158" s="9"/>
    </row>
    <row r="159" spans="1:42" outlineLevel="1" x14ac:dyDescent="0.35">
      <c r="A159" s="17">
        <f>MAX($A$10:A158)+1</f>
        <v>150</v>
      </c>
      <c r="B159" s="5" t="s">
        <v>75</v>
      </c>
      <c r="C159" s="5" t="s">
        <v>323</v>
      </c>
      <c r="D159" s="5" t="s">
        <v>324</v>
      </c>
      <c r="E159" s="46">
        <v>379</v>
      </c>
      <c r="F159" s="6">
        <v>4024.9238160000004</v>
      </c>
      <c r="G159" s="6">
        <f t="shared" si="11"/>
        <v>4024.9238160000004</v>
      </c>
      <c r="H159" s="47">
        <v>45349</v>
      </c>
      <c r="I159" s="7"/>
      <c r="J159" s="6"/>
      <c r="K159" s="6"/>
      <c r="M159"/>
      <c r="N159"/>
      <c r="O159" s="10"/>
      <c r="P159" s="10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9"/>
      <c r="AI159" s="9"/>
      <c r="AJ159" s="9"/>
      <c r="AN159" s="9"/>
      <c r="AO159" s="9"/>
      <c r="AP159" s="9"/>
    </row>
    <row r="160" spans="1:42" outlineLevel="1" x14ac:dyDescent="0.35">
      <c r="A160" s="17">
        <f>MAX($A$10:A159)+1</f>
        <v>151</v>
      </c>
      <c r="B160" s="5" t="s">
        <v>75</v>
      </c>
      <c r="C160" s="5" t="s">
        <v>325</v>
      </c>
      <c r="D160" s="5" t="s">
        <v>326</v>
      </c>
      <c r="E160" s="46">
        <v>378</v>
      </c>
      <c r="F160" s="6">
        <v>53708.996095999995</v>
      </c>
      <c r="G160" s="6">
        <f t="shared" si="11"/>
        <v>53708.996095999995</v>
      </c>
      <c r="H160" s="47">
        <v>45381</v>
      </c>
      <c r="I160" s="7"/>
      <c r="J160" s="6"/>
      <c r="K160" s="6"/>
      <c r="M160"/>
      <c r="N160"/>
      <c r="O160" s="10"/>
      <c r="P160" s="10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9"/>
      <c r="AI160" s="9"/>
      <c r="AJ160" s="9"/>
      <c r="AN160" s="9"/>
      <c r="AO160" s="9"/>
      <c r="AP160" s="9"/>
    </row>
    <row r="161" spans="1:42" outlineLevel="1" x14ac:dyDescent="0.35">
      <c r="A161" s="17">
        <f>MAX($A$10:A160)+1</f>
        <v>152</v>
      </c>
      <c r="B161" s="5" t="s">
        <v>75</v>
      </c>
      <c r="C161" s="5" t="s">
        <v>327</v>
      </c>
      <c r="D161" s="5" t="s">
        <v>328</v>
      </c>
      <c r="E161" s="46">
        <v>379</v>
      </c>
      <c r="F161" s="6">
        <v>3930.4877160000005</v>
      </c>
      <c r="G161" s="6">
        <f t="shared" si="11"/>
        <v>3930.4877160000005</v>
      </c>
      <c r="H161" s="47">
        <v>45378</v>
      </c>
      <c r="I161" s="7"/>
      <c r="J161" s="6"/>
      <c r="K161" s="6"/>
      <c r="M161"/>
      <c r="N161"/>
      <c r="O161" s="10"/>
      <c r="P161" s="10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9"/>
      <c r="AI161" s="9"/>
      <c r="AJ161" s="9"/>
      <c r="AN161" s="9"/>
      <c r="AO161" s="9"/>
      <c r="AP161" s="9"/>
    </row>
    <row r="162" spans="1:42" outlineLevel="1" x14ac:dyDescent="0.35">
      <c r="A162" s="17">
        <f>MAX($A$10:A161)+1</f>
        <v>153</v>
      </c>
      <c r="B162" s="5" t="s">
        <v>75</v>
      </c>
      <c r="C162" s="5" t="s">
        <v>329</v>
      </c>
      <c r="D162" s="5" t="s">
        <v>330</v>
      </c>
      <c r="E162" s="46">
        <v>379</v>
      </c>
      <c r="F162" s="6">
        <v>4024.9238160000004</v>
      </c>
      <c r="G162" s="6">
        <f t="shared" si="11"/>
        <v>4024.9238160000004</v>
      </c>
      <c r="H162" s="47">
        <v>45409</v>
      </c>
      <c r="I162" s="7"/>
      <c r="J162" s="6"/>
      <c r="K162" s="6"/>
      <c r="M162"/>
      <c r="N162"/>
      <c r="O162" s="10"/>
      <c r="P162" s="10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9"/>
      <c r="AI162" s="9"/>
      <c r="AJ162" s="9"/>
      <c r="AN162" s="9"/>
      <c r="AO162" s="9"/>
      <c r="AP162" s="9"/>
    </row>
    <row r="163" spans="1:42" outlineLevel="1" x14ac:dyDescent="0.35">
      <c r="A163" s="17">
        <f>MAX($A$10:A162)+1</f>
        <v>154</v>
      </c>
      <c r="B163" s="5" t="s">
        <v>75</v>
      </c>
      <c r="C163" s="5" t="s">
        <v>331</v>
      </c>
      <c r="D163" s="5" t="s">
        <v>332</v>
      </c>
      <c r="E163" s="46">
        <v>379</v>
      </c>
      <c r="F163" s="6">
        <v>4024.9238160000004</v>
      </c>
      <c r="G163" s="6">
        <f t="shared" si="11"/>
        <v>4024.9238160000004</v>
      </c>
      <c r="H163" s="47">
        <v>45439</v>
      </c>
      <c r="I163" s="7"/>
      <c r="J163" s="6"/>
      <c r="K163" s="6"/>
      <c r="M163"/>
      <c r="N163"/>
      <c r="O163" s="10"/>
      <c r="P163" s="10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9"/>
      <c r="AI163" s="9"/>
      <c r="AJ163" s="9"/>
      <c r="AN163" s="9"/>
      <c r="AO163" s="9"/>
      <c r="AP163" s="9"/>
    </row>
    <row r="164" spans="1:42" outlineLevel="1" x14ac:dyDescent="0.35">
      <c r="A164" s="17">
        <f>MAX($A$10:A163)+1</f>
        <v>155</v>
      </c>
      <c r="B164" s="5" t="s">
        <v>75</v>
      </c>
      <c r="C164" s="5" t="s">
        <v>333</v>
      </c>
      <c r="D164" s="5" t="s">
        <v>334</v>
      </c>
      <c r="E164" s="46">
        <v>379</v>
      </c>
      <c r="F164" s="6">
        <v>4024.9238160000004</v>
      </c>
      <c r="G164" s="6">
        <f t="shared" si="11"/>
        <v>4024.9238160000004</v>
      </c>
      <c r="H164" s="47">
        <v>45470</v>
      </c>
      <c r="I164" s="7"/>
      <c r="J164" s="6"/>
      <c r="K164" s="6"/>
      <c r="M164"/>
      <c r="N164"/>
      <c r="O164" s="10"/>
      <c r="P164" s="10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9"/>
      <c r="AI164" s="9"/>
      <c r="AJ164" s="9"/>
      <c r="AN164" s="9"/>
      <c r="AO164" s="9"/>
      <c r="AP164" s="9"/>
    </row>
    <row r="165" spans="1:42" outlineLevel="1" x14ac:dyDescent="0.35">
      <c r="A165" s="17">
        <f>MAX($A$10:A164)+1</f>
        <v>156</v>
      </c>
      <c r="B165" s="5" t="s">
        <v>75</v>
      </c>
      <c r="C165" s="5" t="s">
        <v>335</v>
      </c>
      <c r="D165" s="5" t="s">
        <v>336</v>
      </c>
      <c r="E165" s="46">
        <v>379</v>
      </c>
      <c r="F165" s="6">
        <v>4024.9238160000004</v>
      </c>
      <c r="G165" s="6">
        <f t="shared" si="11"/>
        <v>4024.9238160000004</v>
      </c>
      <c r="H165" s="47">
        <v>45500</v>
      </c>
      <c r="I165" s="7"/>
      <c r="J165" s="6"/>
      <c r="K165" s="6"/>
      <c r="M165"/>
      <c r="N165"/>
      <c r="O165" s="10"/>
      <c r="P165" s="10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9"/>
      <c r="AI165" s="9"/>
      <c r="AJ165" s="9"/>
      <c r="AN165" s="9"/>
      <c r="AO165" s="9"/>
      <c r="AP165" s="9"/>
    </row>
    <row r="166" spans="1:42" outlineLevel="1" x14ac:dyDescent="0.35">
      <c r="A166" s="17">
        <f>MAX($A$10:A165)+1</f>
        <v>157</v>
      </c>
      <c r="B166" s="5" t="s">
        <v>75</v>
      </c>
      <c r="C166" s="5" t="s">
        <v>337</v>
      </c>
      <c r="D166" s="5" t="s">
        <v>338</v>
      </c>
      <c r="E166" s="46">
        <v>379</v>
      </c>
      <c r="F166" s="6">
        <v>4024.9238160000004</v>
      </c>
      <c r="G166" s="6">
        <f t="shared" si="11"/>
        <v>4024.9238160000004</v>
      </c>
      <c r="H166" s="47">
        <v>45531</v>
      </c>
      <c r="I166" s="7"/>
      <c r="J166" s="6"/>
      <c r="K166" s="6"/>
      <c r="M166"/>
      <c r="N166"/>
      <c r="O166" s="10"/>
      <c r="P166" s="10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9"/>
      <c r="AI166" s="9"/>
      <c r="AJ166" s="9"/>
      <c r="AN166" s="9"/>
      <c r="AO166" s="9"/>
      <c r="AP166" s="9"/>
    </row>
    <row r="167" spans="1:42" outlineLevel="1" x14ac:dyDescent="0.35">
      <c r="A167" s="17">
        <f>MAX($A$10:A166)+1</f>
        <v>158</v>
      </c>
      <c r="B167" s="5" t="s">
        <v>75</v>
      </c>
      <c r="C167" s="5" t="s">
        <v>339</v>
      </c>
      <c r="D167" s="5" t="s">
        <v>340</v>
      </c>
      <c r="E167" s="46">
        <v>379</v>
      </c>
      <c r="F167" s="6">
        <v>4024.9238160000004</v>
      </c>
      <c r="G167" s="6">
        <f t="shared" si="11"/>
        <v>4024.9238160000004</v>
      </c>
      <c r="H167" s="47">
        <v>45562</v>
      </c>
      <c r="I167" s="7"/>
      <c r="J167" s="6"/>
      <c r="K167" s="6"/>
      <c r="M167"/>
      <c r="N167"/>
      <c r="O167" s="10"/>
      <c r="P167" s="10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9"/>
      <c r="AI167" s="9"/>
      <c r="AJ167" s="9"/>
      <c r="AN167" s="9"/>
      <c r="AO167" s="9"/>
      <c r="AP167" s="9"/>
    </row>
    <row r="168" spans="1:42" outlineLevel="1" x14ac:dyDescent="0.35">
      <c r="A168" s="17">
        <f>MAX($A$10:A167)+1</f>
        <v>159</v>
      </c>
      <c r="B168" s="5" t="s">
        <v>75</v>
      </c>
      <c r="C168" s="5" t="s">
        <v>341</v>
      </c>
      <c r="D168" s="5" t="s">
        <v>342</v>
      </c>
      <c r="E168" s="46">
        <v>379</v>
      </c>
      <c r="F168" s="6">
        <v>4024.9238160000004</v>
      </c>
      <c r="G168" s="6">
        <f t="shared" si="11"/>
        <v>4024.9238160000004</v>
      </c>
      <c r="H168" s="47">
        <v>45592</v>
      </c>
      <c r="I168" s="7"/>
      <c r="J168" s="6"/>
      <c r="K168" s="6"/>
      <c r="M168"/>
      <c r="N168"/>
      <c r="O168" s="10"/>
      <c r="P168" s="10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9"/>
      <c r="AI168" s="9"/>
      <c r="AJ168" s="9"/>
      <c r="AN168" s="9"/>
      <c r="AO168" s="9"/>
      <c r="AP168" s="9"/>
    </row>
    <row r="169" spans="1:42" outlineLevel="1" x14ac:dyDescent="0.35">
      <c r="A169" s="17">
        <f>MAX($A$10:A168)+1</f>
        <v>160</v>
      </c>
      <c r="B169" s="5" t="s">
        <v>75</v>
      </c>
      <c r="C169" s="5" t="s">
        <v>343</v>
      </c>
      <c r="D169" s="5" t="s">
        <v>344</v>
      </c>
      <c r="E169" s="46">
        <v>379</v>
      </c>
      <c r="F169" s="6">
        <v>4024.9238160000004</v>
      </c>
      <c r="G169" s="6">
        <f t="shared" si="11"/>
        <v>4024.9238160000004</v>
      </c>
      <c r="H169" s="47">
        <v>45349</v>
      </c>
      <c r="I169" s="7"/>
      <c r="J169" s="6"/>
      <c r="K169" s="6"/>
      <c r="M169"/>
      <c r="N169"/>
      <c r="O169" s="10"/>
      <c r="P169" s="10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9"/>
      <c r="AI169" s="9"/>
      <c r="AJ169" s="9"/>
      <c r="AN169" s="9"/>
      <c r="AO169" s="9"/>
      <c r="AP169" s="9"/>
    </row>
    <row r="170" spans="1:42" outlineLevel="1" x14ac:dyDescent="0.35">
      <c r="A170" s="17">
        <f>MAX($A$10:A169)+1</f>
        <v>161</v>
      </c>
      <c r="B170" s="5" t="s">
        <v>75</v>
      </c>
      <c r="C170" s="5" t="s">
        <v>345</v>
      </c>
      <c r="D170" s="5" t="s">
        <v>346</v>
      </c>
      <c r="E170" s="46">
        <v>379</v>
      </c>
      <c r="F170" s="6">
        <v>4024.9238160000004</v>
      </c>
      <c r="G170" s="6">
        <f t="shared" si="11"/>
        <v>4024.9238160000004</v>
      </c>
      <c r="H170" s="47">
        <v>45378</v>
      </c>
      <c r="I170" s="7"/>
      <c r="J170" s="6"/>
      <c r="K170" s="6"/>
      <c r="M170"/>
      <c r="N170"/>
      <c r="O170" s="10"/>
      <c r="P170" s="10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9"/>
      <c r="AI170" s="9"/>
      <c r="AJ170" s="9"/>
      <c r="AN170" s="9"/>
      <c r="AO170" s="9"/>
      <c r="AP170" s="9"/>
    </row>
    <row r="171" spans="1:42" outlineLevel="1" x14ac:dyDescent="0.35">
      <c r="A171" s="17">
        <f>MAX($A$10:A170)+1</f>
        <v>162</v>
      </c>
      <c r="B171" s="5" t="s">
        <v>75</v>
      </c>
      <c r="C171" s="5" t="s">
        <v>347</v>
      </c>
      <c r="D171" s="5" t="s">
        <v>348</v>
      </c>
      <c r="E171" s="46">
        <v>376.1</v>
      </c>
      <c r="F171" s="6">
        <v>1001332.75</v>
      </c>
      <c r="G171" s="6">
        <f t="shared" si="11"/>
        <v>1001332.75</v>
      </c>
      <c r="H171" s="47">
        <v>45427</v>
      </c>
      <c r="I171" s="7"/>
      <c r="J171" s="6"/>
      <c r="K171" s="6"/>
      <c r="M171"/>
      <c r="N171"/>
      <c r="O171" s="10"/>
      <c r="P171" s="10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9"/>
      <c r="AI171" s="9"/>
      <c r="AJ171" s="9"/>
      <c r="AN171" s="9"/>
      <c r="AO171" s="9"/>
      <c r="AP171" s="9"/>
    </row>
    <row r="172" spans="1:42" outlineLevel="1" x14ac:dyDescent="0.35">
      <c r="A172" s="17">
        <f>MAX($A$10:A171)+1</f>
        <v>163</v>
      </c>
      <c r="B172" s="5" t="s">
        <v>75</v>
      </c>
      <c r="C172" s="5" t="s">
        <v>349</v>
      </c>
      <c r="D172" s="5" t="s">
        <v>350</v>
      </c>
      <c r="E172" s="46">
        <v>376.1</v>
      </c>
      <c r="F172" s="6">
        <v>754871.91</v>
      </c>
      <c r="G172" s="6">
        <f t="shared" si="11"/>
        <v>754871.91</v>
      </c>
      <c r="H172" s="47">
        <v>45356</v>
      </c>
      <c r="I172" s="7"/>
      <c r="J172" s="6"/>
      <c r="K172" s="6"/>
      <c r="M172"/>
      <c r="N172"/>
      <c r="O172" s="10"/>
      <c r="P172" s="10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9"/>
      <c r="AI172" s="9"/>
      <c r="AJ172" s="9"/>
      <c r="AN172" s="9"/>
      <c r="AO172" s="9"/>
      <c r="AP172" s="9"/>
    </row>
    <row r="173" spans="1:42" outlineLevel="1" x14ac:dyDescent="0.35">
      <c r="A173" s="17">
        <f>MAX($A$10:A172)+1</f>
        <v>164</v>
      </c>
      <c r="B173" s="5" t="s">
        <v>75</v>
      </c>
      <c r="C173" s="5" t="s">
        <v>351</v>
      </c>
      <c r="D173" s="5" t="s">
        <v>352</v>
      </c>
      <c r="E173" s="46">
        <v>378</v>
      </c>
      <c r="F173" s="6">
        <v>98907.725646999999</v>
      </c>
      <c r="G173" s="6">
        <f t="shared" si="11"/>
        <v>98907.725646999999</v>
      </c>
      <c r="H173" s="47">
        <v>45366</v>
      </c>
      <c r="I173" s="7"/>
      <c r="J173" s="6"/>
      <c r="K173" s="6"/>
      <c r="M173"/>
      <c r="N173"/>
      <c r="O173" s="10"/>
      <c r="P173" s="10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9"/>
      <c r="AI173" s="9"/>
      <c r="AJ173" s="9"/>
      <c r="AN173" s="9"/>
      <c r="AO173" s="9"/>
      <c r="AP173" s="9"/>
    </row>
    <row r="174" spans="1:42" outlineLevel="1" x14ac:dyDescent="0.35">
      <c r="A174" s="17">
        <f>MAX($A$10:A173)+1</f>
        <v>165</v>
      </c>
      <c r="B174" s="5" t="s">
        <v>75</v>
      </c>
      <c r="C174" s="5" t="s">
        <v>353</v>
      </c>
      <c r="D174" s="5" t="s">
        <v>354</v>
      </c>
      <c r="E174" s="46">
        <v>376.3</v>
      </c>
      <c r="F174" s="6">
        <v>122656.28</v>
      </c>
      <c r="G174" s="6">
        <f t="shared" si="11"/>
        <v>122656.28</v>
      </c>
      <c r="H174" s="47">
        <v>45597</v>
      </c>
      <c r="I174" s="7"/>
      <c r="J174" s="6"/>
      <c r="K174" s="6"/>
      <c r="M174"/>
      <c r="N174"/>
      <c r="O174" s="10"/>
      <c r="P174" s="10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9"/>
      <c r="AI174" s="9"/>
      <c r="AJ174" s="9"/>
      <c r="AN174" s="9"/>
      <c r="AO174" s="9"/>
      <c r="AP174" s="9"/>
    </row>
    <row r="175" spans="1:42" outlineLevel="1" x14ac:dyDescent="0.35">
      <c r="A175" s="17">
        <f>MAX($A$10:A174)+1</f>
        <v>166</v>
      </c>
      <c r="B175" s="5" t="s">
        <v>75</v>
      </c>
      <c r="C175" s="5" t="s">
        <v>355</v>
      </c>
      <c r="D175" s="5" t="s">
        <v>356</v>
      </c>
      <c r="E175" s="46">
        <v>377</v>
      </c>
      <c r="F175" s="6">
        <v>15145</v>
      </c>
      <c r="G175" s="6">
        <f t="shared" si="11"/>
        <v>15145</v>
      </c>
      <c r="H175" s="47">
        <v>45366</v>
      </c>
      <c r="I175" s="7"/>
      <c r="J175" s="6"/>
      <c r="K175" s="6"/>
      <c r="M175"/>
      <c r="N175"/>
      <c r="O175" s="10"/>
      <c r="P175" s="10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9"/>
      <c r="AI175" s="9"/>
      <c r="AJ175" s="9"/>
      <c r="AN175" s="9"/>
      <c r="AO175" s="9"/>
      <c r="AP175" s="9"/>
    </row>
    <row r="176" spans="1:42" outlineLevel="1" x14ac:dyDescent="0.35">
      <c r="A176" s="17">
        <f>MAX($A$10:A175)+1</f>
        <v>167</v>
      </c>
      <c r="B176" s="5" t="s">
        <v>75</v>
      </c>
      <c r="C176" s="5" t="s">
        <v>357</v>
      </c>
      <c r="D176" s="5" t="s">
        <v>358</v>
      </c>
      <c r="E176" s="46">
        <v>379</v>
      </c>
      <c r="F176" s="6">
        <v>4582.6119119999994</v>
      </c>
      <c r="G176" s="6">
        <f t="shared" si="11"/>
        <v>4582.6119119999994</v>
      </c>
      <c r="H176" s="47">
        <v>45349</v>
      </c>
      <c r="I176" s="7"/>
      <c r="J176" s="6"/>
      <c r="K176" s="6"/>
      <c r="M176"/>
      <c r="N176"/>
      <c r="O176" s="10"/>
      <c r="P176" s="10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9"/>
      <c r="AI176" s="9"/>
      <c r="AJ176" s="9"/>
      <c r="AN176" s="9"/>
      <c r="AO176" s="9"/>
      <c r="AP176" s="9"/>
    </row>
    <row r="177" spans="1:42" outlineLevel="1" x14ac:dyDescent="0.35">
      <c r="A177" s="17">
        <f>MAX($A$10:A176)+1</f>
        <v>168</v>
      </c>
      <c r="B177" s="5" t="s">
        <v>75</v>
      </c>
      <c r="C177" s="5" t="s">
        <v>359</v>
      </c>
      <c r="D177" s="5" t="s">
        <v>360</v>
      </c>
      <c r="E177" s="46">
        <v>379</v>
      </c>
      <c r="F177" s="6">
        <v>4582.6119119999994</v>
      </c>
      <c r="G177" s="6">
        <f t="shared" si="11"/>
        <v>4582.6119119999994</v>
      </c>
      <c r="H177" s="47">
        <v>45349</v>
      </c>
      <c r="I177" s="7"/>
      <c r="J177" s="6"/>
      <c r="K177" s="6"/>
      <c r="M177"/>
      <c r="N177"/>
      <c r="O177" s="10"/>
      <c r="P177" s="10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9"/>
      <c r="AI177" s="9"/>
      <c r="AJ177" s="9"/>
      <c r="AN177" s="9"/>
      <c r="AO177" s="9"/>
      <c r="AP177" s="9"/>
    </row>
    <row r="178" spans="1:42" outlineLevel="1" x14ac:dyDescent="0.35">
      <c r="A178" s="17">
        <f>MAX($A$10:A177)+1</f>
        <v>169</v>
      </c>
      <c r="B178" s="5" t="s">
        <v>75</v>
      </c>
      <c r="C178" s="5" t="s">
        <v>361</v>
      </c>
      <c r="D178" s="5" t="s">
        <v>362</v>
      </c>
      <c r="E178" s="46">
        <v>379</v>
      </c>
      <c r="F178" s="6">
        <v>4591.8647419999998</v>
      </c>
      <c r="G178" s="6">
        <f t="shared" si="11"/>
        <v>4591.8647419999998</v>
      </c>
      <c r="H178" s="47">
        <v>45349</v>
      </c>
      <c r="I178" s="7"/>
      <c r="J178" s="6"/>
      <c r="K178" s="6"/>
      <c r="M178"/>
      <c r="N178"/>
      <c r="O178" s="10"/>
      <c r="P178" s="10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9"/>
      <c r="AI178" s="9"/>
      <c r="AJ178" s="9"/>
      <c r="AN178" s="9"/>
      <c r="AO178" s="9"/>
      <c r="AP178" s="9"/>
    </row>
    <row r="179" spans="1:42" outlineLevel="1" x14ac:dyDescent="0.35">
      <c r="A179" s="17">
        <f>MAX($A$10:A178)+1</f>
        <v>170</v>
      </c>
      <c r="B179" s="5" t="s">
        <v>75</v>
      </c>
      <c r="C179" s="5" t="s">
        <v>363</v>
      </c>
      <c r="D179" s="5" t="s">
        <v>364</v>
      </c>
      <c r="E179" s="46">
        <v>379</v>
      </c>
      <c r="F179" s="6">
        <v>4582.6119119999994</v>
      </c>
      <c r="G179" s="6">
        <f t="shared" si="11"/>
        <v>4582.6119119999994</v>
      </c>
      <c r="H179" s="47">
        <v>45349</v>
      </c>
      <c r="I179" s="7"/>
      <c r="J179" s="6"/>
      <c r="K179" s="6"/>
      <c r="M179"/>
      <c r="N179"/>
      <c r="O179" s="10"/>
      <c r="P179" s="10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9"/>
      <c r="AI179" s="9"/>
      <c r="AJ179" s="9"/>
      <c r="AN179" s="9"/>
      <c r="AO179" s="9"/>
      <c r="AP179" s="9"/>
    </row>
    <row r="180" spans="1:42" outlineLevel="1" x14ac:dyDescent="0.35">
      <c r="A180" s="17">
        <f>MAX($A$10:A179)+1</f>
        <v>171</v>
      </c>
      <c r="B180" s="5" t="s">
        <v>75</v>
      </c>
      <c r="C180" s="5" t="s">
        <v>365</v>
      </c>
      <c r="D180" s="5" t="s">
        <v>366</v>
      </c>
      <c r="E180" s="46">
        <v>376.1</v>
      </c>
      <c r="F180" s="6">
        <v>171343.33359999998</v>
      </c>
      <c r="G180" s="6">
        <f t="shared" si="11"/>
        <v>171343.33359999998</v>
      </c>
      <c r="H180" s="47">
        <v>45351</v>
      </c>
      <c r="I180" s="7"/>
      <c r="J180" s="6"/>
      <c r="K180" s="6"/>
      <c r="M180"/>
      <c r="N180"/>
      <c r="O180" s="10"/>
      <c r="P180" s="10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9"/>
      <c r="AI180" s="9"/>
      <c r="AJ180" s="9"/>
      <c r="AN180" s="9"/>
      <c r="AO180" s="9"/>
      <c r="AP180" s="9"/>
    </row>
    <row r="181" spans="1:42" outlineLevel="1" x14ac:dyDescent="0.35">
      <c r="A181" s="17">
        <f>MAX($A$10:A180)+1</f>
        <v>172</v>
      </c>
      <c r="B181" s="5" t="s">
        <v>75</v>
      </c>
      <c r="C181" s="5" t="s">
        <v>367</v>
      </c>
      <c r="D181" s="5" t="s">
        <v>368</v>
      </c>
      <c r="E181" s="46">
        <v>376.1</v>
      </c>
      <c r="F181" s="6">
        <v>851809.52023000002</v>
      </c>
      <c r="G181" s="6">
        <f t="shared" si="11"/>
        <v>851809.52023000002</v>
      </c>
      <c r="H181" s="47">
        <v>45641</v>
      </c>
      <c r="I181" s="7"/>
      <c r="J181" s="6"/>
      <c r="K181" s="6"/>
      <c r="M181"/>
      <c r="N181"/>
      <c r="O181" s="10"/>
      <c r="P181" s="10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9"/>
      <c r="AI181" s="9"/>
      <c r="AJ181" s="9"/>
      <c r="AN181" s="9"/>
      <c r="AO181" s="9"/>
      <c r="AP181" s="9"/>
    </row>
    <row r="182" spans="1:42" outlineLevel="1" x14ac:dyDescent="0.35">
      <c r="A182" s="17">
        <f>MAX($A$10:A181)+1</f>
        <v>173</v>
      </c>
      <c r="B182" s="5" t="s">
        <v>75</v>
      </c>
      <c r="C182" s="5" t="s">
        <v>369</v>
      </c>
      <c r="D182" s="5" t="s">
        <v>370</v>
      </c>
      <c r="E182" s="46">
        <v>376.1</v>
      </c>
      <c r="F182" s="6">
        <v>229130.5956</v>
      </c>
      <c r="G182" s="6">
        <f t="shared" si="11"/>
        <v>229130.5956</v>
      </c>
      <c r="H182" s="47">
        <v>45380</v>
      </c>
      <c r="I182" s="7"/>
      <c r="J182" s="44"/>
      <c r="K182" s="44"/>
      <c r="L182" s="44"/>
      <c r="M182"/>
      <c r="N182"/>
      <c r="O182" s="10"/>
      <c r="P182" s="10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9"/>
      <c r="AI182" s="9"/>
      <c r="AJ182" s="9"/>
      <c r="AN182" s="9"/>
      <c r="AO182" s="9"/>
      <c r="AP182" s="9"/>
    </row>
    <row r="183" spans="1:42" outlineLevel="1" x14ac:dyDescent="0.35">
      <c r="A183" s="17">
        <f>MAX($A$10:A182)+1</f>
        <v>174</v>
      </c>
      <c r="B183" s="42"/>
      <c r="C183" s="42"/>
      <c r="D183" s="41" t="s">
        <v>371</v>
      </c>
      <c r="E183" s="40"/>
      <c r="F183" s="13">
        <f>SUM(F36:F182)</f>
        <v>121405663.83724491</v>
      </c>
      <c r="G183" s="13">
        <f>SUM(G36:G182)</f>
        <v>121405663.83724491</v>
      </c>
      <c r="H183" s="13"/>
      <c r="I183" s="14">
        <f>SUM(I36:I182)</f>
        <v>67426910.107644007</v>
      </c>
      <c r="J183" s="13">
        <f>SUM(J36:J182)</f>
        <v>67426910.107644007</v>
      </c>
      <c r="K183" s="13"/>
      <c r="L183" s="13">
        <f>SUM(L36:L182)</f>
        <v>0</v>
      </c>
      <c r="M183"/>
      <c r="N183"/>
      <c r="O183" s="9"/>
      <c r="P183" s="9"/>
      <c r="Q183" s="43" t="str">
        <f>IFERROR(VLOOKUP(AH183, $AR$11:$AT$37, 3, FALSE), "")</f>
        <v/>
      </c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I183" s="9"/>
      <c r="AJ183" s="9"/>
      <c r="AN183" s="9"/>
      <c r="AO183" s="9"/>
      <c r="AP183" s="9"/>
    </row>
    <row r="184" spans="1:42" outlineLevel="1" x14ac:dyDescent="0.35">
      <c r="A184" s="17">
        <f>MAX($A$10:A183)+1</f>
        <v>175</v>
      </c>
      <c r="B184" s="33"/>
      <c r="C184" s="33"/>
      <c r="D184" s="51"/>
      <c r="E184" s="8"/>
      <c r="F184" s="6"/>
      <c r="G184" s="6"/>
      <c r="H184" s="6"/>
      <c r="I184" s="34"/>
      <c r="J184" s="6"/>
      <c r="K184" s="6"/>
      <c r="L184" s="6"/>
      <c r="M184"/>
      <c r="N184"/>
      <c r="O184" s="9"/>
      <c r="P184" s="9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I184" s="9"/>
      <c r="AJ184" s="9"/>
      <c r="AN184" s="9"/>
      <c r="AO184" s="9"/>
      <c r="AP184" s="9"/>
    </row>
    <row r="185" spans="1:42" outlineLevel="1" x14ac:dyDescent="0.35">
      <c r="A185" s="17">
        <f>MAX($A$10:A184)+1</f>
        <v>176</v>
      </c>
      <c r="B185" s="5" t="s">
        <v>372</v>
      </c>
      <c r="C185" s="5" t="s">
        <v>373</v>
      </c>
      <c r="D185" s="5" t="s">
        <v>374</v>
      </c>
      <c r="E185" s="46">
        <v>396.2</v>
      </c>
      <c r="F185" s="6">
        <v>2463904.4573269999</v>
      </c>
      <c r="G185" s="6">
        <f t="shared" ref="G185:G216" si="13">+F185</f>
        <v>2463904.4573269999</v>
      </c>
      <c r="H185" s="45">
        <v>45657</v>
      </c>
      <c r="I185" s="2">
        <v>2289180.1058280002</v>
      </c>
      <c r="J185" s="6">
        <f t="shared" ref="J185:J216" si="14">+I185</f>
        <v>2289180.1058280002</v>
      </c>
      <c r="K185" s="47">
        <v>46022</v>
      </c>
      <c r="M185"/>
      <c r="N185"/>
      <c r="O185" s="9"/>
      <c r="P185" s="9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I185" s="9"/>
      <c r="AJ185" s="9"/>
      <c r="AN185" s="9"/>
      <c r="AO185" s="9"/>
      <c r="AP185" s="9"/>
    </row>
    <row r="186" spans="1:42" outlineLevel="1" x14ac:dyDescent="0.35">
      <c r="A186" s="17">
        <f>MAX($A$10:A185)+1</f>
        <v>177</v>
      </c>
      <c r="B186" s="5" t="s">
        <v>372</v>
      </c>
      <c r="C186" s="5" t="s">
        <v>375</v>
      </c>
      <c r="D186" s="5" t="s">
        <v>376</v>
      </c>
      <c r="E186" s="46">
        <v>397.2</v>
      </c>
      <c r="F186" s="6">
        <v>87401.493662000037</v>
      </c>
      <c r="G186" s="6">
        <f t="shared" si="13"/>
        <v>87401.493662000037</v>
      </c>
      <c r="H186" s="45">
        <v>45657</v>
      </c>
      <c r="I186" s="2">
        <v>37782.730999999992</v>
      </c>
      <c r="J186" s="6">
        <f t="shared" si="14"/>
        <v>37782.730999999992</v>
      </c>
      <c r="K186" s="47">
        <v>46022</v>
      </c>
      <c r="M186"/>
      <c r="N186"/>
      <c r="O186" s="9"/>
      <c r="P186" s="9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I186" s="9"/>
      <c r="AJ186" s="9"/>
      <c r="AN186" s="9"/>
      <c r="AO186" s="9"/>
      <c r="AP186" s="9"/>
    </row>
    <row r="187" spans="1:42" outlineLevel="1" x14ac:dyDescent="0.35">
      <c r="A187" s="17">
        <f>MAX($A$10:A186)+1</f>
        <v>178</v>
      </c>
      <c r="B187" s="5" t="s">
        <v>372</v>
      </c>
      <c r="C187" s="5" t="s">
        <v>377</v>
      </c>
      <c r="D187" s="5" t="s">
        <v>378</v>
      </c>
      <c r="E187" s="46">
        <v>392.2</v>
      </c>
      <c r="F187" s="6">
        <v>1060664.9308400003</v>
      </c>
      <c r="G187" s="6">
        <f t="shared" si="13"/>
        <v>1060664.9308400003</v>
      </c>
      <c r="H187" s="45">
        <v>45657</v>
      </c>
      <c r="I187" s="2">
        <v>769996.95369600004</v>
      </c>
      <c r="J187" s="6">
        <f t="shared" si="14"/>
        <v>769996.95369600004</v>
      </c>
      <c r="K187" s="47">
        <v>46022</v>
      </c>
      <c r="M187"/>
      <c r="N187"/>
      <c r="O187" s="9"/>
      <c r="P187" s="9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I187" s="9"/>
      <c r="AJ187" s="9"/>
      <c r="AN187" s="9"/>
      <c r="AO187" s="9"/>
      <c r="AP187" s="9"/>
    </row>
    <row r="188" spans="1:42" outlineLevel="1" x14ac:dyDescent="0.35">
      <c r="A188" s="17">
        <f>MAX($A$10:A187)+1</f>
        <v>179</v>
      </c>
      <c r="B188" s="5" t="s">
        <v>372</v>
      </c>
      <c r="C188" s="5" t="s">
        <v>379</v>
      </c>
      <c r="D188" s="5" t="s">
        <v>380</v>
      </c>
      <c r="E188" s="46">
        <v>391.3</v>
      </c>
      <c r="F188" s="6">
        <v>113444.00484100005</v>
      </c>
      <c r="G188" s="6">
        <f t="shared" si="13"/>
        <v>113444.00484100005</v>
      </c>
      <c r="H188" s="45">
        <v>45657</v>
      </c>
      <c r="I188" s="2">
        <v>94456.827500000014</v>
      </c>
      <c r="J188" s="6">
        <f t="shared" si="14"/>
        <v>94456.827500000014</v>
      </c>
      <c r="K188" s="47">
        <v>46022</v>
      </c>
      <c r="M188"/>
      <c r="N188"/>
      <c r="O188" s="9"/>
      <c r="P188" s="9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I188" s="9"/>
      <c r="AJ188" s="9"/>
      <c r="AN188" s="9"/>
      <c r="AO188" s="9"/>
      <c r="AP188" s="9"/>
    </row>
    <row r="189" spans="1:42" outlineLevel="1" x14ac:dyDescent="0.35">
      <c r="A189" s="17">
        <f>MAX($A$10:A188)+1</f>
        <v>180</v>
      </c>
      <c r="B189" s="5" t="s">
        <v>372</v>
      </c>
      <c r="C189" s="5" t="s">
        <v>381</v>
      </c>
      <c r="D189" s="1" t="s">
        <v>382</v>
      </c>
      <c r="E189" s="46">
        <v>391.3</v>
      </c>
      <c r="F189" s="6">
        <v>139476.66683600002</v>
      </c>
      <c r="G189" s="6">
        <f t="shared" si="13"/>
        <v>139476.66683600002</v>
      </c>
      <c r="H189" s="45">
        <v>45657</v>
      </c>
      <c r="I189" s="2">
        <v>139796.10469999997</v>
      </c>
      <c r="J189" s="6">
        <f t="shared" si="14"/>
        <v>139796.10469999997</v>
      </c>
      <c r="K189" s="47">
        <v>46022</v>
      </c>
      <c r="M189"/>
      <c r="N189"/>
      <c r="O189" s="9"/>
      <c r="P189" s="9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I189" s="9"/>
      <c r="AJ189" s="9"/>
      <c r="AN189" s="9"/>
      <c r="AO189" s="9"/>
      <c r="AP189" s="9"/>
    </row>
    <row r="190" spans="1:42" outlineLevel="1" x14ac:dyDescent="0.35">
      <c r="A190" s="17">
        <f>MAX($A$10:A189)+1</f>
        <v>181</v>
      </c>
      <c r="B190" s="5" t="s">
        <v>372</v>
      </c>
      <c r="C190" s="5" t="s">
        <v>383</v>
      </c>
      <c r="D190" s="5" t="s">
        <v>384</v>
      </c>
      <c r="E190" s="46">
        <v>391.5</v>
      </c>
      <c r="F190" s="6">
        <v>97895.851235000009</v>
      </c>
      <c r="G190" s="6">
        <f t="shared" si="13"/>
        <v>97895.851235000009</v>
      </c>
      <c r="H190" s="45">
        <v>45657</v>
      </c>
      <c r="I190" s="2">
        <v>148276.99154800002</v>
      </c>
      <c r="J190" s="6">
        <f t="shared" si="14"/>
        <v>148276.99154800002</v>
      </c>
      <c r="K190" s="47">
        <v>46022</v>
      </c>
      <c r="M190"/>
      <c r="N190"/>
      <c r="O190" s="9"/>
      <c r="P190" s="9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I190" s="9"/>
      <c r="AJ190" s="9"/>
      <c r="AN190" s="9"/>
      <c r="AO190" s="9"/>
      <c r="AP190" s="9"/>
    </row>
    <row r="191" spans="1:42" outlineLevel="1" x14ac:dyDescent="0.35">
      <c r="A191" s="17">
        <f>MAX($A$10:A190)+1</f>
        <v>182</v>
      </c>
      <c r="B191" s="5" t="s">
        <v>372</v>
      </c>
      <c r="C191" s="5" t="s">
        <v>385</v>
      </c>
      <c r="D191" s="5" t="s">
        <v>386</v>
      </c>
      <c r="E191" s="46">
        <v>391.3</v>
      </c>
      <c r="F191" s="6">
        <v>136058.75</v>
      </c>
      <c r="G191" s="6">
        <f t="shared" si="13"/>
        <v>136058.75</v>
      </c>
      <c r="H191" s="45">
        <v>45657</v>
      </c>
      <c r="I191" s="2">
        <v>4053.38</v>
      </c>
      <c r="J191" s="6">
        <f t="shared" si="14"/>
        <v>4053.38</v>
      </c>
      <c r="K191" s="47">
        <v>46022</v>
      </c>
      <c r="M191"/>
      <c r="N191"/>
      <c r="O191" s="9"/>
      <c r="P191" s="9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I191" s="9"/>
      <c r="AJ191" s="9"/>
      <c r="AN191" s="9"/>
      <c r="AO191" s="9"/>
      <c r="AP191" s="9"/>
    </row>
    <row r="192" spans="1:42" outlineLevel="1" x14ac:dyDescent="0.35">
      <c r="A192" s="17">
        <f>MAX($A$10:A191)+1</f>
        <v>183</v>
      </c>
      <c r="B192" s="5" t="s">
        <v>372</v>
      </c>
      <c r="C192" s="5" t="s">
        <v>387</v>
      </c>
      <c r="D192" s="5" t="s">
        <v>388</v>
      </c>
      <c r="E192" s="46">
        <v>394.1</v>
      </c>
      <c r="F192" s="6">
        <v>163538.84</v>
      </c>
      <c r="G192" s="6">
        <f t="shared" si="13"/>
        <v>163538.84</v>
      </c>
      <c r="H192" s="45">
        <v>45657</v>
      </c>
      <c r="I192" s="2">
        <v>142508.39000000001</v>
      </c>
      <c r="J192" s="6">
        <f t="shared" si="14"/>
        <v>142508.39000000001</v>
      </c>
      <c r="K192" s="47">
        <v>46022</v>
      </c>
      <c r="M192"/>
      <c r="N192"/>
      <c r="O192" s="9"/>
      <c r="P192" s="9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I192" s="9"/>
      <c r="AJ192" s="9"/>
      <c r="AN192" s="9"/>
      <c r="AO192" s="9"/>
      <c r="AP192" s="9"/>
    </row>
    <row r="193" spans="1:42" outlineLevel="1" x14ac:dyDescent="0.35">
      <c r="A193" s="17">
        <f>MAX($A$10:A192)+1</f>
        <v>184</v>
      </c>
      <c r="B193" s="5" t="s">
        <v>372</v>
      </c>
      <c r="C193" s="5" t="s">
        <v>389</v>
      </c>
      <c r="D193" s="5" t="s">
        <v>390</v>
      </c>
      <c r="E193" s="46">
        <v>397.2</v>
      </c>
      <c r="F193" s="6">
        <v>1387227.5384</v>
      </c>
      <c r="G193" s="6">
        <f t="shared" si="13"/>
        <v>1387227.5384</v>
      </c>
      <c r="H193" s="45">
        <v>45657</v>
      </c>
      <c r="I193" s="7">
        <v>0</v>
      </c>
      <c r="J193" s="6">
        <f t="shared" si="14"/>
        <v>0</v>
      </c>
      <c r="K193" s="47"/>
      <c r="M193"/>
      <c r="N193"/>
      <c r="O193" s="9"/>
      <c r="P193" s="9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5"/>
      <c r="AI193" s="9"/>
      <c r="AJ193" s="9"/>
      <c r="AN193" s="9"/>
      <c r="AO193" s="9"/>
      <c r="AP193" s="9"/>
    </row>
    <row r="194" spans="1:42" outlineLevel="1" x14ac:dyDescent="0.35">
      <c r="A194" s="17">
        <f>MAX($A$10:A193)+1</f>
        <v>185</v>
      </c>
      <c r="B194" s="5" t="s">
        <v>372</v>
      </c>
      <c r="C194" s="5" t="s">
        <v>391</v>
      </c>
      <c r="D194" s="5" t="s">
        <v>392</v>
      </c>
      <c r="E194" s="46">
        <v>397.2</v>
      </c>
      <c r="F194" s="6">
        <v>52022.181260999998</v>
      </c>
      <c r="G194" s="6">
        <f t="shared" si="13"/>
        <v>52022.181260999998</v>
      </c>
      <c r="H194" s="45">
        <v>45657</v>
      </c>
      <c r="I194" s="7">
        <v>0</v>
      </c>
      <c r="J194" s="6">
        <f t="shared" si="14"/>
        <v>0</v>
      </c>
      <c r="K194" s="47"/>
      <c r="M194"/>
      <c r="N194"/>
      <c r="P194" s="9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5"/>
      <c r="AI194" s="9"/>
      <c r="AJ194" s="9"/>
      <c r="AN194" s="9"/>
      <c r="AO194" s="9"/>
      <c r="AP194" s="9"/>
    </row>
    <row r="195" spans="1:42" outlineLevel="1" x14ac:dyDescent="0.35">
      <c r="A195" s="17">
        <f>MAX($A$10:A194)+1</f>
        <v>186</v>
      </c>
      <c r="B195" s="5" t="s">
        <v>372</v>
      </c>
      <c r="C195" s="5" t="s">
        <v>393</v>
      </c>
      <c r="D195" s="5" t="s">
        <v>394</v>
      </c>
      <c r="E195" s="46">
        <v>397.2</v>
      </c>
      <c r="F195" s="6">
        <v>72377.088960000008</v>
      </c>
      <c r="G195" s="6">
        <f t="shared" si="13"/>
        <v>72377.088960000008</v>
      </c>
      <c r="H195" s="45">
        <v>45657</v>
      </c>
      <c r="I195" s="2">
        <v>37782.731</v>
      </c>
      <c r="J195" s="6">
        <f t="shared" si="14"/>
        <v>37782.731</v>
      </c>
      <c r="K195" s="47">
        <v>46022</v>
      </c>
      <c r="M195"/>
      <c r="N195"/>
      <c r="O195" s="9"/>
      <c r="P195" s="9"/>
      <c r="Q195" s="2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5"/>
      <c r="AI195" s="9"/>
      <c r="AJ195" s="9"/>
      <c r="AN195" s="9"/>
      <c r="AO195" s="9"/>
      <c r="AP195" s="9"/>
    </row>
    <row r="196" spans="1:42" outlineLevel="1" x14ac:dyDescent="0.35">
      <c r="A196" s="17">
        <f>MAX($A$10:A195)+1</f>
        <v>187</v>
      </c>
      <c r="B196" s="5" t="s">
        <v>372</v>
      </c>
      <c r="C196" s="5" t="s">
        <v>395</v>
      </c>
      <c r="D196" s="5" t="s">
        <v>396</v>
      </c>
      <c r="E196" s="46">
        <v>394.1</v>
      </c>
      <c r="F196" s="6">
        <v>16945.670000000002</v>
      </c>
      <c r="G196" s="6">
        <f t="shared" si="13"/>
        <v>16945.670000000002</v>
      </c>
      <c r="H196" s="47">
        <v>45473</v>
      </c>
      <c r="I196" s="50">
        <v>0</v>
      </c>
      <c r="J196" s="6">
        <f t="shared" si="14"/>
        <v>0</v>
      </c>
      <c r="K196" s="6"/>
      <c r="M196"/>
      <c r="N196"/>
      <c r="P196" s="9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5"/>
      <c r="AI196" s="9"/>
      <c r="AJ196" s="9"/>
      <c r="AN196" s="9"/>
      <c r="AO196" s="9"/>
      <c r="AP196" s="9"/>
    </row>
    <row r="197" spans="1:42" outlineLevel="1" x14ac:dyDescent="0.35">
      <c r="A197" s="17">
        <f>MAX($A$10:A196)+1</f>
        <v>188</v>
      </c>
      <c r="B197" s="5" t="s">
        <v>372</v>
      </c>
      <c r="C197" s="9" t="s">
        <v>397</v>
      </c>
      <c r="D197" s="9" t="s">
        <v>398</v>
      </c>
      <c r="E197" s="46">
        <v>394.1</v>
      </c>
      <c r="F197" s="6">
        <v>14987.11</v>
      </c>
      <c r="G197" s="6">
        <f t="shared" si="13"/>
        <v>14987.11</v>
      </c>
      <c r="H197" s="43">
        <v>45468</v>
      </c>
      <c r="I197" s="2">
        <v>0</v>
      </c>
      <c r="J197" s="6">
        <f t="shared" si="14"/>
        <v>0</v>
      </c>
      <c r="K197" s="47">
        <v>45747</v>
      </c>
      <c r="M197"/>
      <c r="N197"/>
      <c r="O197" s="9"/>
      <c r="P197" s="9"/>
      <c r="Q197" s="2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5"/>
      <c r="AI197" s="9"/>
      <c r="AJ197" s="9"/>
      <c r="AN197" s="9"/>
      <c r="AO197" s="9"/>
      <c r="AP197" s="9"/>
    </row>
    <row r="198" spans="1:42" outlineLevel="1" x14ac:dyDescent="0.35">
      <c r="A198" s="17">
        <f>MAX($A$10:A197)+1</f>
        <v>189</v>
      </c>
      <c r="B198" s="5" t="s">
        <v>372</v>
      </c>
      <c r="C198" s="5" t="s">
        <v>399</v>
      </c>
      <c r="D198" s="5" t="s">
        <v>400</v>
      </c>
      <c r="E198" s="46">
        <v>394.1</v>
      </c>
      <c r="F198" s="6">
        <v>16755.97</v>
      </c>
      <c r="G198" s="6">
        <f t="shared" si="13"/>
        <v>16755.97</v>
      </c>
      <c r="H198" s="47">
        <v>45442</v>
      </c>
      <c r="I198" s="7">
        <v>0</v>
      </c>
      <c r="J198" s="6">
        <f t="shared" si="14"/>
        <v>0</v>
      </c>
      <c r="K198" s="6"/>
      <c r="M198"/>
      <c r="N198"/>
      <c r="P198" s="10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5"/>
      <c r="AI198" s="9"/>
      <c r="AJ198" s="9"/>
      <c r="AN198" s="9"/>
      <c r="AO198" s="9"/>
      <c r="AP198" s="9"/>
    </row>
    <row r="199" spans="1:42" outlineLevel="1" x14ac:dyDescent="0.35">
      <c r="A199" s="17">
        <f>MAX($A$10:A198)+1</f>
        <v>190</v>
      </c>
      <c r="B199" s="5" t="s">
        <v>372</v>
      </c>
      <c r="C199" s="5" t="s">
        <v>401</v>
      </c>
      <c r="D199" s="5" t="s">
        <v>402</v>
      </c>
      <c r="E199" s="46">
        <v>394.1</v>
      </c>
      <c r="F199" s="6">
        <v>3970.1</v>
      </c>
      <c r="G199" s="6">
        <f t="shared" si="13"/>
        <v>3970.1</v>
      </c>
      <c r="H199" s="47">
        <v>45513</v>
      </c>
      <c r="I199" s="7">
        <v>0</v>
      </c>
      <c r="J199" s="6">
        <f t="shared" si="14"/>
        <v>0</v>
      </c>
      <c r="K199" s="6"/>
      <c r="M199"/>
      <c r="N199"/>
      <c r="P199" s="9"/>
      <c r="Q199" s="2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5"/>
      <c r="AI199" s="9"/>
      <c r="AJ199" s="9"/>
      <c r="AN199" s="9"/>
      <c r="AO199" s="9"/>
      <c r="AP199" s="9"/>
    </row>
    <row r="200" spans="1:42" outlineLevel="1" x14ac:dyDescent="0.35">
      <c r="A200" s="17">
        <f>MAX($A$10:A199)+1</f>
        <v>191</v>
      </c>
      <c r="B200" s="5" t="s">
        <v>372</v>
      </c>
      <c r="C200" s="5" t="s">
        <v>403</v>
      </c>
      <c r="D200" s="5" t="s">
        <v>404</v>
      </c>
      <c r="E200" s="46">
        <v>394.1</v>
      </c>
      <c r="F200" s="6">
        <v>10597.83</v>
      </c>
      <c r="G200" s="6">
        <f t="shared" si="13"/>
        <v>10597.83</v>
      </c>
      <c r="H200" s="47">
        <v>45382</v>
      </c>
      <c r="I200" s="7">
        <v>0</v>
      </c>
      <c r="J200" s="6">
        <f t="shared" si="14"/>
        <v>0</v>
      </c>
      <c r="K200" s="47">
        <v>46022</v>
      </c>
      <c r="M200"/>
      <c r="N200"/>
      <c r="P200" s="9"/>
      <c r="Q200" s="2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5"/>
      <c r="AI200" s="9"/>
      <c r="AJ200" s="9"/>
      <c r="AN200" s="9"/>
      <c r="AO200" s="9"/>
      <c r="AP200" s="9"/>
    </row>
    <row r="201" spans="1:42" outlineLevel="1" x14ac:dyDescent="0.35">
      <c r="A201" s="17">
        <f>MAX($A$10:A200)+1</f>
        <v>192</v>
      </c>
      <c r="B201" s="5" t="s">
        <v>372</v>
      </c>
      <c r="C201" s="5" t="s">
        <v>405</v>
      </c>
      <c r="D201" s="5" t="s">
        <v>406</v>
      </c>
      <c r="E201" s="46">
        <v>390.1</v>
      </c>
      <c r="F201" s="6">
        <v>126212.5</v>
      </c>
      <c r="G201" s="6">
        <f t="shared" si="13"/>
        <v>126212.5</v>
      </c>
      <c r="H201" s="47">
        <v>45505</v>
      </c>
      <c r="I201" s="7">
        <v>0</v>
      </c>
      <c r="J201" s="6">
        <f t="shared" si="14"/>
        <v>0</v>
      </c>
      <c r="K201" s="6"/>
      <c r="M201"/>
      <c r="N201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5"/>
      <c r="AI201" s="9"/>
      <c r="AJ201" s="9"/>
      <c r="AN201" s="9"/>
      <c r="AO201" s="9"/>
      <c r="AP201" s="9"/>
    </row>
    <row r="202" spans="1:42" outlineLevel="1" x14ac:dyDescent="0.35">
      <c r="A202" s="17">
        <f>MAX($A$10:A201)+1</f>
        <v>193</v>
      </c>
      <c r="B202" s="5" t="s">
        <v>372</v>
      </c>
      <c r="C202" s="9" t="s">
        <v>407</v>
      </c>
      <c r="D202" s="9" t="s">
        <v>408</v>
      </c>
      <c r="E202" s="46">
        <v>394.1</v>
      </c>
      <c r="F202" s="6">
        <v>20141.350000000002</v>
      </c>
      <c r="G202" s="6">
        <f t="shared" si="13"/>
        <v>20141.350000000002</v>
      </c>
      <c r="H202" s="43">
        <v>45383</v>
      </c>
      <c r="I202" s="2">
        <v>0</v>
      </c>
      <c r="J202" s="6">
        <f t="shared" si="14"/>
        <v>0</v>
      </c>
      <c r="K202" s="47">
        <v>45748</v>
      </c>
      <c r="M202"/>
      <c r="N202"/>
      <c r="O202" s="9"/>
      <c r="P202" s="9"/>
      <c r="Q202" s="2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5"/>
      <c r="AI202" s="9"/>
      <c r="AJ202" s="9"/>
      <c r="AN202" s="9"/>
      <c r="AO202" s="9"/>
      <c r="AP202" s="9"/>
    </row>
    <row r="203" spans="1:42" outlineLevel="1" x14ac:dyDescent="0.35">
      <c r="A203" s="17">
        <f>MAX($A$10:A202)+1</f>
        <v>194</v>
      </c>
      <c r="B203" s="5" t="s">
        <v>372</v>
      </c>
      <c r="C203" s="9" t="s">
        <v>409</v>
      </c>
      <c r="D203" s="9" t="s">
        <v>410</v>
      </c>
      <c r="E203" s="46">
        <v>397.1</v>
      </c>
      <c r="F203" s="6">
        <v>0</v>
      </c>
      <c r="G203" s="6">
        <f t="shared" si="13"/>
        <v>0</v>
      </c>
      <c r="H203" s="43">
        <v>46631</v>
      </c>
      <c r="I203" s="2">
        <v>0</v>
      </c>
      <c r="J203" s="6">
        <f t="shared" si="14"/>
        <v>0</v>
      </c>
      <c r="K203" s="47">
        <v>45777</v>
      </c>
      <c r="M203"/>
      <c r="N203"/>
      <c r="O203" s="9"/>
      <c r="P203" s="9"/>
      <c r="Q203" s="2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5"/>
      <c r="AI203" s="9"/>
      <c r="AJ203" s="9"/>
      <c r="AN203" s="9"/>
      <c r="AO203" s="9"/>
      <c r="AP203" s="9"/>
    </row>
    <row r="204" spans="1:42" outlineLevel="1" x14ac:dyDescent="0.35">
      <c r="A204" s="17">
        <f>MAX($A$10:A203)+1</f>
        <v>195</v>
      </c>
      <c r="B204" s="5" t="s">
        <v>372</v>
      </c>
      <c r="C204" s="5" t="s">
        <v>411</v>
      </c>
      <c r="D204" s="5" t="s">
        <v>412</v>
      </c>
      <c r="E204" s="46">
        <v>390.1</v>
      </c>
      <c r="F204" s="6">
        <v>0</v>
      </c>
      <c r="G204" s="6">
        <f t="shared" si="13"/>
        <v>0</v>
      </c>
      <c r="H204" s="47">
        <v>45657</v>
      </c>
      <c r="I204" s="7">
        <v>0</v>
      </c>
      <c r="J204" s="6">
        <f t="shared" si="14"/>
        <v>0</v>
      </c>
      <c r="K204" s="6"/>
      <c r="M204"/>
      <c r="N204"/>
      <c r="O204" s="9"/>
      <c r="P204" s="9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5"/>
      <c r="AI204" s="9"/>
      <c r="AJ204" s="9"/>
      <c r="AN204" s="9"/>
      <c r="AO204" s="9"/>
      <c r="AP204" s="9"/>
    </row>
    <row r="205" spans="1:42" outlineLevel="1" x14ac:dyDescent="0.35">
      <c r="A205" s="17">
        <f>MAX($A$10:A204)+1</f>
        <v>196</v>
      </c>
      <c r="B205" s="5" t="s">
        <v>372</v>
      </c>
      <c r="C205" s="5" t="s">
        <v>413</v>
      </c>
      <c r="D205" s="5" t="s">
        <v>414</v>
      </c>
      <c r="E205" s="46">
        <v>394.1</v>
      </c>
      <c r="F205" s="6">
        <v>12729.9</v>
      </c>
      <c r="G205" s="6">
        <f t="shared" si="13"/>
        <v>12729.9</v>
      </c>
      <c r="H205" s="47">
        <v>45412</v>
      </c>
      <c r="I205" s="7">
        <v>0</v>
      </c>
      <c r="J205" s="6">
        <f t="shared" si="14"/>
        <v>0</v>
      </c>
      <c r="K205" s="6"/>
      <c r="M205"/>
      <c r="N205"/>
      <c r="O205" s="9"/>
      <c r="P205" s="9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5"/>
      <c r="AI205" s="9"/>
      <c r="AJ205" s="9"/>
      <c r="AN205" s="9"/>
      <c r="AO205" s="9"/>
      <c r="AP205" s="9"/>
    </row>
    <row r="206" spans="1:42" outlineLevel="1" x14ac:dyDescent="0.35">
      <c r="A206" s="17">
        <f>MAX($A$10:A205)+1</f>
        <v>197</v>
      </c>
      <c r="B206" s="5" t="s">
        <v>372</v>
      </c>
      <c r="C206" s="5" t="s">
        <v>415</v>
      </c>
      <c r="D206" s="5" t="s">
        <v>416</v>
      </c>
      <c r="E206" s="46">
        <v>390.1</v>
      </c>
      <c r="F206" s="6">
        <v>37696.400500000003</v>
      </c>
      <c r="G206" s="6">
        <f t="shared" si="13"/>
        <v>37696.400500000003</v>
      </c>
      <c r="H206" s="47">
        <v>45382</v>
      </c>
      <c r="I206" s="7">
        <v>0</v>
      </c>
      <c r="J206" s="6">
        <f t="shared" si="14"/>
        <v>0</v>
      </c>
      <c r="K206" s="6"/>
      <c r="M206"/>
      <c r="N206"/>
      <c r="O206" s="9"/>
      <c r="P206" s="9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I206" s="9"/>
      <c r="AJ206" s="9"/>
      <c r="AN206" s="9"/>
      <c r="AO206" s="9"/>
      <c r="AP206" s="9"/>
    </row>
    <row r="207" spans="1:42" outlineLevel="1" x14ac:dyDescent="0.35">
      <c r="A207" s="17">
        <f>MAX($A$10:A206)+1</f>
        <v>198</v>
      </c>
      <c r="B207" s="5" t="s">
        <v>372</v>
      </c>
      <c r="C207" s="10" t="s">
        <v>417</v>
      </c>
      <c r="D207" s="10" t="s">
        <v>418</v>
      </c>
      <c r="E207" s="46">
        <v>394.1</v>
      </c>
      <c r="F207" s="6">
        <v>0</v>
      </c>
      <c r="G207" s="6">
        <f t="shared" si="13"/>
        <v>0</v>
      </c>
      <c r="I207" s="2">
        <v>4451.47</v>
      </c>
      <c r="J207" s="6">
        <f t="shared" si="14"/>
        <v>4451.47</v>
      </c>
      <c r="K207" s="47">
        <v>45747</v>
      </c>
      <c r="M207"/>
      <c r="N207"/>
      <c r="O207" s="9"/>
      <c r="P207" s="9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I207" s="9"/>
      <c r="AJ207" s="9"/>
      <c r="AN207" s="9"/>
      <c r="AO207" s="9"/>
      <c r="AP207" s="9"/>
    </row>
    <row r="208" spans="1:42" outlineLevel="1" x14ac:dyDescent="0.35">
      <c r="A208" s="17">
        <f>MAX($A$10:A207)+1</f>
        <v>199</v>
      </c>
      <c r="B208" s="5" t="s">
        <v>372</v>
      </c>
      <c r="C208" s="5" t="s">
        <v>419</v>
      </c>
      <c r="D208" s="5" t="s">
        <v>420</v>
      </c>
      <c r="E208" s="46">
        <v>394.1</v>
      </c>
      <c r="F208" s="6">
        <v>1592.8</v>
      </c>
      <c r="G208" s="6">
        <f t="shared" si="13"/>
        <v>1592.8</v>
      </c>
      <c r="H208" s="47">
        <v>45357</v>
      </c>
      <c r="I208" s="7">
        <v>0</v>
      </c>
      <c r="J208" s="6">
        <f t="shared" si="14"/>
        <v>0</v>
      </c>
      <c r="K208" s="6"/>
      <c r="M208"/>
      <c r="N208"/>
      <c r="O208" s="9"/>
      <c r="P208" s="9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I208" s="9"/>
      <c r="AJ208" s="9"/>
      <c r="AN208" s="9"/>
      <c r="AO208" s="9"/>
      <c r="AP208" s="9"/>
    </row>
    <row r="209" spans="1:42" outlineLevel="1" x14ac:dyDescent="0.35">
      <c r="A209" s="17">
        <f>MAX($A$10:A208)+1</f>
        <v>200</v>
      </c>
      <c r="B209" s="5" t="s">
        <v>372</v>
      </c>
      <c r="C209" s="5" t="s">
        <v>421</v>
      </c>
      <c r="D209" s="5" t="s">
        <v>422</v>
      </c>
      <c r="E209" s="46">
        <v>394.1</v>
      </c>
      <c r="F209" s="6">
        <v>10082.290000000001</v>
      </c>
      <c r="G209" s="6">
        <f t="shared" si="13"/>
        <v>10082.290000000001</v>
      </c>
      <c r="H209" s="47">
        <v>45357</v>
      </c>
      <c r="I209" s="7">
        <v>0</v>
      </c>
      <c r="J209" s="6">
        <f t="shared" si="14"/>
        <v>0</v>
      </c>
      <c r="K209" s="6"/>
      <c r="M209"/>
      <c r="N209"/>
      <c r="O209" s="9"/>
      <c r="P209" s="9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I209" s="9"/>
      <c r="AJ209" s="9"/>
      <c r="AN209" s="9"/>
      <c r="AO209" s="9"/>
      <c r="AP209" s="9"/>
    </row>
    <row r="210" spans="1:42" outlineLevel="1" x14ac:dyDescent="0.35">
      <c r="A210" s="17">
        <f>MAX($A$10:A209)+1</f>
        <v>201</v>
      </c>
      <c r="B210" s="5" t="s">
        <v>372</v>
      </c>
      <c r="C210" s="5" t="s">
        <v>423</v>
      </c>
      <c r="D210" s="5" t="s">
        <v>424</v>
      </c>
      <c r="E210" s="46">
        <v>394.1</v>
      </c>
      <c r="F210" s="6">
        <v>102940.75</v>
      </c>
      <c r="G210" s="6">
        <f t="shared" si="13"/>
        <v>102940.75</v>
      </c>
      <c r="H210" s="47">
        <v>45657</v>
      </c>
      <c r="I210" s="7">
        <v>103176.5</v>
      </c>
      <c r="J210" s="6">
        <f t="shared" si="14"/>
        <v>103176.5</v>
      </c>
      <c r="K210" s="45">
        <v>45657</v>
      </c>
      <c r="M210"/>
      <c r="N210"/>
      <c r="O210" s="9"/>
      <c r="P210" s="9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I210" s="9"/>
      <c r="AJ210" s="9"/>
      <c r="AN210" s="9"/>
      <c r="AO210" s="9"/>
      <c r="AP210" s="9"/>
    </row>
    <row r="211" spans="1:42" outlineLevel="1" x14ac:dyDescent="0.35">
      <c r="A211" s="17">
        <f>MAX($A$10:A210)+1</f>
        <v>202</v>
      </c>
      <c r="B211" s="5" t="s">
        <v>372</v>
      </c>
      <c r="C211" s="5" t="s">
        <v>425</v>
      </c>
      <c r="D211" s="5" t="s">
        <v>426</v>
      </c>
      <c r="E211" s="46">
        <v>394.1</v>
      </c>
      <c r="F211" s="6">
        <v>32137.600000000002</v>
      </c>
      <c r="G211" s="6">
        <f t="shared" si="13"/>
        <v>32137.600000000002</v>
      </c>
      <c r="H211" s="47">
        <v>45383</v>
      </c>
      <c r="I211" s="7">
        <v>0</v>
      </c>
      <c r="J211" s="6">
        <f t="shared" si="14"/>
        <v>0</v>
      </c>
      <c r="K211" s="6"/>
      <c r="M211"/>
      <c r="N211"/>
      <c r="O211" s="9"/>
      <c r="P211" s="9"/>
      <c r="Q211" s="2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I211" s="9"/>
      <c r="AJ211" s="9"/>
      <c r="AN211" s="9"/>
      <c r="AO211" s="9"/>
      <c r="AP211" s="9"/>
    </row>
    <row r="212" spans="1:42" outlineLevel="1" x14ac:dyDescent="0.35">
      <c r="A212" s="17">
        <f>MAX($A$10:A211)+1</f>
        <v>203</v>
      </c>
      <c r="B212" s="5" t="s">
        <v>372</v>
      </c>
      <c r="C212" s="5" t="s">
        <v>427</v>
      </c>
      <c r="D212" s="5" t="s">
        <v>428</v>
      </c>
      <c r="E212" s="46">
        <v>394.1</v>
      </c>
      <c r="F212" s="6">
        <v>0</v>
      </c>
      <c r="G212" s="6">
        <f t="shared" si="13"/>
        <v>0</v>
      </c>
      <c r="H212" s="47"/>
      <c r="I212" s="7">
        <v>34224.400000000001</v>
      </c>
      <c r="J212" s="6">
        <f t="shared" si="14"/>
        <v>34224.400000000001</v>
      </c>
      <c r="K212" s="45">
        <v>45748</v>
      </c>
      <c r="M212"/>
      <c r="N212"/>
      <c r="O212" s="9"/>
      <c r="P212" s="9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I212" s="9"/>
      <c r="AJ212" s="9"/>
      <c r="AN212" s="9"/>
      <c r="AO212" s="9"/>
      <c r="AP212" s="9"/>
    </row>
    <row r="213" spans="1:42" outlineLevel="1" x14ac:dyDescent="0.35">
      <c r="A213" s="17">
        <f>MAX($A$10:A212)+1</f>
        <v>204</v>
      </c>
      <c r="B213" s="5" t="s">
        <v>372</v>
      </c>
      <c r="C213" s="5" t="s">
        <v>429</v>
      </c>
      <c r="D213" s="5" t="s">
        <v>430</v>
      </c>
      <c r="E213" s="46">
        <v>394.1</v>
      </c>
      <c r="F213" s="6">
        <v>0</v>
      </c>
      <c r="G213" s="6">
        <f t="shared" si="13"/>
        <v>0</v>
      </c>
      <c r="H213" s="47"/>
      <c r="I213" s="7">
        <v>13271.01</v>
      </c>
      <c r="J213" s="6">
        <f t="shared" si="14"/>
        <v>13271.01</v>
      </c>
      <c r="K213" s="45">
        <v>45777</v>
      </c>
      <c r="M213"/>
      <c r="N213"/>
      <c r="O213" s="9"/>
      <c r="P213" s="49"/>
      <c r="Q213" s="2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I213" s="9"/>
      <c r="AJ213" s="9"/>
      <c r="AN213" s="9"/>
      <c r="AO213" s="9"/>
      <c r="AP213" s="9"/>
    </row>
    <row r="214" spans="1:42" outlineLevel="1" x14ac:dyDescent="0.35">
      <c r="A214" s="17">
        <f>MAX($A$10:A213)+1</f>
        <v>205</v>
      </c>
      <c r="B214" s="5" t="s">
        <v>372</v>
      </c>
      <c r="C214" s="5" t="s">
        <v>431</v>
      </c>
      <c r="D214" s="5" t="s">
        <v>432</v>
      </c>
      <c r="E214" s="46">
        <v>394.1</v>
      </c>
      <c r="F214" s="6">
        <v>3439.73</v>
      </c>
      <c r="G214" s="6">
        <f t="shared" si="13"/>
        <v>3439.73</v>
      </c>
      <c r="H214" s="47">
        <v>45412</v>
      </c>
      <c r="I214" s="7">
        <v>0</v>
      </c>
      <c r="J214" s="6">
        <f t="shared" si="14"/>
        <v>0</v>
      </c>
      <c r="K214" s="6"/>
      <c r="M214"/>
      <c r="N214"/>
      <c r="O214" s="9"/>
      <c r="P214" s="9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I214" s="9"/>
      <c r="AJ214" s="9"/>
      <c r="AN214" s="9"/>
      <c r="AO214" s="9"/>
      <c r="AP214" s="9"/>
    </row>
    <row r="215" spans="1:42" outlineLevel="1" x14ac:dyDescent="0.35">
      <c r="A215" s="17">
        <f>MAX($A$10:A214)+1</f>
        <v>206</v>
      </c>
      <c r="B215" s="5" t="s">
        <v>372</v>
      </c>
      <c r="C215" s="5" t="s">
        <v>433</v>
      </c>
      <c r="D215" s="5" t="s">
        <v>434</v>
      </c>
      <c r="E215" s="46">
        <v>394.1</v>
      </c>
      <c r="F215" s="6">
        <v>7532.25</v>
      </c>
      <c r="G215" s="6">
        <f t="shared" si="13"/>
        <v>7532.25</v>
      </c>
      <c r="H215" s="47">
        <v>45412</v>
      </c>
      <c r="I215" s="7">
        <v>0</v>
      </c>
      <c r="J215" s="6">
        <f t="shared" si="14"/>
        <v>0</v>
      </c>
      <c r="K215" s="6"/>
      <c r="M215"/>
      <c r="N215"/>
      <c r="O215" s="9"/>
      <c r="P215" s="9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I215" s="9"/>
      <c r="AJ215" s="9"/>
      <c r="AN215" s="9"/>
      <c r="AO215" s="9"/>
      <c r="AP215" s="9"/>
    </row>
    <row r="216" spans="1:42" outlineLevel="1" x14ac:dyDescent="0.35">
      <c r="A216" s="17">
        <f>MAX($A$10:A215)+1</f>
        <v>207</v>
      </c>
      <c r="B216" s="5" t="s">
        <v>372</v>
      </c>
      <c r="C216" s="5" t="s">
        <v>435</v>
      </c>
      <c r="D216" s="5" t="s">
        <v>436</v>
      </c>
      <c r="E216" s="46">
        <v>394.1</v>
      </c>
      <c r="F216" s="6">
        <v>50215</v>
      </c>
      <c r="G216" s="6">
        <f t="shared" si="13"/>
        <v>50215</v>
      </c>
      <c r="H216" s="47">
        <v>45505</v>
      </c>
      <c r="I216" s="7">
        <v>0</v>
      </c>
      <c r="J216" s="6">
        <f t="shared" si="14"/>
        <v>0</v>
      </c>
      <c r="K216" s="6"/>
      <c r="M216"/>
      <c r="N216"/>
      <c r="O216" s="9"/>
      <c r="P216" s="9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I216" s="9"/>
      <c r="AJ216" s="9"/>
      <c r="AN216" s="9"/>
      <c r="AO216" s="9"/>
      <c r="AP216" s="9"/>
    </row>
    <row r="217" spans="1:42" outlineLevel="1" x14ac:dyDescent="0.35">
      <c r="A217" s="17">
        <f>MAX($A$10:A216)+1</f>
        <v>208</v>
      </c>
      <c r="B217" s="5" t="s">
        <v>372</v>
      </c>
      <c r="C217" s="5" t="s">
        <v>437</v>
      </c>
      <c r="D217" s="5" t="s">
        <v>438</v>
      </c>
      <c r="E217" s="46">
        <v>398</v>
      </c>
      <c r="F217" s="6">
        <v>0</v>
      </c>
      <c r="G217" s="6">
        <f t="shared" ref="G217:G248" si="15">+F217</f>
        <v>0</v>
      </c>
      <c r="H217" s="47"/>
      <c r="I217" s="7">
        <v>4026.4</v>
      </c>
      <c r="J217" s="6">
        <f t="shared" ref="J217:J238" si="16">+I217</f>
        <v>4026.4</v>
      </c>
      <c r="K217" s="45">
        <v>45716</v>
      </c>
      <c r="M217"/>
      <c r="N217"/>
      <c r="O217" s="9"/>
      <c r="P217" s="9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I217" s="9"/>
      <c r="AJ217" s="9"/>
      <c r="AN217" s="9"/>
      <c r="AO217" s="9"/>
      <c r="AP217" s="9"/>
    </row>
    <row r="218" spans="1:42" outlineLevel="1" x14ac:dyDescent="0.35">
      <c r="A218" s="17">
        <f>MAX($A$10:A217)+1</f>
        <v>209</v>
      </c>
      <c r="B218" s="5" t="s">
        <v>372</v>
      </c>
      <c r="C218" s="5" t="s">
        <v>439</v>
      </c>
      <c r="D218" s="5" t="s">
        <v>440</v>
      </c>
      <c r="E218" s="46">
        <v>394.1</v>
      </c>
      <c r="F218" s="6">
        <v>4017.2000000000003</v>
      </c>
      <c r="G218" s="6">
        <f t="shared" si="15"/>
        <v>4017.2000000000003</v>
      </c>
      <c r="H218" s="47">
        <v>45350</v>
      </c>
      <c r="I218" s="7">
        <v>0</v>
      </c>
      <c r="J218" s="6">
        <f t="shared" si="16"/>
        <v>0</v>
      </c>
      <c r="K218" s="6"/>
      <c r="M218"/>
      <c r="N218"/>
      <c r="O218" s="9"/>
      <c r="P218" s="9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I218" s="9"/>
      <c r="AJ218" s="9"/>
      <c r="AN218" s="9"/>
      <c r="AO218" s="9"/>
      <c r="AP218" s="9"/>
    </row>
    <row r="219" spans="1:42" outlineLevel="1" x14ac:dyDescent="0.35">
      <c r="A219" s="17">
        <f>MAX($A$10:A218)+1</f>
        <v>210</v>
      </c>
      <c r="B219" s="5" t="s">
        <v>372</v>
      </c>
      <c r="C219" s="5" t="s">
        <v>441</v>
      </c>
      <c r="D219" s="5" t="s">
        <v>442</v>
      </c>
      <c r="E219" s="46">
        <v>394.1</v>
      </c>
      <c r="F219" s="6">
        <v>2510.75</v>
      </c>
      <c r="G219" s="6">
        <f t="shared" si="15"/>
        <v>2510.75</v>
      </c>
      <c r="H219" s="47">
        <v>45350</v>
      </c>
      <c r="I219" s="7">
        <v>0</v>
      </c>
      <c r="J219" s="6">
        <f t="shared" si="16"/>
        <v>0</v>
      </c>
      <c r="K219" s="6"/>
      <c r="M219"/>
      <c r="N219"/>
      <c r="O219" s="9"/>
      <c r="P219" s="9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I219" s="9"/>
      <c r="AJ219" s="9"/>
      <c r="AN219" s="9"/>
      <c r="AO219" s="9"/>
      <c r="AP219" s="9"/>
    </row>
    <row r="220" spans="1:42" outlineLevel="1" x14ac:dyDescent="0.35">
      <c r="A220" s="17">
        <f>MAX($A$10:A219)+1</f>
        <v>211</v>
      </c>
      <c r="B220" s="5" t="s">
        <v>372</v>
      </c>
      <c r="C220" s="5" t="s">
        <v>443</v>
      </c>
      <c r="D220" s="5" t="s">
        <v>444</v>
      </c>
      <c r="E220" s="46">
        <v>394.1</v>
      </c>
      <c r="F220" s="6">
        <v>1506.45</v>
      </c>
      <c r="G220" s="6">
        <f t="shared" si="15"/>
        <v>1506.45</v>
      </c>
      <c r="H220" s="47">
        <v>45321</v>
      </c>
      <c r="I220" s="7">
        <v>0</v>
      </c>
      <c r="J220" s="6">
        <f t="shared" si="16"/>
        <v>0</v>
      </c>
      <c r="K220" s="6"/>
      <c r="M220"/>
      <c r="N220"/>
      <c r="O220" s="9"/>
      <c r="P220" s="9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I220" s="9"/>
      <c r="AJ220" s="9"/>
      <c r="AN220" s="9"/>
      <c r="AO220" s="9"/>
      <c r="AP220" s="9"/>
    </row>
    <row r="221" spans="1:42" outlineLevel="1" x14ac:dyDescent="0.35">
      <c r="A221" s="17">
        <f>MAX($A$10:A220)+1</f>
        <v>212</v>
      </c>
      <c r="B221" s="5" t="s">
        <v>372</v>
      </c>
      <c r="C221" s="5" t="s">
        <v>445</v>
      </c>
      <c r="D221" s="5" t="s">
        <v>446</v>
      </c>
      <c r="E221" s="46">
        <v>398</v>
      </c>
      <c r="F221" s="6">
        <v>2008.6000000000001</v>
      </c>
      <c r="G221" s="6">
        <f t="shared" si="15"/>
        <v>2008.6000000000001</v>
      </c>
      <c r="H221" s="47">
        <v>45381</v>
      </c>
      <c r="I221" s="7">
        <v>0</v>
      </c>
      <c r="J221" s="6">
        <f t="shared" si="16"/>
        <v>0</v>
      </c>
      <c r="K221" s="6"/>
      <c r="M221"/>
      <c r="N221"/>
      <c r="O221" s="9"/>
      <c r="P221" s="9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I221" s="9"/>
      <c r="AJ221" s="9"/>
      <c r="AN221" s="9"/>
      <c r="AO221" s="9"/>
      <c r="AP221" s="9"/>
    </row>
    <row r="222" spans="1:42" outlineLevel="1" x14ac:dyDescent="0.35">
      <c r="A222" s="17">
        <f>MAX($A$10:A221)+1</f>
        <v>213</v>
      </c>
      <c r="B222" s="5" t="s">
        <v>372</v>
      </c>
      <c r="C222" s="5" t="s">
        <v>447</v>
      </c>
      <c r="D222" s="5" t="s">
        <v>448</v>
      </c>
      <c r="E222" s="46">
        <v>394.1</v>
      </c>
      <c r="F222" s="6">
        <v>10043</v>
      </c>
      <c r="G222" s="6">
        <f t="shared" si="15"/>
        <v>10043</v>
      </c>
      <c r="H222" s="47">
        <v>45483</v>
      </c>
      <c r="I222" s="7">
        <v>0</v>
      </c>
      <c r="J222" s="6">
        <f t="shared" si="16"/>
        <v>0</v>
      </c>
      <c r="K222" s="6"/>
      <c r="M222"/>
      <c r="N222"/>
      <c r="O222" s="9"/>
      <c r="P222" s="9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I222" s="9"/>
      <c r="AJ222" s="9"/>
      <c r="AN222" s="9"/>
      <c r="AO222" s="9"/>
      <c r="AP222" s="9"/>
    </row>
    <row r="223" spans="1:42" outlineLevel="1" x14ac:dyDescent="0.35">
      <c r="A223" s="17">
        <f>MAX($A$10:A222)+1</f>
        <v>214</v>
      </c>
      <c r="B223" s="5" t="s">
        <v>372</v>
      </c>
      <c r="C223" s="5" t="s">
        <v>449</v>
      </c>
      <c r="D223" s="5" t="s">
        <v>450</v>
      </c>
      <c r="E223" s="46">
        <v>397.3</v>
      </c>
      <c r="F223" s="6">
        <v>75322.5</v>
      </c>
      <c r="G223" s="6">
        <f t="shared" si="15"/>
        <v>75322.5</v>
      </c>
      <c r="H223" s="47">
        <v>45366</v>
      </c>
      <c r="I223" s="7">
        <v>0</v>
      </c>
      <c r="J223" s="6">
        <f t="shared" si="16"/>
        <v>0</v>
      </c>
      <c r="K223" s="6"/>
      <c r="M223"/>
      <c r="N223"/>
      <c r="O223" s="9"/>
      <c r="P223" s="9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I223" s="9"/>
      <c r="AJ223" s="9"/>
      <c r="AN223" s="9"/>
      <c r="AO223" s="9"/>
      <c r="AP223" s="9"/>
    </row>
    <row r="224" spans="1:42" outlineLevel="1" x14ac:dyDescent="0.35">
      <c r="A224" s="17">
        <f>MAX($A$10:A223)+1</f>
        <v>215</v>
      </c>
      <c r="B224" s="5" t="s">
        <v>372</v>
      </c>
      <c r="C224" s="5" t="s">
        <v>451</v>
      </c>
      <c r="D224" s="5" t="s">
        <v>452</v>
      </c>
      <c r="E224" s="46">
        <v>391.3</v>
      </c>
      <c r="F224" s="6">
        <v>45193.5</v>
      </c>
      <c r="G224" s="6">
        <f t="shared" si="15"/>
        <v>45193.5</v>
      </c>
      <c r="H224" s="47">
        <v>45550</v>
      </c>
      <c r="I224" s="7">
        <v>0</v>
      </c>
      <c r="J224" s="6">
        <f t="shared" si="16"/>
        <v>0</v>
      </c>
      <c r="K224" s="6"/>
      <c r="M224"/>
      <c r="N224"/>
      <c r="O224" s="9"/>
      <c r="P224" s="9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I224" s="9"/>
      <c r="AJ224" s="9"/>
      <c r="AN224" s="9"/>
      <c r="AO224" s="9"/>
      <c r="AP224" s="9"/>
    </row>
    <row r="225" spans="1:42" outlineLevel="1" x14ac:dyDescent="0.35">
      <c r="A225" s="17">
        <f>MAX($A$10:A224)+1</f>
        <v>216</v>
      </c>
      <c r="B225" s="5" t="s">
        <v>372</v>
      </c>
      <c r="C225" s="5" t="s">
        <v>453</v>
      </c>
      <c r="D225" s="5" t="s">
        <v>454</v>
      </c>
      <c r="E225" s="46">
        <v>397.2</v>
      </c>
      <c r="F225" s="6">
        <v>0</v>
      </c>
      <c r="G225" s="6">
        <f t="shared" si="15"/>
        <v>0</v>
      </c>
      <c r="H225" s="47"/>
      <c r="I225" s="7">
        <v>4533.9277200000006</v>
      </c>
      <c r="J225" s="6">
        <f t="shared" si="16"/>
        <v>4533.9277200000006</v>
      </c>
      <c r="K225" s="45">
        <v>45961</v>
      </c>
      <c r="M225"/>
      <c r="N225"/>
      <c r="O225" s="9"/>
      <c r="P225" s="9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I225" s="9"/>
      <c r="AJ225" s="9"/>
      <c r="AN225" s="9"/>
      <c r="AO225" s="9"/>
      <c r="AP225" s="9"/>
    </row>
    <row r="226" spans="1:42" outlineLevel="1" x14ac:dyDescent="0.35">
      <c r="A226" s="17">
        <f>MAX($A$10:A225)+1</f>
        <v>217</v>
      </c>
      <c r="B226" s="5" t="s">
        <v>372</v>
      </c>
      <c r="C226" s="5" t="s">
        <v>455</v>
      </c>
      <c r="D226" s="5" t="s">
        <v>456</v>
      </c>
      <c r="E226" s="46">
        <v>394.1</v>
      </c>
      <c r="F226" s="6">
        <v>1506.45</v>
      </c>
      <c r="G226" s="6">
        <f t="shared" si="15"/>
        <v>1506.45</v>
      </c>
      <c r="H226" s="47">
        <v>45321</v>
      </c>
      <c r="I226" s="7">
        <v>0</v>
      </c>
      <c r="J226" s="6">
        <f t="shared" si="16"/>
        <v>0</v>
      </c>
      <c r="K226" s="6"/>
      <c r="M226"/>
      <c r="N226"/>
      <c r="O226" s="9"/>
      <c r="P226" s="9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I226" s="9"/>
      <c r="AJ226" s="9"/>
      <c r="AN226" s="9"/>
      <c r="AO226" s="9"/>
      <c r="AP226" s="9"/>
    </row>
    <row r="227" spans="1:42" outlineLevel="1" x14ac:dyDescent="0.35">
      <c r="A227" s="17">
        <f>MAX($A$10:A226)+1</f>
        <v>218</v>
      </c>
      <c r="B227" s="5" t="s">
        <v>372</v>
      </c>
      <c r="C227" s="5" t="s">
        <v>457</v>
      </c>
      <c r="D227" s="5" t="s">
        <v>458</v>
      </c>
      <c r="E227" s="46">
        <v>394.1</v>
      </c>
      <c r="F227" s="6">
        <v>1506.45</v>
      </c>
      <c r="G227" s="6">
        <f t="shared" si="15"/>
        <v>1506.45</v>
      </c>
      <c r="H227" s="47">
        <v>45321</v>
      </c>
      <c r="I227" s="7">
        <v>0</v>
      </c>
      <c r="J227" s="6">
        <f t="shared" si="16"/>
        <v>0</v>
      </c>
      <c r="K227" s="6"/>
      <c r="M227"/>
      <c r="N227"/>
      <c r="O227" s="9"/>
      <c r="P227" s="9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I227" s="9"/>
      <c r="AJ227" s="9"/>
      <c r="AN227" s="9"/>
      <c r="AO227" s="9"/>
      <c r="AP227" s="9"/>
    </row>
    <row r="228" spans="1:42" outlineLevel="1" x14ac:dyDescent="0.35">
      <c r="A228" s="17">
        <f>MAX($A$10:A227)+1</f>
        <v>219</v>
      </c>
      <c r="B228" s="5" t="s">
        <v>372</v>
      </c>
      <c r="C228" s="5" t="s">
        <v>459</v>
      </c>
      <c r="D228" s="5" t="s">
        <v>460</v>
      </c>
      <c r="E228" s="46">
        <v>394.1</v>
      </c>
      <c r="F228" s="6">
        <v>9800.418528000002</v>
      </c>
      <c r="G228" s="6">
        <f t="shared" si="15"/>
        <v>9800.418528000002</v>
      </c>
      <c r="H228" s="47">
        <v>45349</v>
      </c>
      <c r="I228" s="7">
        <v>0</v>
      </c>
      <c r="J228" s="6">
        <f t="shared" si="16"/>
        <v>0</v>
      </c>
      <c r="K228" s="6"/>
      <c r="M228"/>
      <c r="N228"/>
      <c r="O228" s="9"/>
      <c r="P228" s="9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I228" s="9"/>
      <c r="AJ228" s="9"/>
      <c r="AN228" s="9"/>
      <c r="AO228" s="9"/>
      <c r="AP228" s="9"/>
    </row>
    <row r="229" spans="1:42" outlineLevel="1" x14ac:dyDescent="0.35">
      <c r="A229" s="17">
        <f>MAX($A$10:A228)+1</f>
        <v>220</v>
      </c>
      <c r="B229" s="5" t="s">
        <v>372</v>
      </c>
      <c r="C229" s="5" t="s">
        <v>461</v>
      </c>
      <c r="D229" s="5" t="s">
        <v>462</v>
      </c>
      <c r="E229" s="46">
        <v>394.1</v>
      </c>
      <c r="F229" s="6">
        <v>3769.64005</v>
      </c>
      <c r="G229" s="6">
        <f t="shared" si="15"/>
        <v>3769.64005</v>
      </c>
      <c r="H229" s="47">
        <v>45349</v>
      </c>
      <c r="I229" s="7">
        <v>0</v>
      </c>
      <c r="J229" s="6">
        <f t="shared" si="16"/>
        <v>0</v>
      </c>
      <c r="K229" s="6"/>
      <c r="M229"/>
      <c r="N229"/>
      <c r="O229" s="9"/>
      <c r="P229" s="9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I229" s="9"/>
      <c r="AJ229" s="9"/>
      <c r="AN229" s="9"/>
      <c r="AO229" s="9"/>
      <c r="AP229" s="9"/>
    </row>
    <row r="230" spans="1:42" outlineLevel="1" x14ac:dyDescent="0.35">
      <c r="A230" s="17">
        <f>MAX($A$10:A229)+1</f>
        <v>221</v>
      </c>
      <c r="B230" s="5" t="s">
        <v>372</v>
      </c>
      <c r="C230" s="5" t="s">
        <v>463</v>
      </c>
      <c r="D230" s="5" t="s">
        <v>464</v>
      </c>
      <c r="E230" s="46">
        <v>394.1</v>
      </c>
      <c r="F230" s="6">
        <v>2638.7480350000001</v>
      </c>
      <c r="G230" s="6">
        <f t="shared" si="15"/>
        <v>2638.7480350000001</v>
      </c>
      <c r="H230" s="47">
        <v>45365</v>
      </c>
      <c r="I230" s="7">
        <v>0</v>
      </c>
      <c r="J230" s="6">
        <f t="shared" si="16"/>
        <v>0</v>
      </c>
      <c r="K230" s="6"/>
      <c r="M230"/>
      <c r="N230"/>
      <c r="O230" s="9"/>
      <c r="P230" s="9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I230" s="9"/>
      <c r="AJ230" s="9"/>
      <c r="AN230" s="9"/>
      <c r="AO230" s="9"/>
      <c r="AP230" s="9"/>
    </row>
    <row r="231" spans="1:42" outlineLevel="1" x14ac:dyDescent="0.35">
      <c r="A231" s="17">
        <f>MAX($A$10:A230)+1</f>
        <v>222</v>
      </c>
      <c r="B231" s="5" t="s">
        <v>372</v>
      </c>
      <c r="C231" s="5" t="s">
        <v>465</v>
      </c>
      <c r="D231" s="5" t="s">
        <v>466</v>
      </c>
      <c r="E231" s="46">
        <v>394.1</v>
      </c>
      <c r="F231" s="6">
        <v>10554.99214</v>
      </c>
      <c r="G231" s="6">
        <f t="shared" si="15"/>
        <v>10554.99214</v>
      </c>
      <c r="H231" s="47">
        <v>45458</v>
      </c>
      <c r="I231" s="7">
        <v>0</v>
      </c>
      <c r="J231" s="6">
        <f t="shared" si="16"/>
        <v>0</v>
      </c>
      <c r="K231" s="6"/>
      <c r="M231"/>
      <c r="N231"/>
      <c r="O231" s="9"/>
      <c r="P231" s="9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I231" s="9"/>
      <c r="AJ231" s="9"/>
      <c r="AN231" s="9"/>
      <c r="AO231" s="9"/>
      <c r="AP231" s="9"/>
    </row>
    <row r="232" spans="1:42" outlineLevel="1" x14ac:dyDescent="0.35">
      <c r="A232" s="17">
        <f>MAX($A$10:A231)+1</f>
        <v>223</v>
      </c>
      <c r="B232" s="5" t="s">
        <v>372</v>
      </c>
      <c r="C232" s="5" t="s">
        <v>467</v>
      </c>
      <c r="D232" s="5" t="s">
        <v>468</v>
      </c>
      <c r="E232" s="46">
        <v>394.1</v>
      </c>
      <c r="F232" s="6">
        <v>0</v>
      </c>
      <c r="G232" s="6">
        <f t="shared" si="15"/>
        <v>0</v>
      </c>
      <c r="H232" s="47"/>
      <c r="I232" s="7">
        <v>19219.010000000002</v>
      </c>
      <c r="J232" s="6">
        <f t="shared" si="16"/>
        <v>19219.010000000002</v>
      </c>
      <c r="K232" s="45">
        <v>45716</v>
      </c>
      <c r="M232"/>
      <c r="N232"/>
      <c r="O232" s="9"/>
      <c r="P232" s="9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I232" s="9"/>
      <c r="AJ232" s="9"/>
      <c r="AN232" s="9"/>
      <c r="AO232" s="9"/>
      <c r="AP232" s="9"/>
    </row>
    <row r="233" spans="1:42" outlineLevel="1" x14ac:dyDescent="0.35">
      <c r="A233" s="17">
        <f>MAX($A$10:A232)+1</f>
        <v>224</v>
      </c>
      <c r="B233" s="5" t="s">
        <v>372</v>
      </c>
      <c r="C233" s="5" t="s">
        <v>469</v>
      </c>
      <c r="D233" s="5" t="s">
        <v>470</v>
      </c>
      <c r="E233" s="46">
        <v>394.1</v>
      </c>
      <c r="F233" s="6">
        <v>15078.5602</v>
      </c>
      <c r="G233" s="6">
        <f t="shared" si="15"/>
        <v>15078.5602</v>
      </c>
      <c r="H233" s="47">
        <v>45458</v>
      </c>
      <c r="I233" s="7">
        <v>0</v>
      </c>
      <c r="J233" s="6">
        <f t="shared" si="16"/>
        <v>0</v>
      </c>
      <c r="K233" s="6"/>
      <c r="M233"/>
      <c r="N233"/>
      <c r="O233" s="9"/>
      <c r="P233" s="9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I233" s="9"/>
      <c r="AJ233" s="9"/>
      <c r="AN233" s="9"/>
      <c r="AO233" s="9"/>
      <c r="AP233" s="9"/>
    </row>
    <row r="234" spans="1:42" outlineLevel="1" x14ac:dyDescent="0.35">
      <c r="A234" s="17">
        <f>MAX($A$10:A233)+1</f>
        <v>225</v>
      </c>
      <c r="B234" s="5" t="s">
        <v>372</v>
      </c>
      <c r="C234" s="5" t="s">
        <v>471</v>
      </c>
      <c r="D234" s="5" t="s">
        <v>472</v>
      </c>
      <c r="E234" s="46">
        <v>394.1</v>
      </c>
      <c r="F234" s="6">
        <v>8293.2081100000014</v>
      </c>
      <c r="G234" s="6">
        <f t="shared" si="15"/>
        <v>8293.2081100000014</v>
      </c>
      <c r="H234" s="47">
        <v>45458</v>
      </c>
      <c r="I234" s="7">
        <v>0</v>
      </c>
      <c r="J234" s="6">
        <f t="shared" si="16"/>
        <v>0</v>
      </c>
      <c r="K234" s="6"/>
      <c r="M234"/>
      <c r="N234"/>
      <c r="O234" s="9"/>
      <c r="P234" s="9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I234" s="9"/>
      <c r="AJ234" s="9"/>
      <c r="AN234" s="9"/>
      <c r="AO234" s="9"/>
      <c r="AP234" s="9"/>
    </row>
    <row r="235" spans="1:42" outlineLevel="1" x14ac:dyDescent="0.35">
      <c r="A235" s="17">
        <f>MAX($A$10:A234)+1</f>
        <v>226</v>
      </c>
      <c r="B235" s="5" t="s">
        <v>372</v>
      </c>
      <c r="C235" s="5" t="s">
        <v>473</v>
      </c>
      <c r="D235" s="5" t="s">
        <v>474</v>
      </c>
      <c r="E235" s="46">
        <v>394.1</v>
      </c>
      <c r="F235" s="6">
        <v>0</v>
      </c>
      <c r="G235" s="6">
        <f t="shared" si="15"/>
        <v>0</v>
      </c>
      <c r="H235" s="47"/>
      <c r="I235" s="7">
        <v>6068.79</v>
      </c>
      <c r="J235" s="6">
        <f t="shared" si="16"/>
        <v>6068.79</v>
      </c>
      <c r="K235" s="45">
        <v>45836</v>
      </c>
      <c r="M235"/>
      <c r="N235"/>
      <c r="O235" s="9"/>
      <c r="P235" s="9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I235" s="9"/>
      <c r="AJ235" s="9"/>
      <c r="AN235" s="9"/>
      <c r="AO235" s="9"/>
      <c r="AP235" s="9"/>
    </row>
    <row r="236" spans="1:42" outlineLevel="1" x14ac:dyDescent="0.35">
      <c r="A236" s="17">
        <f>MAX($A$10:A235)+1</f>
        <v>227</v>
      </c>
      <c r="B236" s="5" t="s">
        <v>372</v>
      </c>
      <c r="C236" s="5" t="s">
        <v>475</v>
      </c>
      <c r="D236" s="5" t="s">
        <v>476</v>
      </c>
      <c r="E236" s="46">
        <v>394.1</v>
      </c>
      <c r="F236" s="6">
        <v>6527.95</v>
      </c>
      <c r="G236" s="6">
        <f t="shared" si="15"/>
        <v>6527.95</v>
      </c>
      <c r="H236" s="47">
        <v>45440</v>
      </c>
      <c r="I236" s="7">
        <v>0</v>
      </c>
      <c r="J236" s="6">
        <f t="shared" si="16"/>
        <v>0</v>
      </c>
      <c r="K236" s="6"/>
      <c r="M236"/>
      <c r="N236"/>
      <c r="O236" s="9"/>
      <c r="P236" s="9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I236" s="9"/>
      <c r="AJ236" s="9"/>
      <c r="AN236" s="9"/>
      <c r="AO236" s="9"/>
      <c r="AP236" s="9"/>
    </row>
    <row r="237" spans="1:42" outlineLevel="1" x14ac:dyDescent="0.35">
      <c r="A237" s="17">
        <f>MAX($A$10:A236)+1</f>
        <v>228</v>
      </c>
      <c r="B237" s="5" t="s">
        <v>372</v>
      </c>
      <c r="C237" s="5" t="s">
        <v>477</v>
      </c>
      <c r="D237" s="5" t="s">
        <v>478</v>
      </c>
      <c r="E237" s="46">
        <v>394.1</v>
      </c>
      <c r="F237" s="6">
        <v>4017.2000000000003</v>
      </c>
      <c r="G237" s="6">
        <f t="shared" si="15"/>
        <v>4017.2000000000003</v>
      </c>
      <c r="H237" s="47">
        <v>45443</v>
      </c>
      <c r="I237" s="7">
        <v>0</v>
      </c>
      <c r="J237" s="6">
        <f t="shared" si="16"/>
        <v>0</v>
      </c>
      <c r="K237" s="6"/>
      <c r="M237"/>
      <c r="N237"/>
      <c r="O237" s="9"/>
      <c r="P237" s="9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I237" s="9"/>
      <c r="AJ237" s="9"/>
      <c r="AN237" s="9"/>
      <c r="AO237" s="9"/>
      <c r="AP237" s="9"/>
    </row>
    <row r="238" spans="1:42" outlineLevel="1" x14ac:dyDescent="0.35">
      <c r="A238" s="17">
        <f>MAX($A$10:A237)+1</f>
        <v>229</v>
      </c>
      <c r="B238" s="5" t="s">
        <v>372</v>
      </c>
      <c r="C238" s="5" t="s">
        <v>479</v>
      </c>
      <c r="D238" s="5" t="s">
        <v>480</v>
      </c>
      <c r="E238" s="46">
        <v>394.1</v>
      </c>
      <c r="F238" s="6">
        <v>4017.2000000000003</v>
      </c>
      <c r="G238" s="6">
        <f t="shared" si="15"/>
        <v>4017.2000000000003</v>
      </c>
      <c r="H238" s="47">
        <v>45443</v>
      </c>
      <c r="I238" s="7">
        <v>0</v>
      </c>
      <c r="J238" s="6">
        <f t="shared" si="16"/>
        <v>0</v>
      </c>
      <c r="K238" s="6"/>
      <c r="M238"/>
      <c r="N238"/>
      <c r="O238" s="9"/>
      <c r="P238" s="9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I238" s="9"/>
      <c r="AJ238" s="9"/>
      <c r="AN238" s="9"/>
      <c r="AO238" s="9"/>
      <c r="AP238" s="9"/>
    </row>
    <row r="239" spans="1:42" outlineLevel="1" x14ac:dyDescent="0.35">
      <c r="A239" s="17">
        <f>MAX($A$10:A238)+1</f>
        <v>230</v>
      </c>
      <c r="B239" s="5" t="s">
        <v>372</v>
      </c>
      <c r="C239" s="5" t="s">
        <v>481</v>
      </c>
      <c r="D239" s="5" t="s">
        <v>482</v>
      </c>
      <c r="E239" s="46">
        <v>394.1</v>
      </c>
      <c r="F239" s="6">
        <v>4441.3</v>
      </c>
      <c r="G239" s="6">
        <f t="shared" si="15"/>
        <v>4441.3</v>
      </c>
      <c r="H239" s="47">
        <v>45473</v>
      </c>
      <c r="I239" s="7">
        <v>0</v>
      </c>
      <c r="J239" s="6"/>
      <c r="K239" s="6"/>
      <c r="M239"/>
      <c r="N239"/>
      <c r="O239" s="9"/>
      <c r="P239" s="9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I239" s="9"/>
      <c r="AJ239" s="9"/>
      <c r="AN239" s="9"/>
      <c r="AO239" s="9"/>
      <c r="AP239" s="9"/>
    </row>
    <row r="240" spans="1:42" outlineLevel="1" x14ac:dyDescent="0.35">
      <c r="A240" s="17">
        <f>MAX($A$10:A239)+1</f>
        <v>231</v>
      </c>
      <c r="B240" s="5" t="s">
        <v>372</v>
      </c>
      <c r="C240" s="5" t="s">
        <v>483</v>
      </c>
      <c r="D240" s="5" t="s">
        <v>484</v>
      </c>
      <c r="E240" s="46">
        <v>394.1</v>
      </c>
      <c r="F240" s="6">
        <v>904713.61200000008</v>
      </c>
      <c r="G240" s="6">
        <f t="shared" si="15"/>
        <v>904713.61200000008</v>
      </c>
      <c r="H240" s="47">
        <v>45412</v>
      </c>
      <c r="I240" s="7">
        <v>0</v>
      </c>
      <c r="J240" s="6"/>
      <c r="K240" s="6"/>
      <c r="L240" s="48">
        <v>20000</v>
      </c>
      <c r="M240"/>
      <c r="N240"/>
      <c r="O240" s="9"/>
      <c r="P240" s="9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I240" s="9"/>
      <c r="AJ240" s="9"/>
      <c r="AN240" s="9"/>
      <c r="AO240" s="9"/>
      <c r="AP240" s="9"/>
    </row>
    <row r="241" spans="1:42" outlineLevel="1" x14ac:dyDescent="0.35">
      <c r="A241" s="17">
        <f>MAX($A$10:A240)+1</f>
        <v>232</v>
      </c>
      <c r="B241" s="5" t="s">
        <v>372</v>
      </c>
      <c r="C241" s="5" t="s">
        <v>485</v>
      </c>
      <c r="D241" s="5" t="s">
        <v>486</v>
      </c>
      <c r="E241" s="46">
        <v>394.1</v>
      </c>
      <c r="F241" s="6">
        <v>7906.85</v>
      </c>
      <c r="G241" s="6">
        <f t="shared" si="15"/>
        <v>7906.85</v>
      </c>
      <c r="H241" s="47">
        <v>45347</v>
      </c>
      <c r="I241" s="7">
        <v>0</v>
      </c>
      <c r="J241" s="6"/>
      <c r="K241" s="6"/>
      <c r="M241"/>
      <c r="N241"/>
      <c r="O241" s="9"/>
      <c r="P241" s="9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I241" s="9"/>
      <c r="AJ241" s="9"/>
      <c r="AN241" s="9"/>
      <c r="AO241" s="9"/>
      <c r="AP241" s="9"/>
    </row>
    <row r="242" spans="1:42" outlineLevel="1" x14ac:dyDescent="0.35">
      <c r="A242" s="17">
        <f>MAX($A$10:A241)+1</f>
        <v>233</v>
      </c>
      <c r="B242" s="5" t="s">
        <v>372</v>
      </c>
      <c r="C242" s="5" t="s">
        <v>487</v>
      </c>
      <c r="D242" s="5" t="s">
        <v>484</v>
      </c>
      <c r="E242" s="46">
        <v>394.1</v>
      </c>
      <c r="F242" s="6">
        <v>0</v>
      </c>
      <c r="G242" s="6">
        <f t="shared" si="15"/>
        <v>0</v>
      </c>
      <c r="H242" s="47"/>
      <c r="I242" s="7">
        <v>1813571.088</v>
      </c>
      <c r="J242" s="6">
        <f t="shared" ref="J242:J259" si="17">+I242</f>
        <v>1813571.088</v>
      </c>
      <c r="K242" s="45">
        <v>45777</v>
      </c>
      <c r="L242" s="48">
        <v>260000</v>
      </c>
      <c r="M242"/>
      <c r="N242"/>
      <c r="O242" s="9"/>
      <c r="P242" s="9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I242" s="9"/>
      <c r="AJ242" s="9"/>
      <c r="AN242" s="9"/>
      <c r="AO242" s="9"/>
      <c r="AP242" s="9"/>
    </row>
    <row r="243" spans="1:42" outlineLevel="1" x14ac:dyDescent="0.35">
      <c r="A243" s="17">
        <f>MAX($A$10:A242)+1</f>
        <v>234</v>
      </c>
      <c r="B243" s="5" t="s">
        <v>372</v>
      </c>
      <c r="C243" s="5" t="s">
        <v>488</v>
      </c>
      <c r="D243" s="5" t="s">
        <v>489</v>
      </c>
      <c r="E243" s="46">
        <v>394.1</v>
      </c>
      <c r="F243" s="6">
        <v>5021.5</v>
      </c>
      <c r="G243" s="6">
        <f t="shared" si="15"/>
        <v>5021.5</v>
      </c>
      <c r="H243" s="47">
        <v>45382</v>
      </c>
      <c r="I243" s="7">
        <v>0</v>
      </c>
      <c r="J243" s="6">
        <f t="shared" si="17"/>
        <v>0</v>
      </c>
      <c r="K243" s="6"/>
      <c r="M243"/>
      <c r="N243"/>
      <c r="O243" s="9"/>
      <c r="P243" s="9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I243" s="9"/>
      <c r="AJ243" s="9"/>
      <c r="AN243" s="9"/>
      <c r="AO243" s="9"/>
      <c r="AP243" s="9"/>
    </row>
    <row r="244" spans="1:42" outlineLevel="1" x14ac:dyDescent="0.35">
      <c r="A244" s="17">
        <f>MAX($A$10:A243)+1</f>
        <v>235</v>
      </c>
      <c r="B244" s="5" t="s">
        <v>372</v>
      </c>
      <c r="C244" s="5" t="s">
        <v>490</v>
      </c>
      <c r="D244" s="5" t="s">
        <v>426</v>
      </c>
      <c r="E244" s="46">
        <v>394.1</v>
      </c>
      <c r="F244" s="6">
        <v>42682.75</v>
      </c>
      <c r="G244" s="6">
        <f t="shared" si="15"/>
        <v>42682.75</v>
      </c>
      <c r="H244" s="47">
        <v>45444</v>
      </c>
      <c r="I244" s="7">
        <v>0</v>
      </c>
      <c r="J244" s="6">
        <f t="shared" si="17"/>
        <v>0</v>
      </c>
      <c r="K244" s="6"/>
      <c r="M244"/>
      <c r="N244"/>
      <c r="O244" s="9"/>
      <c r="P244" s="9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I244" s="9"/>
      <c r="AJ244" s="9"/>
      <c r="AN244" s="9"/>
      <c r="AO244" s="9"/>
      <c r="AP244" s="9"/>
    </row>
    <row r="245" spans="1:42" outlineLevel="1" x14ac:dyDescent="0.35">
      <c r="A245" s="17">
        <f>MAX($A$10:A244)+1</f>
        <v>236</v>
      </c>
      <c r="B245" s="5" t="s">
        <v>372</v>
      </c>
      <c r="C245" s="5" t="s">
        <v>491</v>
      </c>
      <c r="D245" s="5" t="s">
        <v>426</v>
      </c>
      <c r="E245" s="46">
        <v>394.1</v>
      </c>
      <c r="F245" s="6">
        <v>0</v>
      </c>
      <c r="G245" s="6">
        <f t="shared" si="15"/>
        <v>0</v>
      </c>
      <c r="H245" s="47"/>
      <c r="I245" s="7">
        <v>42780.5</v>
      </c>
      <c r="J245" s="6">
        <f t="shared" si="17"/>
        <v>42780.5</v>
      </c>
      <c r="K245" s="45">
        <v>45809</v>
      </c>
      <c r="M245"/>
      <c r="N245"/>
      <c r="O245" s="9"/>
      <c r="P245" s="9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I245" s="9"/>
      <c r="AJ245" s="9"/>
      <c r="AN245" s="9"/>
      <c r="AO245" s="9"/>
      <c r="AP245" s="9"/>
    </row>
    <row r="246" spans="1:42" outlineLevel="1" x14ac:dyDescent="0.35">
      <c r="A246" s="17">
        <f>MAX($A$10:A245)+1</f>
        <v>237</v>
      </c>
      <c r="B246" s="5" t="s">
        <v>372</v>
      </c>
      <c r="C246" s="9" t="s">
        <v>492</v>
      </c>
      <c r="D246" s="9" t="s">
        <v>493</v>
      </c>
      <c r="E246" s="46">
        <v>390.1</v>
      </c>
      <c r="F246" s="6">
        <v>55236.5</v>
      </c>
      <c r="G246" s="6">
        <f t="shared" si="15"/>
        <v>55236.5</v>
      </c>
      <c r="I246" s="7">
        <v>0</v>
      </c>
      <c r="J246" s="6">
        <f t="shared" si="17"/>
        <v>0</v>
      </c>
      <c r="K246" s="47"/>
      <c r="M246"/>
      <c r="N246"/>
      <c r="O246" s="9"/>
      <c r="P246" s="9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I246" s="9"/>
      <c r="AJ246" s="9"/>
      <c r="AN246" s="9"/>
      <c r="AO246" s="9"/>
      <c r="AP246" s="9"/>
    </row>
    <row r="247" spans="1:42" outlineLevel="1" x14ac:dyDescent="0.35">
      <c r="A247" s="17">
        <f>MAX($A$10:A246)+1</f>
        <v>238</v>
      </c>
      <c r="B247" s="5" t="s">
        <v>372</v>
      </c>
      <c r="C247" s="5" t="s">
        <v>494</v>
      </c>
      <c r="D247" s="5" t="s">
        <v>495</v>
      </c>
      <c r="E247" s="46">
        <v>390.1</v>
      </c>
      <c r="F247" s="6">
        <v>155213.86869500001</v>
      </c>
      <c r="G247" s="6">
        <f t="shared" si="15"/>
        <v>155213.86869500001</v>
      </c>
      <c r="H247" s="47">
        <v>45596</v>
      </c>
      <c r="I247" s="7">
        <v>0</v>
      </c>
      <c r="J247" s="6">
        <f t="shared" si="17"/>
        <v>0</v>
      </c>
      <c r="K247" s="6"/>
      <c r="M247"/>
      <c r="N247"/>
      <c r="O247" s="9"/>
      <c r="P247" s="9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I247" s="9"/>
      <c r="AJ247" s="9"/>
      <c r="AN247" s="9"/>
      <c r="AO247" s="9"/>
      <c r="AP247" s="9"/>
    </row>
    <row r="248" spans="1:42" outlineLevel="1" x14ac:dyDescent="0.35">
      <c r="A248" s="17">
        <f>MAX($A$10:A247)+1</f>
        <v>239</v>
      </c>
      <c r="B248" s="5" t="s">
        <v>372</v>
      </c>
      <c r="C248" s="5" t="s">
        <v>496</v>
      </c>
      <c r="D248" s="5" t="s">
        <v>497</v>
      </c>
      <c r="E248" s="46">
        <v>390.1</v>
      </c>
      <c r="F248" s="6">
        <v>9540.85</v>
      </c>
      <c r="G248" s="6">
        <f t="shared" si="15"/>
        <v>9540.85</v>
      </c>
      <c r="H248" s="47">
        <v>45352</v>
      </c>
      <c r="I248" s="7">
        <v>0</v>
      </c>
      <c r="J248" s="6">
        <f t="shared" si="17"/>
        <v>0</v>
      </c>
      <c r="K248" s="6"/>
      <c r="M248"/>
      <c r="N248"/>
      <c r="O248" s="9"/>
      <c r="P248" s="9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I248" s="9"/>
      <c r="AJ248" s="9"/>
      <c r="AN248" s="9"/>
      <c r="AO248" s="9"/>
      <c r="AP248" s="9"/>
    </row>
    <row r="249" spans="1:42" outlineLevel="1" x14ac:dyDescent="0.35">
      <c r="A249" s="17">
        <f>MAX($A$10:A248)+1</f>
        <v>240</v>
      </c>
      <c r="B249" s="5" t="s">
        <v>372</v>
      </c>
      <c r="C249" s="9" t="s">
        <v>498</v>
      </c>
      <c r="D249" s="9" t="s">
        <v>499</v>
      </c>
      <c r="E249" s="46">
        <v>394.1</v>
      </c>
      <c r="F249" s="6">
        <v>30129</v>
      </c>
      <c r="G249" s="6">
        <f t="shared" ref="G249:G259" si="18">+F249</f>
        <v>30129</v>
      </c>
      <c r="H249" s="43">
        <v>45352</v>
      </c>
      <c r="I249" s="7">
        <v>0</v>
      </c>
      <c r="J249" s="6">
        <f t="shared" si="17"/>
        <v>0</v>
      </c>
      <c r="K249" s="47"/>
      <c r="M249"/>
      <c r="N249"/>
      <c r="O249" s="9"/>
      <c r="P249" s="9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I249" s="9"/>
      <c r="AJ249" s="9"/>
      <c r="AN249" s="9"/>
      <c r="AO249" s="9"/>
      <c r="AP249" s="9"/>
    </row>
    <row r="250" spans="1:42" outlineLevel="1" x14ac:dyDescent="0.35">
      <c r="A250" s="17">
        <f>MAX($A$10:A249)+1</f>
        <v>241</v>
      </c>
      <c r="B250" s="5" t="s">
        <v>372</v>
      </c>
      <c r="C250" s="5" t="s">
        <v>500</v>
      </c>
      <c r="D250" s="5" t="s">
        <v>501</v>
      </c>
      <c r="E250" s="46">
        <v>394.1</v>
      </c>
      <c r="F250" s="6">
        <v>30129</v>
      </c>
      <c r="G250" s="6">
        <f t="shared" si="18"/>
        <v>30129</v>
      </c>
      <c r="H250" s="47">
        <v>45352</v>
      </c>
      <c r="I250" s="7">
        <v>0</v>
      </c>
      <c r="J250" s="6">
        <f t="shared" si="17"/>
        <v>0</v>
      </c>
      <c r="K250" s="6"/>
      <c r="M250"/>
      <c r="N250"/>
      <c r="O250" s="9"/>
      <c r="P250" s="9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I250" s="9"/>
      <c r="AJ250" s="9"/>
      <c r="AN250" s="9"/>
      <c r="AO250" s="9"/>
      <c r="AP250" s="9"/>
    </row>
    <row r="251" spans="1:42" outlineLevel="1" x14ac:dyDescent="0.35">
      <c r="A251" s="17">
        <f>MAX($A$10:A250)+1</f>
        <v>242</v>
      </c>
      <c r="B251" s="5" t="s">
        <v>372</v>
      </c>
      <c r="C251" s="5" t="s">
        <v>502</v>
      </c>
      <c r="D251" s="5" t="s">
        <v>503</v>
      </c>
      <c r="E251" s="46">
        <v>390.1</v>
      </c>
      <c r="F251" s="6">
        <v>150645</v>
      </c>
      <c r="G251" s="6">
        <f t="shared" si="18"/>
        <v>150645</v>
      </c>
      <c r="H251" s="47">
        <v>45442</v>
      </c>
      <c r="I251" s="7">
        <v>0</v>
      </c>
      <c r="J251" s="6">
        <f t="shared" si="17"/>
        <v>0</v>
      </c>
      <c r="K251" s="6"/>
      <c r="M251"/>
      <c r="N251"/>
      <c r="O251" s="9"/>
      <c r="P251" s="9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I251" s="9"/>
      <c r="AJ251" s="9"/>
      <c r="AN251" s="9"/>
      <c r="AO251" s="9"/>
      <c r="AP251" s="9"/>
    </row>
    <row r="252" spans="1:42" outlineLevel="1" x14ac:dyDescent="0.35">
      <c r="A252" s="17">
        <f>MAX($A$10:A251)+1</f>
        <v>243</v>
      </c>
      <c r="B252" s="5" t="s">
        <v>372</v>
      </c>
      <c r="C252" s="5" t="s">
        <v>504</v>
      </c>
      <c r="D252" s="5" t="s">
        <v>505</v>
      </c>
      <c r="E252" s="46">
        <v>397.1</v>
      </c>
      <c r="F252" s="6">
        <v>3741.15</v>
      </c>
      <c r="G252" s="6">
        <f t="shared" si="18"/>
        <v>3741.15</v>
      </c>
      <c r="H252" s="47">
        <v>45351</v>
      </c>
      <c r="I252" s="7">
        <v>0</v>
      </c>
      <c r="J252" s="6">
        <f t="shared" si="17"/>
        <v>0</v>
      </c>
      <c r="K252" s="6"/>
      <c r="M252"/>
      <c r="N252"/>
      <c r="O252" s="9"/>
      <c r="P252" s="9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I252" s="9"/>
      <c r="AJ252" s="9"/>
      <c r="AN252" s="9"/>
      <c r="AO252" s="9"/>
      <c r="AP252" s="9"/>
    </row>
    <row r="253" spans="1:42" outlineLevel="1" x14ac:dyDescent="0.35">
      <c r="A253" s="17">
        <f>MAX($A$10:A252)+1</f>
        <v>244</v>
      </c>
      <c r="B253" s="5" t="s">
        <v>372</v>
      </c>
      <c r="C253" s="5" t="s">
        <v>506</v>
      </c>
      <c r="D253" s="5" t="s">
        <v>507</v>
      </c>
      <c r="E253" s="46">
        <v>391.3</v>
      </c>
      <c r="F253" s="6">
        <v>13227.237818814603</v>
      </c>
      <c r="G253" s="6">
        <f t="shared" si="18"/>
        <v>13227.237818814603</v>
      </c>
      <c r="H253" s="47">
        <v>45337</v>
      </c>
      <c r="I253" s="7">
        <v>0</v>
      </c>
      <c r="J253" s="6">
        <f t="shared" si="17"/>
        <v>0</v>
      </c>
      <c r="K253" s="6"/>
      <c r="M253"/>
      <c r="N253"/>
      <c r="O253" s="9"/>
      <c r="P253" s="9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I253" s="9"/>
      <c r="AJ253" s="9"/>
      <c r="AN253" s="9"/>
      <c r="AO253" s="9"/>
      <c r="AP253" s="9"/>
    </row>
    <row r="254" spans="1:42" outlineLevel="1" x14ac:dyDescent="0.35">
      <c r="A254" s="17">
        <f>MAX($A$10:A253)+1</f>
        <v>245</v>
      </c>
      <c r="B254" s="5" t="s">
        <v>372</v>
      </c>
      <c r="C254" s="5" t="s">
        <v>508</v>
      </c>
      <c r="D254" s="5" t="s">
        <v>509</v>
      </c>
      <c r="E254" s="46">
        <v>390.1</v>
      </c>
      <c r="F254" s="6">
        <v>9404.2325370000017</v>
      </c>
      <c r="G254" s="6">
        <f t="shared" si="18"/>
        <v>9404.2325370000017</v>
      </c>
      <c r="H254" s="47">
        <v>45321</v>
      </c>
      <c r="I254" s="7">
        <v>0</v>
      </c>
      <c r="J254" s="6">
        <f t="shared" si="17"/>
        <v>0</v>
      </c>
      <c r="K254" s="6"/>
      <c r="M254"/>
      <c r="N254"/>
      <c r="O254" s="9"/>
      <c r="P254" s="9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I254" s="9"/>
      <c r="AJ254" s="9"/>
      <c r="AN254" s="9"/>
      <c r="AO254" s="9"/>
      <c r="AP254" s="9"/>
    </row>
    <row r="255" spans="1:42" outlineLevel="1" x14ac:dyDescent="0.35">
      <c r="A255" s="17">
        <f>MAX($A$10:A254)+1</f>
        <v>246</v>
      </c>
      <c r="B255" s="5" t="s">
        <v>372</v>
      </c>
      <c r="C255" s="5" t="s">
        <v>510</v>
      </c>
      <c r="D255" s="5" t="s">
        <v>511</v>
      </c>
      <c r="E255" s="46">
        <v>394.1</v>
      </c>
      <c r="F255" s="6">
        <v>3136.7400000000002</v>
      </c>
      <c r="G255" s="6">
        <f t="shared" si="18"/>
        <v>3136.7400000000002</v>
      </c>
      <c r="H255" s="47">
        <v>45337</v>
      </c>
      <c r="I255" s="7">
        <v>0</v>
      </c>
      <c r="J255" s="6">
        <f t="shared" si="17"/>
        <v>0</v>
      </c>
      <c r="K255" s="6"/>
      <c r="M255"/>
      <c r="N255"/>
      <c r="O255" s="9"/>
      <c r="P255" s="9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I255" s="9"/>
      <c r="AJ255" s="9"/>
      <c r="AN255" s="9"/>
      <c r="AO255" s="9"/>
      <c r="AP255" s="9"/>
    </row>
    <row r="256" spans="1:42" outlineLevel="1" x14ac:dyDescent="0.35">
      <c r="A256" s="17">
        <f>MAX($A$10:A255)+1</f>
        <v>247</v>
      </c>
      <c r="B256" s="5" t="s">
        <v>372</v>
      </c>
      <c r="C256" s="9" t="s">
        <v>512</v>
      </c>
      <c r="D256" s="9" t="s">
        <v>513</v>
      </c>
      <c r="E256" s="46">
        <v>394.1</v>
      </c>
      <c r="F256" s="1">
        <v>3799.31</v>
      </c>
      <c r="G256" s="6">
        <f t="shared" si="18"/>
        <v>3799.31</v>
      </c>
      <c r="H256" s="43">
        <v>45321</v>
      </c>
      <c r="I256" s="2">
        <v>0</v>
      </c>
      <c r="J256" s="6">
        <f t="shared" si="17"/>
        <v>0</v>
      </c>
      <c r="K256" s="47"/>
      <c r="M256"/>
      <c r="N256"/>
      <c r="O256" s="9"/>
      <c r="P256" s="9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I256" s="9"/>
      <c r="AJ256" s="9"/>
      <c r="AN256" s="9"/>
      <c r="AO256" s="9"/>
      <c r="AP256" s="9"/>
    </row>
    <row r="257" spans="1:42" outlineLevel="1" x14ac:dyDescent="0.35">
      <c r="A257" s="17">
        <f>MAX($A$10:A256)+1</f>
        <v>248</v>
      </c>
      <c r="B257" s="5" t="s">
        <v>372</v>
      </c>
      <c r="C257" s="5" t="s">
        <v>514</v>
      </c>
      <c r="D257" s="5" t="s">
        <v>515</v>
      </c>
      <c r="E257" s="46">
        <v>394.1</v>
      </c>
      <c r="F257" s="6">
        <v>622666</v>
      </c>
      <c r="G257" s="6">
        <f t="shared" si="18"/>
        <v>622666</v>
      </c>
      <c r="H257" s="47">
        <v>45337</v>
      </c>
      <c r="I257" s="7">
        <v>0</v>
      </c>
      <c r="J257" s="6">
        <f t="shared" si="17"/>
        <v>0</v>
      </c>
      <c r="K257" s="6"/>
      <c r="M257"/>
      <c r="N257"/>
      <c r="O257" s="9"/>
      <c r="P257" s="9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I257" s="9"/>
      <c r="AJ257" s="9"/>
      <c r="AN257" s="9"/>
      <c r="AO257" s="9"/>
      <c r="AP257" s="9"/>
    </row>
    <row r="258" spans="1:42" outlineLevel="1" x14ac:dyDescent="0.35">
      <c r="A258" s="17">
        <f>MAX($A$10:A257)+1</f>
        <v>249</v>
      </c>
      <c r="B258" s="5" t="s">
        <v>372</v>
      </c>
      <c r="C258" s="5" t="s">
        <v>516</v>
      </c>
      <c r="D258" s="5" t="s">
        <v>517</v>
      </c>
      <c r="E258" s="46">
        <v>394.1</v>
      </c>
      <c r="F258" s="6">
        <v>1584.38</v>
      </c>
      <c r="G258" s="6">
        <f t="shared" si="18"/>
        <v>1584.38</v>
      </c>
      <c r="H258" s="47">
        <v>45350</v>
      </c>
      <c r="I258" s="7">
        <v>0</v>
      </c>
      <c r="J258" s="6">
        <f t="shared" si="17"/>
        <v>0</v>
      </c>
      <c r="K258" s="6"/>
      <c r="M258"/>
      <c r="N258"/>
      <c r="O258" s="9"/>
      <c r="P258" s="9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I258" s="9"/>
      <c r="AJ258" s="9"/>
      <c r="AN258" s="9"/>
      <c r="AO258" s="9"/>
      <c r="AP258" s="9"/>
    </row>
    <row r="259" spans="1:42" outlineLevel="1" x14ac:dyDescent="0.35">
      <c r="A259" s="17">
        <f>MAX($A$10:A258)+1</f>
        <v>250</v>
      </c>
      <c r="B259" s="5" t="s">
        <v>372</v>
      </c>
      <c r="C259" s="5" t="s">
        <v>518</v>
      </c>
      <c r="D259" s="5" t="s">
        <v>519</v>
      </c>
      <c r="E259" s="46">
        <v>397.4</v>
      </c>
      <c r="F259" s="6">
        <v>398580.42</v>
      </c>
      <c r="G259" s="6">
        <f t="shared" si="18"/>
        <v>398580.42</v>
      </c>
      <c r="H259" s="45">
        <v>45322</v>
      </c>
      <c r="I259" s="7">
        <v>0</v>
      </c>
      <c r="J259" s="44">
        <f t="shared" si="17"/>
        <v>0</v>
      </c>
      <c r="K259" s="44"/>
      <c r="M259"/>
      <c r="N259"/>
      <c r="O259" s="9"/>
      <c r="P259" s="9"/>
      <c r="Q259" s="43" t="str">
        <f>IFERROR(VLOOKUP(AH259, $AR$11:$AT$37, 3, FALSE), "")</f>
        <v/>
      </c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I259" s="9"/>
      <c r="AJ259" s="9"/>
      <c r="AN259" s="9"/>
      <c r="AO259" s="9"/>
      <c r="AP259" s="9"/>
    </row>
    <row r="260" spans="1:42" outlineLevel="1" x14ac:dyDescent="0.35">
      <c r="A260" s="17">
        <f>MAX($A$10:A259)+1</f>
        <v>251</v>
      </c>
      <c r="B260" s="42"/>
      <c r="C260" s="42"/>
      <c r="D260" s="41" t="s">
        <v>520</v>
      </c>
      <c r="E260" s="40"/>
      <c r="F260" s="13">
        <f>SUM(F185:F259)</f>
        <v>8902101.571975816</v>
      </c>
      <c r="G260" s="13">
        <f>SUM(G185:G259)</f>
        <v>8902101.571975816</v>
      </c>
      <c r="H260" s="13"/>
      <c r="I260" s="14">
        <f>SUM(I185:I259)</f>
        <v>5709157.3109920006</v>
      </c>
      <c r="J260" s="13">
        <f>SUM(J185:J259)</f>
        <v>5709157.3109920006</v>
      </c>
      <c r="K260" s="13"/>
      <c r="L260" s="13">
        <f>SUM(L185:L259)</f>
        <v>280000</v>
      </c>
      <c r="M260"/>
      <c r="N260"/>
      <c r="O260" s="9"/>
      <c r="P260" s="9"/>
    </row>
    <row r="261" spans="1:42" outlineLevel="1" x14ac:dyDescent="0.35">
      <c r="A261" s="17">
        <f>MAX($A$10:A260)+1</f>
        <v>252</v>
      </c>
      <c r="B261" s="33"/>
      <c r="C261" s="33"/>
      <c r="D261" s="33"/>
      <c r="E261" s="8"/>
      <c r="F261" s="6"/>
      <c r="G261" s="6"/>
      <c r="H261" s="6"/>
      <c r="I261" s="34"/>
      <c r="J261" s="6"/>
      <c r="K261" s="6"/>
      <c r="L261" s="6"/>
      <c r="M261"/>
      <c r="N261"/>
      <c r="AI261" s="9"/>
      <c r="AJ261" s="9"/>
      <c r="AN261" s="9"/>
      <c r="AO261" s="9"/>
      <c r="AP261" s="9"/>
    </row>
    <row r="262" spans="1:42" ht="15" outlineLevel="1" thickBot="1" x14ac:dyDescent="0.4">
      <c r="A262" s="17">
        <f>MAX($A$10:A261)+1</f>
        <v>253</v>
      </c>
      <c r="B262" s="33"/>
      <c r="C262" s="33"/>
      <c r="D262" s="39" t="s">
        <v>521</v>
      </c>
      <c r="E262" s="38"/>
      <c r="F262" s="36">
        <f>F31+F34+F183+F260</f>
        <v>138874937.58551073</v>
      </c>
      <c r="G262" s="36">
        <f>G31+G34+G183+G260</f>
        <v>138874937.58551073</v>
      </c>
      <c r="H262" s="36"/>
      <c r="I262" s="37">
        <f>I31+I34+I183+I260</f>
        <v>101431284.30050501</v>
      </c>
      <c r="J262" s="36">
        <f>J31+J34+J183+J260</f>
        <v>101431284.30050501</v>
      </c>
      <c r="K262" s="36"/>
      <c r="L262" s="36">
        <f>L31+L34+L183+L260</f>
        <v>747500</v>
      </c>
      <c r="M262"/>
      <c r="N262"/>
      <c r="O262" s="35"/>
      <c r="P262" s="35"/>
    </row>
    <row r="263" spans="1:42" ht="15" outlineLevel="1" thickTop="1" x14ac:dyDescent="0.35">
      <c r="A263" s="17">
        <f>MAX($A$10:A262)+1</f>
        <v>254</v>
      </c>
      <c r="B263" s="33"/>
      <c r="C263" s="33"/>
      <c r="D263" s="33"/>
      <c r="E263" s="8"/>
      <c r="F263" s="6"/>
      <c r="G263" s="6"/>
      <c r="H263" s="6"/>
      <c r="I263" s="34"/>
      <c r="J263" s="33"/>
      <c r="K263" s="33"/>
      <c r="L263" s="33"/>
      <c r="M263" s="33"/>
    </row>
    <row r="264" spans="1:42" outlineLevel="1" x14ac:dyDescent="0.35">
      <c r="A264" s="17">
        <f>MAX($A$10:A263)+1</f>
        <v>255</v>
      </c>
      <c r="F264" s="6"/>
      <c r="G264" s="6"/>
      <c r="H264" s="6"/>
      <c r="I264" s="7"/>
      <c r="J264" s="27"/>
      <c r="K264" s="27"/>
      <c r="L264" s="27"/>
      <c r="M264" s="27"/>
    </row>
    <row r="265" spans="1:42" ht="29" outlineLevel="1" x14ac:dyDescent="0.35">
      <c r="A265" s="17">
        <f>MAX($A$10:A264)+1</f>
        <v>256</v>
      </c>
      <c r="B265" s="5" t="s">
        <v>522</v>
      </c>
      <c r="E265" s="31" t="s">
        <v>523</v>
      </c>
      <c r="F265" s="31" t="s">
        <v>524</v>
      </c>
      <c r="G265" s="31" t="s">
        <v>525</v>
      </c>
      <c r="H265" s="32" t="s">
        <v>526</v>
      </c>
      <c r="I265" s="1"/>
      <c r="K265" s="31" t="s">
        <v>527</v>
      </c>
      <c r="L265" s="31" t="s">
        <v>525</v>
      </c>
      <c r="M265" s="30" t="s">
        <v>528</v>
      </c>
    </row>
    <row r="266" spans="1:42" outlineLevel="1" x14ac:dyDescent="0.35">
      <c r="A266" s="17">
        <f>MAX($A$10:A265)+1</f>
        <v>257</v>
      </c>
      <c r="B266" s="27"/>
      <c r="C266" s="5"/>
      <c r="D266" s="6"/>
      <c r="E266" s="28">
        <v>303</v>
      </c>
      <c r="F266" s="6">
        <f t="shared" ref="F266:F298" si="19">+SUMIF($E$10:$E$259,E266,$G$10:$G$259)</f>
        <v>8567172.1762900017</v>
      </c>
      <c r="G266" s="25" t="s">
        <v>529</v>
      </c>
      <c r="H266" s="21">
        <v>745423.23</v>
      </c>
      <c r="I266" s="1"/>
      <c r="K266" s="6">
        <f t="shared" ref="K266:K298" si="20">+SUMIF($E$10:$E$259,E266,$J$10:$J$259)</f>
        <v>10841022.621869002</v>
      </c>
      <c r="L266" s="26" t="s">
        <v>529</v>
      </c>
      <c r="M266" s="19">
        <v>804720.52</v>
      </c>
      <c r="AD266" s="10"/>
      <c r="AE266" s="10"/>
    </row>
    <row r="267" spans="1:42" outlineLevel="1" x14ac:dyDescent="0.35">
      <c r="A267" s="17">
        <f>MAX($A$10:A266)+1</f>
        <v>258</v>
      </c>
      <c r="B267" s="27"/>
      <c r="C267" s="5"/>
      <c r="D267" s="6"/>
      <c r="E267" s="28">
        <v>333</v>
      </c>
      <c r="F267" s="6">
        <f t="shared" si="19"/>
        <v>0</v>
      </c>
      <c r="G267" s="25">
        <v>0.05</v>
      </c>
      <c r="H267" s="21">
        <f t="shared" ref="H267:H298" si="21">+F267*G267</f>
        <v>0</v>
      </c>
      <c r="I267" s="1"/>
      <c r="K267" s="6">
        <f t="shared" si="20"/>
        <v>17454194.260000002</v>
      </c>
      <c r="L267" s="24">
        <f>G267</f>
        <v>0.05</v>
      </c>
      <c r="M267" s="19">
        <f t="shared" ref="M267:M298" si="22">+K267*L267</f>
        <v>872709.71300000011</v>
      </c>
      <c r="AD267" s="10"/>
      <c r="AE267" s="10"/>
    </row>
    <row r="268" spans="1:42" outlineLevel="1" x14ac:dyDescent="0.35">
      <c r="A268" s="17">
        <f>MAX($A$10:A267)+1</f>
        <v>259</v>
      </c>
      <c r="B268" s="29"/>
      <c r="C268" s="29"/>
      <c r="E268" s="27">
        <v>367.1</v>
      </c>
      <c r="F268" s="6">
        <f t="shared" si="19"/>
        <v>3166077.7882189997</v>
      </c>
      <c r="G268" s="25">
        <f>'[5]EOP Depn Exp Adj'!D16</f>
        <v>1.4999999999999999E-2</v>
      </c>
      <c r="H268" s="21">
        <f t="shared" si="21"/>
        <v>47491.166823284992</v>
      </c>
      <c r="I268" s="1"/>
      <c r="K268" s="6">
        <f t="shared" si="20"/>
        <v>0</v>
      </c>
      <c r="L268" s="24">
        <f t="shared" ref="L268:L298" si="23">+G268</f>
        <v>1.4999999999999999E-2</v>
      </c>
      <c r="M268" s="19">
        <f t="shared" si="22"/>
        <v>0</v>
      </c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0"/>
      <c r="AE268" s="10"/>
    </row>
    <row r="269" spans="1:42" outlineLevel="1" x14ac:dyDescent="0.35">
      <c r="A269" s="17">
        <f>MAX($A$10:A268)+1</f>
        <v>260</v>
      </c>
      <c r="B269" s="29"/>
      <c r="C269" s="29"/>
      <c r="E269" s="27">
        <v>374.1</v>
      </c>
      <c r="F269" s="6">
        <f t="shared" si="19"/>
        <v>119146.94</v>
      </c>
      <c r="G269" s="25">
        <v>0</v>
      </c>
      <c r="H269" s="21">
        <f t="shared" si="21"/>
        <v>0</v>
      </c>
      <c r="I269" s="1"/>
      <c r="K269" s="6">
        <f t="shared" si="20"/>
        <v>0</v>
      </c>
      <c r="L269" s="24">
        <f t="shared" si="23"/>
        <v>0</v>
      </c>
      <c r="M269" s="19">
        <f t="shared" si="22"/>
        <v>0</v>
      </c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0"/>
      <c r="AE269" s="10"/>
    </row>
    <row r="270" spans="1:42" outlineLevel="1" x14ac:dyDescent="0.35">
      <c r="A270" s="17">
        <f>MAX($A$10:A269)+1</f>
        <v>261</v>
      </c>
      <c r="B270" s="29"/>
      <c r="C270" s="29"/>
      <c r="D270" s="29"/>
      <c r="E270" s="27">
        <v>374.2</v>
      </c>
      <c r="F270" s="6">
        <f t="shared" si="19"/>
        <v>0</v>
      </c>
      <c r="G270" s="25">
        <f>'[5]EOP Depn Exp Adj'!D19</f>
        <v>1.6400000000000001E-2</v>
      </c>
      <c r="H270" s="21">
        <f t="shared" si="21"/>
        <v>0</v>
      </c>
      <c r="I270" s="1"/>
      <c r="K270" s="6">
        <f t="shared" si="20"/>
        <v>0</v>
      </c>
      <c r="L270" s="24">
        <f t="shared" si="23"/>
        <v>1.6400000000000001E-2</v>
      </c>
      <c r="M270" s="19">
        <f t="shared" si="22"/>
        <v>0</v>
      </c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0"/>
      <c r="AE270" s="10"/>
    </row>
    <row r="271" spans="1:42" outlineLevel="1" x14ac:dyDescent="0.35">
      <c r="A271" s="17">
        <f>MAX($A$10:A270)+1</f>
        <v>262</v>
      </c>
      <c r="B271" s="29"/>
      <c r="C271" s="29"/>
      <c r="D271" s="29"/>
      <c r="E271" s="27">
        <v>375.1</v>
      </c>
      <c r="F271" s="6">
        <f t="shared" si="19"/>
        <v>0</v>
      </c>
      <c r="G271" s="25">
        <f>'[5]EOP Depn Exp Adj'!D20</f>
        <v>8.3999999999999995E-3</v>
      </c>
      <c r="H271" s="21">
        <f t="shared" si="21"/>
        <v>0</v>
      </c>
      <c r="I271" s="1"/>
      <c r="K271" s="6">
        <f t="shared" si="20"/>
        <v>0</v>
      </c>
      <c r="L271" s="24">
        <f t="shared" si="23"/>
        <v>8.3999999999999995E-3</v>
      </c>
      <c r="M271" s="19">
        <f t="shared" si="22"/>
        <v>0</v>
      </c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0"/>
      <c r="AE271" s="10"/>
    </row>
    <row r="272" spans="1:42" outlineLevel="1" x14ac:dyDescent="0.35">
      <c r="A272" s="17">
        <f>MAX($A$10:A271)+1</f>
        <v>263</v>
      </c>
      <c r="B272" s="29"/>
      <c r="C272" s="29"/>
      <c r="D272" s="5"/>
      <c r="E272" s="27">
        <v>376.1</v>
      </c>
      <c r="F272" s="6">
        <f t="shared" si="19"/>
        <v>4194557.184196</v>
      </c>
      <c r="G272" s="25">
        <f>'[5]EOP Depn Exp Adj'!D23</f>
        <v>3.56E-2</v>
      </c>
      <c r="H272" s="21">
        <f t="shared" si="21"/>
        <v>149326.23575737761</v>
      </c>
      <c r="I272" s="1"/>
      <c r="K272" s="6">
        <f t="shared" si="20"/>
        <v>1149642.93</v>
      </c>
      <c r="L272" s="24">
        <f t="shared" si="23"/>
        <v>3.56E-2</v>
      </c>
      <c r="M272" s="19">
        <f t="shared" si="22"/>
        <v>40927.288307999996</v>
      </c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0"/>
      <c r="AE272" s="10"/>
    </row>
    <row r="273" spans="1:34" outlineLevel="1" x14ac:dyDescent="0.35">
      <c r="A273" s="17">
        <f>MAX($A$10:A272)+1</f>
        <v>264</v>
      </c>
      <c r="B273" s="29"/>
      <c r="C273" s="29"/>
      <c r="D273" s="5"/>
      <c r="E273" s="27">
        <v>376.2</v>
      </c>
      <c r="F273" s="6">
        <f t="shared" si="19"/>
        <v>66564556.859277003</v>
      </c>
      <c r="G273" s="25">
        <f>'[5]EOP Depn Exp Adj'!D21</f>
        <v>1.52E-2</v>
      </c>
      <c r="H273" s="21">
        <f t="shared" si="21"/>
        <v>1011781.2642610105</v>
      </c>
      <c r="I273" s="1"/>
      <c r="K273" s="6">
        <f t="shared" si="20"/>
        <v>24533085.430636</v>
      </c>
      <c r="L273" s="24">
        <f t="shared" si="23"/>
        <v>1.52E-2</v>
      </c>
      <c r="M273" s="19">
        <f t="shared" si="22"/>
        <v>372902.89854566718</v>
      </c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0"/>
      <c r="AE273" s="10"/>
    </row>
    <row r="274" spans="1:34" outlineLevel="1" x14ac:dyDescent="0.35">
      <c r="A274" s="17">
        <f>MAX($A$10:A273)+1</f>
        <v>265</v>
      </c>
      <c r="B274" s="29"/>
      <c r="C274" s="29"/>
      <c r="D274" s="5"/>
      <c r="E274" s="27">
        <v>376.3</v>
      </c>
      <c r="F274" s="6">
        <f t="shared" si="19"/>
        <v>17632734.839205001</v>
      </c>
      <c r="G274" s="25">
        <f>'[5]EOP Depn Exp Adj'!D22</f>
        <v>2.81E-2</v>
      </c>
      <c r="H274" s="21">
        <f t="shared" si="21"/>
        <v>495479.8489816605</v>
      </c>
      <c r="I274" s="1"/>
      <c r="K274" s="6">
        <f t="shared" si="20"/>
        <v>15876129.168017998</v>
      </c>
      <c r="L274" s="24">
        <f t="shared" si="23"/>
        <v>2.81E-2</v>
      </c>
      <c r="M274" s="19">
        <f t="shared" si="22"/>
        <v>446119.22962130577</v>
      </c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0"/>
      <c r="AE274" s="10"/>
    </row>
    <row r="275" spans="1:34" outlineLevel="1" x14ac:dyDescent="0.35">
      <c r="A275" s="17">
        <f>MAX($A$10:A274)+1</f>
        <v>266</v>
      </c>
      <c r="B275" s="29"/>
      <c r="C275" s="29"/>
      <c r="D275" s="5"/>
      <c r="E275" s="28">
        <v>377</v>
      </c>
      <c r="F275" s="6">
        <f t="shared" si="19"/>
        <v>251442.65999999997</v>
      </c>
      <c r="G275" s="25">
        <f>'[5]EOP Depn Exp Adj'!D24</f>
        <v>1.72E-2</v>
      </c>
      <c r="H275" s="21">
        <f t="shared" si="21"/>
        <v>4324.8137519999991</v>
      </c>
      <c r="I275" s="1"/>
      <c r="K275" s="6">
        <f t="shared" si="20"/>
        <v>0</v>
      </c>
      <c r="L275" s="24">
        <f t="shared" si="23"/>
        <v>1.72E-2</v>
      </c>
      <c r="M275" s="19">
        <f t="shared" si="22"/>
        <v>0</v>
      </c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0"/>
      <c r="AE275" s="10"/>
    </row>
    <row r="276" spans="1:34" outlineLevel="1" x14ac:dyDescent="0.35">
      <c r="A276" s="17">
        <f>MAX($A$10:A275)+1</f>
        <v>267</v>
      </c>
      <c r="B276" s="29"/>
      <c r="C276" s="29"/>
      <c r="D276" s="5"/>
      <c r="E276" s="28">
        <v>378</v>
      </c>
      <c r="F276" s="6">
        <f t="shared" si="19"/>
        <v>9714608.1791329999</v>
      </c>
      <c r="G276" s="25">
        <f>'[5]EOP Depn Exp Adj'!D25</f>
        <v>1.9699999999999999E-2</v>
      </c>
      <c r="H276" s="21">
        <f t="shared" si="21"/>
        <v>191377.78112892009</v>
      </c>
      <c r="I276" s="1"/>
      <c r="K276" s="6">
        <f t="shared" si="20"/>
        <v>2887638.3552899999</v>
      </c>
      <c r="L276" s="24">
        <f t="shared" si="23"/>
        <v>1.9699999999999999E-2</v>
      </c>
      <c r="M276" s="19">
        <f t="shared" si="22"/>
        <v>56886.475599212994</v>
      </c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0"/>
      <c r="AE276" s="10"/>
    </row>
    <row r="277" spans="1:34" outlineLevel="1" x14ac:dyDescent="0.35">
      <c r="A277" s="17">
        <f>MAX($A$10:A276)+1</f>
        <v>268</v>
      </c>
      <c r="B277" s="29"/>
      <c r="C277" s="29"/>
      <c r="D277" s="5"/>
      <c r="E277" s="28">
        <v>379</v>
      </c>
      <c r="F277" s="6">
        <f t="shared" si="19"/>
        <v>62519.42635400001</v>
      </c>
      <c r="G277" s="25">
        <v>1.9699999999999999E-2</v>
      </c>
      <c r="H277" s="21">
        <f t="shared" si="21"/>
        <v>1231.6326991738001</v>
      </c>
      <c r="I277" s="1"/>
      <c r="K277" s="6">
        <f t="shared" si="20"/>
        <v>2531049.7000000002</v>
      </c>
      <c r="L277" s="24">
        <f t="shared" si="23"/>
        <v>1.9699999999999999E-2</v>
      </c>
      <c r="M277" s="19">
        <f t="shared" si="22"/>
        <v>49861.679089999998</v>
      </c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0"/>
      <c r="AE277" s="10"/>
    </row>
    <row r="278" spans="1:34" outlineLevel="1" x14ac:dyDescent="0.35">
      <c r="A278" s="17">
        <f>MAX($A$10:A277)+1</f>
        <v>269</v>
      </c>
      <c r="B278" s="29"/>
      <c r="C278" s="29"/>
      <c r="D278" s="5"/>
      <c r="E278" s="27">
        <v>380.1</v>
      </c>
      <c r="F278" s="6">
        <f t="shared" si="19"/>
        <v>0</v>
      </c>
      <c r="G278" s="25">
        <f>'[5]EOP Depn Exp Adj'!D28</f>
        <v>3.4700000000000002E-2</v>
      </c>
      <c r="H278" s="21">
        <f t="shared" si="21"/>
        <v>0</v>
      </c>
      <c r="I278" s="1"/>
      <c r="K278" s="6">
        <f t="shared" si="20"/>
        <v>0</v>
      </c>
      <c r="L278" s="24">
        <f t="shared" si="23"/>
        <v>3.4700000000000002E-2</v>
      </c>
      <c r="M278" s="19">
        <f t="shared" si="22"/>
        <v>0</v>
      </c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0"/>
      <c r="AE278" s="10"/>
    </row>
    <row r="279" spans="1:34" outlineLevel="1" x14ac:dyDescent="0.35">
      <c r="A279" s="17">
        <f>MAX($A$10:A278)+1</f>
        <v>270</v>
      </c>
      <c r="B279" s="5"/>
      <c r="C279" s="5"/>
      <c r="D279" s="5"/>
      <c r="E279" s="3">
        <v>380.3</v>
      </c>
      <c r="F279" s="6">
        <f t="shared" si="19"/>
        <v>12693105.081136003</v>
      </c>
      <c r="G279" s="25">
        <f>'[5]EOP Depn Exp Adj'!D27</f>
        <v>3.3599999999999998E-2</v>
      </c>
      <c r="H279" s="21">
        <f t="shared" si="21"/>
        <v>426488.33072616969</v>
      </c>
      <c r="I279" s="1"/>
      <c r="K279" s="6">
        <f t="shared" si="20"/>
        <v>13655559.353408001</v>
      </c>
      <c r="L279" s="24">
        <f t="shared" si="23"/>
        <v>3.3599999999999998E-2</v>
      </c>
      <c r="M279" s="19">
        <f t="shared" si="22"/>
        <v>458826.79427450884</v>
      </c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0"/>
      <c r="AE279" s="10"/>
    </row>
    <row r="280" spans="1:34" outlineLevel="1" x14ac:dyDescent="0.35">
      <c r="A280" s="17">
        <f>MAX($A$10:A279)+1</f>
        <v>271</v>
      </c>
      <c r="B280" s="5"/>
      <c r="C280" s="5"/>
      <c r="D280" s="5"/>
      <c r="E280" s="28">
        <v>381</v>
      </c>
      <c r="F280" s="6">
        <f t="shared" si="19"/>
        <v>5937987.0246250005</v>
      </c>
      <c r="G280" s="25">
        <f>'[5]EOP Depn Exp Adj'!D30</f>
        <v>2.6100000000000002E-2</v>
      </c>
      <c r="H280" s="21">
        <f t="shared" si="21"/>
        <v>154981.46134271252</v>
      </c>
      <c r="I280" s="1"/>
      <c r="K280" s="6">
        <f t="shared" si="20"/>
        <v>6106833.2000000002</v>
      </c>
      <c r="L280" s="24">
        <f t="shared" si="23"/>
        <v>2.6100000000000002E-2</v>
      </c>
      <c r="M280" s="19">
        <f t="shared" si="22"/>
        <v>159388.34652000002</v>
      </c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0"/>
      <c r="AE280" s="10"/>
    </row>
    <row r="281" spans="1:34" outlineLevel="1" x14ac:dyDescent="0.35">
      <c r="A281" s="17">
        <f>MAX($A$10:A280)+1</f>
        <v>272</v>
      </c>
      <c r="B281" s="5"/>
      <c r="C281" s="5"/>
      <c r="D281" s="5"/>
      <c r="E281" s="28">
        <v>383</v>
      </c>
      <c r="F281" s="6">
        <f t="shared" si="19"/>
        <v>547264.69999999995</v>
      </c>
      <c r="G281" s="25">
        <f>'[5]EOP Depn Exp Adj'!D31</f>
        <v>2.1600000000000001E-2</v>
      </c>
      <c r="H281" s="21">
        <f t="shared" si="21"/>
        <v>11820.917519999999</v>
      </c>
      <c r="I281" s="1"/>
      <c r="K281" s="6">
        <f t="shared" si="20"/>
        <v>562922.22</v>
      </c>
      <c r="L281" s="24">
        <f t="shared" si="23"/>
        <v>2.1600000000000001E-2</v>
      </c>
      <c r="M281" s="19">
        <f t="shared" si="22"/>
        <v>12159.119952000001</v>
      </c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0"/>
      <c r="AE281" s="10"/>
    </row>
    <row r="282" spans="1:34" outlineLevel="1" x14ac:dyDescent="0.35">
      <c r="A282" s="17">
        <f>MAX($A$10:A281)+1</f>
        <v>273</v>
      </c>
      <c r="B282" s="5"/>
      <c r="C282" s="5"/>
      <c r="D282" s="5"/>
      <c r="E282" s="28">
        <v>385</v>
      </c>
      <c r="F282" s="6">
        <f t="shared" si="19"/>
        <v>521663.15509999997</v>
      </c>
      <c r="G282" s="25">
        <f>'[5]EOP Depn Exp Adj'!D32</f>
        <v>1.7000000000000001E-2</v>
      </c>
      <c r="H282" s="21">
        <f t="shared" si="21"/>
        <v>8868.2736366999998</v>
      </c>
      <c r="I282" s="1"/>
      <c r="K282" s="6">
        <f t="shared" si="20"/>
        <v>124049.75029200004</v>
      </c>
      <c r="L282" s="24">
        <f t="shared" si="23"/>
        <v>1.7000000000000001E-2</v>
      </c>
      <c r="M282" s="19">
        <f t="shared" si="22"/>
        <v>2108.8457549640007</v>
      </c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0"/>
      <c r="AE282" s="10"/>
    </row>
    <row r="283" spans="1:34" outlineLevel="1" x14ac:dyDescent="0.35">
      <c r="A283" s="17">
        <f>MAX($A$10:A282)+1</f>
        <v>274</v>
      </c>
      <c r="B283" s="5"/>
      <c r="C283" s="5"/>
      <c r="D283" s="3"/>
      <c r="E283" s="27">
        <v>390.1</v>
      </c>
      <c r="F283" s="6">
        <f t="shared" si="19"/>
        <v>543949.35173200001</v>
      </c>
      <c r="G283" s="25">
        <f>'[5]EOP Depn Exp Adj'!D35</f>
        <v>1.44E-2</v>
      </c>
      <c r="H283" s="21">
        <f t="shared" si="21"/>
        <v>7832.8706649407995</v>
      </c>
      <c r="I283" s="1"/>
      <c r="K283" s="6">
        <f t="shared" si="20"/>
        <v>0</v>
      </c>
      <c r="L283" s="24">
        <f t="shared" si="23"/>
        <v>1.44E-2</v>
      </c>
      <c r="M283" s="19">
        <f t="shared" si="22"/>
        <v>0</v>
      </c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0"/>
      <c r="AE283" s="10"/>
      <c r="AH283" s="9"/>
    </row>
    <row r="284" spans="1:34" outlineLevel="1" x14ac:dyDescent="0.35">
      <c r="A284" s="17">
        <f>MAX($A$10:A283)+1</f>
        <v>275</v>
      </c>
      <c r="B284" s="5"/>
      <c r="C284" s="5"/>
      <c r="D284" s="3"/>
      <c r="E284" s="27">
        <v>391.2</v>
      </c>
      <c r="F284" s="6">
        <f t="shared" si="19"/>
        <v>0</v>
      </c>
      <c r="G284" s="25">
        <v>0</v>
      </c>
      <c r="H284" s="21">
        <f t="shared" si="21"/>
        <v>0</v>
      </c>
      <c r="I284" s="1"/>
      <c r="K284" s="6">
        <f t="shared" si="20"/>
        <v>0</v>
      </c>
      <c r="L284" s="24">
        <f t="shared" si="23"/>
        <v>0</v>
      </c>
      <c r="M284" s="19">
        <f t="shared" si="22"/>
        <v>0</v>
      </c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0"/>
      <c r="AE284" s="10"/>
      <c r="AH284" s="9"/>
    </row>
    <row r="285" spans="1:34" outlineLevel="1" x14ac:dyDescent="0.35">
      <c r="A285" s="17">
        <f>MAX($A$10:A284)+1</f>
        <v>276</v>
      </c>
      <c r="B285" s="5"/>
      <c r="C285" s="5"/>
      <c r="D285" s="3"/>
      <c r="E285" s="27">
        <v>391.3</v>
      </c>
      <c r="F285" s="6">
        <f t="shared" si="19"/>
        <v>447400.15949581465</v>
      </c>
      <c r="G285" s="25">
        <f>'[5]EOP Depn Exp Adj'!D36</f>
        <v>0.44019999999999998</v>
      </c>
      <c r="H285" s="21">
        <f t="shared" si="21"/>
        <v>196945.55021005761</v>
      </c>
      <c r="I285" s="1"/>
      <c r="K285" s="6">
        <f t="shared" si="20"/>
        <v>238306.31219999999</v>
      </c>
      <c r="L285" s="24">
        <f t="shared" si="23"/>
        <v>0.44019999999999998</v>
      </c>
      <c r="M285" s="19">
        <f t="shared" si="22"/>
        <v>104902.43863044</v>
      </c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0"/>
      <c r="AE285" s="10"/>
      <c r="AH285" s="9"/>
    </row>
    <row r="286" spans="1:34" outlineLevel="1" x14ac:dyDescent="0.35">
      <c r="A286" s="17">
        <f>MAX($A$10:A285)+1</f>
        <v>277</v>
      </c>
      <c r="B286" s="5"/>
      <c r="C286" s="5"/>
      <c r="D286" s="3"/>
      <c r="E286" s="27">
        <v>391.4</v>
      </c>
      <c r="F286" s="6">
        <f t="shared" si="19"/>
        <v>0</v>
      </c>
      <c r="G286" s="25">
        <f>'[5]EOP Depn Exp Adj'!D37</f>
        <v>0.26369999999999999</v>
      </c>
      <c r="H286" s="21">
        <f t="shared" si="21"/>
        <v>0</v>
      </c>
      <c r="I286" s="1"/>
      <c r="K286" s="6">
        <f t="shared" si="20"/>
        <v>0</v>
      </c>
      <c r="L286" s="24">
        <f t="shared" si="23"/>
        <v>0.26369999999999999</v>
      </c>
      <c r="M286" s="19">
        <f t="shared" si="22"/>
        <v>0</v>
      </c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0"/>
      <c r="AE286" s="10"/>
      <c r="AH286" s="9"/>
    </row>
    <row r="287" spans="1:34" outlineLevel="1" x14ac:dyDescent="0.35">
      <c r="A287" s="17">
        <f>MAX($A$10:A286)+1</f>
        <v>278</v>
      </c>
      <c r="B287" s="5"/>
      <c r="C287" s="5"/>
      <c r="D287" s="3"/>
      <c r="E287" s="27">
        <v>391.5</v>
      </c>
      <c r="F287" s="6">
        <f t="shared" si="19"/>
        <v>97895.851235000009</v>
      </c>
      <c r="G287" s="25">
        <f>'[5]EOP Depn Exp Adj'!D38</f>
        <v>0.19</v>
      </c>
      <c r="H287" s="21">
        <f t="shared" si="21"/>
        <v>18600.211734650002</v>
      </c>
      <c r="I287" s="1"/>
      <c r="K287" s="6">
        <f t="shared" si="20"/>
        <v>148276.99154800002</v>
      </c>
      <c r="L287" s="24">
        <f t="shared" si="23"/>
        <v>0.19</v>
      </c>
      <c r="M287" s="19">
        <f t="shared" si="22"/>
        <v>28172.628394120005</v>
      </c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0"/>
      <c r="AE287" s="10"/>
      <c r="AH287" s="9"/>
    </row>
    <row r="288" spans="1:34" outlineLevel="1" x14ac:dyDescent="0.35">
      <c r="A288" s="17">
        <f>MAX($A$10:A287)+1</f>
        <v>279</v>
      </c>
      <c r="B288" s="5"/>
      <c r="C288" s="5"/>
      <c r="D288" s="3"/>
      <c r="E288" s="27">
        <v>392.1</v>
      </c>
      <c r="F288" s="6">
        <f t="shared" si="19"/>
        <v>0</v>
      </c>
      <c r="G288" s="25">
        <f>'[5]EOP Depn Exp Adj'!D40</f>
        <v>2.69E-2</v>
      </c>
      <c r="H288" s="21">
        <f t="shared" si="21"/>
        <v>0</v>
      </c>
      <c r="I288" s="1" t="s">
        <v>530</v>
      </c>
      <c r="K288" s="6">
        <f t="shared" si="20"/>
        <v>0</v>
      </c>
      <c r="L288" s="24">
        <f t="shared" si="23"/>
        <v>2.69E-2</v>
      </c>
      <c r="M288" s="19">
        <f t="shared" si="22"/>
        <v>0</v>
      </c>
      <c r="N288" s="1" t="s">
        <v>530</v>
      </c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0"/>
      <c r="AE288" s="10"/>
      <c r="AH288" s="9"/>
    </row>
    <row r="289" spans="1:35" outlineLevel="1" x14ac:dyDescent="0.35">
      <c r="A289" s="17">
        <f>MAX($A$10:A288)+1</f>
        <v>280</v>
      </c>
      <c r="B289" s="5"/>
      <c r="C289" s="5"/>
      <c r="D289" s="3"/>
      <c r="E289" s="27">
        <v>392.2</v>
      </c>
      <c r="F289" s="6">
        <f t="shared" si="19"/>
        <v>1060664.9308400003</v>
      </c>
      <c r="G289" s="25">
        <f>'[5]EOP Depn Exp Adj'!D41</f>
        <v>5.8900000000000001E-2</v>
      </c>
      <c r="H289" s="21">
        <f t="shared" si="21"/>
        <v>62473.164426476018</v>
      </c>
      <c r="I289" s="1" t="s">
        <v>530</v>
      </c>
      <c r="K289" s="6">
        <f t="shared" si="20"/>
        <v>769996.95369600004</v>
      </c>
      <c r="L289" s="24">
        <f t="shared" si="23"/>
        <v>5.8900000000000001E-2</v>
      </c>
      <c r="M289" s="19">
        <f t="shared" si="22"/>
        <v>45352.8205726944</v>
      </c>
      <c r="N289" s="1" t="s">
        <v>530</v>
      </c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0"/>
      <c r="AE289" s="10"/>
      <c r="AH289" s="9"/>
    </row>
    <row r="290" spans="1:35" outlineLevel="1" x14ac:dyDescent="0.35">
      <c r="A290" s="17">
        <f>MAX($A$10:A289)+1</f>
        <v>281</v>
      </c>
      <c r="B290" s="5"/>
      <c r="C290" s="5"/>
      <c r="D290" s="3"/>
      <c r="E290" s="27">
        <v>393</v>
      </c>
      <c r="F290" s="6">
        <f t="shared" si="19"/>
        <v>0</v>
      </c>
      <c r="G290" s="25">
        <f>'[5]EOP Depn Exp Adj'!D42</f>
        <v>8.4000000000000005E-2</v>
      </c>
      <c r="H290" s="21">
        <f t="shared" si="21"/>
        <v>0</v>
      </c>
      <c r="I290" s="1"/>
      <c r="K290" s="6">
        <f t="shared" si="20"/>
        <v>0</v>
      </c>
      <c r="L290" s="24">
        <f t="shared" si="23"/>
        <v>8.4000000000000005E-2</v>
      </c>
      <c r="M290" s="19">
        <f t="shared" si="22"/>
        <v>0</v>
      </c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0"/>
      <c r="AE290" s="10"/>
      <c r="AH290" s="9"/>
    </row>
    <row r="291" spans="1:35" outlineLevel="1" x14ac:dyDescent="0.35">
      <c r="A291" s="17">
        <f>MAX($A$10:A290)+1</f>
        <v>282</v>
      </c>
      <c r="B291" s="5"/>
      <c r="C291" s="5"/>
      <c r="D291" s="3"/>
      <c r="E291" s="27">
        <v>394.1</v>
      </c>
      <c r="F291" s="6">
        <f t="shared" si="19"/>
        <v>2209605.8490629997</v>
      </c>
      <c r="G291" s="25">
        <f>'[5]EOP Depn Exp Adj'!D43</f>
        <v>0.1066</v>
      </c>
      <c r="H291" s="21">
        <f t="shared" si="21"/>
        <v>235543.98351011577</v>
      </c>
      <c r="I291" s="1"/>
      <c r="K291" s="6">
        <f t="shared" si="20"/>
        <v>2179271.1579999998</v>
      </c>
      <c r="L291" s="24">
        <f t="shared" si="23"/>
        <v>0.1066</v>
      </c>
      <c r="M291" s="19">
        <f t="shared" si="22"/>
        <v>232310.30544279999</v>
      </c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0"/>
      <c r="AE291" s="10"/>
      <c r="AH291" s="9"/>
    </row>
    <row r="292" spans="1:35" outlineLevel="1" x14ac:dyDescent="0.35">
      <c r="A292" s="17">
        <f>MAX($A$10:A291)+1</f>
        <v>283</v>
      </c>
      <c r="B292" s="5"/>
      <c r="C292" s="5"/>
      <c r="D292" s="5"/>
      <c r="E292" s="27">
        <v>394.2</v>
      </c>
      <c r="F292" s="6">
        <f t="shared" si="19"/>
        <v>0</v>
      </c>
      <c r="G292" s="25">
        <f>'[5]EOP Depn Exp Adj'!D44</f>
        <v>1.52E-2</v>
      </c>
      <c r="H292" s="21">
        <f t="shared" si="21"/>
        <v>0</v>
      </c>
      <c r="I292" s="1"/>
      <c r="K292" s="6">
        <f t="shared" si="20"/>
        <v>0</v>
      </c>
      <c r="L292" s="24">
        <f t="shared" si="23"/>
        <v>1.52E-2</v>
      </c>
      <c r="M292" s="19">
        <f t="shared" si="22"/>
        <v>0</v>
      </c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0"/>
      <c r="AE292" s="10"/>
      <c r="AH292" s="9"/>
    </row>
    <row r="293" spans="1:35" outlineLevel="1" x14ac:dyDescent="0.35">
      <c r="A293" s="17">
        <f>MAX($A$10:A292)+1</f>
        <v>284</v>
      </c>
      <c r="B293" s="5"/>
      <c r="C293" s="5"/>
      <c r="D293" s="5"/>
      <c r="E293" s="27">
        <v>395</v>
      </c>
      <c r="F293" s="6">
        <f t="shared" si="19"/>
        <v>0</v>
      </c>
      <c r="G293" s="25">
        <f>'[5]EOP Depn Exp Adj'!D45</f>
        <v>0.14549999999999999</v>
      </c>
      <c r="H293" s="21">
        <f t="shared" si="21"/>
        <v>0</v>
      </c>
      <c r="I293" s="1"/>
      <c r="K293" s="6">
        <f t="shared" si="20"/>
        <v>0</v>
      </c>
      <c r="L293" s="24">
        <f t="shared" si="23"/>
        <v>0.14549999999999999</v>
      </c>
      <c r="M293" s="19">
        <f t="shared" si="22"/>
        <v>0</v>
      </c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0"/>
      <c r="AE293" s="10"/>
      <c r="AH293" s="9"/>
    </row>
    <row r="294" spans="1:35" outlineLevel="1" x14ac:dyDescent="0.35">
      <c r="A294" s="17">
        <f>MAX($A$10:A293)+1</f>
        <v>285</v>
      </c>
      <c r="B294" s="5"/>
      <c r="C294" s="5"/>
      <c r="D294" s="5"/>
      <c r="E294" s="27">
        <v>396.1</v>
      </c>
      <c r="F294" s="6">
        <f t="shared" si="19"/>
        <v>0</v>
      </c>
      <c r="G294" s="25">
        <f>'[5]EOP Depn Exp Adj'!D47</f>
        <v>2.6100000000000002E-2</v>
      </c>
      <c r="H294" s="21">
        <f t="shared" si="21"/>
        <v>0</v>
      </c>
      <c r="I294" s="1" t="s">
        <v>530</v>
      </c>
      <c r="K294" s="6">
        <f t="shared" si="20"/>
        <v>0</v>
      </c>
      <c r="L294" s="24">
        <f t="shared" si="23"/>
        <v>2.6100000000000002E-2</v>
      </c>
      <c r="M294" s="19">
        <f t="shared" si="22"/>
        <v>0</v>
      </c>
      <c r="N294" s="1" t="s">
        <v>530</v>
      </c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0"/>
      <c r="AE294" s="10"/>
      <c r="AH294" s="9"/>
    </row>
    <row r="295" spans="1:35" outlineLevel="1" x14ac:dyDescent="0.35">
      <c r="A295" s="17">
        <f>MAX($A$10:A294)+1</f>
        <v>286</v>
      </c>
      <c r="B295" s="5"/>
      <c r="C295" s="5"/>
      <c r="D295" s="5"/>
      <c r="E295" s="27">
        <v>396.2</v>
      </c>
      <c r="F295" s="6">
        <f t="shared" si="19"/>
        <v>2463904.4573269999</v>
      </c>
      <c r="G295" s="25">
        <f>'[5]EOP Depn Exp Adj'!D46</f>
        <v>9.6299999999999997E-2</v>
      </c>
      <c r="H295" s="21">
        <f t="shared" si="21"/>
        <v>237273.99924059008</v>
      </c>
      <c r="I295" s="1" t="s">
        <v>530</v>
      </c>
      <c r="K295" s="6">
        <f t="shared" si="20"/>
        <v>2289180.1058280002</v>
      </c>
      <c r="L295" s="24">
        <f t="shared" si="23"/>
        <v>9.6299999999999997E-2</v>
      </c>
      <c r="M295" s="19">
        <f t="shared" si="22"/>
        <v>220448.0441912364</v>
      </c>
      <c r="N295" s="1" t="s">
        <v>530</v>
      </c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0"/>
      <c r="AE295" s="10"/>
    </row>
    <row r="296" spans="1:35" outlineLevel="1" x14ac:dyDescent="0.35">
      <c r="A296" s="17">
        <f>MAX($A$10:A295)+1</f>
        <v>287</v>
      </c>
      <c r="B296" s="5"/>
      <c r="C296" s="5"/>
      <c r="D296" s="5"/>
      <c r="E296" s="27">
        <v>397.1</v>
      </c>
      <c r="F296" s="6">
        <f t="shared" si="19"/>
        <v>3741.15</v>
      </c>
      <c r="G296" s="25">
        <f>'[5]EOP Depn Exp Adj'!D48</f>
        <v>5.3499999999999999E-2</v>
      </c>
      <c r="H296" s="21">
        <f t="shared" si="21"/>
        <v>200.15152499999999</v>
      </c>
      <c r="I296" s="1"/>
      <c r="K296" s="6">
        <f t="shared" si="20"/>
        <v>0</v>
      </c>
      <c r="L296" s="24">
        <f t="shared" si="23"/>
        <v>5.3499999999999999E-2</v>
      </c>
      <c r="M296" s="19">
        <f t="shared" si="22"/>
        <v>0</v>
      </c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0"/>
      <c r="AE296" s="10"/>
    </row>
    <row r="297" spans="1:35" outlineLevel="1" x14ac:dyDescent="0.35">
      <c r="A297" s="17">
        <f>MAX($A$10:A296)+1</f>
        <v>288</v>
      </c>
      <c r="B297" s="5"/>
      <c r="C297" s="5"/>
      <c r="D297" s="5"/>
      <c r="E297" s="27">
        <v>397.2</v>
      </c>
      <c r="F297" s="6">
        <f t="shared" si="19"/>
        <v>1599028.302283</v>
      </c>
      <c r="G297" s="25">
        <f>'[5]EOP Depn Exp Adj'!D50</f>
        <v>5.5300000000000002E-2</v>
      </c>
      <c r="H297" s="21">
        <f t="shared" si="21"/>
        <v>88426.265116249895</v>
      </c>
      <c r="I297" s="1"/>
      <c r="K297" s="6">
        <f t="shared" si="20"/>
        <v>80099.389720000006</v>
      </c>
      <c r="L297" s="24">
        <f t="shared" si="23"/>
        <v>5.5300000000000002E-2</v>
      </c>
      <c r="M297" s="19">
        <f t="shared" si="22"/>
        <v>4429.4962515160005</v>
      </c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0"/>
      <c r="AE297" s="10"/>
    </row>
    <row r="298" spans="1:35" outlineLevel="1" x14ac:dyDescent="0.35">
      <c r="A298" s="17">
        <f>MAX($A$10:A297)+1</f>
        <v>289</v>
      </c>
      <c r="B298" s="5"/>
      <c r="C298" s="5"/>
      <c r="D298" s="5"/>
      <c r="E298" s="3">
        <v>397.3</v>
      </c>
      <c r="F298" s="6">
        <f t="shared" si="19"/>
        <v>75322.5</v>
      </c>
      <c r="G298" s="25">
        <f>'[5]EOP Depn Exp Adj'!D51</f>
        <v>0.2162</v>
      </c>
      <c r="H298" s="21">
        <f t="shared" si="21"/>
        <v>16284.7245</v>
      </c>
      <c r="I298" s="1"/>
      <c r="K298" s="6">
        <f t="shared" si="20"/>
        <v>0</v>
      </c>
      <c r="L298" s="24">
        <f t="shared" si="23"/>
        <v>0.2162</v>
      </c>
      <c r="M298" s="19">
        <f t="shared" si="22"/>
        <v>0</v>
      </c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0"/>
      <c r="AE298" s="10"/>
    </row>
    <row r="299" spans="1:35" outlineLevel="1" x14ac:dyDescent="0.35">
      <c r="A299" s="17">
        <f>MAX($A$10:A298)+1</f>
        <v>290</v>
      </c>
      <c r="B299" s="5"/>
      <c r="C299" s="5"/>
      <c r="D299" s="5"/>
      <c r="E299" s="3" t="s">
        <v>531</v>
      </c>
      <c r="F299" s="6">
        <f>F259</f>
        <v>398580.42</v>
      </c>
      <c r="G299" s="25" t="s">
        <v>529</v>
      </c>
      <c r="H299" s="21">
        <f>F299/58*12</f>
        <v>82464.914482758613</v>
      </c>
      <c r="I299" s="1"/>
      <c r="K299" s="6">
        <f>J259</f>
        <v>0</v>
      </c>
      <c r="L299" s="26" t="s">
        <v>529</v>
      </c>
      <c r="M299" s="19">
        <v>0</v>
      </c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0"/>
      <c r="AE299" s="10"/>
    </row>
    <row r="300" spans="1:35" outlineLevel="1" x14ac:dyDescent="0.35">
      <c r="A300" s="17">
        <f>MAX($A$10:A299)+1</f>
        <v>291</v>
      </c>
      <c r="B300" s="5"/>
      <c r="C300" s="5"/>
      <c r="D300" s="5"/>
      <c r="E300" s="3">
        <v>397.4</v>
      </c>
      <c r="F300" s="6">
        <f>+SUMIF($E$10:$E$259,E300,$G$10:$G$259)-F299</f>
        <v>0</v>
      </c>
      <c r="G300" s="25">
        <f>'[5]EOP Depn Exp Adj'!D49</f>
        <v>6.9900000000000004E-2</v>
      </c>
      <c r="H300" s="21">
        <f>+F300*G300</f>
        <v>0</v>
      </c>
      <c r="I300" s="1"/>
      <c r="K300" s="6">
        <f>+SUMIF($E$10:$E$259,E300,$J$10:$J$259)-K299</f>
        <v>0</v>
      </c>
      <c r="L300" s="24">
        <f>+G300</f>
        <v>6.9900000000000004E-2</v>
      </c>
      <c r="M300" s="19">
        <f>+K300*L300</f>
        <v>0</v>
      </c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0"/>
      <c r="AE300" s="10"/>
    </row>
    <row r="301" spans="1:35" outlineLevel="1" x14ac:dyDescent="0.35">
      <c r="A301" s="17">
        <f>MAX($A$10:A300)+1</f>
        <v>292</v>
      </c>
      <c r="B301" s="5"/>
      <c r="C301" s="5"/>
      <c r="D301" s="5"/>
      <c r="E301" s="23">
        <v>398</v>
      </c>
      <c r="F301" s="6">
        <f>+SUMIF($E$10:$E$259,E301,$G$10:$G$259)</f>
        <v>2008.6000000000001</v>
      </c>
      <c r="G301" s="22">
        <f>'[5]EOP Depn Exp Adj'!D52</f>
        <v>4.3499999999999997E-2</v>
      </c>
      <c r="H301" s="21">
        <f>+F301*G301</f>
        <v>87.374099999999999</v>
      </c>
      <c r="I301" s="1"/>
      <c r="K301" s="6">
        <f>+SUMIF($E$10:$E$259,E301,$J$10:$J$259)</f>
        <v>4026.4</v>
      </c>
      <c r="L301" s="20">
        <f>+G301</f>
        <v>4.3499999999999997E-2</v>
      </c>
      <c r="M301" s="19">
        <f>+K301*L301</f>
        <v>175.14839999999998</v>
      </c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0"/>
      <c r="AE301" s="10"/>
    </row>
    <row r="302" spans="1:35" outlineLevel="1" x14ac:dyDescent="0.35">
      <c r="A302" s="17">
        <f>MAX($A$10:A301)+1</f>
        <v>293</v>
      </c>
      <c r="B302" s="5"/>
      <c r="C302" s="5"/>
      <c r="D302" s="5"/>
      <c r="E302" s="16" t="s">
        <v>532</v>
      </c>
      <c r="F302" s="13">
        <f>SUM(F266:F301)</f>
        <v>138874937.58551082</v>
      </c>
      <c r="G302" s="15"/>
      <c r="H302" s="14">
        <f>SUM(H266:H301)</f>
        <v>4194728.1661398485</v>
      </c>
      <c r="I302" s="1"/>
      <c r="K302" s="13">
        <f>SUM(K266:K301)</f>
        <v>101431284.300505</v>
      </c>
      <c r="L302" s="12"/>
      <c r="M302" s="11">
        <f>SUM(M266:M301)</f>
        <v>3912401.7925484655</v>
      </c>
      <c r="AD302" s="9"/>
      <c r="AE302" s="10"/>
      <c r="AG302" s="9"/>
      <c r="AH302" s="9"/>
    </row>
    <row r="303" spans="1:35" outlineLevel="1" x14ac:dyDescent="0.35">
      <c r="B303" s="5"/>
      <c r="C303" s="5"/>
      <c r="D303" s="5"/>
      <c r="E303" s="8"/>
      <c r="F303" s="6"/>
      <c r="G303" s="6"/>
      <c r="H303" s="6"/>
      <c r="I303" s="7"/>
      <c r="J303" s="6"/>
      <c r="K303" s="6"/>
      <c r="L303" s="6"/>
      <c r="M303" s="5"/>
      <c r="AE303" s="9"/>
      <c r="AF303" s="9"/>
      <c r="AI303" s="9"/>
    </row>
    <row r="304" spans="1:35" outlineLevel="1" x14ac:dyDescent="0.35">
      <c r="B304" s="5"/>
      <c r="C304" s="5"/>
      <c r="D304" s="5"/>
      <c r="E304" s="8"/>
      <c r="F304" s="6"/>
      <c r="G304" s="6"/>
      <c r="H304" s="6"/>
      <c r="I304" s="7"/>
      <c r="J304" s="6"/>
      <c r="K304" s="6"/>
      <c r="L304" s="6"/>
      <c r="M304" s="5"/>
    </row>
    <row r="306" spans="2:5" x14ac:dyDescent="0.35">
      <c r="B306" s="4"/>
    </row>
    <row r="318" spans="2:5" x14ac:dyDescent="0.35">
      <c r="E318"/>
    </row>
    <row r="319" spans="2:5" x14ac:dyDescent="0.35">
      <c r="E319"/>
    </row>
    <row r="320" spans="2:5" x14ac:dyDescent="0.35">
      <c r="E320"/>
    </row>
    <row r="321" spans="5:5" x14ac:dyDescent="0.35">
      <c r="E321"/>
    </row>
    <row r="322" spans="5:5" x14ac:dyDescent="0.35">
      <c r="E322"/>
    </row>
    <row r="323" spans="5:5" x14ac:dyDescent="0.35">
      <c r="E323"/>
    </row>
    <row r="324" spans="5:5" x14ac:dyDescent="0.35">
      <c r="E324"/>
    </row>
    <row r="325" spans="5:5" x14ac:dyDescent="0.35">
      <c r="E325"/>
    </row>
    <row r="326" spans="5:5" x14ac:dyDescent="0.35">
      <c r="E326"/>
    </row>
    <row r="327" spans="5:5" x14ac:dyDescent="0.35">
      <c r="E327"/>
    </row>
    <row r="328" spans="5:5" x14ac:dyDescent="0.35">
      <c r="E328"/>
    </row>
    <row r="329" spans="5:5" x14ac:dyDescent="0.35">
      <c r="E329"/>
    </row>
    <row r="330" spans="5:5" x14ac:dyDescent="0.35">
      <c r="E330"/>
    </row>
    <row r="331" spans="5:5" x14ac:dyDescent="0.35">
      <c r="E331"/>
    </row>
    <row r="332" spans="5:5" x14ac:dyDescent="0.35">
      <c r="E332"/>
    </row>
    <row r="333" spans="5:5" x14ac:dyDescent="0.35">
      <c r="E333"/>
    </row>
    <row r="334" spans="5:5" x14ac:dyDescent="0.35">
      <c r="E334"/>
    </row>
    <row r="335" spans="5:5" x14ac:dyDescent="0.35">
      <c r="E335"/>
    </row>
    <row r="336" spans="5:5" x14ac:dyDescent="0.35">
      <c r="E336"/>
    </row>
    <row r="337" spans="5:5" x14ac:dyDescent="0.35">
      <c r="E337"/>
    </row>
    <row r="338" spans="5:5" x14ac:dyDescent="0.35">
      <c r="E338"/>
    </row>
    <row r="339" spans="5:5" x14ac:dyDescent="0.35">
      <c r="E339"/>
    </row>
    <row r="340" spans="5:5" x14ac:dyDescent="0.35">
      <c r="E340"/>
    </row>
    <row r="341" spans="5:5" x14ac:dyDescent="0.35">
      <c r="E341"/>
    </row>
    <row r="342" spans="5:5" x14ac:dyDescent="0.35">
      <c r="E342"/>
    </row>
    <row r="343" spans="5:5" x14ac:dyDescent="0.35">
      <c r="E343"/>
    </row>
    <row r="344" spans="5:5" x14ac:dyDescent="0.35">
      <c r="E344"/>
    </row>
    <row r="345" spans="5:5" x14ac:dyDescent="0.35">
      <c r="E345"/>
    </row>
    <row r="346" spans="5:5" x14ac:dyDescent="0.35">
      <c r="E346"/>
    </row>
    <row r="347" spans="5:5" x14ac:dyDescent="0.35">
      <c r="E347"/>
    </row>
    <row r="348" spans="5:5" x14ac:dyDescent="0.35">
      <c r="E348"/>
    </row>
    <row r="349" spans="5:5" x14ac:dyDescent="0.35">
      <c r="E349"/>
    </row>
    <row r="350" spans="5:5" x14ac:dyDescent="0.35">
      <c r="E350"/>
    </row>
    <row r="351" spans="5:5" x14ac:dyDescent="0.35">
      <c r="E351"/>
    </row>
    <row r="352" spans="5:5" x14ac:dyDescent="0.35">
      <c r="E352"/>
    </row>
    <row r="353" spans="5:5" x14ac:dyDescent="0.35">
      <c r="E353"/>
    </row>
    <row r="354" spans="5:5" x14ac:dyDescent="0.35">
      <c r="E354"/>
    </row>
    <row r="355" spans="5:5" x14ac:dyDescent="0.35">
      <c r="E355"/>
    </row>
    <row r="356" spans="5:5" x14ac:dyDescent="0.35">
      <c r="E356"/>
    </row>
    <row r="357" spans="5:5" x14ac:dyDescent="0.35">
      <c r="E357"/>
    </row>
    <row r="358" spans="5:5" x14ac:dyDescent="0.35">
      <c r="E358"/>
    </row>
    <row r="359" spans="5:5" x14ac:dyDescent="0.35">
      <c r="E359"/>
    </row>
    <row r="360" spans="5:5" x14ac:dyDescent="0.35">
      <c r="E360"/>
    </row>
    <row r="361" spans="5:5" x14ac:dyDescent="0.35">
      <c r="E361"/>
    </row>
    <row r="362" spans="5:5" x14ac:dyDescent="0.35">
      <c r="E362"/>
    </row>
    <row r="363" spans="5:5" x14ac:dyDescent="0.35">
      <c r="E363"/>
    </row>
    <row r="364" spans="5:5" x14ac:dyDescent="0.35">
      <c r="E364"/>
    </row>
    <row r="365" spans="5:5" x14ac:dyDescent="0.35">
      <c r="E365"/>
    </row>
    <row r="366" spans="5:5" x14ac:dyDescent="0.35">
      <c r="E366"/>
    </row>
    <row r="367" spans="5:5" x14ac:dyDescent="0.35">
      <c r="E367"/>
    </row>
    <row r="368" spans="5:5" x14ac:dyDescent="0.35">
      <c r="E368"/>
    </row>
  </sheetData>
  <mergeCells count="6">
    <mergeCell ref="A6:L6"/>
    <mergeCell ref="A1:L1"/>
    <mergeCell ref="A2:L2"/>
    <mergeCell ref="A3:L3"/>
    <mergeCell ref="A4:L4"/>
    <mergeCell ref="A5:L5"/>
  </mergeCells>
  <dataValidations count="2">
    <dataValidation type="list" allowBlank="1" showInputMessage="1" showErrorMessage="1" sqref="AF9:AF10" xr:uid="{5F9EA765-52F8-4360-9DDD-BAEB3F4B3C77}">
      <formula1>"Yes, No"</formula1>
    </dataValidation>
    <dataValidation type="list" allowBlank="1" showInputMessage="1" showErrorMessage="1" sqref="AL11:AL12 AL18:AL21 AL33" xr:uid="{909AAED2-9616-4EAC-8B39-8AF60BE4EF4E}">
      <formula1>$AI$8:$AJ$8</formula1>
    </dataValidation>
  </dataValidations>
  <pageMargins left="0.7" right="0.7" top="0.75" bottom="0.75" header="0.3" footer="0.3"/>
  <pageSetup scale="47" fitToHeight="0" orientation="landscape" useFirstPageNumber="1" r:id="rId1"/>
  <headerFooter scaleWithDoc="0" alignWithMargins="0">
    <oddHeader>&amp;RPage &amp;P of &amp;N</oddHeader>
    <oddFooter>&amp;LElectronic Tab Name: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0E5F6-A103-49EB-915C-2375FD624097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2024-01-03T08:00:00+00:00</OpenedDate>
    <SignificantOrder xmlns="dc463f71-b30c-4ab2-9473-d307f9d35888">false</SignificantOrder>
    <Date1 xmlns="dc463f71-b30c-4ab2-9473-d307f9d35888">2024-09-25T17:00:53+00:00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2" ma:contentTypeDescription="" ma:contentTypeScope="" ma:versionID="9f0f101928bd2ce6bf06496f82eb36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8D81E96-6EDF-45FA-9147-A792F35F0ABF}">
  <ds:schemaRefs>
    <ds:schemaRef ds:uri="http://purl.org/dc/terms/"/>
    <ds:schemaRef ds:uri="http://purl.org/dc/elements/1.1/"/>
    <ds:schemaRef ds:uri="0ed59f92-cffc-4172-a8c6-f457eaea8ac9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sharepoint/v3/field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051666D-A38E-4F59-9DD5-6141F001A7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108655-06F6-4085-969B-03CA4B532611}"/>
</file>

<file path=customXml/itemProps4.xml><?xml version="1.0" encoding="utf-8"?>
<ds:datastoreItem xmlns:ds="http://schemas.openxmlformats.org/officeDocument/2006/customXml" ds:itemID="{4A357862-1C70-44E9-AEFB-1B566D923D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24-25 Plant Additions (3)</vt:lpstr>
      <vt:lpstr>Sheet1</vt:lpstr>
      <vt:lpstr>'24-25 Plant Additions (3)'!Print_Area</vt:lpstr>
      <vt:lpstr>'24-25 Plant Additions (3)'!Print_Titles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Geranios, Konstantine (UTC)</dc:creator>
  <cp:keywords/>
  <dc:description/>
  <cp:lastModifiedBy>Geranios, Konstantine (UTC)</cp:lastModifiedBy>
  <cp:revision/>
  <dcterms:created xsi:type="dcterms:W3CDTF">2024-09-12T22:19:57Z</dcterms:created>
  <dcterms:modified xsi:type="dcterms:W3CDTF">2024-09-19T15:57:32Z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0x0101006E56B4D1795A2E4DB2F0B01679ED314A009EB8DA041E6AD244B4287ED7B15DC401</vt:lpwstr>
  </property>
  <property fmtid="{D5CDD505-2E9C-101B-9397-08002B2CF9AE}" pid="3" name="_docset_NoMedatataSyncRequired">
    <vt:lpwstr>False</vt:lpwstr>
  </property>
</Properties>
</file>