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drawings/drawing1.xml" ContentType="application/vnd.openxmlformats-officedocument.drawing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2019 GRC\Data Requests\Bench Requests\Bench Request No. 015 (Rate Increase Mitigation)\Support\EDIT\"/>
    </mc:Choice>
  </mc:AlternateContent>
  <bookViews>
    <workbookView xWindow="0" yWindow="0" windowWidth="25200" windowHeight="11025" activeTab="4"/>
  </bookViews>
  <sheets>
    <sheet name="Env Summary" sheetId="7" r:id="rId1"/>
    <sheet name="Electric" sheetId="5" r:id="rId2"/>
    <sheet name="2019 GRC Elec Amort Sch " sheetId="1" r:id="rId3"/>
    <sheet name="2017 GRC Elec Amort Sch" sheetId="2" r:id="rId4"/>
    <sheet name="Gas" sheetId="6" r:id="rId5"/>
    <sheet name="2019 GRC Gas Amort Sch" sheetId="3" r:id="rId6"/>
    <sheet name="2017 GRC Gas Amort Sch" sheetId="4" r:id="rId7"/>
  </sheets>
  <externalReferences>
    <externalReference r:id="rId8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3" i="6" l="1"/>
  <c r="L121" i="6"/>
  <c r="L109" i="6"/>
  <c r="L97" i="6"/>
  <c r="L85" i="6"/>
  <c r="L73" i="6"/>
  <c r="K114" i="5"/>
  <c r="J114" i="5"/>
  <c r="I114" i="5"/>
  <c r="H114" i="5"/>
  <c r="G114" i="5"/>
  <c r="F114" i="5"/>
  <c r="E114" i="5"/>
  <c r="D114" i="5"/>
  <c r="K113" i="5"/>
  <c r="J113" i="5"/>
  <c r="I113" i="5"/>
  <c r="H113" i="5"/>
  <c r="G113" i="5"/>
  <c r="F113" i="5"/>
  <c r="E113" i="5"/>
  <c r="D113" i="5"/>
  <c r="K112" i="5"/>
  <c r="J112" i="5"/>
  <c r="I112" i="5"/>
  <c r="H112" i="5"/>
  <c r="G112" i="5"/>
  <c r="F112" i="5"/>
  <c r="E112" i="5"/>
  <c r="D112" i="5"/>
  <c r="K111" i="5"/>
  <c r="J111" i="5"/>
  <c r="I111" i="5"/>
  <c r="H111" i="5"/>
  <c r="G111" i="5"/>
  <c r="F111" i="5"/>
  <c r="E111" i="5"/>
  <c r="D111" i="5"/>
  <c r="K110" i="5"/>
  <c r="J110" i="5"/>
  <c r="I110" i="5"/>
  <c r="H110" i="5"/>
  <c r="G110" i="5"/>
  <c r="F110" i="5"/>
  <c r="E110" i="5"/>
  <c r="D110" i="5"/>
  <c r="K109" i="5"/>
  <c r="J109" i="5"/>
  <c r="I109" i="5"/>
  <c r="H109" i="5"/>
  <c r="G109" i="5"/>
  <c r="F109" i="5"/>
  <c r="E109" i="5"/>
  <c r="D109" i="5"/>
  <c r="K108" i="5"/>
  <c r="J108" i="5"/>
  <c r="I108" i="5"/>
  <c r="H108" i="5"/>
  <c r="G108" i="5"/>
  <c r="F108" i="5"/>
  <c r="E108" i="5"/>
  <c r="D108" i="5"/>
  <c r="K107" i="5"/>
  <c r="J107" i="5"/>
  <c r="I107" i="5"/>
  <c r="H107" i="5"/>
  <c r="G107" i="5"/>
  <c r="F107" i="5"/>
  <c r="E107" i="5"/>
  <c r="D107" i="5"/>
  <c r="K106" i="5"/>
  <c r="J106" i="5"/>
  <c r="I106" i="5"/>
  <c r="H106" i="5"/>
  <c r="G106" i="5"/>
  <c r="F106" i="5"/>
  <c r="E106" i="5"/>
  <c r="D106" i="5"/>
  <c r="K105" i="5"/>
  <c r="J105" i="5"/>
  <c r="I105" i="5"/>
  <c r="H105" i="5"/>
  <c r="G105" i="5"/>
  <c r="F105" i="5"/>
  <c r="E105" i="5"/>
  <c r="D105" i="5"/>
  <c r="K104" i="5"/>
  <c r="J104" i="5"/>
  <c r="I104" i="5"/>
  <c r="H104" i="5"/>
  <c r="G104" i="5"/>
  <c r="F104" i="5"/>
  <c r="E104" i="5"/>
  <c r="D104" i="5"/>
  <c r="K103" i="5"/>
  <c r="J103" i="5"/>
  <c r="I103" i="5"/>
  <c r="H103" i="5"/>
  <c r="G103" i="5"/>
  <c r="F103" i="5"/>
  <c r="E103" i="5"/>
  <c r="D103" i="5"/>
  <c r="K102" i="5"/>
  <c r="J102" i="5"/>
  <c r="I102" i="5"/>
  <c r="H102" i="5"/>
  <c r="G102" i="5"/>
  <c r="F102" i="5"/>
  <c r="E102" i="5"/>
  <c r="D102" i="5"/>
  <c r="K101" i="5"/>
  <c r="J101" i="5"/>
  <c r="I101" i="5"/>
  <c r="H101" i="5"/>
  <c r="G101" i="5"/>
  <c r="F101" i="5"/>
  <c r="E101" i="5"/>
  <c r="D101" i="5"/>
  <c r="K100" i="5"/>
  <c r="J100" i="5"/>
  <c r="I100" i="5"/>
  <c r="H100" i="5"/>
  <c r="G100" i="5"/>
  <c r="F100" i="5"/>
  <c r="E100" i="5"/>
  <c r="D100" i="5"/>
  <c r="K99" i="5"/>
  <c r="J99" i="5"/>
  <c r="I99" i="5"/>
  <c r="H99" i="5"/>
  <c r="G99" i="5"/>
  <c r="F99" i="5"/>
  <c r="E99" i="5"/>
  <c r="D99" i="5"/>
  <c r="K98" i="5"/>
  <c r="J98" i="5"/>
  <c r="I98" i="5"/>
  <c r="H98" i="5"/>
  <c r="G98" i="5"/>
  <c r="F98" i="5"/>
  <c r="E98" i="5"/>
  <c r="D98" i="5"/>
  <c r="K97" i="5"/>
  <c r="J97" i="5"/>
  <c r="I97" i="5"/>
  <c r="H97" i="5"/>
  <c r="G97" i="5"/>
  <c r="F97" i="5"/>
  <c r="E97" i="5"/>
  <c r="D97" i="5"/>
  <c r="K96" i="5"/>
  <c r="J96" i="5"/>
  <c r="I96" i="5"/>
  <c r="H96" i="5"/>
  <c r="G96" i="5"/>
  <c r="F96" i="5"/>
  <c r="E96" i="5"/>
  <c r="D96" i="5"/>
  <c r="K95" i="5"/>
  <c r="J95" i="5"/>
  <c r="I95" i="5"/>
  <c r="H95" i="5"/>
  <c r="G95" i="5"/>
  <c r="F95" i="5"/>
  <c r="E95" i="5"/>
  <c r="D95" i="5"/>
  <c r="K94" i="5"/>
  <c r="J94" i="5"/>
  <c r="I94" i="5"/>
  <c r="H94" i="5"/>
  <c r="G94" i="5"/>
  <c r="F94" i="5"/>
  <c r="E94" i="5"/>
  <c r="D94" i="5"/>
  <c r="K93" i="5"/>
  <c r="J93" i="5"/>
  <c r="I93" i="5"/>
  <c r="H93" i="5"/>
  <c r="G93" i="5"/>
  <c r="F93" i="5"/>
  <c r="E93" i="5"/>
  <c r="D93" i="5"/>
  <c r="K92" i="5"/>
  <c r="J92" i="5"/>
  <c r="I92" i="5"/>
  <c r="H92" i="5"/>
  <c r="G92" i="5"/>
  <c r="F92" i="5"/>
  <c r="E92" i="5"/>
  <c r="D92" i="5"/>
  <c r="K91" i="5"/>
  <c r="J91" i="5"/>
  <c r="I91" i="5"/>
  <c r="H91" i="5"/>
  <c r="G91" i="5"/>
  <c r="F91" i="5"/>
  <c r="E91" i="5"/>
  <c r="D91" i="5"/>
  <c r="K90" i="5"/>
  <c r="J90" i="5"/>
  <c r="I90" i="5"/>
  <c r="H90" i="5"/>
  <c r="G90" i="5"/>
  <c r="F90" i="5"/>
  <c r="E90" i="5"/>
  <c r="D90" i="5"/>
  <c r="K89" i="5"/>
  <c r="J89" i="5"/>
  <c r="I89" i="5"/>
  <c r="H89" i="5"/>
  <c r="G89" i="5"/>
  <c r="F89" i="5"/>
  <c r="E89" i="5"/>
  <c r="D89" i="5"/>
  <c r="K88" i="5"/>
  <c r="J88" i="5"/>
  <c r="I88" i="5"/>
  <c r="H88" i="5"/>
  <c r="G88" i="5"/>
  <c r="F88" i="5"/>
  <c r="E88" i="5"/>
  <c r="D88" i="5"/>
  <c r="K87" i="5"/>
  <c r="J87" i="5"/>
  <c r="I87" i="5"/>
  <c r="H87" i="5"/>
  <c r="L98" i="5" s="1"/>
  <c r="G87" i="5"/>
  <c r="F87" i="5"/>
  <c r="E87" i="5"/>
  <c r="D87" i="5"/>
  <c r="K86" i="5"/>
  <c r="J86" i="5"/>
  <c r="I86" i="5"/>
  <c r="H86" i="5"/>
  <c r="G86" i="5"/>
  <c r="F86" i="5"/>
  <c r="E86" i="5"/>
  <c r="D86" i="5"/>
  <c r="K85" i="5"/>
  <c r="J85" i="5"/>
  <c r="I85" i="5"/>
  <c r="H85" i="5"/>
  <c r="G85" i="5"/>
  <c r="F85" i="5"/>
  <c r="E85" i="5"/>
  <c r="D85" i="5"/>
  <c r="K84" i="5"/>
  <c r="J84" i="5"/>
  <c r="I84" i="5"/>
  <c r="H84" i="5"/>
  <c r="G84" i="5"/>
  <c r="F84" i="5"/>
  <c r="E84" i="5"/>
  <c r="D84" i="5"/>
  <c r="K83" i="5"/>
  <c r="J83" i="5"/>
  <c r="I83" i="5"/>
  <c r="H83" i="5"/>
  <c r="G83" i="5"/>
  <c r="F83" i="5"/>
  <c r="E83" i="5"/>
  <c r="D83" i="5"/>
  <c r="K82" i="5"/>
  <c r="J82" i="5"/>
  <c r="I82" i="5"/>
  <c r="H82" i="5"/>
  <c r="G82" i="5"/>
  <c r="F82" i="5"/>
  <c r="E82" i="5"/>
  <c r="D82" i="5"/>
  <c r="K81" i="5"/>
  <c r="J81" i="5"/>
  <c r="I81" i="5"/>
  <c r="H81" i="5"/>
  <c r="G81" i="5"/>
  <c r="F81" i="5"/>
  <c r="E81" i="5"/>
  <c r="D81" i="5"/>
  <c r="K80" i="5"/>
  <c r="J80" i="5"/>
  <c r="I80" i="5"/>
  <c r="H80" i="5"/>
  <c r="G80" i="5"/>
  <c r="F80" i="5"/>
  <c r="E80" i="5"/>
  <c r="D80" i="5"/>
  <c r="K79" i="5"/>
  <c r="J79" i="5"/>
  <c r="I79" i="5"/>
  <c r="H79" i="5"/>
  <c r="G79" i="5"/>
  <c r="F79" i="5"/>
  <c r="E79" i="5"/>
  <c r="D79" i="5"/>
  <c r="K78" i="5"/>
  <c r="J78" i="5"/>
  <c r="I78" i="5"/>
  <c r="H78" i="5"/>
  <c r="G78" i="5"/>
  <c r="F78" i="5"/>
  <c r="E78" i="5"/>
  <c r="D78" i="5"/>
  <c r="K77" i="5"/>
  <c r="J77" i="5"/>
  <c r="I77" i="5"/>
  <c r="H77" i="5"/>
  <c r="G77" i="5"/>
  <c r="F77" i="5"/>
  <c r="E77" i="5"/>
  <c r="D77" i="5"/>
  <c r="K76" i="5"/>
  <c r="J76" i="5"/>
  <c r="I76" i="5"/>
  <c r="H76" i="5"/>
  <c r="G76" i="5"/>
  <c r="F76" i="5"/>
  <c r="E76" i="5"/>
  <c r="D76" i="5"/>
  <c r="K75" i="5"/>
  <c r="J75" i="5"/>
  <c r="I75" i="5"/>
  <c r="H75" i="5"/>
  <c r="G75" i="5"/>
  <c r="F75" i="5"/>
  <c r="E75" i="5"/>
  <c r="D75" i="5"/>
  <c r="K74" i="5"/>
  <c r="J74" i="5"/>
  <c r="I74" i="5"/>
  <c r="H74" i="5"/>
  <c r="G74" i="5"/>
  <c r="F74" i="5"/>
  <c r="E74" i="5"/>
  <c r="D74" i="5"/>
  <c r="K73" i="5"/>
  <c r="J73" i="5"/>
  <c r="I73" i="5"/>
  <c r="H73" i="5"/>
  <c r="G73" i="5"/>
  <c r="F73" i="5"/>
  <c r="E73" i="5"/>
  <c r="D73" i="5"/>
  <c r="K72" i="5"/>
  <c r="J72" i="5"/>
  <c r="I72" i="5"/>
  <c r="H72" i="5"/>
  <c r="G72" i="5"/>
  <c r="F72" i="5"/>
  <c r="E72" i="5"/>
  <c r="D72" i="5"/>
  <c r="K71" i="5"/>
  <c r="J71" i="5"/>
  <c r="I71" i="5"/>
  <c r="H71" i="5"/>
  <c r="G71" i="5"/>
  <c r="F71" i="5"/>
  <c r="E71" i="5"/>
  <c r="D71" i="5"/>
  <c r="K70" i="5"/>
  <c r="J70" i="5"/>
  <c r="I70" i="5"/>
  <c r="H70" i="5"/>
  <c r="G70" i="5"/>
  <c r="F70" i="5"/>
  <c r="E70" i="5"/>
  <c r="D70" i="5"/>
  <c r="K69" i="5"/>
  <c r="J69" i="5"/>
  <c r="I69" i="5"/>
  <c r="H69" i="5"/>
  <c r="G69" i="5"/>
  <c r="F69" i="5"/>
  <c r="E69" i="5"/>
  <c r="D69" i="5"/>
  <c r="K68" i="5"/>
  <c r="J68" i="5"/>
  <c r="I68" i="5"/>
  <c r="H68" i="5"/>
  <c r="G68" i="5"/>
  <c r="F68" i="5"/>
  <c r="E68" i="5"/>
  <c r="D68" i="5"/>
  <c r="K67" i="5"/>
  <c r="J67" i="5"/>
  <c r="I67" i="5"/>
  <c r="H67" i="5"/>
  <c r="G67" i="5"/>
  <c r="F67" i="5"/>
  <c r="E67" i="5"/>
  <c r="D67" i="5"/>
  <c r="K66" i="5"/>
  <c r="J66" i="5"/>
  <c r="I66" i="5"/>
  <c r="H66" i="5"/>
  <c r="G66" i="5"/>
  <c r="F66" i="5"/>
  <c r="E66" i="5"/>
  <c r="D66" i="5"/>
  <c r="K65" i="5"/>
  <c r="J65" i="5"/>
  <c r="I65" i="5"/>
  <c r="H65" i="5"/>
  <c r="G65" i="5"/>
  <c r="F65" i="5"/>
  <c r="E65" i="5"/>
  <c r="D65" i="5"/>
  <c r="K64" i="5"/>
  <c r="J64" i="5"/>
  <c r="I64" i="5"/>
  <c r="H64" i="5"/>
  <c r="G64" i="5"/>
  <c r="F64" i="5"/>
  <c r="E64" i="5"/>
  <c r="D64" i="5"/>
  <c r="K63" i="5"/>
  <c r="J63" i="5"/>
  <c r="I63" i="5"/>
  <c r="H63" i="5"/>
  <c r="G63" i="5"/>
  <c r="F63" i="5"/>
  <c r="E63" i="5"/>
  <c r="D63" i="5"/>
  <c r="K62" i="5"/>
  <c r="J62" i="5"/>
  <c r="I62" i="5"/>
  <c r="H62" i="5"/>
  <c r="G62" i="5"/>
  <c r="F62" i="5"/>
  <c r="E62" i="5"/>
  <c r="D62" i="5"/>
  <c r="K61" i="5"/>
  <c r="J61" i="5"/>
  <c r="I61" i="5"/>
  <c r="H61" i="5"/>
  <c r="G61" i="5"/>
  <c r="F61" i="5"/>
  <c r="E61" i="5"/>
  <c r="D61" i="5"/>
  <c r="K60" i="5"/>
  <c r="J60" i="5"/>
  <c r="I60" i="5"/>
  <c r="H60" i="5"/>
  <c r="G60" i="5"/>
  <c r="F60" i="5"/>
  <c r="E60" i="5"/>
  <c r="D60" i="5"/>
  <c r="K59" i="5"/>
  <c r="J59" i="5"/>
  <c r="I59" i="5"/>
  <c r="H59" i="5"/>
  <c r="G59" i="5"/>
  <c r="F59" i="5"/>
  <c r="E59" i="5"/>
  <c r="D59" i="5"/>
  <c r="K58" i="5"/>
  <c r="J58" i="5"/>
  <c r="I58" i="5"/>
  <c r="H58" i="5"/>
  <c r="G58" i="5"/>
  <c r="F58" i="5"/>
  <c r="E58" i="5"/>
  <c r="D58" i="5"/>
  <c r="K57" i="5"/>
  <c r="J57" i="5"/>
  <c r="I57" i="5"/>
  <c r="H57" i="5"/>
  <c r="G57" i="5"/>
  <c r="F57" i="5"/>
  <c r="E57" i="5"/>
  <c r="D57" i="5"/>
  <c r="K56" i="5"/>
  <c r="J56" i="5"/>
  <c r="I56" i="5"/>
  <c r="H56" i="5"/>
  <c r="G56" i="5"/>
  <c r="F56" i="5"/>
  <c r="E56" i="5"/>
  <c r="D56" i="5"/>
  <c r="K55" i="5"/>
  <c r="J55" i="5"/>
  <c r="I55" i="5"/>
  <c r="H55" i="5"/>
  <c r="G55" i="5"/>
  <c r="F55" i="5"/>
  <c r="E55" i="5"/>
  <c r="D55" i="5"/>
  <c r="K54" i="5"/>
  <c r="J54" i="5"/>
  <c r="I54" i="5"/>
  <c r="H54" i="5"/>
  <c r="G54" i="5"/>
  <c r="F54" i="5"/>
  <c r="E54" i="5"/>
  <c r="D54" i="5"/>
  <c r="K53" i="5"/>
  <c r="J53" i="5"/>
  <c r="I53" i="5"/>
  <c r="H53" i="5"/>
  <c r="G53" i="5"/>
  <c r="F53" i="5"/>
  <c r="E53" i="5"/>
  <c r="D53" i="5"/>
  <c r="K52" i="5"/>
  <c r="J52" i="5"/>
  <c r="I52" i="5"/>
  <c r="H52" i="5"/>
  <c r="G52" i="5"/>
  <c r="F52" i="5"/>
  <c r="E52" i="5"/>
  <c r="D52" i="5"/>
  <c r="K51" i="5"/>
  <c r="J51" i="5"/>
  <c r="I51" i="5"/>
  <c r="H51" i="5"/>
  <c r="G51" i="5"/>
  <c r="F51" i="5"/>
  <c r="E51" i="5"/>
  <c r="D51" i="5"/>
  <c r="K50" i="5"/>
  <c r="J50" i="5"/>
  <c r="I50" i="5"/>
  <c r="H50" i="5"/>
  <c r="G50" i="5"/>
  <c r="F50" i="5"/>
  <c r="E50" i="5"/>
  <c r="D50" i="5"/>
  <c r="K49" i="5"/>
  <c r="J49" i="5"/>
  <c r="I49" i="5"/>
  <c r="H49" i="5"/>
  <c r="G49" i="5"/>
  <c r="F49" i="5"/>
  <c r="E49" i="5"/>
  <c r="D49" i="5"/>
  <c r="K48" i="5"/>
  <c r="J48" i="5"/>
  <c r="I48" i="5"/>
  <c r="H48" i="5"/>
  <c r="G48" i="5"/>
  <c r="F48" i="5"/>
  <c r="E48" i="5"/>
  <c r="D48" i="5"/>
  <c r="K47" i="5"/>
  <c r="J47" i="5"/>
  <c r="I47" i="5"/>
  <c r="H47" i="5"/>
  <c r="G47" i="5"/>
  <c r="F47" i="5"/>
  <c r="E47" i="5"/>
  <c r="D47" i="5"/>
  <c r="K46" i="5"/>
  <c r="J46" i="5"/>
  <c r="I46" i="5"/>
  <c r="H46" i="5"/>
  <c r="G46" i="5"/>
  <c r="F46" i="5"/>
  <c r="E46" i="5"/>
  <c r="D46" i="5"/>
  <c r="K45" i="5"/>
  <c r="J45" i="5"/>
  <c r="I45" i="5"/>
  <c r="H45" i="5"/>
  <c r="G45" i="5"/>
  <c r="F45" i="5"/>
  <c r="E45" i="5"/>
  <c r="D45" i="5"/>
  <c r="K44" i="5"/>
  <c r="J44" i="5"/>
  <c r="I44" i="5"/>
  <c r="H44" i="5"/>
  <c r="G44" i="5"/>
  <c r="F44" i="5"/>
  <c r="E44" i="5"/>
  <c r="D44" i="5"/>
  <c r="K43" i="5"/>
  <c r="J43" i="5"/>
  <c r="I43" i="5"/>
  <c r="H43" i="5"/>
  <c r="G43" i="5"/>
  <c r="F43" i="5"/>
  <c r="E43" i="5"/>
  <c r="D43" i="5"/>
  <c r="K42" i="5"/>
  <c r="J42" i="5"/>
  <c r="I42" i="5"/>
  <c r="H42" i="5"/>
  <c r="G42" i="5"/>
  <c r="F42" i="5"/>
  <c r="E42" i="5"/>
  <c r="D42" i="5"/>
  <c r="K41" i="5"/>
  <c r="J41" i="5"/>
  <c r="I41" i="5"/>
  <c r="H41" i="5"/>
  <c r="G41" i="5"/>
  <c r="F41" i="5"/>
  <c r="E41" i="5"/>
  <c r="D41" i="5"/>
  <c r="K40" i="5"/>
  <c r="J40" i="5"/>
  <c r="I40" i="5"/>
  <c r="H40" i="5"/>
  <c r="G40" i="5"/>
  <c r="F40" i="5"/>
  <c r="E40" i="5"/>
  <c r="D40" i="5"/>
  <c r="K39" i="5"/>
  <c r="J39" i="5"/>
  <c r="I39" i="5"/>
  <c r="H39" i="5"/>
  <c r="G39" i="5"/>
  <c r="F39" i="5"/>
  <c r="E39" i="5"/>
  <c r="D39" i="5"/>
  <c r="K38" i="5"/>
  <c r="J38" i="5"/>
  <c r="I38" i="5"/>
  <c r="H38" i="5"/>
  <c r="G38" i="5"/>
  <c r="F38" i="5"/>
  <c r="E38" i="5"/>
  <c r="D38" i="5"/>
  <c r="K37" i="5"/>
  <c r="J37" i="5"/>
  <c r="I37" i="5"/>
  <c r="H37" i="5"/>
  <c r="G37" i="5"/>
  <c r="F37" i="5"/>
  <c r="E37" i="5"/>
  <c r="D37" i="5"/>
  <c r="K36" i="5"/>
  <c r="J36" i="5"/>
  <c r="I36" i="5"/>
  <c r="H36" i="5"/>
  <c r="G36" i="5"/>
  <c r="F36" i="5"/>
  <c r="E36" i="5"/>
  <c r="D36" i="5"/>
  <c r="K35" i="5"/>
  <c r="J35" i="5"/>
  <c r="I35" i="5"/>
  <c r="H35" i="5"/>
  <c r="G35" i="5"/>
  <c r="F35" i="5"/>
  <c r="E35" i="5"/>
  <c r="D35" i="5"/>
  <c r="K34" i="5"/>
  <c r="J34" i="5"/>
  <c r="I34" i="5"/>
  <c r="H34" i="5"/>
  <c r="G34" i="5"/>
  <c r="F34" i="5"/>
  <c r="E34" i="5"/>
  <c r="D34" i="5"/>
  <c r="K33" i="5"/>
  <c r="J33" i="5"/>
  <c r="I33" i="5"/>
  <c r="H33" i="5"/>
  <c r="G33" i="5"/>
  <c r="F33" i="5"/>
  <c r="E33" i="5"/>
  <c r="D33" i="5"/>
  <c r="K32" i="5"/>
  <c r="J32" i="5"/>
  <c r="I32" i="5"/>
  <c r="H32" i="5"/>
  <c r="G32" i="5"/>
  <c r="F32" i="5"/>
  <c r="E32" i="5"/>
  <c r="D32" i="5"/>
  <c r="K31" i="5"/>
  <c r="J31" i="5"/>
  <c r="I31" i="5"/>
  <c r="H31" i="5"/>
  <c r="G31" i="5"/>
  <c r="F31" i="5"/>
  <c r="E31" i="5"/>
  <c r="D31" i="5"/>
  <c r="K30" i="5"/>
  <c r="J30" i="5"/>
  <c r="I30" i="5"/>
  <c r="H30" i="5"/>
  <c r="G30" i="5"/>
  <c r="F30" i="5"/>
  <c r="E30" i="5"/>
  <c r="D30" i="5"/>
  <c r="K29" i="5"/>
  <c r="J29" i="5"/>
  <c r="I29" i="5"/>
  <c r="H29" i="5"/>
  <c r="G29" i="5"/>
  <c r="F29" i="5"/>
  <c r="E29" i="5"/>
  <c r="D29" i="5"/>
  <c r="K28" i="5"/>
  <c r="J28" i="5"/>
  <c r="I28" i="5"/>
  <c r="H28" i="5"/>
  <c r="G28" i="5"/>
  <c r="F28" i="5"/>
  <c r="E28" i="5"/>
  <c r="D28" i="5"/>
  <c r="K27" i="5"/>
  <c r="J27" i="5"/>
  <c r="I27" i="5"/>
  <c r="H27" i="5"/>
  <c r="G27" i="5"/>
  <c r="F27" i="5"/>
  <c r="E27" i="5"/>
  <c r="D27" i="5"/>
  <c r="K26" i="5"/>
  <c r="J26" i="5"/>
  <c r="I26" i="5"/>
  <c r="H26" i="5"/>
  <c r="G26" i="5"/>
  <c r="F26" i="5"/>
  <c r="E26" i="5"/>
  <c r="D26" i="5"/>
  <c r="K25" i="5"/>
  <c r="J25" i="5"/>
  <c r="I25" i="5"/>
  <c r="H25" i="5"/>
  <c r="G25" i="5"/>
  <c r="F25" i="5"/>
  <c r="E25" i="5"/>
  <c r="D25" i="5"/>
  <c r="K24" i="5"/>
  <c r="J24" i="5"/>
  <c r="I24" i="5"/>
  <c r="H24" i="5"/>
  <c r="G24" i="5"/>
  <c r="F24" i="5"/>
  <c r="E24" i="5"/>
  <c r="D24" i="5"/>
  <c r="K23" i="5"/>
  <c r="J23" i="5"/>
  <c r="I23" i="5"/>
  <c r="H23" i="5"/>
  <c r="G23" i="5"/>
  <c r="F23" i="5"/>
  <c r="E23" i="5"/>
  <c r="D23" i="5"/>
  <c r="K22" i="5"/>
  <c r="J22" i="5"/>
  <c r="I22" i="5"/>
  <c r="H22" i="5"/>
  <c r="G22" i="5"/>
  <c r="F22" i="5"/>
  <c r="E22" i="5"/>
  <c r="D22" i="5"/>
  <c r="K21" i="5"/>
  <c r="J21" i="5"/>
  <c r="I21" i="5"/>
  <c r="H21" i="5"/>
  <c r="G21" i="5"/>
  <c r="F21" i="5"/>
  <c r="E21" i="5"/>
  <c r="D21" i="5"/>
  <c r="K20" i="5"/>
  <c r="J20" i="5"/>
  <c r="I20" i="5"/>
  <c r="H20" i="5"/>
  <c r="G20" i="5"/>
  <c r="F20" i="5"/>
  <c r="E20" i="5"/>
  <c r="D20" i="5"/>
  <c r="K19" i="5"/>
  <c r="J19" i="5"/>
  <c r="I19" i="5"/>
  <c r="H19" i="5"/>
  <c r="G19" i="5"/>
  <c r="F19" i="5"/>
  <c r="E19" i="5"/>
  <c r="D19" i="5"/>
  <c r="K18" i="5"/>
  <c r="J18" i="5"/>
  <c r="I18" i="5"/>
  <c r="H18" i="5"/>
  <c r="G18" i="5"/>
  <c r="F18" i="5"/>
  <c r="E18" i="5"/>
  <c r="D18" i="5"/>
  <c r="K17" i="5"/>
  <c r="J17" i="5"/>
  <c r="I17" i="5"/>
  <c r="H17" i="5"/>
  <c r="G17" i="5"/>
  <c r="F17" i="5"/>
  <c r="E17" i="5"/>
  <c r="D17" i="5"/>
  <c r="K16" i="5"/>
  <c r="J16" i="5"/>
  <c r="I16" i="5"/>
  <c r="H16" i="5"/>
  <c r="G16" i="5"/>
  <c r="F16" i="5"/>
  <c r="E16" i="5"/>
  <c r="D16" i="5"/>
  <c r="K15" i="5"/>
  <c r="J15" i="5"/>
  <c r="I15" i="5"/>
  <c r="H15" i="5"/>
  <c r="G15" i="5"/>
  <c r="F15" i="5"/>
  <c r="E15" i="5"/>
  <c r="D15" i="5"/>
  <c r="K14" i="5"/>
  <c r="J14" i="5"/>
  <c r="I14" i="5"/>
  <c r="H14" i="5"/>
  <c r="G14" i="5"/>
  <c r="F14" i="5"/>
  <c r="E14" i="5"/>
  <c r="D14" i="5"/>
  <c r="K13" i="5"/>
  <c r="J13" i="5"/>
  <c r="I13" i="5"/>
  <c r="H13" i="5"/>
  <c r="G13" i="5"/>
  <c r="F13" i="5"/>
  <c r="E13" i="5"/>
  <c r="D13" i="5"/>
  <c r="K12" i="5"/>
  <c r="J12" i="5"/>
  <c r="I12" i="5"/>
  <c r="H12" i="5"/>
  <c r="G12" i="5"/>
  <c r="F12" i="5"/>
  <c r="E12" i="5"/>
  <c r="D12" i="5"/>
  <c r="J68" i="2"/>
  <c r="L122" i="5"/>
  <c r="L110" i="5"/>
  <c r="L86" i="5"/>
  <c r="L74" i="5"/>
  <c r="L62" i="5"/>
  <c r="E13" i="7" l="1"/>
  <c r="F13" i="7"/>
  <c r="D9" i="7"/>
  <c r="E9" i="7"/>
  <c r="F9" i="7"/>
  <c r="G9" i="7"/>
  <c r="G12" i="7"/>
  <c r="G11" i="7"/>
  <c r="G13" i="7" s="1"/>
  <c r="G8" i="7"/>
  <c r="G7" i="7"/>
  <c r="F12" i="7"/>
  <c r="F11" i="7"/>
  <c r="F8" i="7"/>
  <c r="F7" i="7"/>
  <c r="D12" i="7"/>
  <c r="D11" i="7"/>
  <c r="D13" i="7" s="1"/>
  <c r="D15" i="7" s="1"/>
  <c r="D8" i="7"/>
  <c r="D7" i="7"/>
  <c r="B100" i="2"/>
  <c r="E15" i="7"/>
  <c r="G15" i="7" l="1"/>
  <c r="F15" i="7"/>
  <c r="K125" i="6" l="1"/>
  <c r="J125" i="6"/>
  <c r="I125" i="6"/>
  <c r="H125" i="6"/>
  <c r="G125" i="6"/>
  <c r="F125" i="6"/>
  <c r="E125" i="6"/>
  <c r="D125" i="6"/>
  <c r="K124" i="6"/>
  <c r="J124" i="6"/>
  <c r="I124" i="6"/>
  <c r="H124" i="6"/>
  <c r="G124" i="6"/>
  <c r="F124" i="6"/>
  <c r="E124" i="6"/>
  <c r="D124" i="6"/>
  <c r="K123" i="6"/>
  <c r="J123" i="6"/>
  <c r="I123" i="6"/>
  <c r="H123" i="6"/>
  <c r="G123" i="6"/>
  <c r="F123" i="6"/>
  <c r="E123" i="6"/>
  <c r="D123" i="6"/>
  <c r="K122" i="6"/>
  <c r="J122" i="6"/>
  <c r="I122" i="6"/>
  <c r="H122" i="6"/>
  <c r="G122" i="6"/>
  <c r="F122" i="6"/>
  <c r="E122" i="6"/>
  <c r="D122" i="6"/>
  <c r="K121" i="6"/>
  <c r="J121" i="6"/>
  <c r="I121" i="6"/>
  <c r="H121" i="6"/>
  <c r="G121" i="6"/>
  <c r="F121" i="6"/>
  <c r="E121" i="6"/>
  <c r="D121" i="6"/>
  <c r="K120" i="6"/>
  <c r="J120" i="6"/>
  <c r="I120" i="6"/>
  <c r="H120" i="6"/>
  <c r="G120" i="6"/>
  <c r="F120" i="6"/>
  <c r="E120" i="6"/>
  <c r="D120" i="6"/>
  <c r="K119" i="6"/>
  <c r="J119" i="6"/>
  <c r="I119" i="6"/>
  <c r="H119" i="6"/>
  <c r="G119" i="6"/>
  <c r="F119" i="6"/>
  <c r="E119" i="6"/>
  <c r="D119" i="6"/>
  <c r="K118" i="6"/>
  <c r="J118" i="6"/>
  <c r="I118" i="6"/>
  <c r="H118" i="6"/>
  <c r="G118" i="6"/>
  <c r="F118" i="6"/>
  <c r="E118" i="6"/>
  <c r="D118" i="6"/>
  <c r="K117" i="6"/>
  <c r="J117" i="6"/>
  <c r="I117" i="6"/>
  <c r="H117" i="6"/>
  <c r="G117" i="6"/>
  <c r="F117" i="6"/>
  <c r="E117" i="6"/>
  <c r="D117" i="6"/>
  <c r="K116" i="6"/>
  <c r="J116" i="6"/>
  <c r="I116" i="6"/>
  <c r="H116" i="6"/>
  <c r="G116" i="6"/>
  <c r="F116" i="6"/>
  <c r="E116" i="6"/>
  <c r="D116" i="6"/>
  <c r="K115" i="6"/>
  <c r="J115" i="6"/>
  <c r="I115" i="6"/>
  <c r="H115" i="6"/>
  <c r="G115" i="6"/>
  <c r="F115" i="6"/>
  <c r="E115" i="6"/>
  <c r="D115" i="6"/>
  <c r="K114" i="6"/>
  <c r="J114" i="6"/>
  <c r="I114" i="6"/>
  <c r="H114" i="6"/>
  <c r="G114" i="6"/>
  <c r="F114" i="6"/>
  <c r="E114" i="6"/>
  <c r="D114" i="6"/>
  <c r="K113" i="6"/>
  <c r="J113" i="6"/>
  <c r="I113" i="6"/>
  <c r="H113" i="6"/>
  <c r="G113" i="6"/>
  <c r="F113" i="6"/>
  <c r="E113" i="6"/>
  <c r="D113" i="6"/>
  <c r="K112" i="6"/>
  <c r="J112" i="6"/>
  <c r="I112" i="6"/>
  <c r="H112" i="6"/>
  <c r="G112" i="6"/>
  <c r="F112" i="6"/>
  <c r="E112" i="6"/>
  <c r="D112" i="6"/>
  <c r="K111" i="6"/>
  <c r="J111" i="6"/>
  <c r="I111" i="6"/>
  <c r="H111" i="6"/>
  <c r="G111" i="6"/>
  <c r="F111" i="6"/>
  <c r="E111" i="6"/>
  <c r="D111" i="6"/>
  <c r="K110" i="6"/>
  <c r="J110" i="6"/>
  <c r="I110" i="6"/>
  <c r="H110" i="6"/>
  <c r="G110" i="6"/>
  <c r="F110" i="6"/>
  <c r="E110" i="6"/>
  <c r="D110" i="6"/>
  <c r="K109" i="6"/>
  <c r="J109" i="6"/>
  <c r="I109" i="6"/>
  <c r="H109" i="6"/>
  <c r="G109" i="6"/>
  <c r="F109" i="6"/>
  <c r="E109" i="6"/>
  <c r="D109" i="6"/>
  <c r="K108" i="6"/>
  <c r="J108" i="6"/>
  <c r="I108" i="6"/>
  <c r="H108" i="6"/>
  <c r="G108" i="6"/>
  <c r="F108" i="6"/>
  <c r="E108" i="6"/>
  <c r="D108" i="6"/>
  <c r="K107" i="6"/>
  <c r="J107" i="6"/>
  <c r="I107" i="6"/>
  <c r="H107" i="6"/>
  <c r="G107" i="6"/>
  <c r="F107" i="6"/>
  <c r="E107" i="6"/>
  <c r="D107" i="6"/>
  <c r="K106" i="6"/>
  <c r="J106" i="6"/>
  <c r="I106" i="6"/>
  <c r="H106" i="6"/>
  <c r="G106" i="6"/>
  <c r="F106" i="6"/>
  <c r="E106" i="6"/>
  <c r="D106" i="6"/>
  <c r="K105" i="6"/>
  <c r="J105" i="6"/>
  <c r="I105" i="6"/>
  <c r="H105" i="6"/>
  <c r="G105" i="6"/>
  <c r="F105" i="6"/>
  <c r="E105" i="6"/>
  <c r="D105" i="6"/>
  <c r="K104" i="6"/>
  <c r="J104" i="6"/>
  <c r="I104" i="6"/>
  <c r="H104" i="6"/>
  <c r="G104" i="6"/>
  <c r="F104" i="6"/>
  <c r="E104" i="6"/>
  <c r="D104" i="6"/>
  <c r="K103" i="6"/>
  <c r="J103" i="6"/>
  <c r="I103" i="6"/>
  <c r="H103" i="6"/>
  <c r="G103" i="6"/>
  <c r="F103" i="6"/>
  <c r="E103" i="6"/>
  <c r="D103" i="6"/>
  <c r="K102" i="6"/>
  <c r="J102" i="6"/>
  <c r="I102" i="6"/>
  <c r="H102" i="6"/>
  <c r="G102" i="6"/>
  <c r="F102" i="6"/>
  <c r="E102" i="6"/>
  <c r="D102" i="6"/>
  <c r="K101" i="6"/>
  <c r="J101" i="6"/>
  <c r="I101" i="6"/>
  <c r="H101" i="6"/>
  <c r="G101" i="6"/>
  <c r="F101" i="6"/>
  <c r="E101" i="6"/>
  <c r="D101" i="6"/>
  <c r="K100" i="6"/>
  <c r="J100" i="6"/>
  <c r="I100" i="6"/>
  <c r="H100" i="6"/>
  <c r="G100" i="6"/>
  <c r="F100" i="6"/>
  <c r="E100" i="6"/>
  <c r="D100" i="6"/>
  <c r="K99" i="6"/>
  <c r="J99" i="6"/>
  <c r="I99" i="6"/>
  <c r="H99" i="6"/>
  <c r="G99" i="6"/>
  <c r="F99" i="6"/>
  <c r="E99" i="6"/>
  <c r="D99" i="6"/>
  <c r="K98" i="6"/>
  <c r="J98" i="6"/>
  <c r="I98" i="6"/>
  <c r="H98" i="6"/>
  <c r="G98" i="6"/>
  <c r="F98" i="6"/>
  <c r="E98" i="6"/>
  <c r="D98" i="6"/>
  <c r="K97" i="6"/>
  <c r="J97" i="6"/>
  <c r="I97" i="6"/>
  <c r="H97" i="6"/>
  <c r="G97" i="6"/>
  <c r="F97" i="6"/>
  <c r="E97" i="6"/>
  <c r="D97" i="6"/>
  <c r="K96" i="6"/>
  <c r="J96" i="6"/>
  <c r="I96" i="6"/>
  <c r="H96" i="6"/>
  <c r="G96" i="6"/>
  <c r="F96" i="6"/>
  <c r="E96" i="6"/>
  <c r="D96" i="6"/>
  <c r="K95" i="6"/>
  <c r="J95" i="6"/>
  <c r="I95" i="6"/>
  <c r="H95" i="6"/>
  <c r="G95" i="6"/>
  <c r="F95" i="6"/>
  <c r="E95" i="6"/>
  <c r="D95" i="6"/>
  <c r="K94" i="6"/>
  <c r="J94" i="6"/>
  <c r="I94" i="6"/>
  <c r="H94" i="6"/>
  <c r="G94" i="6"/>
  <c r="F94" i="6"/>
  <c r="E94" i="6"/>
  <c r="D94" i="6"/>
  <c r="K93" i="6"/>
  <c r="J93" i="6"/>
  <c r="I93" i="6"/>
  <c r="H93" i="6"/>
  <c r="G93" i="6"/>
  <c r="F93" i="6"/>
  <c r="E93" i="6"/>
  <c r="D93" i="6"/>
  <c r="K92" i="6"/>
  <c r="J92" i="6"/>
  <c r="I92" i="6"/>
  <c r="H92" i="6"/>
  <c r="G92" i="6"/>
  <c r="F92" i="6"/>
  <c r="E92" i="6"/>
  <c r="D92" i="6"/>
  <c r="K91" i="6"/>
  <c r="J91" i="6"/>
  <c r="I91" i="6"/>
  <c r="H91" i="6"/>
  <c r="G91" i="6"/>
  <c r="F91" i="6"/>
  <c r="E91" i="6"/>
  <c r="D91" i="6"/>
  <c r="K90" i="6"/>
  <c r="J90" i="6"/>
  <c r="I90" i="6"/>
  <c r="H90" i="6"/>
  <c r="G90" i="6"/>
  <c r="F90" i="6"/>
  <c r="E90" i="6"/>
  <c r="D90" i="6"/>
  <c r="K89" i="6"/>
  <c r="J89" i="6"/>
  <c r="I89" i="6"/>
  <c r="H89" i="6"/>
  <c r="G89" i="6"/>
  <c r="F89" i="6"/>
  <c r="E89" i="6"/>
  <c r="D89" i="6"/>
  <c r="K88" i="6"/>
  <c r="J88" i="6"/>
  <c r="I88" i="6"/>
  <c r="H88" i="6"/>
  <c r="G88" i="6"/>
  <c r="F88" i="6"/>
  <c r="E88" i="6"/>
  <c r="D88" i="6"/>
  <c r="K87" i="6"/>
  <c r="J87" i="6"/>
  <c r="I87" i="6"/>
  <c r="H87" i="6"/>
  <c r="G87" i="6"/>
  <c r="F87" i="6"/>
  <c r="E87" i="6"/>
  <c r="D87" i="6"/>
  <c r="K86" i="6"/>
  <c r="J86" i="6"/>
  <c r="I86" i="6"/>
  <c r="H86" i="6"/>
  <c r="G86" i="6"/>
  <c r="F86" i="6"/>
  <c r="E86" i="6"/>
  <c r="D86" i="6"/>
  <c r="K85" i="6"/>
  <c r="J85" i="6"/>
  <c r="I85" i="6"/>
  <c r="H85" i="6"/>
  <c r="G85" i="6"/>
  <c r="F85" i="6"/>
  <c r="E85" i="6"/>
  <c r="D85" i="6"/>
  <c r="K84" i="6"/>
  <c r="J84" i="6"/>
  <c r="I84" i="6"/>
  <c r="H84" i="6"/>
  <c r="G84" i="6"/>
  <c r="F84" i="6"/>
  <c r="E84" i="6"/>
  <c r="D84" i="6"/>
  <c r="K83" i="6"/>
  <c r="J83" i="6"/>
  <c r="I83" i="6"/>
  <c r="H83" i="6"/>
  <c r="G83" i="6"/>
  <c r="F83" i="6"/>
  <c r="E83" i="6"/>
  <c r="D83" i="6"/>
  <c r="K82" i="6"/>
  <c r="J82" i="6"/>
  <c r="I82" i="6"/>
  <c r="H82" i="6"/>
  <c r="G82" i="6"/>
  <c r="F82" i="6"/>
  <c r="E82" i="6"/>
  <c r="D82" i="6"/>
  <c r="K81" i="6"/>
  <c r="J81" i="6"/>
  <c r="I81" i="6"/>
  <c r="H81" i="6"/>
  <c r="G81" i="6"/>
  <c r="F81" i="6"/>
  <c r="E81" i="6"/>
  <c r="D81" i="6"/>
  <c r="K80" i="6"/>
  <c r="J80" i="6"/>
  <c r="I80" i="6"/>
  <c r="H80" i="6"/>
  <c r="G80" i="6"/>
  <c r="F80" i="6"/>
  <c r="E80" i="6"/>
  <c r="D80" i="6"/>
  <c r="K79" i="6"/>
  <c r="J79" i="6"/>
  <c r="I79" i="6"/>
  <c r="H79" i="6"/>
  <c r="G79" i="6"/>
  <c r="F79" i="6"/>
  <c r="E79" i="6"/>
  <c r="D79" i="6"/>
  <c r="K78" i="6"/>
  <c r="J78" i="6"/>
  <c r="I78" i="6"/>
  <c r="H78" i="6"/>
  <c r="G78" i="6"/>
  <c r="F78" i="6"/>
  <c r="E78" i="6"/>
  <c r="D78" i="6"/>
  <c r="K77" i="6"/>
  <c r="J77" i="6"/>
  <c r="I77" i="6"/>
  <c r="H77" i="6"/>
  <c r="G77" i="6"/>
  <c r="F77" i="6"/>
  <c r="E77" i="6"/>
  <c r="D77" i="6"/>
  <c r="K76" i="6"/>
  <c r="J76" i="6"/>
  <c r="I76" i="6"/>
  <c r="H76" i="6"/>
  <c r="G76" i="6"/>
  <c r="F76" i="6"/>
  <c r="E76" i="6"/>
  <c r="D76" i="6"/>
  <c r="K75" i="6"/>
  <c r="J75" i="6"/>
  <c r="I75" i="6"/>
  <c r="H75" i="6"/>
  <c r="G75" i="6"/>
  <c r="F75" i="6"/>
  <c r="E75" i="6"/>
  <c r="D75" i="6"/>
  <c r="K74" i="6"/>
  <c r="J74" i="6"/>
  <c r="I74" i="6"/>
  <c r="H74" i="6"/>
  <c r="G74" i="6"/>
  <c r="F74" i="6"/>
  <c r="E74" i="6"/>
  <c r="D74" i="6"/>
  <c r="K73" i="6"/>
  <c r="J73" i="6"/>
  <c r="I73" i="6"/>
  <c r="H73" i="6"/>
  <c r="G73" i="6"/>
  <c r="F73" i="6"/>
  <c r="E73" i="6"/>
  <c r="D73" i="6"/>
  <c r="K72" i="6"/>
  <c r="J72" i="6"/>
  <c r="I72" i="6"/>
  <c r="H72" i="6"/>
  <c r="G72" i="6"/>
  <c r="F72" i="6"/>
  <c r="E72" i="6"/>
  <c r="D72" i="6"/>
  <c r="K71" i="6"/>
  <c r="J71" i="6"/>
  <c r="I71" i="6"/>
  <c r="H71" i="6"/>
  <c r="G71" i="6"/>
  <c r="F71" i="6"/>
  <c r="E71" i="6"/>
  <c r="D71" i="6"/>
  <c r="K70" i="6"/>
  <c r="J70" i="6"/>
  <c r="I70" i="6"/>
  <c r="H70" i="6"/>
  <c r="G70" i="6"/>
  <c r="F70" i="6"/>
  <c r="E70" i="6"/>
  <c r="D70" i="6"/>
  <c r="K69" i="6"/>
  <c r="J69" i="6"/>
  <c r="I69" i="6"/>
  <c r="H69" i="6"/>
  <c r="G69" i="6"/>
  <c r="F69" i="6"/>
  <c r="E69" i="6"/>
  <c r="D69" i="6"/>
  <c r="K68" i="6"/>
  <c r="J68" i="6"/>
  <c r="I68" i="6"/>
  <c r="H68" i="6"/>
  <c r="G68" i="6"/>
  <c r="F68" i="6"/>
  <c r="E68" i="6"/>
  <c r="D68" i="6"/>
  <c r="K67" i="6"/>
  <c r="J67" i="6"/>
  <c r="I67" i="6"/>
  <c r="H67" i="6"/>
  <c r="G67" i="6"/>
  <c r="F67" i="6"/>
  <c r="E67" i="6"/>
  <c r="D67" i="6"/>
  <c r="K66" i="6"/>
  <c r="J66" i="6"/>
  <c r="I66" i="6"/>
  <c r="H66" i="6"/>
  <c r="G66" i="6"/>
  <c r="F66" i="6"/>
  <c r="E66" i="6"/>
  <c r="D66" i="6"/>
  <c r="K65" i="6"/>
  <c r="J65" i="6"/>
  <c r="I65" i="6"/>
  <c r="H65" i="6"/>
  <c r="G65" i="6"/>
  <c r="F65" i="6"/>
  <c r="E65" i="6"/>
  <c r="D65" i="6"/>
  <c r="K64" i="6"/>
  <c r="J64" i="6"/>
  <c r="I64" i="6"/>
  <c r="H64" i="6"/>
  <c r="G64" i="6"/>
  <c r="F64" i="6"/>
  <c r="E64" i="6"/>
  <c r="D64" i="6"/>
  <c r="K63" i="6"/>
  <c r="J63" i="6"/>
  <c r="I63" i="6"/>
  <c r="H63" i="6"/>
  <c r="G63" i="6"/>
  <c r="F63" i="6"/>
  <c r="E63" i="6"/>
  <c r="D63" i="6"/>
  <c r="K62" i="6"/>
  <c r="J62" i="6"/>
  <c r="I62" i="6"/>
  <c r="H62" i="6"/>
  <c r="G62" i="6"/>
  <c r="F62" i="6"/>
  <c r="E62" i="6"/>
  <c r="D62" i="6"/>
  <c r="K61" i="6"/>
  <c r="J61" i="6"/>
  <c r="I61" i="6"/>
  <c r="H61" i="6"/>
  <c r="G61" i="6"/>
  <c r="F61" i="6"/>
  <c r="E61" i="6"/>
  <c r="D61" i="6"/>
  <c r="K60" i="6"/>
  <c r="J60" i="6"/>
  <c r="I60" i="6"/>
  <c r="H60" i="6"/>
  <c r="G60" i="6"/>
  <c r="F60" i="6"/>
  <c r="E60" i="6"/>
  <c r="D60" i="6"/>
  <c r="K59" i="6"/>
  <c r="J59" i="6"/>
  <c r="I59" i="6"/>
  <c r="H59" i="6"/>
  <c r="G59" i="6"/>
  <c r="F59" i="6"/>
  <c r="E59" i="6"/>
  <c r="D59" i="6"/>
  <c r="K58" i="6"/>
  <c r="J58" i="6"/>
  <c r="I58" i="6"/>
  <c r="H58" i="6"/>
  <c r="G58" i="6"/>
  <c r="F58" i="6"/>
  <c r="E58" i="6"/>
  <c r="D58" i="6"/>
  <c r="K57" i="6"/>
  <c r="J57" i="6"/>
  <c r="I57" i="6"/>
  <c r="H57" i="6"/>
  <c r="G57" i="6"/>
  <c r="F57" i="6"/>
  <c r="E57" i="6"/>
  <c r="D57" i="6"/>
  <c r="K56" i="6"/>
  <c r="J56" i="6"/>
  <c r="I56" i="6"/>
  <c r="H56" i="6"/>
  <c r="G56" i="6"/>
  <c r="F56" i="6"/>
  <c r="E56" i="6"/>
  <c r="D56" i="6"/>
  <c r="K55" i="6"/>
  <c r="J55" i="6"/>
  <c r="I55" i="6"/>
  <c r="H55" i="6"/>
  <c r="G55" i="6"/>
  <c r="F55" i="6"/>
  <c r="E55" i="6"/>
  <c r="D55" i="6"/>
  <c r="K54" i="6"/>
  <c r="J54" i="6"/>
  <c r="I54" i="6"/>
  <c r="H54" i="6"/>
  <c r="G54" i="6"/>
  <c r="F54" i="6"/>
  <c r="E54" i="6"/>
  <c r="D54" i="6"/>
  <c r="K53" i="6"/>
  <c r="J53" i="6"/>
  <c r="I53" i="6"/>
  <c r="H53" i="6"/>
  <c r="G53" i="6"/>
  <c r="F53" i="6"/>
  <c r="E53" i="6"/>
  <c r="D53" i="6"/>
  <c r="K52" i="6"/>
  <c r="J52" i="6"/>
  <c r="I52" i="6"/>
  <c r="H52" i="6"/>
  <c r="G52" i="6"/>
  <c r="F52" i="6"/>
  <c r="E52" i="6"/>
  <c r="D52" i="6"/>
  <c r="K51" i="6"/>
  <c r="J51" i="6"/>
  <c r="I51" i="6"/>
  <c r="H51" i="6"/>
  <c r="G51" i="6"/>
  <c r="F51" i="6"/>
  <c r="E51" i="6"/>
  <c r="D51" i="6"/>
  <c r="K50" i="6"/>
  <c r="J50" i="6"/>
  <c r="I50" i="6"/>
  <c r="H50" i="6"/>
  <c r="G50" i="6"/>
  <c r="F50" i="6"/>
  <c r="E50" i="6"/>
  <c r="D50" i="6"/>
  <c r="K49" i="6"/>
  <c r="J49" i="6"/>
  <c r="I49" i="6"/>
  <c r="H49" i="6"/>
  <c r="G49" i="6"/>
  <c r="F49" i="6"/>
  <c r="E49" i="6"/>
  <c r="D49" i="6"/>
  <c r="K48" i="6"/>
  <c r="J48" i="6"/>
  <c r="I48" i="6"/>
  <c r="H48" i="6"/>
  <c r="G48" i="6"/>
  <c r="F48" i="6"/>
  <c r="E48" i="6"/>
  <c r="D48" i="6"/>
  <c r="K47" i="6"/>
  <c r="J47" i="6"/>
  <c r="I47" i="6"/>
  <c r="H47" i="6"/>
  <c r="G47" i="6"/>
  <c r="F47" i="6"/>
  <c r="E47" i="6"/>
  <c r="D47" i="6"/>
  <c r="K46" i="6"/>
  <c r="J46" i="6"/>
  <c r="I46" i="6"/>
  <c r="H46" i="6"/>
  <c r="G46" i="6"/>
  <c r="F46" i="6"/>
  <c r="E46" i="6"/>
  <c r="D46" i="6"/>
  <c r="K45" i="6"/>
  <c r="J45" i="6"/>
  <c r="I45" i="6"/>
  <c r="H45" i="6"/>
  <c r="G45" i="6"/>
  <c r="F45" i="6"/>
  <c r="E45" i="6"/>
  <c r="D45" i="6"/>
  <c r="K44" i="6"/>
  <c r="J44" i="6"/>
  <c r="I44" i="6"/>
  <c r="H44" i="6"/>
  <c r="G44" i="6"/>
  <c r="F44" i="6"/>
  <c r="E44" i="6"/>
  <c r="D44" i="6"/>
  <c r="K43" i="6"/>
  <c r="J43" i="6"/>
  <c r="I43" i="6"/>
  <c r="H43" i="6"/>
  <c r="G43" i="6"/>
  <c r="F43" i="6"/>
  <c r="E43" i="6"/>
  <c r="D43" i="6"/>
  <c r="K42" i="6"/>
  <c r="J42" i="6"/>
  <c r="I42" i="6"/>
  <c r="H42" i="6"/>
  <c r="G42" i="6"/>
  <c r="F42" i="6"/>
  <c r="E42" i="6"/>
  <c r="D42" i="6"/>
  <c r="K41" i="6"/>
  <c r="J41" i="6"/>
  <c r="I41" i="6"/>
  <c r="H41" i="6"/>
  <c r="G41" i="6"/>
  <c r="F41" i="6"/>
  <c r="E41" i="6"/>
  <c r="D41" i="6"/>
  <c r="K40" i="6"/>
  <c r="J40" i="6"/>
  <c r="I40" i="6"/>
  <c r="H40" i="6"/>
  <c r="G40" i="6"/>
  <c r="F40" i="6"/>
  <c r="E40" i="6"/>
  <c r="D40" i="6"/>
  <c r="K39" i="6"/>
  <c r="J39" i="6"/>
  <c r="I39" i="6"/>
  <c r="H39" i="6"/>
  <c r="G39" i="6"/>
  <c r="F39" i="6"/>
  <c r="E39" i="6"/>
  <c r="D39" i="6"/>
  <c r="K38" i="6"/>
  <c r="J38" i="6"/>
  <c r="I38" i="6"/>
  <c r="H38" i="6"/>
  <c r="G38" i="6"/>
  <c r="F38" i="6"/>
  <c r="E38" i="6"/>
  <c r="D38" i="6"/>
  <c r="K37" i="6"/>
  <c r="J37" i="6"/>
  <c r="I37" i="6"/>
  <c r="H37" i="6"/>
  <c r="G37" i="6"/>
  <c r="F37" i="6"/>
  <c r="E37" i="6"/>
  <c r="D37" i="6"/>
  <c r="K36" i="6"/>
  <c r="J36" i="6"/>
  <c r="I36" i="6"/>
  <c r="H36" i="6"/>
  <c r="G36" i="6"/>
  <c r="F36" i="6"/>
  <c r="E36" i="6"/>
  <c r="D36" i="6"/>
  <c r="K35" i="6"/>
  <c r="J35" i="6"/>
  <c r="I35" i="6"/>
  <c r="H35" i="6"/>
  <c r="G35" i="6"/>
  <c r="F35" i="6"/>
  <c r="E35" i="6"/>
  <c r="D35" i="6"/>
  <c r="K34" i="6"/>
  <c r="J34" i="6"/>
  <c r="I34" i="6"/>
  <c r="H34" i="6"/>
  <c r="G34" i="6"/>
  <c r="F34" i="6"/>
  <c r="E34" i="6"/>
  <c r="D34" i="6"/>
  <c r="K33" i="6"/>
  <c r="J33" i="6"/>
  <c r="I33" i="6"/>
  <c r="H33" i="6"/>
  <c r="G33" i="6"/>
  <c r="F33" i="6"/>
  <c r="E33" i="6"/>
  <c r="D33" i="6"/>
  <c r="K32" i="6"/>
  <c r="J32" i="6"/>
  <c r="I32" i="6"/>
  <c r="H32" i="6"/>
  <c r="G32" i="6"/>
  <c r="F32" i="6"/>
  <c r="E32" i="6"/>
  <c r="D32" i="6"/>
  <c r="K31" i="6"/>
  <c r="J31" i="6"/>
  <c r="I31" i="6"/>
  <c r="H31" i="6"/>
  <c r="G31" i="6"/>
  <c r="F31" i="6"/>
  <c r="E31" i="6"/>
  <c r="D31" i="6"/>
  <c r="K30" i="6"/>
  <c r="J30" i="6"/>
  <c r="I30" i="6"/>
  <c r="H30" i="6"/>
  <c r="G30" i="6"/>
  <c r="F30" i="6"/>
  <c r="E30" i="6"/>
  <c r="D30" i="6"/>
  <c r="K29" i="6"/>
  <c r="J29" i="6"/>
  <c r="I29" i="6"/>
  <c r="H29" i="6"/>
  <c r="G29" i="6"/>
  <c r="F29" i="6"/>
  <c r="E29" i="6"/>
  <c r="D29" i="6"/>
  <c r="K28" i="6"/>
  <c r="J28" i="6"/>
  <c r="I28" i="6"/>
  <c r="H28" i="6"/>
  <c r="G28" i="6"/>
  <c r="F28" i="6"/>
  <c r="E28" i="6"/>
  <c r="D28" i="6"/>
  <c r="K27" i="6"/>
  <c r="J27" i="6"/>
  <c r="I27" i="6"/>
  <c r="H27" i="6"/>
  <c r="G27" i="6"/>
  <c r="F27" i="6"/>
  <c r="E27" i="6"/>
  <c r="D27" i="6"/>
  <c r="K26" i="6"/>
  <c r="J26" i="6"/>
  <c r="I26" i="6"/>
  <c r="H26" i="6"/>
  <c r="G26" i="6"/>
  <c r="F26" i="6"/>
  <c r="E26" i="6"/>
  <c r="D26" i="6"/>
  <c r="K25" i="6"/>
  <c r="J25" i="6"/>
  <c r="I25" i="6"/>
  <c r="H25" i="6"/>
  <c r="G25" i="6"/>
  <c r="F25" i="6"/>
  <c r="E25" i="6"/>
  <c r="D25" i="6"/>
  <c r="K24" i="6"/>
  <c r="J24" i="6"/>
  <c r="I24" i="6"/>
  <c r="H24" i="6"/>
  <c r="G24" i="6"/>
  <c r="F24" i="6"/>
  <c r="E24" i="6"/>
  <c r="D24" i="6"/>
  <c r="K23" i="6"/>
  <c r="J23" i="6"/>
  <c r="I23" i="6"/>
  <c r="H23" i="6"/>
  <c r="G23" i="6"/>
  <c r="F23" i="6"/>
  <c r="E23" i="6"/>
  <c r="D23" i="6"/>
  <c r="K22" i="6"/>
  <c r="J22" i="6"/>
  <c r="I22" i="6"/>
  <c r="H22" i="6"/>
  <c r="G22" i="6"/>
  <c r="F22" i="6"/>
  <c r="E22" i="6"/>
  <c r="D22" i="6"/>
  <c r="I23" i="4"/>
  <c r="I24" i="4" s="1"/>
  <c r="I25" i="4" s="1"/>
  <c r="I26" i="4" s="1"/>
  <c r="I27" i="4" s="1"/>
  <c r="I28" i="4" s="1"/>
  <c r="I29" i="4" s="1"/>
  <c r="I30" i="4" s="1"/>
  <c r="I31" i="4" s="1"/>
  <c r="I32" i="4" s="1"/>
  <c r="I33" i="4" s="1"/>
  <c r="I34" i="4" s="1"/>
  <c r="I35" i="4" s="1"/>
  <c r="I36" i="4" s="1"/>
  <c r="I37" i="4" s="1"/>
  <c r="E22" i="4"/>
  <c r="F22" i="4" s="1"/>
  <c r="J22" i="4" s="1"/>
  <c r="D22" i="4"/>
  <c r="D23" i="4" s="1"/>
  <c r="I23" i="3"/>
  <c r="I24" i="3" s="1"/>
  <c r="I25" i="3" s="1"/>
  <c r="I26" i="3" s="1"/>
  <c r="I27" i="3" s="1"/>
  <c r="I28" i="3" s="1"/>
  <c r="I29" i="3" s="1"/>
  <c r="I30" i="3" s="1"/>
  <c r="I31" i="3" s="1"/>
  <c r="I32" i="3" s="1"/>
  <c r="I33" i="3" s="1"/>
  <c r="I34" i="3" s="1"/>
  <c r="I35" i="3" s="1"/>
  <c r="I36" i="3" s="1"/>
  <c r="I37" i="3" s="1"/>
  <c r="I38" i="3" s="1"/>
  <c r="E22" i="3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34" i="3" s="1"/>
  <c r="E35" i="3" s="1"/>
  <c r="E36" i="3" s="1"/>
  <c r="E37" i="3" s="1"/>
  <c r="E38" i="3" s="1"/>
  <c r="E39" i="3" s="1"/>
  <c r="D22" i="3"/>
  <c r="F22" i="3" s="1"/>
  <c r="J22" i="3" s="1"/>
  <c r="I23" i="2"/>
  <c r="I24" i="2" s="1"/>
  <c r="I25" i="2" s="1"/>
  <c r="I26" i="2" s="1"/>
  <c r="I27" i="2" s="1"/>
  <c r="I28" i="2" s="1"/>
  <c r="I29" i="2" s="1"/>
  <c r="I30" i="2" s="1"/>
  <c r="I31" i="2" s="1"/>
  <c r="I32" i="2" s="1"/>
  <c r="I33" i="2" s="1"/>
  <c r="I34" i="2" s="1"/>
  <c r="I35" i="2" s="1"/>
  <c r="I36" i="2" s="1"/>
  <c r="I37" i="2" s="1"/>
  <c r="J22" i="2"/>
  <c r="F22" i="2"/>
  <c r="E22" i="2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D22" i="2"/>
  <c r="D23" i="2" s="1"/>
  <c r="I28" i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E26" i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I24" i="1"/>
  <c r="I25" i="1" s="1"/>
  <c r="I26" i="1" s="1"/>
  <c r="I27" i="1" s="1"/>
  <c r="I23" i="1"/>
  <c r="D23" i="1"/>
  <c r="E22" i="1"/>
  <c r="E23" i="1" s="1"/>
  <c r="E24" i="1" s="1"/>
  <c r="E25" i="1" s="1"/>
  <c r="D22" i="1"/>
  <c r="F22" i="1" s="1"/>
  <c r="J22" i="1" s="1"/>
  <c r="H39" i="1" l="1"/>
  <c r="E40" i="1"/>
  <c r="F23" i="1"/>
  <c r="J23" i="1" s="1"/>
  <c r="D24" i="1"/>
  <c r="E39" i="2"/>
  <c r="H38" i="2"/>
  <c r="F23" i="2"/>
  <c r="J23" i="2" s="1"/>
  <c r="D24" i="2"/>
  <c r="E40" i="3"/>
  <c r="H39" i="3"/>
  <c r="D23" i="3"/>
  <c r="D24" i="4"/>
  <c r="E23" i="4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40" i="2" l="1"/>
  <c r="H39" i="2"/>
  <c r="F24" i="4"/>
  <c r="J24" i="4" s="1"/>
  <c r="D25" i="4"/>
  <c r="E41" i="3"/>
  <c r="H40" i="3"/>
  <c r="D25" i="2"/>
  <c r="F24" i="2"/>
  <c r="J24" i="2" s="1"/>
  <c r="H40" i="1"/>
  <c r="E41" i="1"/>
  <c r="H38" i="4"/>
  <c r="E39" i="4"/>
  <c r="F23" i="4"/>
  <c r="J23" i="4" s="1"/>
  <c r="F24" i="1"/>
  <c r="J24" i="1" s="1"/>
  <c r="D25" i="1"/>
  <c r="F23" i="3"/>
  <c r="J23" i="3" s="1"/>
  <c r="D24" i="3"/>
  <c r="F25" i="4" l="1"/>
  <c r="J25" i="4" s="1"/>
  <c r="D26" i="4"/>
  <c r="D26" i="1"/>
  <c r="F25" i="1"/>
  <c r="J25" i="1" s="1"/>
  <c r="F25" i="2"/>
  <c r="J25" i="2" s="1"/>
  <c r="D26" i="2"/>
  <c r="H39" i="4"/>
  <c r="E40" i="4"/>
  <c r="F24" i="3"/>
  <c r="J24" i="3" s="1"/>
  <c r="D25" i="3"/>
  <c r="H41" i="1"/>
  <c r="E42" i="1"/>
  <c r="E42" i="3"/>
  <c r="H41" i="3"/>
  <c r="E41" i="2"/>
  <c r="H40" i="2"/>
  <c r="F26" i="1" l="1"/>
  <c r="J26" i="1" s="1"/>
  <c r="D27" i="1"/>
  <c r="E42" i="2"/>
  <c r="H41" i="2"/>
  <c r="H42" i="1"/>
  <c r="E43" i="1"/>
  <c r="H40" i="4"/>
  <c r="E41" i="4"/>
  <c r="D27" i="4"/>
  <c r="F26" i="4"/>
  <c r="J26" i="4" s="1"/>
  <c r="F26" i="2"/>
  <c r="J26" i="2" s="1"/>
  <c r="D27" i="2"/>
  <c r="E43" i="3"/>
  <c r="H42" i="3"/>
  <c r="D26" i="3"/>
  <c r="F25" i="3"/>
  <c r="J25" i="3" s="1"/>
  <c r="E43" i="2" l="1"/>
  <c r="H42" i="2"/>
  <c r="E44" i="3"/>
  <c r="H43" i="3"/>
  <c r="F27" i="4"/>
  <c r="J27" i="4" s="1"/>
  <c r="D28" i="4"/>
  <c r="H43" i="1"/>
  <c r="E44" i="1"/>
  <c r="D28" i="1"/>
  <c r="F27" i="1"/>
  <c r="J27" i="1" s="1"/>
  <c r="F26" i="3"/>
  <c r="J26" i="3" s="1"/>
  <c r="D27" i="3"/>
  <c r="F27" i="2"/>
  <c r="J27" i="2" s="1"/>
  <c r="D28" i="2"/>
  <c r="H41" i="4"/>
  <c r="E42" i="4"/>
  <c r="H42" i="4" l="1"/>
  <c r="E43" i="4"/>
  <c r="D29" i="2"/>
  <c r="F28" i="2"/>
  <c r="J28" i="2" s="1"/>
  <c r="F27" i="3"/>
  <c r="J27" i="3" s="1"/>
  <c r="D28" i="3"/>
  <c r="H44" i="1"/>
  <c r="E45" i="1"/>
  <c r="E44" i="2"/>
  <c r="H43" i="2"/>
  <c r="F28" i="4"/>
  <c r="J28" i="4" s="1"/>
  <c r="D29" i="4"/>
  <c r="F28" i="1"/>
  <c r="J28" i="1" s="1"/>
  <c r="D29" i="1"/>
  <c r="E45" i="3"/>
  <c r="H44" i="3"/>
  <c r="E46" i="3" l="1"/>
  <c r="H45" i="3"/>
  <c r="F28" i="3"/>
  <c r="J28" i="3" s="1"/>
  <c r="D29" i="3"/>
  <c r="F29" i="2"/>
  <c r="J29" i="2" s="1"/>
  <c r="D30" i="2"/>
  <c r="F29" i="4"/>
  <c r="J29" i="4" s="1"/>
  <c r="D30" i="4"/>
  <c r="E45" i="2"/>
  <c r="H44" i="2"/>
  <c r="H43" i="4"/>
  <c r="E44" i="4"/>
  <c r="D30" i="1"/>
  <c r="F29" i="1"/>
  <c r="J29" i="1" s="1"/>
  <c r="H45" i="1"/>
  <c r="E46" i="1"/>
  <c r="H44" i="4" l="1"/>
  <c r="E45" i="4"/>
  <c r="F30" i="2"/>
  <c r="J30" i="2" s="1"/>
  <c r="D31" i="2"/>
  <c r="H46" i="1"/>
  <c r="E47" i="1"/>
  <c r="F30" i="1"/>
  <c r="J30" i="1" s="1"/>
  <c r="D31" i="1"/>
  <c r="E46" i="2"/>
  <c r="H45" i="2"/>
  <c r="H46" i="3"/>
  <c r="E47" i="3"/>
  <c r="D31" i="4"/>
  <c r="F30" i="4"/>
  <c r="J30" i="4" s="1"/>
  <c r="D30" i="3"/>
  <c r="F29" i="3"/>
  <c r="J29" i="3" s="1"/>
  <c r="F30" i="3" l="1"/>
  <c r="J30" i="3" s="1"/>
  <c r="D31" i="3"/>
  <c r="H47" i="1"/>
  <c r="E48" i="1"/>
  <c r="H45" i="4"/>
  <c r="E46" i="4"/>
  <c r="H47" i="3"/>
  <c r="E48" i="3"/>
  <c r="E47" i="2"/>
  <c r="H46" i="2"/>
  <c r="F31" i="4"/>
  <c r="J31" i="4" s="1"/>
  <c r="D32" i="4"/>
  <c r="F31" i="1"/>
  <c r="J31" i="1" s="1"/>
  <c r="D32" i="1"/>
  <c r="F31" i="2"/>
  <c r="J31" i="2" s="1"/>
  <c r="D32" i="2"/>
  <c r="D33" i="2" l="1"/>
  <c r="F32" i="2"/>
  <c r="J32" i="2" s="1"/>
  <c r="H48" i="3"/>
  <c r="E49" i="3"/>
  <c r="E49" i="1"/>
  <c r="H48" i="1"/>
  <c r="F32" i="1"/>
  <c r="J32" i="1" s="1"/>
  <c r="D33" i="1"/>
  <c r="F32" i="4"/>
  <c r="J32" i="4" s="1"/>
  <c r="D33" i="4"/>
  <c r="E48" i="2"/>
  <c r="H47" i="2"/>
  <c r="H46" i="4"/>
  <c r="E47" i="4"/>
  <c r="F31" i="3"/>
  <c r="J31" i="3" s="1"/>
  <c r="D32" i="3"/>
  <c r="F32" i="3" l="1"/>
  <c r="J32" i="3" s="1"/>
  <c r="D33" i="3"/>
  <c r="D34" i="1"/>
  <c r="F33" i="1"/>
  <c r="J33" i="1" s="1"/>
  <c r="F33" i="2"/>
  <c r="J33" i="2" s="1"/>
  <c r="D34" i="2"/>
  <c r="E49" i="2"/>
  <c r="H48" i="2"/>
  <c r="E50" i="1"/>
  <c r="H49" i="1"/>
  <c r="H47" i="4"/>
  <c r="E48" i="4"/>
  <c r="F33" i="4"/>
  <c r="J33" i="4" s="1"/>
  <c r="D34" i="4"/>
  <c r="H49" i="3"/>
  <c r="E50" i="3"/>
  <c r="H48" i="4" l="1"/>
  <c r="E49" i="4"/>
  <c r="E50" i="2"/>
  <c r="H49" i="2"/>
  <c r="D34" i="3"/>
  <c r="F33" i="3"/>
  <c r="J33" i="3" s="1"/>
  <c r="D35" i="4"/>
  <c r="F34" i="4"/>
  <c r="J34" i="4" s="1"/>
  <c r="D35" i="2"/>
  <c r="F34" i="2"/>
  <c r="J34" i="2" s="1"/>
  <c r="F34" i="1"/>
  <c r="J34" i="1" s="1"/>
  <c r="D35" i="1"/>
  <c r="H50" i="3"/>
  <c r="E51" i="3"/>
  <c r="E51" i="1"/>
  <c r="H50" i="1"/>
  <c r="K34" i="1" l="1"/>
  <c r="E51" i="2"/>
  <c r="H50" i="2"/>
  <c r="H51" i="3"/>
  <c r="E52" i="3"/>
  <c r="K34" i="2"/>
  <c r="E52" i="1"/>
  <c r="H51" i="1"/>
  <c r="D36" i="2"/>
  <c r="F35" i="2"/>
  <c r="J35" i="2" s="1"/>
  <c r="H49" i="4"/>
  <c r="E50" i="4"/>
  <c r="F35" i="4"/>
  <c r="J35" i="4" s="1"/>
  <c r="D36" i="4"/>
  <c r="D36" i="1"/>
  <c r="F35" i="1"/>
  <c r="J35" i="1" s="1"/>
  <c r="K34" i="4"/>
  <c r="D35" i="3"/>
  <c r="F34" i="3"/>
  <c r="J34" i="3" s="1"/>
  <c r="K35" i="4" l="1"/>
  <c r="D37" i="2"/>
  <c r="F36" i="2"/>
  <c r="J36" i="2" s="1"/>
  <c r="K35" i="1"/>
  <c r="D36" i="3"/>
  <c r="F35" i="3"/>
  <c r="J35" i="3" s="1"/>
  <c r="K35" i="2"/>
  <c r="K34" i="3"/>
  <c r="H50" i="4"/>
  <c r="E51" i="4"/>
  <c r="E52" i="2"/>
  <c r="H51" i="2"/>
  <c r="D37" i="1"/>
  <c r="F36" i="1"/>
  <c r="J36" i="1" s="1"/>
  <c r="H52" i="3"/>
  <c r="E53" i="3"/>
  <c r="F36" i="4"/>
  <c r="J36" i="4" s="1"/>
  <c r="D37" i="4"/>
  <c r="E53" i="1"/>
  <c r="H52" i="1"/>
  <c r="K36" i="2" l="1"/>
  <c r="K35" i="3"/>
  <c r="E54" i="1"/>
  <c r="H53" i="1"/>
  <c r="E53" i="2"/>
  <c r="H52" i="2"/>
  <c r="D37" i="3"/>
  <c r="F36" i="3"/>
  <c r="J36" i="3" s="1"/>
  <c r="D38" i="2"/>
  <c r="F37" i="2"/>
  <c r="J37" i="2" s="1"/>
  <c r="H53" i="3"/>
  <c r="E54" i="3"/>
  <c r="K36" i="1"/>
  <c r="H51" i="4"/>
  <c r="E52" i="4"/>
  <c r="D38" i="4"/>
  <c r="F37" i="4"/>
  <c r="J37" i="4" s="1"/>
  <c r="K36" i="4"/>
  <c r="D38" i="1"/>
  <c r="F37" i="1"/>
  <c r="J37" i="1" s="1"/>
  <c r="K37" i="4" l="1"/>
  <c r="F38" i="1"/>
  <c r="J38" i="1" s="1"/>
  <c r="D39" i="1"/>
  <c r="D39" i="4"/>
  <c r="G38" i="4"/>
  <c r="I38" i="4" s="1"/>
  <c r="F38" i="4"/>
  <c r="G38" i="2"/>
  <c r="I38" i="2" s="1"/>
  <c r="F38" i="2"/>
  <c r="D39" i="2"/>
  <c r="E54" i="2"/>
  <c r="H53" i="2"/>
  <c r="K37" i="1"/>
  <c r="K37" i="2"/>
  <c r="K36" i="3"/>
  <c r="H52" i="4"/>
  <c r="E53" i="4"/>
  <c r="H54" i="3"/>
  <c r="E55" i="3"/>
  <c r="D38" i="3"/>
  <c r="F37" i="3"/>
  <c r="J37" i="3" s="1"/>
  <c r="E55" i="1"/>
  <c r="H54" i="1"/>
  <c r="K37" i="3" l="1"/>
  <c r="F39" i="1"/>
  <c r="J39" i="1" s="1"/>
  <c r="D40" i="1"/>
  <c r="G39" i="1"/>
  <c r="I39" i="1" s="1"/>
  <c r="H53" i="4"/>
  <c r="E54" i="4"/>
  <c r="D39" i="3"/>
  <c r="F38" i="3"/>
  <c r="J38" i="3" s="1"/>
  <c r="E55" i="2"/>
  <c r="H54" i="2"/>
  <c r="J38" i="4"/>
  <c r="K38" i="1"/>
  <c r="I39" i="4"/>
  <c r="H55" i="3"/>
  <c r="E56" i="3"/>
  <c r="G39" i="2"/>
  <c r="I39" i="2" s="1"/>
  <c r="F39" i="2"/>
  <c r="D40" i="2"/>
  <c r="E56" i="1"/>
  <c r="H55" i="1"/>
  <c r="J38" i="2"/>
  <c r="D40" i="4"/>
  <c r="G39" i="4"/>
  <c r="F39" i="4"/>
  <c r="J39" i="2" l="1"/>
  <c r="H54" i="4"/>
  <c r="E55" i="4"/>
  <c r="K39" i="1"/>
  <c r="E56" i="2"/>
  <c r="H55" i="2"/>
  <c r="K38" i="2"/>
  <c r="J39" i="4"/>
  <c r="E57" i="1"/>
  <c r="H56" i="1"/>
  <c r="K38" i="3"/>
  <c r="I40" i="4"/>
  <c r="H56" i="3"/>
  <c r="E57" i="3"/>
  <c r="D41" i="4"/>
  <c r="G40" i="4"/>
  <c r="F40" i="4"/>
  <c r="G40" i="2"/>
  <c r="I40" i="2" s="1"/>
  <c r="F40" i="2"/>
  <c r="D41" i="2"/>
  <c r="K38" i="4"/>
  <c r="F39" i="3"/>
  <c r="J39" i="3" s="1"/>
  <c r="D40" i="3"/>
  <c r="G39" i="3"/>
  <c r="I39" i="3" s="1"/>
  <c r="F40" i="1"/>
  <c r="G40" i="1"/>
  <c r="I40" i="1" s="1"/>
  <c r="D41" i="1"/>
  <c r="J40" i="1" l="1"/>
  <c r="K39" i="4"/>
  <c r="E57" i="2"/>
  <c r="H56" i="2"/>
  <c r="J40" i="2"/>
  <c r="E58" i="1"/>
  <c r="H57" i="1"/>
  <c r="E56" i="4"/>
  <c r="H55" i="4"/>
  <c r="K39" i="2"/>
  <c r="K39" i="3"/>
  <c r="D42" i="4"/>
  <c r="G41" i="4"/>
  <c r="I41" i="4" s="1"/>
  <c r="F41" i="4"/>
  <c r="J40" i="4"/>
  <c r="H57" i="3"/>
  <c r="E58" i="3"/>
  <c r="G41" i="1"/>
  <c r="I41" i="1" s="1"/>
  <c r="F41" i="1"/>
  <c r="D42" i="1"/>
  <c r="F40" i="3"/>
  <c r="D41" i="3"/>
  <c r="G40" i="3"/>
  <c r="I40" i="3" s="1"/>
  <c r="G41" i="2"/>
  <c r="I41" i="2" s="1"/>
  <c r="F41" i="2"/>
  <c r="D42" i="2"/>
  <c r="J41" i="4" l="1"/>
  <c r="H56" i="4"/>
  <c r="E57" i="4"/>
  <c r="E58" i="2"/>
  <c r="H57" i="2"/>
  <c r="J41" i="2"/>
  <c r="H58" i="3"/>
  <c r="E59" i="3"/>
  <c r="G42" i="1"/>
  <c r="I42" i="1" s="1"/>
  <c r="F42" i="1"/>
  <c r="D43" i="1"/>
  <c r="J41" i="1"/>
  <c r="K40" i="4"/>
  <c r="D43" i="4"/>
  <c r="G42" i="4"/>
  <c r="I42" i="4" s="1"/>
  <c r="F42" i="4"/>
  <c r="E59" i="1"/>
  <c r="H58" i="1"/>
  <c r="J40" i="3"/>
  <c r="K40" i="1"/>
  <c r="G42" i="2"/>
  <c r="I42" i="2" s="1"/>
  <c r="F42" i="2"/>
  <c r="D43" i="2"/>
  <c r="F41" i="3"/>
  <c r="D42" i="3"/>
  <c r="G41" i="3"/>
  <c r="I41" i="3" s="1"/>
  <c r="K40" i="2"/>
  <c r="K40" i="3" l="1"/>
  <c r="H59" i="3"/>
  <c r="E60" i="3"/>
  <c r="D44" i="4"/>
  <c r="G43" i="4"/>
  <c r="I43" i="4" s="1"/>
  <c r="F43" i="4"/>
  <c r="G43" i="1"/>
  <c r="I43" i="1" s="1"/>
  <c r="F43" i="1"/>
  <c r="D44" i="1"/>
  <c r="E58" i="4"/>
  <c r="H57" i="4"/>
  <c r="J42" i="2"/>
  <c r="E59" i="2"/>
  <c r="H58" i="2"/>
  <c r="F42" i="3"/>
  <c r="D43" i="3"/>
  <c r="G42" i="3"/>
  <c r="I42" i="3" s="1"/>
  <c r="J41" i="3"/>
  <c r="E60" i="1"/>
  <c r="H59" i="1"/>
  <c r="J42" i="1"/>
  <c r="K41" i="2"/>
  <c r="K41" i="1"/>
  <c r="G43" i="2"/>
  <c r="I43" i="2" s="1"/>
  <c r="F43" i="2"/>
  <c r="D44" i="2"/>
  <c r="J42" i="4"/>
  <c r="K41" i="4"/>
  <c r="J43" i="2" l="1"/>
  <c r="J42" i="3"/>
  <c r="K41" i="3"/>
  <c r="E59" i="4"/>
  <c r="H58" i="4"/>
  <c r="E61" i="1"/>
  <c r="H60" i="1"/>
  <c r="H60" i="3"/>
  <c r="E61" i="3"/>
  <c r="J43" i="4"/>
  <c r="K42" i="4"/>
  <c r="K42" i="1"/>
  <c r="E60" i="2"/>
  <c r="H59" i="2"/>
  <c r="G44" i="1"/>
  <c r="I44" i="1" s="1"/>
  <c r="F44" i="1"/>
  <c r="D45" i="1"/>
  <c r="G44" i="2"/>
  <c r="I44" i="2" s="1"/>
  <c r="F44" i="2"/>
  <c r="D45" i="2"/>
  <c r="F43" i="3"/>
  <c r="D44" i="3"/>
  <c r="G43" i="3"/>
  <c r="I43" i="3" s="1"/>
  <c r="K42" i="2"/>
  <c r="J43" i="1"/>
  <c r="D45" i="4"/>
  <c r="G44" i="4"/>
  <c r="I44" i="4" s="1"/>
  <c r="F44" i="4"/>
  <c r="I45" i="2" l="1"/>
  <c r="E61" i="2"/>
  <c r="H60" i="2"/>
  <c r="J44" i="4"/>
  <c r="G45" i="1"/>
  <c r="I45" i="1" s="1"/>
  <c r="F45" i="1"/>
  <c r="D46" i="1"/>
  <c r="G45" i="2"/>
  <c r="F45" i="2"/>
  <c r="J45" i="2" s="1"/>
  <c r="D46" i="2"/>
  <c r="J44" i="1"/>
  <c r="K43" i="4"/>
  <c r="E62" i="1"/>
  <c r="H61" i="1"/>
  <c r="D46" i="4"/>
  <c r="G45" i="4"/>
  <c r="I45" i="4" s="1"/>
  <c r="F45" i="4"/>
  <c r="J44" i="2"/>
  <c r="H61" i="3"/>
  <c r="E62" i="3"/>
  <c r="K42" i="3"/>
  <c r="J43" i="3"/>
  <c r="K43" i="1"/>
  <c r="F44" i="3"/>
  <c r="D45" i="3"/>
  <c r="G44" i="3"/>
  <c r="I44" i="3" s="1"/>
  <c r="E60" i="4"/>
  <c r="H59" i="4"/>
  <c r="K43" i="2"/>
  <c r="K45" i="2" l="1"/>
  <c r="F45" i="3"/>
  <c r="D46" i="3"/>
  <c r="G45" i="3"/>
  <c r="I45" i="3" s="1"/>
  <c r="K43" i="3"/>
  <c r="D47" i="4"/>
  <c r="G46" i="4"/>
  <c r="I46" i="4" s="1"/>
  <c r="F46" i="4"/>
  <c r="K44" i="4"/>
  <c r="H62" i="3"/>
  <c r="E63" i="3"/>
  <c r="J44" i="3"/>
  <c r="K44" i="2"/>
  <c r="K44" i="1"/>
  <c r="G46" i="1"/>
  <c r="I46" i="1" s="1"/>
  <c r="F46" i="1"/>
  <c r="D47" i="1"/>
  <c r="E61" i="4"/>
  <c r="H60" i="4"/>
  <c r="J45" i="4"/>
  <c r="E63" i="1"/>
  <c r="H62" i="1"/>
  <c r="G46" i="2"/>
  <c r="I46" i="2" s="1"/>
  <c r="F46" i="2"/>
  <c r="D47" i="2"/>
  <c r="J45" i="1"/>
  <c r="E62" i="2"/>
  <c r="H61" i="2"/>
  <c r="E63" i="2" l="1"/>
  <c r="H62" i="2"/>
  <c r="D48" i="4"/>
  <c r="G47" i="4"/>
  <c r="I47" i="4" s="1"/>
  <c r="F47" i="4"/>
  <c r="D47" i="3"/>
  <c r="F46" i="3"/>
  <c r="G46" i="3"/>
  <c r="I46" i="3" s="1"/>
  <c r="K44" i="3"/>
  <c r="J45" i="3"/>
  <c r="G47" i="2"/>
  <c r="I47" i="2" s="1"/>
  <c r="F47" i="2"/>
  <c r="D48" i="2"/>
  <c r="E64" i="1"/>
  <c r="H63" i="1"/>
  <c r="G47" i="1"/>
  <c r="I47" i="1" s="1"/>
  <c r="F47" i="1"/>
  <c r="D48" i="1"/>
  <c r="H63" i="3"/>
  <c r="E64" i="3"/>
  <c r="J46" i="4"/>
  <c r="K45" i="1"/>
  <c r="E62" i="4"/>
  <c r="H61" i="4"/>
  <c r="J46" i="2"/>
  <c r="K45" i="4"/>
  <c r="J46" i="1"/>
  <c r="K46" i="2" l="1"/>
  <c r="G48" i="1"/>
  <c r="I48" i="1" s="1"/>
  <c r="F48" i="1"/>
  <c r="D49" i="1"/>
  <c r="E65" i="1"/>
  <c r="H64" i="1"/>
  <c r="K45" i="3"/>
  <c r="J46" i="3"/>
  <c r="D49" i="4"/>
  <c r="G48" i="4"/>
  <c r="I48" i="4" s="1"/>
  <c r="F48" i="4"/>
  <c r="K46" i="4"/>
  <c r="G48" i="2"/>
  <c r="I48" i="2" s="1"/>
  <c r="F48" i="2"/>
  <c r="D49" i="2"/>
  <c r="D48" i="3"/>
  <c r="G47" i="3"/>
  <c r="I47" i="3" s="1"/>
  <c r="F47" i="3"/>
  <c r="K46" i="1"/>
  <c r="J47" i="1"/>
  <c r="E63" i="4"/>
  <c r="H62" i="4"/>
  <c r="H64" i="3"/>
  <c r="E65" i="3"/>
  <c r="J47" i="2"/>
  <c r="J47" i="4"/>
  <c r="E64" i="2"/>
  <c r="H63" i="2"/>
  <c r="I49" i="2" l="1"/>
  <c r="D50" i="4"/>
  <c r="G49" i="4"/>
  <c r="I49" i="4" s="1"/>
  <c r="F49" i="4"/>
  <c r="K47" i="1"/>
  <c r="D49" i="3"/>
  <c r="F48" i="3"/>
  <c r="G48" i="3"/>
  <c r="I48" i="3" s="1"/>
  <c r="K47" i="4"/>
  <c r="G49" i="2"/>
  <c r="F49" i="2"/>
  <c r="D50" i="2"/>
  <c r="K46" i="3"/>
  <c r="E66" i="1"/>
  <c r="H65" i="1"/>
  <c r="H65" i="3"/>
  <c r="E66" i="3"/>
  <c r="J48" i="1"/>
  <c r="E65" i="2"/>
  <c r="H64" i="2"/>
  <c r="K47" i="2"/>
  <c r="H63" i="4"/>
  <c r="E64" i="4"/>
  <c r="J47" i="3"/>
  <c r="J48" i="2"/>
  <c r="J48" i="4"/>
  <c r="G49" i="1"/>
  <c r="I49" i="1" s="1"/>
  <c r="F49" i="1"/>
  <c r="D50" i="1"/>
  <c r="G50" i="1" l="1"/>
  <c r="I50" i="1" s="1"/>
  <c r="F50" i="1"/>
  <c r="D51" i="1"/>
  <c r="J49" i="2"/>
  <c r="K47" i="3"/>
  <c r="H66" i="3"/>
  <c r="E67" i="3"/>
  <c r="J49" i="4"/>
  <c r="H64" i="4"/>
  <c r="E65" i="4"/>
  <c r="D50" i="3"/>
  <c r="G49" i="3"/>
  <c r="I49" i="3" s="1"/>
  <c r="F49" i="3"/>
  <c r="K48" i="2"/>
  <c r="K48" i="1"/>
  <c r="E67" i="1"/>
  <c r="H66" i="1"/>
  <c r="J49" i="1"/>
  <c r="J48" i="3"/>
  <c r="K48" i="4"/>
  <c r="E66" i="2"/>
  <c r="H65" i="2"/>
  <c r="G50" i="2"/>
  <c r="I50" i="2" s="1"/>
  <c r="F50" i="2"/>
  <c r="D51" i="2"/>
  <c r="D51" i="4"/>
  <c r="G50" i="4"/>
  <c r="I50" i="4" s="1"/>
  <c r="F50" i="4"/>
  <c r="I51" i="1" l="1"/>
  <c r="D51" i="3"/>
  <c r="F50" i="3"/>
  <c r="G50" i="3"/>
  <c r="I50" i="3" s="1"/>
  <c r="H67" i="3"/>
  <c r="E68" i="3"/>
  <c r="J50" i="4"/>
  <c r="E68" i="1"/>
  <c r="H67" i="1"/>
  <c r="H65" i="4"/>
  <c r="E66" i="4"/>
  <c r="K49" i="2"/>
  <c r="J49" i="3"/>
  <c r="G51" i="1"/>
  <c r="F51" i="1"/>
  <c r="D52" i="1"/>
  <c r="J50" i="2"/>
  <c r="D52" i="4"/>
  <c r="G51" i="4"/>
  <c r="I51" i="4" s="1"/>
  <c r="F51" i="4"/>
  <c r="K48" i="3"/>
  <c r="G51" i="2"/>
  <c r="I51" i="2" s="1"/>
  <c r="F51" i="2"/>
  <c r="D52" i="2"/>
  <c r="E67" i="2"/>
  <c r="H66" i="2"/>
  <c r="K49" i="1"/>
  <c r="K49" i="4"/>
  <c r="J50" i="1"/>
  <c r="G52" i="2" l="1"/>
  <c r="I52" i="2" s="1"/>
  <c r="F52" i="2"/>
  <c r="D53" i="2"/>
  <c r="K50" i="1"/>
  <c r="J51" i="4"/>
  <c r="G52" i="1"/>
  <c r="I52" i="1" s="1"/>
  <c r="F52" i="1"/>
  <c r="D53" i="1"/>
  <c r="J51" i="1"/>
  <c r="E69" i="1"/>
  <c r="H68" i="1"/>
  <c r="J51" i="2"/>
  <c r="E68" i="2"/>
  <c r="H67" i="2"/>
  <c r="D53" i="4"/>
  <c r="G52" i="4"/>
  <c r="I52" i="4" s="1"/>
  <c r="F52" i="4"/>
  <c r="H66" i="4"/>
  <c r="E67" i="4"/>
  <c r="K50" i="4"/>
  <c r="J50" i="3"/>
  <c r="K50" i="2"/>
  <c r="K49" i="3"/>
  <c r="H68" i="3"/>
  <c r="E69" i="3"/>
  <c r="D52" i="3"/>
  <c r="G51" i="3"/>
  <c r="I51" i="3" s="1"/>
  <c r="F51" i="3"/>
  <c r="I52" i="3" l="1"/>
  <c r="I53" i="2"/>
  <c r="E70" i="1"/>
  <c r="H69" i="1"/>
  <c r="J52" i="1"/>
  <c r="D54" i="4"/>
  <c r="G53" i="4"/>
  <c r="I53" i="4" s="1"/>
  <c r="F53" i="4"/>
  <c r="G53" i="1"/>
  <c r="I53" i="1" s="1"/>
  <c r="F53" i="1"/>
  <c r="D54" i="1"/>
  <c r="J52" i="4"/>
  <c r="E69" i="2"/>
  <c r="H68" i="2"/>
  <c r="K51" i="1"/>
  <c r="G53" i="2"/>
  <c r="F53" i="2"/>
  <c r="J53" i="2" s="1"/>
  <c r="D54" i="2"/>
  <c r="J51" i="3"/>
  <c r="H67" i="4"/>
  <c r="E68" i="4"/>
  <c r="K50" i="3"/>
  <c r="D53" i="3"/>
  <c r="F52" i="3"/>
  <c r="J52" i="3" s="1"/>
  <c r="G52" i="3"/>
  <c r="H69" i="3"/>
  <c r="E70" i="3"/>
  <c r="K51" i="2"/>
  <c r="K51" i="4"/>
  <c r="J52" i="2"/>
  <c r="K52" i="2" l="1"/>
  <c r="H68" i="4"/>
  <c r="E69" i="4"/>
  <c r="D54" i="3"/>
  <c r="G53" i="3"/>
  <c r="I53" i="3" s="1"/>
  <c r="F53" i="3"/>
  <c r="E70" i="2"/>
  <c r="H69" i="2"/>
  <c r="K52" i="1"/>
  <c r="K52" i="3"/>
  <c r="K52" i="4"/>
  <c r="J53" i="4"/>
  <c r="K53" i="2"/>
  <c r="J53" i="1"/>
  <c r="D55" i="4"/>
  <c r="G54" i="4"/>
  <c r="I54" i="4" s="1"/>
  <c r="F54" i="4"/>
  <c r="H70" i="3"/>
  <c r="E71" i="3"/>
  <c r="K51" i="3"/>
  <c r="G54" i="2"/>
  <c r="I54" i="2" s="1"/>
  <c r="F54" i="2"/>
  <c r="D55" i="2"/>
  <c r="G54" i="1"/>
  <c r="I54" i="1" s="1"/>
  <c r="F54" i="1"/>
  <c r="D55" i="1"/>
  <c r="E71" i="1"/>
  <c r="H70" i="1"/>
  <c r="I54" i="3" l="1"/>
  <c r="G55" i="1"/>
  <c r="I55" i="1" s="1"/>
  <c r="F55" i="1"/>
  <c r="D56" i="1"/>
  <c r="H71" i="3"/>
  <c r="E72" i="3"/>
  <c r="K53" i="1"/>
  <c r="D55" i="3"/>
  <c r="F54" i="3"/>
  <c r="G54" i="3"/>
  <c r="J54" i="2"/>
  <c r="D56" i="4"/>
  <c r="G55" i="4"/>
  <c r="I55" i="4" s="1"/>
  <c r="F55" i="4"/>
  <c r="K53" i="4"/>
  <c r="J54" i="1"/>
  <c r="J54" i="4"/>
  <c r="E71" i="2"/>
  <c r="H70" i="2"/>
  <c r="H69" i="4"/>
  <c r="E70" i="4"/>
  <c r="E72" i="1"/>
  <c r="H71" i="1"/>
  <c r="G55" i="2"/>
  <c r="I55" i="2" s="1"/>
  <c r="F55" i="2"/>
  <c r="D56" i="2"/>
  <c r="J53" i="3"/>
  <c r="I55" i="3" l="1"/>
  <c r="K53" i="3"/>
  <c r="G56" i="4"/>
  <c r="I56" i="4" s="1"/>
  <c r="D57" i="4"/>
  <c r="F56" i="4"/>
  <c r="G56" i="2"/>
  <c r="I56" i="2" s="1"/>
  <c r="F56" i="2"/>
  <c r="D57" i="2"/>
  <c r="E73" i="1"/>
  <c r="H72" i="1"/>
  <c r="K54" i="2"/>
  <c r="G56" i="1"/>
  <c r="I56" i="1" s="1"/>
  <c r="F56" i="1"/>
  <c r="D57" i="1"/>
  <c r="D56" i="3"/>
  <c r="G55" i="3"/>
  <c r="F55" i="3"/>
  <c r="J55" i="3" s="1"/>
  <c r="J55" i="2"/>
  <c r="H70" i="4"/>
  <c r="E71" i="4"/>
  <c r="K54" i="4"/>
  <c r="J55" i="4"/>
  <c r="J55" i="1"/>
  <c r="E72" i="2"/>
  <c r="H71" i="2"/>
  <c r="K54" i="1"/>
  <c r="J54" i="3"/>
  <c r="H72" i="3"/>
  <c r="E73" i="3"/>
  <c r="D57" i="3" l="1"/>
  <c r="F56" i="3"/>
  <c r="G56" i="3"/>
  <c r="I56" i="3" s="1"/>
  <c r="G57" i="2"/>
  <c r="I57" i="2" s="1"/>
  <c r="F57" i="2"/>
  <c r="D58" i="2"/>
  <c r="G57" i="4"/>
  <c r="I57" i="4" s="1"/>
  <c r="D58" i="4"/>
  <c r="F57" i="4"/>
  <c r="K55" i="2"/>
  <c r="G57" i="1"/>
  <c r="I57" i="1" s="1"/>
  <c r="F57" i="1"/>
  <c r="D58" i="1"/>
  <c r="J56" i="2"/>
  <c r="H73" i="3"/>
  <c r="E74" i="3"/>
  <c r="K54" i="3"/>
  <c r="J56" i="1"/>
  <c r="K55" i="4"/>
  <c r="E73" i="2"/>
  <c r="H72" i="2"/>
  <c r="K55" i="3"/>
  <c r="K55" i="1"/>
  <c r="H71" i="4"/>
  <c r="E72" i="4"/>
  <c r="H73" i="1"/>
  <c r="E74" i="1"/>
  <c r="J56" i="4"/>
  <c r="J57" i="4" l="1"/>
  <c r="J57" i="2"/>
  <c r="D58" i="3"/>
  <c r="G57" i="3"/>
  <c r="I57" i="3" s="1"/>
  <c r="F57" i="3"/>
  <c r="K56" i="1"/>
  <c r="E74" i="2"/>
  <c r="H73" i="2"/>
  <c r="K56" i="2"/>
  <c r="G58" i="4"/>
  <c r="I58" i="4" s="1"/>
  <c r="D59" i="4"/>
  <c r="F58" i="4"/>
  <c r="H72" i="4"/>
  <c r="E73" i="4"/>
  <c r="G58" i="1"/>
  <c r="I58" i="1" s="1"/>
  <c r="F58" i="1"/>
  <c r="D59" i="1"/>
  <c r="E75" i="1"/>
  <c r="H74" i="1"/>
  <c r="K56" i="4"/>
  <c r="H74" i="3"/>
  <c r="E75" i="3"/>
  <c r="J57" i="1"/>
  <c r="G58" i="2"/>
  <c r="I58" i="2" s="1"/>
  <c r="F58" i="2"/>
  <c r="D59" i="2"/>
  <c r="J56" i="3"/>
  <c r="I59" i="1" l="1"/>
  <c r="E76" i="1"/>
  <c r="H75" i="1"/>
  <c r="H73" i="4"/>
  <c r="E74" i="4"/>
  <c r="E75" i="2"/>
  <c r="H74" i="2"/>
  <c r="G59" i="1"/>
  <c r="F59" i="1"/>
  <c r="D60" i="1"/>
  <c r="D59" i="3"/>
  <c r="G58" i="3"/>
  <c r="I58" i="3" s="1"/>
  <c r="F58" i="3"/>
  <c r="J58" i="2"/>
  <c r="K57" i="1"/>
  <c r="J58" i="4"/>
  <c r="K57" i="2"/>
  <c r="K56" i="3"/>
  <c r="J58" i="1"/>
  <c r="G59" i="2"/>
  <c r="I59" i="2" s="1"/>
  <c r="F59" i="2"/>
  <c r="D60" i="2"/>
  <c r="H75" i="3"/>
  <c r="E76" i="3"/>
  <c r="G59" i="4"/>
  <c r="I59" i="4" s="1"/>
  <c r="D60" i="4"/>
  <c r="F59" i="4"/>
  <c r="J57" i="3"/>
  <c r="K57" i="4"/>
  <c r="K58" i="1" l="1"/>
  <c r="K58" i="2"/>
  <c r="G60" i="1"/>
  <c r="I60" i="1" s="1"/>
  <c r="F60" i="1"/>
  <c r="D61" i="1"/>
  <c r="E76" i="2"/>
  <c r="H75" i="2"/>
  <c r="E77" i="1"/>
  <c r="H76" i="1"/>
  <c r="G60" i="4"/>
  <c r="I60" i="4" s="1"/>
  <c r="D61" i="4"/>
  <c r="F60" i="4"/>
  <c r="G60" i="2"/>
  <c r="I60" i="2" s="1"/>
  <c r="F60" i="2"/>
  <c r="D61" i="2"/>
  <c r="K58" i="4"/>
  <c r="J58" i="3"/>
  <c r="J59" i="1"/>
  <c r="H74" i="4"/>
  <c r="E75" i="4"/>
  <c r="J59" i="2"/>
  <c r="J59" i="4"/>
  <c r="K57" i="3"/>
  <c r="H76" i="3"/>
  <c r="E77" i="3"/>
  <c r="D60" i="3"/>
  <c r="G59" i="3"/>
  <c r="I59" i="3" s="1"/>
  <c r="F59" i="3"/>
  <c r="I60" i="3" l="1"/>
  <c r="K59" i="2"/>
  <c r="J60" i="2"/>
  <c r="H75" i="4"/>
  <c r="E76" i="4"/>
  <c r="E77" i="2"/>
  <c r="H76" i="2"/>
  <c r="D61" i="3"/>
  <c r="G60" i="3"/>
  <c r="F60" i="3"/>
  <c r="J60" i="4"/>
  <c r="G61" i="1"/>
  <c r="I61" i="1" s="1"/>
  <c r="F61" i="1"/>
  <c r="D62" i="1"/>
  <c r="J59" i="3"/>
  <c r="K58" i="3"/>
  <c r="H77" i="3"/>
  <c r="E78" i="3"/>
  <c r="K59" i="4"/>
  <c r="K59" i="1"/>
  <c r="G61" i="2"/>
  <c r="I61" i="2" s="1"/>
  <c r="F61" i="2"/>
  <c r="D62" i="2"/>
  <c r="G61" i="4"/>
  <c r="I61" i="4" s="1"/>
  <c r="D62" i="4"/>
  <c r="F61" i="4"/>
  <c r="E78" i="1"/>
  <c r="H77" i="1"/>
  <c r="J60" i="1"/>
  <c r="K60" i="1" l="1"/>
  <c r="K59" i="3"/>
  <c r="K60" i="2"/>
  <c r="G62" i="1"/>
  <c r="I62" i="1" s="1"/>
  <c r="F62" i="1"/>
  <c r="D63" i="1"/>
  <c r="G62" i="4"/>
  <c r="I62" i="4" s="1"/>
  <c r="D63" i="4"/>
  <c r="F62" i="4"/>
  <c r="D62" i="3"/>
  <c r="G61" i="3"/>
  <c r="F61" i="3"/>
  <c r="H78" i="3"/>
  <c r="E79" i="3"/>
  <c r="K60" i="4"/>
  <c r="I61" i="3"/>
  <c r="E79" i="1"/>
  <c r="H78" i="1"/>
  <c r="G62" i="2"/>
  <c r="I62" i="2" s="1"/>
  <c r="F62" i="2"/>
  <c r="D63" i="2"/>
  <c r="J60" i="3"/>
  <c r="E78" i="2"/>
  <c r="H77" i="2"/>
  <c r="J61" i="4"/>
  <c r="J61" i="2"/>
  <c r="J61" i="1"/>
  <c r="H76" i="4"/>
  <c r="E77" i="4"/>
  <c r="H77" i="4" l="1"/>
  <c r="E78" i="4"/>
  <c r="K61" i="4"/>
  <c r="G63" i="2"/>
  <c r="I63" i="2" s="1"/>
  <c r="F63" i="2"/>
  <c r="D64" i="2"/>
  <c r="E80" i="1"/>
  <c r="H79" i="1"/>
  <c r="H79" i="3"/>
  <c r="E80" i="3"/>
  <c r="D63" i="3"/>
  <c r="G62" i="3"/>
  <c r="I62" i="3" s="1"/>
  <c r="F62" i="3"/>
  <c r="G63" i="1"/>
  <c r="I63" i="1" s="1"/>
  <c r="F63" i="1"/>
  <c r="D64" i="1"/>
  <c r="J62" i="4"/>
  <c r="J62" i="1"/>
  <c r="J61" i="3"/>
  <c r="G63" i="4"/>
  <c r="I63" i="4" s="1"/>
  <c r="F63" i="4"/>
  <c r="D64" i="4"/>
  <c r="J62" i="2"/>
  <c r="K61" i="1"/>
  <c r="E79" i="2"/>
  <c r="H78" i="2"/>
  <c r="K61" i="2"/>
  <c r="K60" i="3"/>
  <c r="I64" i="1" l="1"/>
  <c r="K61" i="3"/>
  <c r="G64" i="1"/>
  <c r="F64" i="1"/>
  <c r="J64" i="1" s="1"/>
  <c r="D65" i="1"/>
  <c r="K62" i="2"/>
  <c r="E80" i="2"/>
  <c r="H79" i="2"/>
  <c r="G64" i="4"/>
  <c r="I64" i="4" s="1"/>
  <c r="F64" i="4"/>
  <c r="D65" i="4"/>
  <c r="K62" i="1"/>
  <c r="J63" i="1"/>
  <c r="D64" i="3"/>
  <c r="G63" i="3"/>
  <c r="I63" i="3" s="1"/>
  <c r="F63" i="3"/>
  <c r="E81" i="1"/>
  <c r="H80" i="1"/>
  <c r="K62" i="4"/>
  <c r="H80" i="3"/>
  <c r="E81" i="3"/>
  <c r="G64" i="2"/>
  <c r="I64" i="2" s="1"/>
  <c r="F64" i="2"/>
  <c r="D65" i="2"/>
  <c r="J63" i="4"/>
  <c r="J62" i="3"/>
  <c r="J63" i="2"/>
  <c r="H78" i="4"/>
  <c r="E79" i="4"/>
  <c r="I65" i="2" l="1"/>
  <c r="I65" i="4"/>
  <c r="E81" i="2"/>
  <c r="H80" i="2"/>
  <c r="K64" i="1"/>
  <c r="K63" i="4"/>
  <c r="J64" i="4"/>
  <c r="H81" i="3"/>
  <c r="E82" i="3"/>
  <c r="G65" i="4"/>
  <c r="F65" i="4"/>
  <c r="J65" i="4" s="1"/>
  <c r="D66" i="4"/>
  <c r="G65" i="2"/>
  <c r="F65" i="2"/>
  <c r="J65" i="2" s="1"/>
  <c r="D66" i="2"/>
  <c r="K63" i="1"/>
  <c r="J64" i="2"/>
  <c r="J63" i="3"/>
  <c r="H79" i="4"/>
  <c r="E80" i="4"/>
  <c r="D65" i="3"/>
  <c r="G64" i="3"/>
  <c r="I64" i="3" s="1"/>
  <c r="F64" i="3"/>
  <c r="E82" i="1"/>
  <c r="H81" i="1"/>
  <c r="K63" i="2"/>
  <c r="K62" i="3"/>
  <c r="G65" i="1"/>
  <c r="I65" i="1" s="1"/>
  <c r="F65" i="1"/>
  <c r="D66" i="1"/>
  <c r="K63" i="3" l="1"/>
  <c r="J65" i="1"/>
  <c r="J64" i="3"/>
  <c r="G66" i="4"/>
  <c r="I66" i="4" s="1"/>
  <c r="F66" i="4"/>
  <c r="D67" i="4"/>
  <c r="E82" i="2"/>
  <c r="H81" i="2"/>
  <c r="K65" i="4"/>
  <c r="K64" i="2"/>
  <c r="I66" i="2"/>
  <c r="G66" i="2"/>
  <c r="F66" i="2"/>
  <c r="D67" i="2"/>
  <c r="K64" i="4"/>
  <c r="D66" i="3"/>
  <c r="G65" i="3"/>
  <c r="I65" i="3" s="1"/>
  <c r="F65" i="3"/>
  <c r="K65" i="2"/>
  <c r="G66" i="1"/>
  <c r="I66" i="1" s="1"/>
  <c r="F66" i="1"/>
  <c r="D67" i="1"/>
  <c r="E83" i="1"/>
  <c r="H82" i="1"/>
  <c r="H80" i="4"/>
  <c r="E81" i="4"/>
  <c r="H82" i="3"/>
  <c r="E83" i="3"/>
  <c r="I66" i="3" l="1"/>
  <c r="E84" i="1"/>
  <c r="H83" i="1"/>
  <c r="J66" i="4"/>
  <c r="D67" i="3"/>
  <c r="G66" i="3"/>
  <c r="F66" i="3"/>
  <c r="G67" i="2"/>
  <c r="I67" i="2" s="1"/>
  <c r="F67" i="2"/>
  <c r="D68" i="2"/>
  <c r="H81" i="4"/>
  <c r="E82" i="4"/>
  <c r="G67" i="1"/>
  <c r="I67" i="1" s="1"/>
  <c r="F67" i="1"/>
  <c r="D68" i="1"/>
  <c r="J66" i="2"/>
  <c r="E83" i="2"/>
  <c r="H82" i="2"/>
  <c r="K64" i="3"/>
  <c r="H83" i="3"/>
  <c r="E84" i="3"/>
  <c r="J66" i="1"/>
  <c r="J65" i="3"/>
  <c r="G67" i="4"/>
  <c r="I67" i="4" s="1"/>
  <c r="F67" i="4"/>
  <c r="D68" i="4"/>
  <c r="K65" i="1"/>
  <c r="E85" i="1" l="1"/>
  <c r="H84" i="1"/>
  <c r="K65" i="3"/>
  <c r="K66" i="2"/>
  <c r="K66" i="4"/>
  <c r="G68" i="4"/>
  <c r="I68" i="4" s="1"/>
  <c r="F68" i="4"/>
  <c r="D69" i="4"/>
  <c r="E84" i="2"/>
  <c r="H83" i="2"/>
  <c r="J67" i="2"/>
  <c r="D68" i="3"/>
  <c r="G67" i="3"/>
  <c r="F67" i="3"/>
  <c r="J67" i="3" s="1"/>
  <c r="H82" i="4"/>
  <c r="E83" i="4"/>
  <c r="I67" i="3"/>
  <c r="K66" i="1"/>
  <c r="G68" i="1"/>
  <c r="I68" i="1" s="1"/>
  <c r="F68" i="1"/>
  <c r="D69" i="1"/>
  <c r="J66" i="3"/>
  <c r="J67" i="4"/>
  <c r="H84" i="3"/>
  <c r="E85" i="3"/>
  <c r="J67" i="1"/>
  <c r="G68" i="2"/>
  <c r="I68" i="2" s="1"/>
  <c r="F68" i="2"/>
  <c r="D69" i="2"/>
  <c r="H85" i="3" l="1"/>
  <c r="E86" i="3"/>
  <c r="K67" i="3"/>
  <c r="E86" i="1"/>
  <c r="H85" i="1"/>
  <c r="G69" i="2"/>
  <c r="I69" i="2" s="1"/>
  <c r="F69" i="2"/>
  <c r="D70" i="2"/>
  <c r="J68" i="1"/>
  <c r="E85" i="2"/>
  <c r="H84" i="2"/>
  <c r="K67" i="4"/>
  <c r="H83" i="4"/>
  <c r="E84" i="4"/>
  <c r="D69" i="3"/>
  <c r="G68" i="3"/>
  <c r="I68" i="3" s="1"/>
  <c r="F68" i="3"/>
  <c r="G69" i="4"/>
  <c r="I69" i="4" s="1"/>
  <c r="F69" i="4"/>
  <c r="D70" i="4"/>
  <c r="G69" i="1"/>
  <c r="I69" i="1" s="1"/>
  <c r="F69" i="1"/>
  <c r="D70" i="1"/>
  <c r="K67" i="1"/>
  <c r="K66" i="3"/>
  <c r="K67" i="2"/>
  <c r="J68" i="4"/>
  <c r="J68" i="3" l="1"/>
  <c r="G70" i="2"/>
  <c r="I70" i="2" s="1"/>
  <c r="F70" i="2"/>
  <c r="D71" i="2"/>
  <c r="E87" i="1"/>
  <c r="H86" i="1"/>
  <c r="E86" i="2"/>
  <c r="H85" i="2"/>
  <c r="J69" i="2"/>
  <c r="G70" i="4"/>
  <c r="I70" i="4" s="1"/>
  <c r="F70" i="4"/>
  <c r="D71" i="4"/>
  <c r="G70" i="1"/>
  <c r="I70" i="1" s="1"/>
  <c r="F70" i="1"/>
  <c r="D71" i="1"/>
  <c r="J69" i="4"/>
  <c r="D70" i="3"/>
  <c r="G69" i="3"/>
  <c r="I69" i="3" s="1"/>
  <c r="F69" i="3"/>
  <c r="K68" i="4"/>
  <c r="J69" i="1"/>
  <c r="H84" i="4"/>
  <c r="E85" i="4"/>
  <c r="K68" i="2"/>
  <c r="K68" i="1"/>
  <c r="H86" i="3"/>
  <c r="E87" i="3"/>
  <c r="K69" i="4" l="1"/>
  <c r="G71" i="4"/>
  <c r="I71" i="4" s="1"/>
  <c r="F71" i="4"/>
  <c r="D72" i="4"/>
  <c r="G71" i="2"/>
  <c r="I71" i="2" s="1"/>
  <c r="F71" i="2"/>
  <c r="D72" i="2"/>
  <c r="H85" i="4"/>
  <c r="E86" i="4"/>
  <c r="J69" i="3"/>
  <c r="G71" i="1"/>
  <c r="I71" i="1" s="1"/>
  <c r="F71" i="1"/>
  <c r="D72" i="1"/>
  <c r="J70" i="4"/>
  <c r="E87" i="2"/>
  <c r="H86" i="2"/>
  <c r="J70" i="2"/>
  <c r="H87" i="3"/>
  <c r="E88" i="3"/>
  <c r="K69" i="1"/>
  <c r="J70" i="1"/>
  <c r="D71" i="3"/>
  <c r="G70" i="3"/>
  <c r="I70" i="3" s="1"/>
  <c r="F70" i="3"/>
  <c r="K69" i="2"/>
  <c r="E88" i="1"/>
  <c r="H87" i="1"/>
  <c r="K68" i="3"/>
  <c r="D72" i="3" l="1"/>
  <c r="G71" i="3"/>
  <c r="I71" i="3" s="1"/>
  <c r="F71" i="3"/>
  <c r="H88" i="3"/>
  <c r="E89" i="3"/>
  <c r="E88" i="2"/>
  <c r="H87" i="2"/>
  <c r="G72" i="2"/>
  <c r="I72" i="2" s="1"/>
  <c r="F72" i="2"/>
  <c r="D73" i="2"/>
  <c r="J71" i="4"/>
  <c r="K70" i="1"/>
  <c r="K70" i="4"/>
  <c r="K69" i="3"/>
  <c r="J71" i="2"/>
  <c r="E89" i="1"/>
  <c r="H88" i="1"/>
  <c r="J70" i="3"/>
  <c r="K70" i="2"/>
  <c r="G72" i="1"/>
  <c r="I72" i="1" s="1"/>
  <c r="F72" i="1"/>
  <c r="D73" i="1"/>
  <c r="H86" i="4"/>
  <c r="E87" i="4"/>
  <c r="J71" i="1"/>
  <c r="G72" i="4"/>
  <c r="I72" i="4" s="1"/>
  <c r="F72" i="4"/>
  <c r="D73" i="4"/>
  <c r="I73" i="4" l="1"/>
  <c r="I72" i="3"/>
  <c r="J71" i="3"/>
  <c r="G73" i="4"/>
  <c r="F73" i="4"/>
  <c r="J73" i="4" s="1"/>
  <c r="D74" i="4"/>
  <c r="J72" i="4"/>
  <c r="K71" i="4"/>
  <c r="G73" i="1"/>
  <c r="I73" i="1" s="1"/>
  <c r="F73" i="1"/>
  <c r="D74" i="1"/>
  <c r="K71" i="2"/>
  <c r="G73" i="2"/>
  <c r="I73" i="2" s="1"/>
  <c r="F73" i="2"/>
  <c r="D74" i="2"/>
  <c r="E89" i="2"/>
  <c r="H88" i="2"/>
  <c r="H87" i="4"/>
  <c r="E88" i="4"/>
  <c r="E90" i="1"/>
  <c r="H89" i="1"/>
  <c r="K71" i="1"/>
  <c r="J72" i="1"/>
  <c r="K70" i="3"/>
  <c r="J72" i="2"/>
  <c r="H89" i="3"/>
  <c r="E90" i="3"/>
  <c r="D73" i="3"/>
  <c r="G72" i="3"/>
  <c r="F72" i="3"/>
  <c r="J72" i="3" s="1"/>
  <c r="K73" i="4" l="1"/>
  <c r="K72" i="3"/>
  <c r="G74" i="4"/>
  <c r="I74" i="4" s="1"/>
  <c r="F74" i="4"/>
  <c r="D75" i="4"/>
  <c r="G74" i="2"/>
  <c r="I74" i="2" s="1"/>
  <c r="F74" i="2"/>
  <c r="D75" i="2"/>
  <c r="D74" i="3"/>
  <c r="G73" i="3"/>
  <c r="F73" i="3"/>
  <c r="J73" i="3" s="1"/>
  <c r="K72" i="1"/>
  <c r="E91" i="1"/>
  <c r="H90" i="1"/>
  <c r="E90" i="2"/>
  <c r="H89" i="2"/>
  <c r="I73" i="3"/>
  <c r="K72" i="2"/>
  <c r="H88" i="4"/>
  <c r="E89" i="4"/>
  <c r="J73" i="2"/>
  <c r="D75" i="1"/>
  <c r="G74" i="1"/>
  <c r="I74" i="1" s="1"/>
  <c r="F74" i="1"/>
  <c r="H90" i="3"/>
  <c r="E91" i="3"/>
  <c r="J73" i="1"/>
  <c r="K72" i="4"/>
  <c r="K71" i="3"/>
  <c r="K73" i="3" l="1"/>
  <c r="J74" i="2"/>
  <c r="J74" i="1"/>
  <c r="E92" i="1"/>
  <c r="H91" i="1"/>
  <c r="D75" i="3"/>
  <c r="G74" i="3"/>
  <c r="I74" i="3" s="1"/>
  <c r="F74" i="3"/>
  <c r="G75" i="4"/>
  <c r="I75" i="4" s="1"/>
  <c r="F75" i="4"/>
  <c r="D76" i="4"/>
  <c r="K73" i="2"/>
  <c r="H89" i="4"/>
  <c r="E90" i="4"/>
  <c r="K73" i="1"/>
  <c r="H91" i="3"/>
  <c r="E92" i="3"/>
  <c r="D76" i="1"/>
  <c r="F75" i="1"/>
  <c r="G75" i="1"/>
  <c r="I75" i="1" s="1"/>
  <c r="E91" i="2"/>
  <c r="H90" i="2"/>
  <c r="G75" i="2"/>
  <c r="I75" i="2" s="1"/>
  <c r="F75" i="2"/>
  <c r="D76" i="2"/>
  <c r="J74" i="4"/>
  <c r="I76" i="2" l="1"/>
  <c r="G76" i="2"/>
  <c r="F76" i="2"/>
  <c r="J76" i="2" s="1"/>
  <c r="D77" i="2"/>
  <c r="E92" i="2"/>
  <c r="H91" i="2"/>
  <c r="H92" i="3"/>
  <c r="E93" i="3"/>
  <c r="H90" i="4"/>
  <c r="E91" i="4"/>
  <c r="G76" i="4"/>
  <c r="I76" i="4" s="1"/>
  <c r="F76" i="4"/>
  <c r="D77" i="4"/>
  <c r="J75" i="2"/>
  <c r="J75" i="4"/>
  <c r="D76" i="3"/>
  <c r="G75" i="3"/>
  <c r="I75" i="3" s="1"/>
  <c r="F75" i="3"/>
  <c r="K74" i="1"/>
  <c r="J75" i="1"/>
  <c r="K74" i="2"/>
  <c r="K74" i="4"/>
  <c r="D77" i="1"/>
  <c r="F76" i="1"/>
  <c r="G76" i="1"/>
  <c r="I76" i="1" s="1"/>
  <c r="J74" i="3"/>
  <c r="E93" i="1"/>
  <c r="H92" i="1"/>
  <c r="I76" i="3" l="1"/>
  <c r="K75" i="1"/>
  <c r="G77" i="4"/>
  <c r="I77" i="4" s="1"/>
  <c r="F77" i="4"/>
  <c r="D78" i="4"/>
  <c r="E93" i="2"/>
  <c r="H92" i="2"/>
  <c r="K74" i="3"/>
  <c r="D77" i="3"/>
  <c r="G76" i="3"/>
  <c r="F76" i="3"/>
  <c r="J76" i="3" s="1"/>
  <c r="J76" i="4"/>
  <c r="H93" i="3"/>
  <c r="E94" i="3"/>
  <c r="G77" i="2"/>
  <c r="I77" i="2" s="1"/>
  <c r="F77" i="2"/>
  <c r="D78" i="2"/>
  <c r="K75" i="4"/>
  <c r="K76" i="2"/>
  <c r="J76" i="1"/>
  <c r="E94" i="1"/>
  <c r="H93" i="1"/>
  <c r="D78" i="1"/>
  <c r="F77" i="1"/>
  <c r="G77" i="1"/>
  <c r="I77" i="1" s="1"/>
  <c r="J75" i="3"/>
  <c r="K75" i="2"/>
  <c r="H91" i="4"/>
  <c r="E92" i="4"/>
  <c r="J77" i="2" l="1"/>
  <c r="G78" i="4"/>
  <c r="I78" i="4" s="1"/>
  <c r="F78" i="4"/>
  <c r="D79" i="4"/>
  <c r="J77" i="4"/>
  <c r="K76" i="4"/>
  <c r="K76" i="1"/>
  <c r="D79" i="1"/>
  <c r="F78" i="1"/>
  <c r="G78" i="1"/>
  <c r="I78" i="1" s="1"/>
  <c r="H94" i="3"/>
  <c r="E95" i="3"/>
  <c r="E95" i="1"/>
  <c r="H94" i="1"/>
  <c r="J77" i="1"/>
  <c r="K76" i="3"/>
  <c r="H92" i="4"/>
  <c r="E93" i="4"/>
  <c r="K75" i="3"/>
  <c r="G78" i="2"/>
  <c r="I78" i="2" s="1"/>
  <c r="F78" i="2"/>
  <c r="D79" i="2"/>
  <c r="D78" i="3"/>
  <c r="G77" i="3"/>
  <c r="I77" i="3" s="1"/>
  <c r="F77" i="3"/>
  <c r="E94" i="2"/>
  <c r="H93" i="2"/>
  <c r="I79" i="4" l="1"/>
  <c r="K77" i="4"/>
  <c r="G79" i="4"/>
  <c r="F79" i="4"/>
  <c r="D80" i="4"/>
  <c r="K77" i="2"/>
  <c r="D79" i="3"/>
  <c r="G78" i="3"/>
  <c r="I78" i="3" s="1"/>
  <c r="F78" i="3"/>
  <c r="E96" i="1"/>
  <c r="H95" i="1"/>
  <c r="J78" i="1"/>
  <c r="E95" i="2"/>
  <c r="H94" i="2"/>
  <c r="G79" i="2"/>
  <c r="I79" i="2" s="1"/>
  <c r="F79" i="2"/>
  <c r="D80" i="2"/>
  <c r="H95" i="3"/>
  <c r="E96" i="3"/>
  <c r="D80" i="1"/>
  <c r="F79" i="1"/>
  <c r="G79" i="1"/>
  <c r="I79" i="1" s="1"/>
  <c r="J78" i="4"/>
  <c r="J77" i="3"/>
  <c r="J78" i="2"/>
  <c r="H93" i="4"/>
  <c r="E94" i="4"/>
  <c r="K77" i="1"/>
  <c r="H94" i="4" l="1"/>
  <c r="E95" i="4"/>
  <c r="H96" i="3"/>
  <c r="H97" i="3" s="1"/>
  <c r="H98" i="3" s="1"/>
  <c r="E97" i="3"/>
  <c r="E98" i="3" s="1"/>
  <c r="J79" i="4"/>
  <c r="E97" i="1"/>
  <c r="E98" i="1" s="1"/>
  <c r="H96" i="1"/>
  <c r="H97" i="1" s="1"/>
  <c r="H98" i="1" s="1"/>
  <c r="K78" i="4"/>
  <c r="D80" i="3"/>
  <c r="G79" i="3"/>
  <c r="I79" i="3" s="1"/>
  <c r="F79" i="3"/>
  <c r="J79" i="1"/>
  <c r="J78" i="3"/>
  <c r="K78" i="2"/>
  <c r="G80" i="2"/>
  <c r="I80" i="2" s="1"/>
  <c r="F80" i="2"/>
  <c r="D81" i="2"/>
  <c r="E96" i="2"/>
  <c r="H95" i="2"/>
  <c r="K77" i="3"/>
  <c r="F80" i="1"/>
  <c r="D81" i="1"/>
  <c r="G80" i="1"/>
  <c r="I80" i="1" s="1"/>
  <c r="J79" i="2"/>
  <c r="K78" i="1"/>
  <c r="G80" i="4"/>
  <c r="I80" i="4" s="1"/>
  <c r="F80" i="4"/>
  <c r="D81" i="4"/>
  <c r="K79" i="4" l="1"/>
  <c r="J80" i="1"/>
  <c r="K79" i="1"/>
  <c r="J80" i="4"/>
  <c r="K79" i="2"/>
  <c r="G81" i="2"/>
  <c r="I81" i="2" s="1"/>
  <c r="F81" i="2"/>
  <c r="D82" i="2"/>
  <c r="J79" i="3"/>
  <c r="G81" i="4"/>
  <c r="I81" i="4" s="1"/>
  <c r="F81" i="4"/>
  <c r="D82" i="4"/>
  <c r="E97" i="2"/>
  <c r="H96" i="2"/>
  <c r="H97" i="2" s="1"/>
  <c r="J80" i="2"/>
  <c r="F81" i="1"/>
  <c r="D82" i="1"/>
  <c r="G81" i="1"/>
  <c r="I81" i="1" s="1"/>
  <c r="K78" i="3"/>
  <c r="D81" i="3"/>
  <c r="G80" i="3"/>
  <c r="I80" i="3" s="1"/>
  <c r="F80" i="3"/>
  <c r="H95" i="4"/>
  <c r="E96" i="4"/>
  <c r="I82" i="1" l="1"/>
  <c r="K79" i="3"/>
  <c r="F82" i="1"/>
  <c r="J82" i="1" s="1"/>
  <c r="D83" i="1"/>
  <c r="G82" i="1"/>
  <c r="J81" i="1"/>
  <c r="G82" i="4"/>
  <c r="I82" i="4" s="1"/>
  <c r="F82" i="4"/>
  <c r="D83" i="4"/>
  <c r="G82" i="2"/>
  <c r="I82" i="2" s="1"/>
  <c r="F82" i="2"/>
  <c r="D83" i="2"/>
  <c r="K80" i="1"/>
  <c r="D82" i="3"/>
  <c r="G81" i="3"/>
  <c r="I81" i="3" s="1"/>
  <c r="F81" i="3"/>
  <c r="K80" i="2"/>
  <c r="J81" i="4"/>
  <c r="J81" i="2"/>
  <c r="K80" i="4"/>
  <c r="H96" i="4"/>
  <c r="H97" i="4" s="1"/>
  <c r="E97" i="4"/>
  <c r="J80" i="3"/>
  <c r="K81" i="4" l="1"/>
  <c r="G83" i="2"/>
  <c r="I83" i="2" s="1"/>
  <c r="F83" i="2"/>
  <c r="D84" i="2"/>
  <c r="J82" i="4"/>
  <c r="F83" i="1"/>
  <c r="D84" i="1"/>
  <c r="G83" i="1"/>
  <c r="I83" i="1" s="1"/>
  <c r="D83" i="3"/>
  <c r="G82" i="3"/>
  <c r="I82" i="3" s="1"/>
  <c r="F82" i="3"/>
  <c r="J82" i="2"/>
  <c r="K82" i="1"/>
  <c r="K80" i="3"/>
  <c r="K81" i="1"/>
  <c r="K81" i="2"/>
  <c r="J81" i="3"/>
  <c r="G83" i="4"/>
  <c r="I83" i="4" s="1"/>
  <c r="F83" i="4"/>
  <c r="D84" i="4"/>
  <c r="K82" i="2" l="1"/>
  <c r="F84" i="2"/>
  <c r="G84" i="2"/>
  <c r="I84" i="2" s="1"/>
  <c r="D85" i="2"/>
  <c r="J82" i="3"/>
  <c r="F84" i="1"/>
  <c r="D85" i="1"/>
  <c r="G84" i="1"/>
  <c r="I84" i="1" s="1"/>
  <c r="J83" i="2"/>
  <c r="J83" i="4"/>
  <c r="K81" i="3"/>
  <c r="J83" i="1"/>
  <c r="G84" i="4"/>
  <c r="I84" i="4" s="1"/>
  <c r="F84" i="4"/>
  <c r="D85" i="4"/>
  <c r="D84" i="3"/>
  <c r="G83" i="3"/>
  <c r="I83" i="3" s="1"/>
  <c r="F83" i="3"/>
  <c r="K82" i="4"/>
  <c r="I85" i="4" l="1"/>
  <c r="J84" i="4"/>
  <c r="F85" i="1"/>
  <c r="D86" i="1"/>
  <c r="G85" i="1"/>
  <c r="I85" i="1" s="1"/>
  <c r="J84" i="1"/>
  <c r="D85" i="3"/>
  <c r="G84" i="3"/>
  <c r="I84" i="3" s="1"/>
  <c r="F84" i="3"/>
  <c r="K83" i="1"/>
  <c r="K83" i="2"/>
  <c r="K82" i="3"/>
  <c r="J83" i="3"/>
  <c r="K83" i="4"/>
  <c r="J84" i="2"/>
  <c r="G85" i="4"/>
  <c r="F85" i="4"/>
  <c r="J85" i="4" s="1"/>
  <c r="D86" i="4"/>
  <c r="F85" i="2"/>
  <c r="G85" i="2"/>
  <c r="I85" i="2" s="1"/>
  <c r="D86" i="2"/>
  <c r="I86" i="1" l="1"/>
  <c r="F86" i="1"/>
  <c r="J86" i="1" s="1"/>
  <c r="D87" i="1"/>
  <c r="G86" i="1"/>
  <c r="K85" i="4"/>
  <c r="J85" i="2"/>
  <c r="K84" i="2"/>
  <c r="D86" i="3"/>
  <c r="G85" i="3"/>
  <c r="I85" i="3" s="1"/>
  <c r="F85" i="3"/>
  <c r="J85" i="1"/>
  <c r="F86" i="2"/>
  <c r="G86" i="2"/>
  <c r="I86" i="2" s="1"/>
  <c r="D87" i="2"/>
  <c r="J84" i="3"/>
  <c r="K83" i="3"/>
  <c r="G86" i="4"/>
  <c r="I86" i="4" s="1"/>
  <c r="F86" i="4"/>
  <c r="D87" i="4"/>
  <c r="K84" i="1"/>
  <c r="K84" i="4"/>
  <c r="J86" i="4" l="1"/>
  <c r="K86" i="4" s="1"/>
  <c r="F87" i="2"/>
  <c r="G87" i="2"/>
  <c r="I87" i="2" s="1"/>
  <c r="D88" i="2"/>
  <c r="K84" i="3"/>
  <c r="K85" i="1"/>
  <c r="K86" i="1"/>
  <c r="J85" i="3"/>
  <c r="K85" i="2"/>
  <c r="G87" i="4"/>
  <c r="I87" i="4" s="1"/>
  <c r="F87" i="4"/>
  <c r="D88" i="4"/>
  <c r="J86" i="2"/>
  <c r="K86" i="2" s="1"/>
  <c r="D87" i="3"/>
  <c r="G86" i="3"/>
  <c r="I86" i="3" s="1"/>
  <c r="F86" i="3"/>
  <c r="F87" i="1"/>
  <c r="D88" i="1"/>
  <c r="G87" i="1"/>
  <c r="I87" i="1" s="1"/>
  <c r="I88" i="4" l="1"/>
  <c r="G88" i="4"/>
  <c r="F88" i="4"/>
  <c r="D89" i="4"/>
  <c r="J86" i="3"/>
  <c r="J87" i="4"/>
  <c r="K87" i="4" s="1"/>
  <c r="F88" i="2"/>
  <c r="G88" i="2"/>
  <c r="I88" i="2" s="1"/>
  <c r="D89" i="2"/>
  <c r="F88" i="1"/>
  <c r="D89" i="1"/>
  <c r="G88" i="1"/>
  <c r="I88" i="1" s="1"/>
  <c r="D88" i="3"/>
  <c r="G87" i="3"/>
  <c r="I87" i="3" s="1"/>
  <c r="F87" i="3"/>
  <c r="K85" i="3"/>
  <c r="J87" i="1"/>
  <c r="K87" i="1" s="1"/>
  <c r="J87" i="2"/>
  <c r="K87" i="2" s="1"/>
  <c r="F89" i="2" l="1"/>
  <c r="G89" i="2"/>
  <c r="I89" i="2" s="1"/>
  <c r="D90" i="2"/>
  <c r="K86" i="3"/>
  <c r="G89" i="4"/>
  <c r="I89" i="4" s="1"/>
  <c r="F89" i="4"/>
  <c r="D90" i="4"/>
  <c r="J87" i="3"/>
  <c r="K87" i="3" s="1"/>
  <c r="F89" i="1"/>
  <c r="D90" i="1"/>
  <c r="G89" i="1"/>
  <c r="I89" i="1" s="1"/>
  <c r="J88" i="2"/>
  <c r="K88" i="2" s="1"/>
  <c r="J88" i="4"/>
  <c r="K88" i="4" s="1"/>
  <c r="D89" i="3"/>
  <c r="G88" i="3"/>
  <c r="I88" i="3" s="1"/>
  <c r="F88" i="3"/>
  <c r="J88" i="1"/>
  <c r="K88" i="1" s="1"/>
  <c r="I90" i="4" l="1"/>
  <c r="J89" i="2"/>
  <c r="K89" i="2" s="1"/>
  <c r="G90" i="4"/>
  <c r="F90" i="4"/>
  <c r="D91" i="4"/>
  <c r="D90" i="3"/>
  <c r="G89" i="3"/>
  <c r="I89" i="3" s="1"/>
  <c r="F89" i="3"/>
  <c r="F90" i="1"/>
  <c r="D91" i="1"/>
  <c r="G90" i="1"/>
  <c r="I90" i="1" s="1"/>
  <c r="J89" i="4"/>
  <c r="K89" i="4" s="1"/>
  <c r="J89" i="1"/>
  <c r="K89" i="1" s="1"/>
  <c r="F90" i="2"/>
  <c r="G90" i="2"/>
  <c r="I90" i="2" s="1"/>
  <c r="D91" i="2"/>
  <c r="J88" i="3"/>
  <c r="K88" i="3" s="1"/>
  <c r="J89" i="3" l="1"/>
  <c r="K89" i="3" s="1"/>
  <c r="J90" i="4"/>
  <c r="K90" i="4" s="1"/>
  <c r="J90" i="1"/>
  <c r="K90" i="1" s="1"/>
  <c r="G91" i="4"/>
  <c r="I91" i="4" s="1"/>
  <c r="F91" i="4"/>
  <c r="D92" i="4"/>
  <c r="F91" i="2"/>
  <c r="D92" i="2"/>
  <c r="G91" i="2"/>
  <c r="I91" i="2" s="1"/>
  <c r="J90" i="2"/>
  <c r="K90" i="2" s="1"/>
  <c r="F91" i="1"/>
  <c r="D92" i="1"/>
  <c r="G91" i="1"/>
  <c r="I91" i="1" s="1"/>
  <c r="D91" i="3"/>
  <c r="G90" i="3"/>
  <c r="I90" i="3" s="1"/>
  <c r="F90" i="3"/>
  <c r="I92" i="2" l="1"/>
  <c r="D92" i="3"/>
  <c r="G91" i="3"/>
  <c r="I91" i="3" s="1"/>
  <c r="F91" i="3"/>
  <c r="J90" i="3"/>
  <c r="K90" i="3" s="1"/>
  <c r="F92" i="1"/>
  <c r="D93" i="1"/>
  <c r="G92" i="1"/>
  <c r="I92" i="1" s="1"/>
  <c r="F92" i="2"/>
  <c r="J92" i="2" s="1"/>
  <c r="K92" i="2" s="1"/>
  <c r="D93" i="2"/>
  <c r="G92" i="2"/>
  <c r="J91" i="1"/>
  <c r="K91" i="1" s="1"/>
  <c r="J91" i="2"/>
  <c r="K91" i="2" s="1"/>
  <c r="G92" i="4"/>
  <c r="I92" i="4" s="1"/>
  <c r="F92" i="4"/>
  <c r="D93" i="4"/>
  <c r="J91" i="4"/>
  <c r="K91" i="4" s="1"/>
  <c r="I93" i="4" l="1"/>
  <c r="I93" i="2"/>
  <c r="G93" i="4"/>
  <c r="F93" i="4"/>
  <c r="D94" i="4"/>
  <c r="J92" i="4"/>
  <c r="K92" i="4" s="1"/>
  <c r="F93" i="1"/>
  <c r="D94" i="1"/>
  <c r="G93" i="1"/>
  <c r="I93" i="1" s="1"/>
  <c r="J91" i="3"/>
  <c r="K91" i="3" s="1"/>
  <c r="G93" i="2"/>
  <c r="F93" i="2"/>
  <c r="D94" i="2"/>
  <c r="J92" i="1"/>
  <c r="K92" i="1" s="1"/>
  <c r="D93" i="3"/>
  <c r="G92" i="3"/>
  <c r="I92" i="3" s="1"/>
  <c r="F92" i="3"/>
  <c r="I94" i="2" l="1"/>
  <c r="J92" i="3"/>
  <c r="K92" i="3" s="1"/>
  <c r="G94" i="2"/>
  <c r="F94" i="2"/>
  <c r="D95" i="2"/>
  <c r="G94" i="4"/>
  <c r="F94" i="4"/>
  <c r="D95" i="4"/>
  <c r="J93" i="2"/>
  <c r="K93" i="2" s="1"/>
  <c r="F94" i="1"/>
  <c r="D95" i="1"/>
  <c r="G94" i="1"/>
  <c r="I94" i="1" s="1"/>
  <c r="J93" i="4"/>
  <c r="K93" i="4" s="1"/>
  <c r="I94" i="4"/>
  <c r="D94" i="3"/>
  <c r="G93" i="3"/>
  <c r="I93" i="3" s="1"/>
  <c r="F93" i="3"/>
  <c r="J93" i="1"/>
  <c r="K93" i="1" s="1"/>
  <c r="J94" i="1" l="1"/>
  <c r="K94" i="1" s="1"/>
  <c r="I95" i="4"/>
  <c r="J93" i="3"/>
  <c r="K93" i="3" s="1"/>
  <c r="G95" i="2"/>
  <c r="F95" i="2"/>
  <c r="J95" i="2" s="1"/>
  <c r="K95" i="2" s="1"/>
  <c r="D96" i="2"/>
  <c r="I95" i="2"/>
  <c r="G95" i="4"/>
  <c r="F95" i="4"/>
  <c r="D96" i="4"/>
  <c r="J94" i="2"/>
  <c r="K94" i="2" s="1"/>
  <c r="D95" i="3"/>
  <c r="G94" i="3"/>
  <c r="I94" i="3" s="1"/>
  <c r="F94" i="3"/>
  <c r="F95" i="1"/>
  <c r="D96" i="1"/>
  <c r="G95" i="1"/>
  <c r="I95" i="1" s="1"/>
  <c r="J94" i="4"/>
  <c r="K94" i="4" s="1"/>
  <c r="J94" i="3" l="1"/>
  <c r="K94" i="3" s="1"/>
  <c r="G96" i="2"/>
  <c r="G97" i="2" s="1"/>
  <c r="F96" i="2"/>
  <c r="D97" i="2"/>
  <c r="F97" i="2" s="1"/>
  <c r="G96" i="4"/>
  <c r="G97" i="4" s="1"/>
  <c r="F96" i="4"/>
  <c r="D97" i="4"/>
  <c r="F97" i="4" s="1"/>
  <c r="J95" i="4"/>
  <c r="K95" i="4" s="1"/>
  <c r="F96" i="1"/>
  <c r="D97" i="1"/>
  <c r="G96" i="1"/>
  <c r="G97" i="1" s="1"/>
  <c r="G98" i="1" s="1"/>
  <c r="D96" i="3"/>
  <c r="G95" i="3"/>
  <c r="I95" i="3" s="1"/>
  <c r="F95" i="3"/>
  <c r="J95" i="1"/>
  <c r="K95" i="1" s="1"/>
  <c r="I96" i="2"/>
  <c r="I97" i="2" s="1"/>
  <c r="D97" i="3" l="1"/>
  <c r="G96" i="3"/>
  <c r="G97" i="3" s="1"/>
  <c r="G98" i="3" s="1"/>
  <c r="F96" i="3"/>
  <c r="I96" i="4"/>
  <c r="I97" i="4" s="1"/>
  <c r="J97" i="2"/>
  <c r="K97" i="2" s="1"/>
  <c r="J97" i="4"/>
  <c r="K97" i="4" s="1"/>
  <c r="J95" i="3"/>
  <c r="K95" i="3" s="1"/>
  <c r="F97" i="1"/>
  <c r="D98" i="1"/>
  <c r="F98" i="1" s="1"/>
  <c r="J96" i="4"/>
  <c r="K96" i="4" s="1"/>
  <c r="J96" i="2"/>
  <c r="K96" i="2" s="1"/>
  <c r="I96" i="1"/>
  <c r="I97" i="1" s="1"/>
  <c r="I98" i="1" s="1"/>
  <c r="J98" i="1" l="1"/>
  <c r="D98" i="3"/>
  <c r="F98" i="3" s="1"/>
  <c r="F97" i="3"/>
  <c r="J97" i="1"/>
  <c r="K97" i="1" s="1"/>
  <c r="J96" i="1"/>
  <c r="K96" i="1" s="1"/>
  <c r="I96" i="3"/>
  <c r="I97" i="3" s="1"/>
  <c r="I98" i="3" s="1"/>
  <c r="J98" i="3" l="1"/>
  <c r="J97" i="3"/>
  <c r="J96" i="3"/>
  <c r="K96" i="3" s="1"/>
  <c r="K98" i="1"/>
  <c r="K97" i="3" l="1"/>
  <c r="K98" i="3"/>
</calcChain>
</file>

<file path=xl/sharedStrings.xml><?xml version="1.0" encoding="utf-8"?>
<sst xmlns="http://schemas.openxmlformats.org/spreadsheetml/2006/main" count="222" uniqueCount="60">
  <si>
    <t>Puget Sound Energy</t>
  </si>
  <si>
    <t xml:space="preserve">ELECTRIC ENVIRONMENTAL REMEDIATION </t>
  </si>
  <si>
    <t>Amortization starts May 2020 and ends April 2025 (60 months)</t>
  </si>
  <si>
    <t>Rate Year 12ME April 2021</t>
  </si>
  <si>
    <t>Ins. Proceeds</t>
  </si>
  <si>
    <t>Accumulated</t>
  </si>
  <si>
    <t>Balance Net</t>
  </si>
  <si>
    <t xml:space="preserve">AMA </t>
  </si>
  <si>
    <t>Month/Period</t>
  </si>
  <si>
    <t>Deferred Costs</t>
  </si>
  <si>
    <t>&amp; 3rd Parties Pymt</t>
  </si>
  <si>
    <t>Amortization</t>
  </si>
  <si>
    <t xml:space="preserve"> of Accum Amort</t>
  </si>
  <si>
    <t>Net Balance</t>
  </si>
  <si>
    <t>Balance</t>
  </si>
  <si>
    <t>Amort. beg May 2020</t>
  </si>
  <si>
    <t>prior mo - (d)</t>
  </si>
  <si>
    <t>(b) + (e) = (f)</t>
  </si>
  <si>
    <t>(c)</t>
  </si>
  <si>
    <t>186 Accts</t>
  </si>
  <si>
    <t>#22841001 (PRORATE)</t>
  </si>
  <si>
    <t>= (e)</t>
  </si>
  <si>
    <t>Ending Bal Dec'18</t>
  </si>
  <si>
    <t xml:space="preserve"> </t>
  </si>
  <si>
    <t>Amortization starts Dec 19, 2017 and ends Dec 2022 (60 months)</t>
  </si>
  <si>
    <t>Per Approved in 2017GRC (Docket UE-170033 &amp; UG-170034)</t>
  </si>
  <si>
    <t>Amort. beg Dec 19, 2017</t>
  </si>
  <si>
    <t>#18239171</t>
  </si>
  <si>
    <t>#18230431</t>
  </si>
  <si>
    <t>#18239042 (Order #40730022)</t>
  </si>
  <si>
    <t>#18230312 (Order #40730023)</t>
  </si>
  <si>
    <t>Beg Bal Sept '16</t>
  </si>
  <si>
    <t xml:space="preserve">GAS ENVIRONMENTAL REMEDIATION </t>
  </si>
  <si>
    <t>#18608062 (PRORATE)</t>
  </si>
  <si>
    <t>Per 2017 GRC</t>
  </si>
  <si>
    <t>#18239042</t>
  </si>
  <si>
    <t>#18230312</t>
  </si>
  <si>
    <t>#18239042 (Order #40730302)</t>
  </si>
  <si>
    <t>#18230312 (Order #40730303)</t>
  </si>
  <si>
    <t>4/2019 Balance</t>
  </si>
  <si>
    <t>Used in GRC</t>
  </si>
  <si>
    <t>Remaining</t>
  </si>
  <si>
    <t xml:space="preserve"> to determine</t>
  </si>
  <si>
    <t>Currently</t>
  </si>
  <si>
    <t>Original</t>
  </si>
  <si>
    <t>Life @</t>
  </si>
  <si>
    <t>Requested</t>
  </si>
  <si>
    <t>Description</t>
  </si>
  <si>
    <t>Life</t>
  </si>
  <si>
    <t>6/2020</t>
  </si>
  <si>
    <t>in GRC</t>
  </si>
  <si>
    <t>at 6/2020*</t>
  </si>
  <si>
    <t>Total Storm</t>
  </si>
  <si>
    <t>* $115.6 million at 3/2020 per updated 10K spreadsheet less $2.1 million per month of amortization from 4/2020 - 6/2020</t>
  </si>
  <si>
    <t>2017 GRC Electric</t>
  </si>
  <si>
    <t>2019 GRC Electric</t>
  </si>
  <si>
    <t>2017 GRC Gas</t>
  </si>
  <si>
    <t>2019 GRC Gas</t>
  </si>
  <si>
    <t>N/A</t>
  </si>
  <si>
    <t>Annual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</si>
</sst>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mm/dd/yy;@"/>
    <numFmt numFmtId="165" formatCode="_(* #,##0_);_(* \(#,##0\);_(* &quot;-&quot;??_);_(@_)"/>
    <numFmt numFmtId="167" formatCode="_(&quot;$&quot;* #,##0_);_(&quot;$&quot;* \(#,##0\);_(&quot;$&quot;* &quot;-&quot;??_);_(@_)"/>
    <numFmt numFmtId="169" formatCode="#,##0.000"/>
  </numFmts>
  <fonts count="13" x14ac:knownFonts="1">
    <font>
      <sz val="10"/>
      <name val="Courie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Helv"/>
    </font>
    <font>
      <b/>
      <sz val="10"/>
      <color rgb="FF0000CC"/>
      <name val="Arial"/>
      <family val="2"/>
    </font>
    <font>
      <b/>
      <sz val="8"/>
      <color rgb="FF0000CC"/>
      <name val="Arial"/>
      <family val="2"/>
    </font>
    <font>
      <b/>
      <sz val="8"/>
      <color indexed="10"/>
      <name val="Arial"/>
      <family val="2"/>
    </font>
    <font>
      <b/>
      <sz val="8"/>
      <color rgb="FF0000FF"/>
      <name val="Arial"/>
      <family val="2"/>
    </font>
    <font>
      <u val="singleAccounting"/>
      <sz val="10"/>
      <name val="Arial"/>
      <family val="2"/>
    </font>
    <font>
      <b/>
      <sz val="10"/>
      <color rgb="FFFF000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39" fontId="0" fillId="0" borderId="0"/>
    <xf numFmtId="44" fontId="1" fillId="0" borderId="0" applyFont="0" applyFill="0" applyBorder="0" applyAlignment="0" applyProtection="0"/>
  </cellStyleXfs>
  <cellXfs count="67">
    <xf numFmtId="39" fontId="0" fillId="0" borderId="0" xfId="0"/>
    <xf numFmtId="0" fontId="3" fillId="0" borderId="0" xfId="0" applyNumberFormat="1" applyFont="1" applyFill="1"/>
    <xf numFmtId="0" fontId="4" fillId="0" borderId="0" xfId="0" applyNumberFormat="1" applyFont="1" applyFill="1"/>
    <xf numFmtId="0" fontId="5" fillId="0" borderId="0" xfId="0" applyNumberFormat="1" applyFont="1" applyAlignment="1"/>
    <xf numFmtId="0" fontId="6" fillId="0" borderId="0" xfId="0" applyNumberFormat="1" applyFont="1" applyFill="1"/>
    <xf numFmtId="164" fontId="7" fillId="0" borderId="0" xfId="0" applyNumberFormat="1" applyFont="1" applyFill="1" applyBorder="1" applyAlignment="1">
      <alignment horizontal="center"/>
    </xf>
    <xf numFmtId="0" fontId="3" fillId="0" borderId="1" xfId="0" applyNumberFormat="1" applyFont="1" applyFill="1" applyBorder="1"/>
    <xf numFmtId="0" fontId="4" fillId="0" borderId="1" xfId="0" applyNumberFormat="1" applyFont="1" applyFill="1" applyBorder="1" applyAlignment="1">
      <alignment horizontal="center" wrapText="1"/>
    </xf>
    <xf numFmtId="0" fontId="8" fillId="0" borderId="1" xfId="0" applyNumberFormat="1" applyFont="1" applyFill="1" applyBorder="1" applyAlignment="1">
      <alignment horizontal="center"/>
    </xf>
    <xf numFmtId="0" fontId="9" fillId="0" borderId="1" xfId="0" applyNumberFormat="1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3" fillId="0" borderId="0" xfId="0" applyNumberFormat="1" applyFont="1" applyFill="1" applyBorder="1"/>
    <xf numFmtId="0" fontId="3" fillId="0" borderId="0" xfId="0" applyNumberFormat="1" applyFont="1" applyFill="1" applyBorder="1" applyAlignment="1">
      <alignment horizontal="centerContinuous"/>
    </xf>
    <xf numFmtId="0" fontId="5" fillId="0" borderId="0" xfId="0" applyNumberFormat="1" applyFont="1" applyBorder="1" applyAlignment="1"/>
    <xf numFmtId="0" fontId="3" fillId="0" borderId="1" xfId="0" applyNumberFormat="1" applyFont="1" applyFill="1" applyBorder="1" applyAlignment="1">
      <alignment horizontal="centerContinuous"/>
    </xf>
    <xf numFmtId="0" fontId="9" fillId="0" borderId="1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41" fontId="3" fillId="0" borderId="0" xfId="0" applyNumberFormat="1" applyFont="1" applyFill="1" applyBorder="1" applyAlignment="1"/>
    <xf numFmtId="17" fontId="3" fillId="0" borderId="0" xfId="0" applyNumberFormat="1" applyFont="1" applyFill="1"/>
    <xf numFmtId="165" fontId="3" fillId="0" borderId="0" xfId="0" applyNumberFormat="1" applyFont="1" applyFill="1" applyBorder="1"/>
    <xf numFmtId="17" fontId="4" fillId="0" borderId="0" xfId="0" applyNumberFormat="1" applyFont="1" applyFill="1"/>
    <xf numFmtId="0" fontId="5" fillId="0" borderId="0" xfId="0" applyNumberFormat="1" applyFont="1" applyFill="1" applyAlignment="1"/>
    <xf numFmtId="14" fontId="3" fillId="0" borderId="0" xfId="0" applyNumberFormat="1" applyFont="1" applyFill="1"/>
    <xf numFmtId="165" fontId="3" fillId="0" borderId="0" xfId="0" applyNumberFormat="1" applyFont="1" applyFill="1" applyBorder="1" applyAlignment="1"/>
    <xf numFmtId="17" fontId="3" fillId="0" borderId="2" xfId="0" applyNumberFormat="1" applyFont="1" applyFill="1" applyBorder="1"/>
    <xf numFmtId="17" fontId="3" fillId="0" borderId="3" xfId="0" applyNumberFormat="1" applyFont="1" applyFill="1" applyBorder="1"/>
    <xf numFmtId="3" fontId="3" fillId="0" borderId="3" xfId="0" applyNumberFormat="1" applyFont="1" applyFill="1" applyBorder="1" applyAlignment="1">
      <alignment horizontal="center"/>
    </xf>
    <xf numFmtId="41" fontId="3" fillId="0" borderId="3" xfId="0" applyNumberFormat="1" applyFont="1" applyFill="1" applyBorder="1" applyAlignment="1"/>
    <xf numFmtId="165" fontId="3" fillId="0" borderId="3" xfId="0" applyNumberFormat="1" applyFont="1" applyFill="1" applyBorder="1" applyAlignment="1"/>
    <xf numFmtId="165" fontId="3" fillId="0" borderId="4" xfId="0" applyNumberFormat="1" applyFont="1" applyFill="1" applyBorder="1"/>
    <xf numFmtId="17" fontId="3" fillId="0" borderId="5" xfId="0" applyNumberFormat="1" applyFont="1" applyFill="1" applyBorder="1"/>
    <xf numFmtId="17" fontId="3" fillId="0" borderId="0" xfId="0" applyNumberFormat="1" applyFont="1" applyFill="1" applyBorder="1"/>
    <xf numFmtId="165" fontId="3" fillId="0" borderId="6" xfId="0" applyNumberFormat="1" applyFont="1" applyFill="1" applyBorder="1"/>
    <xf numFmtId="3" fontId="5" fillId="0" borderId="0" xfId="0" applyNumberFormat="1" applyFont="1" applyAlignment="1"/>
    <xf numFmtId="17" fontId="4" fillId="0" borderId="5" xfId="0" applyNumberFormat="1" applyFont="1" applyFill="1" applyBorder="1"/>
    <xf numFmtId="17" fontId="3" fillId="0" borderId="7" xfId="0" applyNumberFormat="1" applyFont="1" applyFill="1" applyBorder="1"/>
    <xf numFmtId="17" fontId="3" fillId="0" borderId="1" xfId="0" applyNumberFormat="1" applyFont="1" applyFill="1" applyBorder="1"/>
    <xf numFmtId="3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 applyAlignment="1"/>
    <xf numFmtId="165" fontId="3" fillId="0" borderId="1" xfId="0" applyNumberFormat="1" applyFont="1" applyFill="1" applyBorder="1" applyAlignment="1"/>
    <xf numFmtId="165" fontId="3" fillId="0" borderId="8" xfId="0" applyNumberFormat="1" applyFont="1" applyFill="1" applyBorder="1"/>
    <xf numFmtId="41" fontId="10" fillId="0" borderId="0" xfId="0" applyNumberFormat="1" applyFont="1" applyFill="1" applyBorder="1" applyAlignment="1"/>
    <xf numFmtId="165" fontId="3" fillId="0" borderId="0" xfId="0" applyNumberFormat="1" applyFont="1" applyFill="1"/>
    <xf numFmtId="0" fontId="11" fillId="0" borderId="0" xfId="0" applyNumberFormat="1" applyFont="1" applyFill="1"/>
    <xf numFmtId="0" fontId="5" fillId="0" borderId="3" xfId="0" applyNumberFormat="1" applyFont="1" applyFill="1" applyBorder="1" applyAlignment="1"/>
    <xf numFmtId="0" fontId="5" fillId="0" borderId="0" xfId="0" applyNumberFormat="1" applyFont="1" applyFill="1" applyBorder="1" applyAlignment="1"/>
    <xf numFmtId="0" fontId="5" fillId="0" borderId="1" xfId="0" applyNumberFormat="1" applyFont="1" applyFill="1" applyBorder="1" applyAlignment="1"/>
    <xf numFmtId="3" fontId="3" fillId="2" borderId="0" xfId="0" applyNumberFormat="1" applyFont="1" applyFill="1" applyBorder="1" applyAlignment="1">
      <alignment horizontal="center"/>
    </xf>
    <xf numFmtId="167" fontId="3" fillId="0" borderId="0" xfId="1" applyNumberFormat="1" applyFont="1" applyFill="1" applyBorder="1" applyAlignment="1"/>
    <xf numFmtId="167" fontId="3" fillId="0" borderId="0" xfId="1" applyNumberFormat="1" applyFont="1" applyFill="1" applyBorder="1" applyAlignment="1">
      <alignment horizontal="center"/>
    </xf>
    <xf numFmtId="167" fontId="3" fillId="0" borderId="0" xfId="1" applyNumberFormat="1" applyFont="1" applyFill="1" applyBorder="1"/>
    <xf numFmtId="39" fontId="2" fillId="0" borderId="0" xfId="0" applyFont="1" applyAlignment="1">
      <alignment horizontal="center"/>
    </xf>
    <xf numFmtId="39" fontId="2" fillId="0" borderId="1" xfId="0" applyFont="1" applyBorder="1" applyAlignment="1">
      <alignment horizontal="center"/>
    </xf>
    <xf numFmtId="17" fontId="2" fillId="0" borderId="1" xfId="0" quotePrefix="1" applyNumberFormat="1" applyFont="1" applyBorder="1" applyAlignment="1">
      <alignment horizontal="center"/>
    </xf>
    <xf numFmtId="39" fontId="12" fillId="0" borderId="0" xfId="0" applyFont="1"/>
    <xf numFmtId="39" fontId="12" fillId="0" borderId="0" xfId="0" applyFont="1" applyAlignment="1">
      <alignment horizontal="center"/>
    </xf>
    <xf numFmtId="42" fontId="12" fillId="0" borderId="0" xfId="0" applyNumberFormat="1" applyFont="1" applyAlignment="1">
      <alignment horizontal="center"/>
    </xf>
    <xf numFmtId="41" fontId="12" fillId="0" borderId="0" xfId="0" applyNumberFormat="1" applyFont="1" applyAlignment="1">
      <alignment horizontal="center"/>
    </xf>
    <xf numFmtId="41" fontId="12" fillId="0" borderId="3" xfId="0" applyNumberFormat="1" applyFont="1" applyBorder="1"/>
    <xf numFmtId="42" fontId="12" fillId="0" borderId="9" xfId="0" applyNumberFormat="1" applyFont="1" applyBorder="1" applyAlignment="1">
      <alignment horizontal="center"/>
    </xf>
    <xf numFmtId="41" fontId="12" fillId="0" borderId="0" xfId="0" applyNumberFormat="1" applyFont="1"/>
    <xf numFmtId="169" fontId="3" fillId="0" borderId="0" xfId="0" applyNumberFormat="1" applyFont="1" applyFill="1" applyBorder="1" applyAlignment="1">
      <alignment horizontal="center"/>
    </xf>
    <xf numFmtId="41" fontId="12" fillId="0" borderId="0" xfId="0" applyNumberFormat="1" applyFont="1" applyBorder="1"/>
    <xf numFmtId="41" fontId="12" fillId="0" borderId="3" xfId="0" applyNumberFormat="1" applyFont="1" applyBorder="1" applyAlignment="1">
      <alignment horizontal="center"/>
    </xf>
    <xf numFmtId="42" fontId="12" fillId="0" borderId="3" xfId="0" applyNumberFormat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502920</xdr:colOff>
      <xdr:row>5</xdr:row>
      <xdr:rowOff>95390</xdr:rowOff>
    </xdr:from>
    <xdr:to>
      <xdr:col>23</xdr:col>
      <xdr:colOff>507230</xdr:colOff>
      <xdr:row>23</xdr:row>
      <xdr:rowOff>9894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23895" y="905015"/>
          <a:ext cx="4119110" cy="2657704"/>
        </a:xfrm>
        <a:prstGeom prst="rect">
          <a:avLst/>
        </a:prstGeom>
      </xdr:spPr>
    </xdr:pic>
    <xdr:clientData/>
  </xdr:twoCellAnchor>
  <xdr:twoCellAnchor editAs="oneCell">
    <xdr:from>
      <xdr:col>17</xdr:col>
      <xdr:colOff>426720</xdr:colOff>
      <xdr:row>34</xdr:row>
      <xdr:rowOff>83820</xdr:rowOff>
    </xdr:from>
    <xdr:to>
      <xdr:col>23</xdr:col>
      <xdr:colOff>514350</xdr:colOff>
      <xdr:row>52</xdr:row>
      <xdr:rowOff>48910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847695" y="3646170"/>
          <a:ext cx="4202430" cy="2708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502920</xdr:colOff>
      <xdr:row>5</xdr:row>
      <xdr:rowOff>95390</xdr:rowOff>
    </xdr:from>
    <xdr:to>
      <xdr:col>23</xdr:col>
      <xdr:colOff>564380</xdr:colOff>
      <xdr:row>34</xdr:row>
      <xdr:rowOff>369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23895" y="905015"/>
          <a:ext cx="4119110" cy="2657704"/>
        </a:xfrm>
        <a:prstGeom prst="rect">
          <a:avLst/>
        </a:prstGeom>
      </xdr:spPr>
    </xdr:pic>
    <xdr:clientData/>
  </xdr:twoCellAnchor>
  <xdr:twoCellAnchor editAs="oneCell">
    <xdr:from>
      <xdr:col>11</xdr:col>
      <xdr:colOff>129540</xdr:colOff>
      <xdr:row>5</xdr:row>
      <xdr:rowOff>74338</xdr:rowOff>
    </xdr:from>
    <xdr:to>
      <xdr:col>17</xdr:col>
      <xdr:colOff>83820</xdr:colOff>
      <xdr:row>34</xdr:row>
      <xdr:rowOff>3505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292840" y="883963"/>
          <a:ext cx="4211955" cy="2676850"/>
        </a:xfrm>
        <a:prstGeom prst="rect">
          <a:avLst/>
        </a:prstGeom>
      </xdr:spPr>
    </xdr:pic>
    <xdr:clientData/>
  </xdr:twoCellAnchor>
  <xdr:twoCellAnchor editAs="oneCell">
    <xdr:from>
      <xdr:col>11</xdr:col>
      <xdr:colOff>129540</xdr:colOff>
      <xdr:row>34</xdr:row>
      <xdr:rowOff>163276</xdr:rowOff>
    </xdr:from>
    <xdr:to>
      <xdr:col>17</xdr:col>
      <xdr:colOff>83820</xdr:colOff>
      <xdr:row>51</xdr:row>
      <xdr:rowOff>137534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292840" y="3725626"/>
          <a:ext cx="4211955" cy="2726983"/>
        </a:xfrm>
        <a:prstGeom prst="rect">
          <a:avLst/>
        </a:prstGeom>
      </xdr:spPr>
    </xdr:pic>
    <xdr:clientData/>
  </xdr:twoCellAnchor>
  <xdr:twoCellAnchor editAs="oneCell">
    <xdr:from>
      <xdr:col>17</xdr:col>
      <xdr:colOff>426720</xdr:colOff>
      <xdr:row>34</xdr:row>
      <xdr:rowOff>83820</xdr:rowOff>
    </xdr:from>
    <xdr:to>
      <xdr:col>23</xdr:col>
      <xdr:colOff>571500</xdr:colOff>
      <xdr:row>51</xdr:row>
      <xdr:rowOff>39385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847695" y="3646170"/>
          <a:ext cx="4202430" cy="27082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9%20GRC/Rebuttal%20Filing/%23RevReq-Attrition-COS-REBUTTAL%20(C)/NEW-PSE-WP-SEF-6.21E-6.21G-EnviromtlRemed-19GRC-06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 =&gt;"/>
      <sheetName val="Lead E"/>
      <sheetName val="Elec Proforma"/>
      <sheetName val="2019 GRC Elec Amort Sch "/>
      <sheetName val="2017 GRC Elec Amort Sch"/>
      <sheetName val="ELEC TY Amort "/>
      <sheetName val="ELEC Actual 2018"/>
      <sheetName val="Future Costs"/>
      <sheetName val="ELEC 2018 ERF"/>
      <sheetName val="GAS =&gt;"/>
      <sheetName val="Lead Gas"/>
      <sheetName val="Gas Proforma "/>
      <sheetName val="2019 GRC Gas Amort Sch"/>
      <sheetName val="2017 GRC Gas Amort Sch"/>
      <sheetName val="GAS TY Amort"/>
      <sheetName val="GAS 2018"/>
      <sheetName val="GAS 2018 ERF"/>
    </sheetNames>
    <sheetDataSet>
      <sheetData sheetId="0"/>
      <sheetData sheetId="1"/>
      <sheetData sheetId="2"/>
      <sheetData sheetId="3"/>
      <sheetData sheetId="4"/>
      <sheetData sheetId="5"/>
      <sheetData sheetId="6">
        <row r="87">
          <cell r="S87">
            <v>910688.95999999973</v>
          </cell>
        </row>
        <row r="96">
          <cell r="S96">
            <v>-150450.59895092351</v>
          </cell>
        </row>
      </sheetData>
      <sheetData sheetId="7"/>
      <sheetData sheetId="8">
        <row r="17">
          <cell r="C17">
            <v>9689352.1799999997</v>
          </cell>
        </row>
        <row r="22">
          <cell r="C22">
            <v>-2570427.2394430283</v>
          </cell>
        </row>
      </sheetData>
      <sheetData sheetId="9"/>
      <sheetData sheetId="10"/>
      <sheetData sheetId="11"/>
      <sheetData sheetId="12"/>
      <sheetData sheetId="13"/>
      <sheetData sheetId="14"/>
      <sheetData sheetId="15">
        <row r="96">
          <cell r="S96">
            <v>6693621.5100000072</v>
          </cell>
        </row>
        <row r="105">
          <cell r="S105">
            <v>-2409168.1609902824</v>
          </cell>
        </row>
      </sheetData>
      <sheetData sheetId="16">
        <row r="17">
          <cell r="C17">
            <v>72192483.439999983</v>
          </cell>
        </row>
        <row r="22">
          <cell r="C22">
            <v>-29176115.831175227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opLeftCell="A4" workbookViewId="0">
      <selection activeCell="F8" sqref="F8"/>
    </sheetView>
  </sheetViews>
  <sheetFormatPr defaultRowHeight="15" outlineLevelCol="1" x14ac:dyDescent="0.25"/>
  <cols>
    <col min="1" max="1" width="29.375" style="56" customWidth="1"/>
    <col min="2" max="3" width="9.25" style="56" bestFit="1" customWidth="1"/>
    <col min="4" max="4" width="11.875" style="56" bestFit="1" customWidth="1"/>
    <col min="5" max="5" width="12.375" style="56" hidden="1" customWidth="1" outlineLevel="1"/>
    <col min="6" max="6" width="11.875" style="56" bestFit="1" customWidth="1" collapsed="1"/>
    <col min="7" max="7" width="11" style="56" bestFit="1" customWidth="1"/>
    <col min="8" max="16384" width="9" style="56"/>
  </cols>
  <sheetData>
    <row r="1" spans="1:7" x14ac:dyDescent="0.25">
      <c r="E1" s="53" t="s">
        <v>39</v>
      </c>
    </row>
    <row r="2" spans="1:7" x14ac:dyDescent="0.25">
      <c r="E2" s="53" t="s">
        <v>40</v>
      </c>
    </row>
    <row r="3" spans="1:7" x14ac:dyDescent="0.25">
      <c r="B3" s="53"/>
      <c r="C3" s="53" t="s">
        <v>41</v>
      </c>
      <c r="E3" s="53" t="s">
        <v>42</v>
      </c>
      <c r="G3" s="53" t="s">
        <v>43</v>
      </c>
    </row>
    <row r="4" spans="1:7" x14ac:dyDescent="0.25">
      <c r="B4" s="53" t="s">
        <v>44</v>
      </c>
      <c r="C4" s="53" t="s">
        <v>45</v>
      </c>
      <c r="D4" s="53" t="s">
        <v>14</v>
      </c>
      <c r="E4" s="53" t="s">
        <v>11</v>
      </c>
      <c r="F4" s="53" t="s">
        <v>14</v>
      </c>
      <c r="G4" s="53" t="s">
        <v>46</v>
      </c>
    </row>
    <row r="5" spans="1:7" x14ac:dyDescent="0.25">
      <c r="A5" s="54" t="s">
        <v>47</v>
      </c>
      <c r="B5" s="55" t="s">
        <v>48</v>
      </c>
      <c r="C5" s="55" t="s">
        <v>49</v>
      </c>
      <c r="D5" s="54" t="s">
        <v>50</v>
      </c>
      <c r="E5" s="54" t="s">
        <v>46</v>
      </c>
      <c r="F5" s="54" t="s">
        <v>51</v>
      </c>
      <c r="G5" s="54" t="s">
        <v>11</v>
      </c>
    </row>
    <row r="7" spans="1:7" x14ac:dyDescent="0.25">
      <c r="A7" s="56" t="s">
        <v>54</v>
      </c>
      <c r="B7" s="57">
        <v>5</v>
      </c>
      <c r="C7" s="57">
        <v>2.6666666666666665</v>
      </c>
      <c r="D7" s="58">
        <f>'2017 GRC Elec Amort Sch'!K49</f>
        <v>6106380.4165012734</v>
      </c>
      <c r="E7" s="58" t="s">
        <v>58</v>
      </c>
      <c r="F7" s="58">
        <f>'2017 GRC Elec Amort Sch'!J67</f>
        <v>3258810.4402784803</v>
      </c>
      <c r="G7" s="58">
        <f>-SUM('2017 GRC Elec Amort Sch'!G66:H77)</f>
        <v>1423784.988111394</v>
      </c>
    </row>
    <row r="8" spans="1:7" x14ac:dyDescent="0.25">
      <c r="A8" s="56" t="s">
        <v>55</v>
      </c>
      <c r="B8" s="57">
        <v>5</v>
      </c>
      <c r="C8" s="57">
        <v>5</v>
      </c>
      <c r="D8" s="59">
        <f>'2019 GRC Elec Amort Sch '!K34</f>
        <v>760238.36104907643</v>
      </c>
      <c r="E8" s="58" t="s">
        <v>58</v>
      </c>
      <c r="F8" s="59">
        <f>'2019 GRC Elec Amort Sch '!J40</f>
        <v>734897.0823474403</v>
      </c>
      <c r="G8" s="59">
        <f>-SUM('2019 GRC Elec Amort Sch '!G39:H50)</f>
        <v>152047.67220981533</v>
      </c>
    </row>
    <row r="9" spans="1:7" x14ac:dyDescent="0.25">
      <c r="B9" s="57"/>
      <c r="C9" s="57"/>
      <c r="D9" s="65">
        <f t="shared" ref="D9:G9" si="0">SUM(D7:D8)</f>
        <v>6866618.7775503499</v>
      </c>
      <c r="E9" s="66">
        <f t="shared" si="0"/>
        <v>0</v>
      </c>
      <c r="F9" s="65">
        <f t="shared" si="0"/>
        <v>3993707.5226259204</v>
      </c>
      <c r="G9" s="65">
        <f t="shared" si="0"/>
        <v>1575832.6603212093</v>
      </c>
    </row>
    <row r="10" spans="1:7" x14ac:dyDescent="0.25">
      <c r="B10" s="57"/>
      <c r="C10" s="57"/>
      <c r="D10" s="59"/>
      <c r="E10" s="58"/>
      <c r="F10" s="59"/>
      <c r="G10" s="59"/>
    </row>
    <row r="11" spans="1:7" x14ac:dyDescent="0.25">
      <c r="A11" s="56" t="s">
        <v>56</v>
      </c>
      <c r="B11" s="57">
        <v>5</v>
      </c>
      <c r="C11" s="57">
        <v>2.6666666666666665</v>
      </c>
      <c r="D11" s="59">
        <f>'2019 GRC Gas Amort Sch'!J22</f>
        <v>4284453.3490097243</v>
      </c>
      <c r="E11" s="58" t="s">
        <v>58</v>
      </c>
      <c r="F11" s="59">
        <f>'2017 GRC Gas Amort Sch'!J67</f>
        <v>21207531.774412386</v>
      </c>
      <c r="G11" s="59">
        <f>-SUM('2017 GRC Gas Amort Sch'!G66:H77)</f>
        <v>8603273.521764949</v>
      </c>
    </row>
    <row r="12" spans="1:7" x14ac:dyDescent="0.25">
      <c r="A12" s="56" t="s">
        <v>57</v>
      </c>
      <c r="B12" s="57">
        <v>5</v>
      </c>
      <c r="C12" s="57">
        <v>5</v>
      </c>
      <c r="D12" s="59">
        <f>'2017 GRC Gas Amort Sch'!K49</f>
        <v>38414078.817942284</v>
      </c>
      <c r="E12" s="58" t="s">
        <v>58</v>
      </c>
      <c r="F12" s="59">
        <f>'2019 GRC Gas Amort Sch'!J40</f>
        <v>4141638.2373760669</v>
      </c>
      <c r="G12" s="59">
        <f>-SUM('2019 GRC Gas Amort Sch'!G39:H50)</f>
        <v>856890.66980194487</v>
      </c>
    </row>
    <row r="13" spans="1:7" x14ac:dyDescent="0.25">
      <c r="D13" s="60">
        <f t="shared" ref="D13:G13" si="1">SUM(D11:D12)</f>
        <v>42698532.166952007</v>
      </c>
      <c r="E13" s="60">
        <f t="shared" si="1"/>
        <v>0</v>
      </c>
      <c r="F13" s="60">
        <f t="shared" si="1"/>
        <v>25349170.011788454</v>
      </c>
      <c r="G13" s="60">
        <f t="shared" si="1"/>
        <v>9460164.1915668938</v>
      </c>
    </row>
    <row r="14" spans="1:7" x14ac:dyDescent="0.25">
      <c r="D14" s="64"/>
      <c r="E14" s="64"/>
      <c r="F14" s="64"/>
      <c r="G14" s="64"/>
    </row>
    <row r="15" spans="1:7" ht="15.75" thickBot="1" x14ac:dyDescent="0.3">
      <c r="A15" s="56" t="s">
        <v>52</v>
      </c>
      <c r="D15" s="61">
        <f>D9+D13</f>
        <v>49565150.944502354</v>
      </c>
      <c r="E15" s="61">
        <f>SUM(E7:E13)</f>
        <v>0</v>
      </c>
      <c r="F15" s="61">
        <f>F9+F13</f>
        <v>29342877.534414373</v>
      </c>
      <c r="G15" s="61">
        <f>G9+G13</f>
        <v>11035996.851888103</v>
      </c>
    </row>
    <row r="16" spans="1:7" ht="15.75" thickTop="1" x14ac:dyDescent="0.25">
      <c r="D16" s="62"/>
      <c r="E16" s="62"/>
      <c r="F16" s="62"/>
      <c r="G16" s="62"/>
    </row>
    <row r="17" spans="1:7" x14ac:dyDescent="0.25">
      <c r="D17" s="62"/>
      <c r="E17" s="62"/>
      <c r="F17" s="62"/>
      <c r="G17" s="62"/>
    </row>
    <row r="18" spans="1:7" x14ac:dyDescent="0.25">
      <c r="A18" s="56" t="s">
        <v>53</v>
      </c>
      <c r="D18" s="62"/>
      <c r="E18" s="62"/>
      <c r="F18" s="62"/>
      <c r="G18" s="6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2"/>
  <sheetViews>
    <sheetView workbookViewId="0">
      <pane ySplit="9" topLeftCell="A39" activePane="bottomLeft" state="frozen"/>
      <selection activeCell="H38" sqref="H38"/>
      <selection pane="bottomLeft" activeCell="L62" sqref="L62"/>
    </sheetView>
  </sheetViews>
  <sheetFormatPr defaultRowHeight="12" x14ac:dyDescent="0.15"/>
  <cols>
    <col min="1" max="1" width="2.875" customWidth="1"/>
    <col min="3" max="3" width="3.5" customWidth="1"/>
    <col min="4" max="4" width="12.125" bestFit="1" customWidth="1"/>
    <col min="5" max="5" width="15.5" bestFit="1" customWidth="1"/>
    <col min="6" max="6" width="12.125" bestFit="1" customWidth="1"/>
    <col min="7" max="8" width="16.75" bestFit="1" customWidth="1"/>
    <col min="9" max="9" width="10.75" bestFit="1" customWidth="1"/>
    <col min="10" max="10" width="13.375" bestFit="1" customWidth="1"/>
    <col min="11" max="12" width="10.75" bestFit="1" customWidth="1"/>
  </cols>
  <sheetData>
    <row r="1" spans="1:12" ht="12.75" x14ac:dyDescent="0.2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2.75" x14ac:dyDescent="0.2">
      <c r="A2" s="1"/>
      <c r="B2" s="2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2.75" x14ac:dyDescent="0.2">
      <c r="A3" s="1"/>
      <c r="B3" s="2" t="s">
        <v>2</v>
      </c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12.75" x14ac:dyDescent="0.2">
      <c r="A4" s="1"/>
      <c r="B4" s="4" t="s">
        <v>3</v>
      </c>
      <c r="C4" s="1"/>
      <c r="D4" s="1"/>
      <c r="E4" s="1"/>
      <c r="F4" s="1"/>
      <c r="H4" s="5"/>
      <c r="I4" s="1"/>
      <c r="J4" s="1"/>
      <c r="K4" s="1"/>
      <c r="L4" s="1"/>
    </row>
    <row r="5" spans="1:12" ht="12.75" x14ac:dyDescent="0.2">
      <c r="A5" s="6"/>
      <c r="B5" s="6"/>
      <c r="C5" s="6"/>
      <c r="D5" s="7"/>
      <c r="E5" s="7"/>
      <c r="F5" s="7"/>
      <c r="G5" s="8"/>
      <c r="H5" s="8"/>
      <c r="I5" s="9"/>
      <c r="J5" s="7"/>
      <c r="K5" s="10"/>
      <c r="L5" s="10"/>
    </row>
    <row r="6" spans="1:12" ht="12.75" x14ac:dyDescent="0.2">
      <c r="A6" s="1"/>
      <c r="B6" s="1"/>
      <c r="C6" s="1"/>
      <c r="D6" s="11"/>
      <c r="E6" s="11" t="s">
        <v>4</v>
      </c>
      <c r="F6" s="11"/>
      <c r="G6" s="11"/>
      <c r="H6" s="11" t="s">
        <v>4</v>
      </c>
      <c r="I6" s="12" t="s">
        <v>5</v>
      </c>
      <c r="J6" s="12" t="s">
        <v>6</v>
      </c>
      <c r="K6" s="12" t="s">
        <v>7</v>
      </c>
      <c r="L6" s="12" t="s">
        <v>59</v>
      </c>
    </row>
    <row r="7" spans="1:12" ht="12.75" x14ac:dyDescent="0.2">
      <c r="A7" s="13"/>
      <c r="B7" s="14" t="s">
        <v>8</v>
      </c>
      <c r="C7" s="1"/>
      <c r="D7" s="11" t="s">
        <v>9</v>
      </c>
      <c r="E7" s="11" t="s">
        <v>10</v>
      </c>
      <c r="F7" s="11"/>
      <c r="G7" s="11" t="s">
        <v>9</v>
      </c>
      <c r="H7" s="11" t="s">
        <v>10</v>
      </c>
      <c r="I7" s="11" t="s">
        <v>11</v>
      </c>
      <c r="J7" s="11" t="s">
        <v>12</v>
      </c>
      <c r="K7" s="11" t="s">
        <v>13</v>
      </c>
      <c r="L7" s="11" t="s">
        <v>11</v>
      </c>
    </row>
    <row r="8" spans="1:12" ht="12.75" x14ac:dyDescent="0.2">
      <c r="A8" s="13"/>
      <c r="B8" s="14"/>
      <c r="C8" s="14"/>
      <c r="D8" s="11" t="s">
        <v>14</v>
      </c>
      <c r="E8" s="11" t="s">
        <v>14</v>
      </c>
      <c r="F8" s="11" t="s">
        <v>14</v>
      </c>
      <c r="G8" s="11" t="s">
        <v>15</v>
      </c>
      <c r="H8" s="11" t="s">
        <v>15</v>
      </c>
      <c r="I8" s="11" t="s">
        <v>16</v>
      </c>
      <c r="J8" s="11" t="s">
        <v>17</v>
      </c>
      <c r="K8" s="11" t="s">
        <v>18</v>
      </c>
      <c r="L8" s="11"/>
    </row>
    <row r="9" spans="1:12" ht="12.75" x14ac:dyDescent="0.2">
      <c r="A9" s="6"/>
      <c r="B9" s="16"/>
      <c r="C9" s="16"/>
      <c r="D9" s="17" t="s">
        <v>19</v>
      </c>
      <c r="E9" s="17" t="s">
        <v>20</v>
      </c>
      <c r="F9" s="17"/>
      <c r="G9" s="17" t="s">
        <v>19</v>
      </c>
      <c r="H9" s="17" t="s">
        <v>20</v>
      </c>
      <c r="I9" s="10" t="s">
        <v>21</v>
      </c>
      <c r="J9" s="10"/>
      <c r="K9" s="10"/>
      <c r="L9" s="10"/>
    </row>
    <row r="10" spans="1:12" ht="12.75" x14ac:dyDescent="0.2">
      <c r="A10" s="13"/>
      <c r="B10" s="14"/>
      <c r="C10" s="14"/>
      <c r="D10" s="11"/>
      <c r="E10" s="11"/>
      <c r="F10" s="11"/>
      <c r="G10" s="11"/>
      <c r="H10" s="11"/>
      <c r="I10" s="11"/>
      <c r="J10" s="11"/>
      <c r="K10" s="11"/>
      <c r="L10" s="11"/>
    </row>
    <row r="11" spans="1:12" ht="12.75" x14ac:dyDescent="0.2">
      <c r="A11" s="13"/>
      <c r="B11" s="14" t="s">
        <v>31</v>
      </c>
      <c r="C11" s="14"/>
      <c r="D11" s="11"/>
      <c r="E11" s="11"/>
      <c r="F11" s="11"/>
      <c r="G11" s="11"/>
      <c r="H11" s="11"/>
      <c r="I11" s="11"/>
      <c r="J11" s="11"/>
      <c r="K11" s="11"/>
      <c r="L11" s="11"/>
    </row>
    <row r="12" spans="1:12" ht="12.75" x14ac:dyDescent="0.2">
      <c r="A12" s="13"/>
      <c r="B12" s="20">
        <v>42674</v>
      </c>
      <c r="C12" s="14"/>
      <c r="D12" s="50">
        <f>'2017 GRC Elec Amort Sch'!D23</f>
        <v>9689352.1799999997</v>
      </c>
      <c r="E12" s="50">
        <f>'2017 GRC Elec Amort Sch'!E23</f>
        <v>-2570427.2394430283</v>
      </c>
      <c r="F12" s="50">
        <f>'2017 GRC Elec Amort Sch'!F23</f>
        <v>7118924.9405569714</v>
      </c>
      <c r="G12" s="50">
        <f>'2017 GRC Elec Amort Sch'!G23</f>
        <v>0</v>
      </c>
      <c r="H12" s="50">
        <f>'2017 GRC Elec Amort Sch'!H23</f>
        <v>0</v>
      </c>
      <c r="I12" s="50">
        <f>'2017 GRC Elec Amort Sch'!I23</f>
        <v>0</v>
      </c>
      <c r="J12" s="50">
        <f>'2017 GRC Elec Amort Sch'!J23</f>
        <v>7118924.9405569714</v>
      </c>
      <c r="K12" s="50">
        <f>'2017 GRC Elec Amort Sch'!K23</f>
        <v>0</v>
      </c>
      <c r="L12" s="50"/>
    </row>
    <row r="13" spans="1:12" ht="12.75" x14ac:dyDescent="0.2">
      <c r="A13" s="13"/>
      <c r="B13" s="20">
        <v>42704</v>
      </c>
      <c r="C13" s="14"/>
      <c r="D13" s="50">
        <f>'2017 GRC Elec Amort Sch'!D24</f>
        <v>9689352.1799999997</v>
      </c>
      <c r="E13" s="50">
        <f>'2017 GRC Elec Amort Sch'!E24</f>
        <v>-2570427.2394430283</v>
      </c>
      <c r="F13" s="50">
        <f>'2017 GRC Elec Amort Sch'!F24</f>
        <v>7118924.9405569714</v>
      </c>
      <c r="G13" s="50">
        <f>'2017 GRC Elec Amort Sch'!G24</f>
        <v>0</v>
      </c>
      <c r="H13" s="50">
        <f>'2017 GRC Elec Amort Sch'!H24</f>
        <v>0</v>
      </c>
      <c r="I13" s="50">
        <f>'2017 GRC Elec Amort Sch'!I24</f>
        <v>0</v>
      </c>
      <c r="J13" s="50">
        <f>'2017 GRC Elec Amort Sch'!J24</f>
        <v>7118924.9405569714</v>
      </c>
      <c r="K13" s="50">
        <f>'2017 GRC Elec Amort Sch'!K24</f>
        <v>0</v>
      </c>
      <c r="L13" s="50"/>
    </row>
    <row r="14" spans="1:12" ht="12.75" x14ac:dyDescent="0.2">
      <c r="A14" s="13"/>
      <c r="B14" s="22">
        <v>42735</v>
      </c>
      <c r="C14" s="14"/>
      <c r="D14" s="50">
        <f>'2017 GRC Elec Amort Sch'!D25</f>
        <v>9689352.1799999997</v>
      </c>
      <c r="E14" s="50">
        <f>'2017 GRC Elec Amort Sch'!E25</f>
        <v>-2570427.2394430283</v>
      </c>
      <c r="F14" s="50">
        <f>'2017 GRC Elec Amort Sch'!F25</f>
        <v>7118924.9405569714</v>
      </c>
      <c r="G14" s="50">
        <f>'2017 GRC Elec Amort Sch'!G25</f>
        <v>0</v>
      </c>
      <c r="H14" s="50">
        <f>'2017 GRC Elec Amort Sch'!H25</f>
        <v>0</v>
      </c>
      <c r="I14" s="50">
        <f>'2017 GRC Elec Amort Sch'!I25</f>
        <v>0</v>
      </c>
      <c r="J14" s="50">
        <f>'2017 GRC Elec Amort Sch'!J25</f>
        <v>7118924.9405569714</v>
      </c>
      <c r="K14" s="50">
        <f>'2017 GRC Elec Amort Sch'!K25</f>
        <v>0</v>
      </c>
      <c r="L14" s="50"/>
    </row>
    <row r="15" spans="1:12" ht="12.75" x14ac:dyDescent="0.2">
      <c r="A15" s="13"/>
      <c r="B15" s="20">
        <v>42766</v>
      </c>
      <c r="C15" s="14"/>
      <c r="D15" s="50">
        <f>'2017 GRC Elec Amort Sch'!D26</f>
        <v>9689352.1799999997</v>
      </c>
      <c r="E15" s="50">
        <f>'2017 GRC Elec Amort Sch'!E26</f>
        <v>-2570427.2394430283</v>
      </c>
      <c r="F15" s="50">
        <f>'2017 GRC Elec Amort Sch'!F26</f>
        <v>7118924.9405569714</v>
      </c>
      <c r="G15" s="50">
        <f>'2017 GRC Elec Amort Sch'!G26</f>
        <v>0</v>
      </c>
      <c r="H15" s="50">
        <f>'2017 GRC Elec Amort Sch'!H26</f>
        <v>0</v>
      </c>
      <c r="I15" s="50">
        <f>'2017 GRC Elec Amort Sch'!I26</f>
        <v>0</v>
      </c>
      <c r="J15" s="50">
        <f>'2017 GRC Elec Amort Sch'!J26</f>
        <v>7118924.9405569714</v>
      </c>
      <c r="K15" s="50">
        <f>'2017 GRC Elec Amort Sch'!K26</f>
        <v>0</v>
      </c>
      <c r="L15" s="50"/>
    </row>
    <row r="16" spans="1:12" ht="12.75" x14ac:dyDescent="0.2">
      <c r="A16" s="13"/>
      <c r="B16" s="20">
        <v>42794</v>
      </c>
      <c r="C16" s="14"/>
      <c r="D16" s="50">
        <f>'2017 GRC Elec Amort Sch'!D27</f>
        <v>9689352.1799999997</v>
      </c>
      <c r="E16" s="50">
        <f>'2017 GRC Elec Amort Sch'!E27</f>
        <v>-2570427.2394430283</v>
      </c>
      <c r="F16" s="50">
        <f>'2017 GRC Elec Amort Sch'!F27</f>
        <v>7118924.9405569714</v>
      </c>
      <c r="G16" s="50">
        <f>'2017 GRC Elec Amort Sch'!G27</f>
        <v>0</v>
      </c>
      <c r="H16" s="50">
        <f>'2017 GRC Elec Amort Sch'!H27</f>
        <v>0</v>
      </c>
      <c r="I16" s="50">
        <f>'2017 GRC Elec Amort Sch'!I27</f>
        <v>0</v>
      </c>
      <c r="J16" s="50">
        <f>'2017 GRC Elec Amort Sch'!J27</f>
        <v>7118924.9405569714</v>
      </c>
      <c r="K16" s="50">
        <f>'2017 GRC Elec Amort Sch'!K27</f>
        <v>0</v>
      </c>
      <c r="L16" s="50"/>
    </row>
    <row r="17" spans="1:12" ht="12.75" x14ac:dyDescent="0.2">
      <c r="A17" s="13"/>
      <c r="B17" s="20">
        <v>42825</v>
      </c>
      <c r="C17" s="14"/>
      <c r="D17" s="50">
        <f>'2017 GRC Elec Amort Sch'!D28</f>
        <v>9689352.1799999997</v>
      </c>
      <c r="E17" s="50">
        <f>'2017 GRC Elec Amort Sch'!E28</f>
        <v>-2570427.2394430283</v>
      </c>
      <c r="F17" s="50">
        <f>'2017 GRC Elec Amort Sch'!F28</f>
        <v>7118924.9405569714</v>
      </c>
      <c r="G17" s="50">
        <f>'2017 GRC Elec Amort Sch'!G28</f>
        <v>0</v>
      </c>
      <c r="H17" s="50">
        <f>'2017 GRC Elec Amort Sch'!H28</f>
        <v>0</v>
      </c>
      <c r="I17" s="50">
        <f>'2017 GRC Elec Amort Sch'!I28</f>
        <v>0</v>
      </c>
      <c r="J17" s="50">
        <f>'2017 GRC Elec Amort Sch'!J28</f>
        <v>7118924.9405569714</v>
      </c>
      <c r="K17" s="50">
        <f>'2017 GRC Elec Amort Sch'!K28</f>
        <v>0</v>
      </c>
      <c r="L17" s="50"/>
    </row>
    <row r="18" spans="1:12" ht="12.75" x14ac:dyDescent="0.2">
      <c r="A18" s="13"/>
      <c r="B18" s="20">
        <v>42855</v>
      </c>
      <c r="C18" s="14"/>
      <c r="D18" s="50">
        <f>'2017 GRC Elec Amort Sch'!D29</f>
        <v>9689352.1799999997</v>
      </c>
      <c r="E18" s="50">
        <f>'2017 GRC Elec Amort Sch'!E29</f>
        <v>-2570427.2394430283</v>
      </c>
      <c r="F18" s="50">
        <f>'2017 GRC Elec Amort Sch'!F29</f>
        <v>7118924.9405569714</v>
      </c>
      <c r="G18" s="50">
        <f>'2017 GRC Elec Amort Sch'!G29</f>
        <v>0</v>
      </c>
      <c r="H18" s="50">
        <f>'2017 GRC Elec Amort Sch'!H29</f>
        <v>0</v>
      </c>
      <c r="I18" s="50">
        <f>'2017 GRC Elec Amort Sch'!I29</f>
        <v>0</v>
      </c>
      <c r="J18" s="50">
        <f>'2017 GRC Elec Amort Sch'!J29</f>
        <v>7118924.9405569714</v>
      </c>
      <c r="K18" s="50">
        <f>'2017 GRC Elec Amort Sch'!K29</f>
        <v>0</v>
      </c>
      <c r="L18" s="50"/>
    </row>
    <row r="19" spans="1:12" ht="12.75" x14ac:dyDescent="0.2">
      <c r="A19" s="13"/>
      <c r="B19" s="20">
        <v>42886</v>
      </c>
      <c r="C19" s="14"/>
      <c r="D19" s="50">
        <f>'2017 GRC Elec Amort Sch'!D30</f>
        <v>9689352.1799999997</v>
      </c>
      <c r="E19" s="50">
        <f>'2017 GRC Elec Amort Sch'!E30</f>
        <v>-2570427.2394430283</v>
      </c>
      <c r="F19" s="50">
        <f>'2017 GRC Elec Amort Sch'!F30</f>
        <v>7118924.9405569714</v>
      </c>
      <c r="G19" s="50">
        <f>'2017 GRC Elec Amort Sch'!G30</f>
        <v>0</v>
      </c>
      <c r="H19" s="50">
        <f>'2017 GRC Elec Amort Sch'!H30</f>
        <v>0</v>
      </c>
      <c r="I19" s="50">
        <f>'2017 GRC Elec Amort Sch'!I30</f>
        <v>0</v>
      </c>
      <c r="J19" s="50">
        <f>'2017 GRC Elec Amort Sch'!J30</f>
        <v>7118924.9405569714</v>
      </c>
      <c r="K19" s="50">
        <f>'2017 GRC Elec Amort Sch'!K30</f>
        <v>0</v>
      </c>
      <c r="L19" s="50"/>
    </row>
    <row r="20" spans="1:12" ht="12.75" x14ac:dyDescent="0.2">
      <c r="A20" s="13"/>
      <c r="B20" s="20">
        <v>42916</v>
      </c>
      <c r="C20" s="14"/>
      <c r="D20" s="50">
        <f>'2017 GRC Elec Amort Sch'!D31</f>
        <v>9689352.1799999997</v>
      </c>
      <c r="E20" s="50">
        <f>'2017 GRC Elec Amort Sch'!E31</f>
        <v>-2570427.2394430283</v>
      </c>
      <c r="F20" s="50">
        <f>'2017 GRC Elec Amort Sch'!F31</f>
        <v>7118924.9405569714</v>
      </c>
      <c r="G20" s="50">
        <f>'2017 GRC Elec Amort Sch'!G31</f>
        <v>0</v>
      </c>
      <c r="H20" s="50">
        <f>'2017 GRC Elec Amort Sch'!H31</f>
        <v>0</v>
      </c>
      <c r="I20" s="50">
        <f>'2017 GRC Elec Amort Sch'!I31</f>
        <v>0</v>
      </c>
      <c r="J20" s="50">
        <f>'2017 GRC Elec Amort Sch'!J31</f>
        <v>7118924.9405569714</v>
      </c>
      <c r="K20" s="50">
        <f>'2017 GRC Elec Amort Sch'!K31</f>
        <v>0</v>
      </c>
      <c r="L20" s="50"/>
    </row>
    <row r="21" spans="1:12" ht="12.75" x14ac:dyDescent="0.2">
      <c r="A21" s="13"/>
      <c r="B21" s="20">
        <v>42947</v>
      </c>
      <c r="C21" s="14"/>
      <c r="D21" s="50">
        <f>'2017 GRC Elec Amort Sch'!D32</f>
        <v>9689352.1799999997</v>
      </c>
      <c r="E21" s="50">
        <f>'2017 GRC Elec Amort Sch'!E32</f>
        <v>-2570427.2394430283</v>
      </c>
      <c r="F21" s="50">
        <f>'2017 GRC Elec Amort Sch'!F32</f>
        <v>7118924.9405569714</v>
      </c>
      <c r="G21" s="50">
        <f>'2017 GRC Elec Amort Sch'!G32</f>
        <v>0</v>
      </c>
      <c r="H21" s="50">
        <f>'2017 GRC Elec Amort Sch'!H32</f>
        <v>0</v>
      </c>
      <c r="I21" s="50">
        <f>'2017 GRC Elec Amort Sch'!I32</f>
        <v>0</v>
      </c>
      <c r="J21" s="50">
        <f>'2017 GRC Elec Amort Sch'!J32</f>
        <v>7118924.9405569714</v>
      </c>
      <c r="K21" s="50">
        <f>'2017 GRC Elec Amort Sch'!K32</f>
        <v>0</v>
      </c>
      <c r="L21" s="50"/>
    </row>
    <row r="22" spans="1:12" ht="12.75" x14ac:dyDescent="0.2">
      <c r="A22" s="13"/>
      <c r="B22" s="20">
        <v>42978</v>
      </c>
      <c r="C22" s="14"/>
      <c r="D22" s="50">
        <f>'2017 GRC Elec Amort Sch'!D33</f>
        <v>9689352.1799999997</v>
      </c>
      <c r="E22" s="50">
        <f>'2017 GRC Elec Amort Sch'!E33</f>
        <v>-2570427.2394430283</v>
      </c>
      <c r="F22" s="50">
        <f>'2017 GRC Elec Amort Sch'!F33</f>
        <v>7118924.9405569714</v>
      </c>
      <c r="G22" s="50">
        <f>'2017 GRC Elec Amort Sch'!G33</f>
        <v>0</v>
      </c>
      <c r="H22" s="50">
        <f>'2017 GRC Elec Amort Sch'!H33</f>
        <v>0</v>
      </c>
      <c r="I22" s="50">
        <f>'2017 GRC Elec Amort Sch'!I33</f>
        <v>0</v>
      </c>
      <c r="J22" s="50">
        <f>'2017 GRC Elec Amort Sch'!J33</f>
        <v>7118924.9405569714</v>
      </c>
      <c r="K22" s="50">
        <f>'2017 GRC Elec Amort Sch'!K33</f>
        <v>0</v>
      </c>
      <c r="L22" s="50"/>
    </row>
    <row r="23" spans="1:12" ht="12.75" x14ac:dyDescent="0.2">
      <c r="A23" s="13"/>
      <c r="B23" s="20">
        <v>43008</v>
      </c>
      <c r="C23" s="14"/>
      <c r="D23" s="50">
        <f>'2017 GRC Elec Amort Sch'!D34</f>
        <v>9689352.1799999997</v>
      </c>
      <c r="E23" s="50">
        <f>'2017 GRC Elec Amort Sch'!E34</f>
        <v>-2570427.2394430283</v>
      </c>
      <c r="F23" s="50">
        <f>'2017 GRC Elec Amort Sch'!F34</f>
        <v>7118924.9405569714</v>
      </c>
      <c r="G23" s="50">
        <f>'2017 GRC Elec Amort Sch'!G34</f>
        <v>0</v>
      </c>
      <c r="H23" s="50">
        <f>'2017 GRC Elec Amort Sch'!H34</f>
        <v>0</v>
      </c>
      <c r="I23" s="50">
        <f>'2017 GRC Elec Amort Sch'!I34</f>
        <v>0</v>
      </c>
      <c r="J23" s="50">
        <f>'2017 GRC Elec Amort Sch'!J34</f>
        <v>7118924.9405569714</v>
      </c>
      <c r="K23" s="50">
        <f>'2017 GRC Elec Amort Sch'!K34</f>
        <v>7118924.9405569723</v>
      </c>
      <c r="L23" s="50"/>
    </row>
    <row r="24" spans="1:12" ht="12.75" x14ac:dyDescent="0.2">
      <c r="A24" s="13"/>
      <c r="B24" s="20">
        <v>43039</v>
      </c>
      <c r="C24" s="14"/>
      <c r="D24" s="50">
        <f>'2017 GRC Elec Amort Sch'!D35</f>
        <v>9689352.1799999997</v>
      </c>
      <c r="E24" s="50">
        <f>'2017 GRC Elec Amort Sch'!E35</f>
        <v>-2570427.2394430283</v>
      </c>
      <c r="F24" s="50">
        <f>'2017 GRC Elec Amort Sch'!F35</f>
        <v>7118924.9405569714</v>
      </c>
      <c r="G24" s="50">
        <f>'2017 GRC Elec Amort Sch'!G35</f>
        <v>0</v>
      </c>
      <c r="H24" s="50">
        <f>'2017 GRC Elec Amort Sch'!H35</f>
        <v>0</v>
      </c>
      <c r="I24" s="50">
        <f>'2017 GRC Elec Amort Sch'!I35</f>
        <v>0</v>
      </c>
      <c r="J24" s="50">
        <f>'2017 GRC Elec Amort Sch'!J35</f>
        <v>7118924.9405569714</v>
      </c>
      <c r="K24" s="50">
        <f>'2017 GRC Elec Amort Sch'!K35</f>
        <v>7118924.9405569723</v>
      </c>
      <c r="L24" s="50"/>
    </row>
    <row r="25" spans="1:12" ht="12.75" x14ac:dyDescent="0.2">
      <c r="A25" s="13"/>
      <c r="B25" s="20">
        <v>43069</v>
      </c>
      <c r="C25" s="14"/>
      <c r="D25" s="50">
        <f>'2017 GRC Elec Amort Sch'!D36</f>
        <v>9689352.1799999997</v>
      </c>
      <c r="E25" s="50">
        <f>'2017 GRC Elec Amort Sch'!E36</f>
        <v>-2570427.2394430283</v>
      </c>
      <c r="F25" s="50">
        <f>'2017 GRC Elec Amort Sch'!F36</f>
        <v>7118924.9405569714</v>
      </c>
      <c r="G25" s="50">
        <f>'2017 GRC Elec Amort Sch'!G36</f>
        <v>0</v>
      </c>
      <c r="H25" s="50">
        <f>'2017 GRC Elec Amort Sch'!H36</f>
        <v>0</v>
      </c>
      <c r="I25" s="50">
        <f>'2017 GRC Elec Amort Sch'!I36</f>
        <v>0</v>
      </c>
      <c r="J25" s="50">
        <f>'2017 GRC Elec Amort Sch'!J36</f>
        <v>7118924.9405569714</v>
      </c>
      <c r="K25" s="50">
        <f>'2017 GRC Elec Amort Sch'!K36</f>
        <v>7118924.9405569723</v>
      </c>
      <c r="L25" s="50"/>
    </row>
    <row r="26" spans="1:12" ht="12.75" x14ac:dyDescent="0.2">
      <c r="A26" s="13"/>
      <c r="B26" s="22">
        <v>43100</v>
      </c>
      <c r="C26" s="14"/>
      <c r="D26" s="50">
        <f>'2017 GRC Elec Amort Sch'!D37</f>
        <v>9689352.1799999997</v>
      </c>
      <c r="E26" s="50">
        <f>'2017 GRC Elec Amort Sch'!E37</f>
        <v>-2570427.2394430283</v>
      </c>
      <c r="F26" s="50">
        <f>'2017 GRC Elec Amort Sch'!F37</f>
        <v>7118924.9405569714</v>
      </c>
      <c r="G26" s="50">
        <f>'2017 GRC Elec Amort Sch'!G37</f>
        <v>-504571.12</v>
      </c>
      <c r="H26" s="50">
        <f>'2017 GRC Elec Amort Sch'!H37</f>
        <v>203919.09</v>
      </c>
      <c r="I26" s="50">
        <f>'2017 GRC Elec Amort Sch'!I37</f>
        <v>300652.03000000003</v>
      </c>
      <c r="J26" s="50">
        <f>'2017 GRC Elec Amort Sch'!J37</f>
        <v>6818272.9105569711</v>
      </c>
      <c r="K26" s="50">
        <f>'2017 GRC Elec Amort Sch'!K37</f>
        <v>7106397.7726403056</v>
      </c>
      <c r="L26" s="50"/>
    </row>
    <row r="27" spans="1:12" ht="12.75" x14ac:dyDescent="0.2">
      <c r="A27" s="13"/>
      <c r="B27" s="20">
        <v>43131</v>
      </c>
      <c r="C27" s="14"/>
      <c r="D27" s="50">
        <f>'2017 GRC Elec Amort Sch'!D38</f>
        <v>9689352.1799999997</v>
      </c>
      <c r="E27" s="50">
        <f>'2017 GRC Elec Amort Sch'!E38</f>
        <v>-2570427.2394430283</v>
      </c>
      <c r="F27" s="50">
        <f>'2017 GRC Elec Amort Sch'!F38</f>
        <v>7118924.9405569714</v>
      </c>
      <c r="G27" s="50">
        <f>'2017 GRC Elec Amort Sch'!G38</f>
        <v>-161489.20300000001</v>
      </c>
      <c r="H27" s="50">
        <f>'2017 GRC Elec Amort Sch'!H38</f>
        <v>42840.453990717142</v>
      </c>
      <c r="I27" s="50">
        <f>'2017 GRC Elec Amort Sch'!I38</f>
        <v>419300.77900928288</v>
      </c>
      <c r="J27" s="50">
        <f>'2017 GRC Elec Amort Sch'!J38</f>
        <v>6699624.1615476888</v>
      </c>
      <c r="K27" s="50">
        <f>'2017 GRC Elec Amort Sch'!K38</f>
        <v>7076399.7389315851</v>
      </c>
      <c r="L27" s="50"/>
    </row>
    <row r="28" spans="1:12" ht="12.75" x14ac:dyDescent="0.2">
      <c r="A28" s="13"/>
      <c r="B28" s="20">
        <v>43159</v>
      </c>
      <c r="C28" s="14"/>
      <c r="D28" s="50">
        <f>'2017 GRC Elec Amort Sch'!D39</f>
        <v>9689352.1799999997</v>
      </c>
      <c r="E28" s="50">
        <f>'2017 GRC Elec Amort Sch'!E39</f>
        <v>-2570427.2394430283</v>
      </c>
      <c r="F28" s="50">
        <f>'2017 GRC Elec Amort Sch'!F39</f>
        <v>7118924.9405569714</v>
      </c>
      <c r="G28" s="50">
        <f>'2017 GRC Elec Amort Sch'!G39</f>
        <v>-161489.20300000001</v>
      </c>
      <c r="H28" s="50">
        <f>'2017 GRC Elec Amort Sch'!H39</f>
        <v>42840.453990717142</v>
      </c>
      <c r="I28" s="50">
        <f>'2017 GRC Elec Amort Sch'!I39</f>
        <v>537949.52801856573</v>
      </c>
      <c r="J28" s="50">
        <f>'2017 GRC Elec Amort Sch'!J39</f>
        <v>6580975.4125384055</v>
      </c>
      <c r="K28" s="50">
        <f>'2017 GRC Elec Amort Sch'!K39</f>
        <v>7036514.3094720915</v>
      </c>
      <c r="L28" s="50"/>
    </row>
    <row r="29" spans="1:12" ht="12.75" x14ac:dyDescent="0.2">
      <c r="A29" s="13"/>
      <c r="B29" s="20">
        <v>43190</v>
      </c>
      <c r="C29" s="14"/>
      <c r="D29" s="50">
        <f>'2017 GRC Elec Amort Sch'!D40</f>
        <v>9689352.1799999997</v>
      </c>
      <c r="E29" s="50">
        <f>'2017 GRC Elec Amort Sch'!E40</f>
        <v>-2570427.2394430283</v>
      </c>
      <c r="F29" s="50">
        <f>'2017 GRC Elec Amort Sch'!F40</f>
        <v>7118924.9405569714</v>
      </c>
      <c r="G29" s="50">
        <f>'2017 GRC Elec Amort Sch'!G40</f>
        <v>-161489.20300000001</v>
      </c>
      <c r="H29" s="50">
        <f>'2017 GRC Elec Amort Sch'!H40</f>
        <v>42840.453990717142</v>
      </c>
      <c r="I29" s="50">
        <f>'2017 GRC Elec Amort Sch'!I40</f>
        <v>656598.27702784853</v>
      </c>
      <c r="J29" s="50">
        <f>'2017 GRC Elec Amort Sch'!J40</f>
        <v>6462326.6635291232</v>
      </c>
      <c r="K29" s="50">
        <f>'2017 GRC Elec Amort Sch'!K40</f>
        <v>6986741.4842618247</v>
      </c>
      <c r="L29" s="50"/>
    </row>
    <row r="30" spans="1:12" ht="12.75" x14ac:dyDescent="0.2">
      <c r="A30" s="13"/>
      <c r="B30" s="20">
        <v>43220</v>
      </c>
      <c r="C30" s="14"/>
      <c r="D30" s="50">
        <f>'2017 GRC Elec Amort Sch'!D41</f>
        <v>9689352.1799999997</v>
      </c>
      <c r="E30" s="50">
        <f>'2017 GRC Elec Amort Sch'!E41</f>
        <v>-2570427.2394430283</v>
      </c>
      <c r="F30" s="50">
        <f>'2017 GRC Elec Amort Sch'!F41</f>
        <v>7118924.9405569714</v>
      </c>
      <c r="G30" s="50">
        <f>'2017 GRC Elec Amort Sch'!G41</f>
        <v>-161489.20300000001</v>
      </c>
      <c r="H30" s="50">
        <f>'2017 GRC Elec Amort Sch'!H41</f>
        <v>42840.453990717142</v>
      </c>
      <c r="I30" s="50">
        <f>'2017 GRC Elec Amort Sch'!I41</f>
        <v>775247.02603713132</v>
      </c>
      <c r="J30" s="50">
        <f>'2017 GRC Elec Amort Sch'!J41</f>
        <v>6343677.9145198399</v>
      </c>
      <c r="K30" s="50">
        <f>'2017 GRC Elec Amort Sch'!K41</f>
        <v>6927081.2633007839</v>
      </c>
      <c r="L30" s="50"/>
    </row>
    <row r="31" spans="1:12" ht="12.75" x14ac:dyDescent="0.2">
      <c r="A31" s="13"/>
      <c r="B31" s="20">
        <v>43251</v>
      </c>
      <c r="C31" s="14"/>
      <c r="D31" s="50">
        <f>'2017 GRC Elec Amort Sch'!D42</f>
        <v>9689352.1799999997</v>
      </c>
      <c r="E31" s="50">
        <f>'2017 GRC Elec Amort Sch'!E42</f>
        <v>-2570427.2394430283</v>
      </c>
      <c r="F31" s="50">
        <f>'2017 GRC Elec Amort Sch'!F42</f>
        <v>7118924.9405569714</v>
      </c>
      <c r="G31" s="50">
        <f>'2017 GRC Elec Amort Sch'!G42</f>
        <v>-161489.20300000001</v>
      </c>
      <c r="H31" s="50">
        <f>'2017 GRC Elec Amort Sch'!H42</f>
        <v>42840.453990717142</v>
      </c>
      <c r="I31" s="50">
        <f>'2017 GRC Elec Amort Sch'!I42</f>
        <v>893895.77504641411</v>
      </c>
      <c r="J31" s="50">
        <f>'2017 GRC Elec Amort Sch'!J42</f>
        <v>6225029.1655105576</v>
      </c>
      <c r="K31" s="50">
        <f>'2017 GRC Elec Amort Sch'!K42</f>
        <v>6857533.64658897</v>
      </c>
      <c r="L31" s="50"/>
    </row>
    <row r="32" spans="1:12" ht="12.75" x14ac:dyDescent="0.2">
      <c r="A32" s="13"/>
      <c r="B32" s="20">
        <v>43281</v>
      </c>
      <c r="C32" s="14"/>
      <c r="D32" s="50">
        <f>'2017 GRC Elec Amort Sch'!D43</f>
        <v>9689352.1799999997</v>
      </c>
      <c r="E32" s="50">
        <f>'2017 GRC Elec Amort Sch'!E43</f>
        <v>-2570427.2394430283</v>
      </c>
      <c r="F32" s="50">
        <f>'2017 GRC Elec Amort Sch'!F43</f>
        <v>7118924.9405569714</v>
      </c>
      <c r="G32" s="50">
        <f>'2017 GRC Elec Amort Sch'!G43</f>
        <v>-161489.20300000001</v>
      </c>
      <c r="H32" s="50">
        <f>'2017 GRC Elec Amort Sch'!H43</f>
        <v>42840.453990717142</v>
      </c>
      <c r="I32" s="50">
        <f>'2017 GRC Elec Amort Sch'!I43</f>
        <v>1012544.524055697</v>
      </c>
      <c r="J32" s="50">
        <f>'2017 GRC Elec Amort Sch'!J43</f>
        <v>6106380.4165012743</v>
      </c>
      <c r="K32" s="50">
        <f>'2017 GRC Elec Amort Sch'!K43</f>
        <v>6778098.634126381</v>
      </c>
      <c r="L32" s="50"/>
    </row>
    <row r="33" spans="1:12" ht="12.75" x14ac:dyDescent="0.2">
      <c r="A33" s="13"/>
      <c r="B33" s="20">
        <v>43312</v>
      </c>
      <c r="C33" s="14"/>
      <c r="D33" s="50">
        <f>'2017 GRC Elec Amort Sch'!D44</f>
        <v>9689352.1799999997</v>
      </c>
      <c r="E33" s="50">
        <f>'2017 GRC Elec Amort Sch'!E44</f>
        <v>-2570427.2394430283</v>
      </c>
      <c r="F33" s="50">
        <f>'2017 GRC Elec Amort Sch'!F44</f>
        <v>7118924.9405569714</v>
      </c>
      <c r="G33" s="50">
        <f>'2017 GRC Elec Amort Sch'!G44</f>
        <v>-161489.20300000001</v>
      </c>
      <c r="H33" s="50">
        <f>'2017 GRC Elec Amort Sch'!H44</f>
        <v>42840.453990717142</v>
      </c>
      <c r="I33" s="50">
        <f>'2017 GRC Elec Amort Sch'!I44</f>
        <v>1131193.2730649798</v>
      </c>
      <c r="J33" s="50">
        <f>'2017 GRC Elec Amort Sch'!J44</f>
        <v>5987731.6674919911</v>
      </c>
      <c r="K33" s="50">
        <f>'2017 GRC Elec Amort Sch'!K44</f>
        <v>6688776.2259130189</v>
      </c>
      <c r="L33" s="50"/>
    </row>
    <row r="34" spans="1:12" ht="12.75" x14ac:dyDescent="0.2">
      <c r="A34" s="13"/>
      <c r="B34" s="20">
        <v>43343</v>
      </c>
      <c r="C34" s="14"/>
      <c r="D34" s="50">
        <f>'2017 GRC Elec Amort Sch'!D45</f>
        <v>9689352.1799999997</v>
      </c>
      <c r="E34" s="50">
        <f>'2017 GRC Elec Amort Sch'!E45</f>
        <v>-2570427.2394430283</v>
      </c>
      <c r="F34" s="50">
        <f>'2017 GRC Elec Amort Sch'!F45</f>
        <v>7118924.9405569714</v>
      </c>
      <c r="G34" s="50">
        <f>'2017 GRC Elec Amort Sch'!G45</f>
        <v>-161489.20300000001</v>
      </c>
      <c r="H34" s="50">
        <f>'2017 GRC Elec Amort Sch'!H45</f>
        <v>42840.453990717142</v>
      </c>
      <c r="I34" s="50">
        <f>'2017 GRC Elec Amort Sch'!I45</f>
        <v>1249842.0220742626</v>
      </c>
      <c r="J34" s="50">
        <f>'2017 GRC Elec Amort Sch'!J45</f>
        <v>5869082.9184827087</v>
      </c>
      <c r="K34" s="50">
        <f>'2017 GRC Elec Amort Sch'!K45</f>
        <v>6589566.4219488828</v>
      </c>
      <c r="L34" s="50"/>
    </row>
    <row r="35" spans="1:12" ht="12.75" x14ac:dyDescent="0.2">
      <c r="A35" s="13"/>
      <c r="B35" s="20">
        <v>43373</v>
      </c>
      <c r="C35" s="14"/>
      <c r="D35" s="50">
        <f>'2017 GRC Elec Amort Sch'!D46</f>
        <v>9689352.1799999997</v>
      </c>
      <c r="E35" s="50">
        <f>'2017 GRC Elec Amort Sch'!E46</f>
        <v>-2570427.2394430283</v>
      </c>
      <c r="F35" s="50">
        <f>'2017 GRC Elec Amort Sch'!F46</f>
        <v>7118924.9405569714</v>
      </c>
      <c r="G35" s="50">
        <f>'2017 GRC Elec Amort Sch'!G46</f>
        <v>-161489.20300000001</v>
      </c>
      <c r="H35" s="50">
        <f>'2017 GRC Elec Amort Sch'!H46</f>
        <v>42840.453990717142</v>
      </c>
      <c r="I35" s="50">
        <f>'2017 GRC Elec Amort Sch'!I46</f>
        <v>1368490.7710835454</v>
      </c>
      <c r="J35" s="50">
        <f>'2017 GRC Elec Amort Sch'!J46</f>
        <v>5750434.1694734264</v>
      </c>
      <c r="K35" s="50">
        <f>'2017 GRC Elec Amort Sch'!K46</f>
        <v>6480469.2222339734</v>
      </c>
      <c r="L35" s="50"/>
    </row>
    <row r="36" spans="1:12" ht="12.75" x14ac:dyDescent="0.2">
      <c r="A36" s="13"/>
      <c r="B36" s="20">
        <v>43404</v>
      </c>
      <c r="C36" s="14"/>
      <c r="D36" s="50">
        <f>'2017 GRC Elec Amort Sch'!D47</f>
        <v>9689352.1799999997</v>
      </c>
      <c r="E36" s="50">
        <f>'2017 GRC Elec Amort Sch'!E47</f>
        <v>-2570427.2394430283</v>
      </c>
      <c r="F36" s="50">
        <f>'2017 GRC Elec Amort Sch'!F47</f>
        <v>7118924.9405569714</v>
      </c>
      <c r="G36" s="50">
        <f>'2017 GRC Elec Amort Sch'!G47</f>
        <v>-161489.20300000001</v>
      </c>
      <c r="H36" s="50">
        <f>'2017 GRC Elec Amort Sch'!H47</f>
        <v>42840.453990717142</v>
      </c>
      <c r="I36" s="50">
        <f>'2017 GRC Elec Amort Sch'!I47</f>
        <v>1487139.5200928282</v>
      </c>
      <c r="J36" s="50">
        <f>'2017 GRC Elec Amort Sch'!J47</f>
        <v>5631785.4204641432</v>
      </c>
      <c r="K36" s="50">
        <f>'2017 GRC Elec Amort Sch'!K47</f>
        <v>6361484.6267682919</v>
      </c>
      <c r="L36" s="50"/>
    </row>
    <row r="37" spans="1:12" ht="12.75" x14ac:dyDescent="0.2">
      <c r="A37" s="13"/>
      <c r="B37" s="20">
        <v>43434</v>
      </c>
      <c r="C37" s="14"/>
      <c r="D37" s="50">
        <f>'2017 GRC Elec Amort Sch'!D48</f>
        <v>9689352.1799999997</v>
      </c>
      <c r="E37" s="50">
        <f>'2017 GRC Elec Amort Sch'!E48</f>
        <v>-2570427.2394430283</v>
      </c>
      <c r="F37" s="50">
        <f>'2017 GRC Elec Amort Sch'!F48</f>
        <v>7118924.9405569714</v>
      </c>
      <c r="G37" s="50">
        <f>'2017 GRC Elec Amort Sch'!G48</f>
        <v>-161489.20300000001</v>
      </c>
      <c r="H37" s="50">
        <f>'2017 GRC Elec Amort Sch'!H48</f>
        <v>42840.453990717142</v>
      </c>
      <c r="I37" s="50">
        <f>'2017 GRC Elec Amort Sch'!I48</f>
        <v>1605788.269102111</v>
      </c>
      <c r="J37" s="50">
        <f>'2017 GRC Elec Amort Sch'!J48</f>
        <v>5513136.6714548599</v>
      </c>
      <c r="K37" s="50">
        <f>'2017 GRC Elec Amort Sch'!K48</f>
        <v>6232612.6355518363</v>
      </c>
      <c r="L37" s="50"/>
    </row>
    <row r="38" spans="1:12" ht="12.75" x14ac:dyDescent="0.2">
      <c r="A38" s="13"/>
      <c r="B38" s="22">
        <v>43465</v>
      </c>
      <c r="C38" s="14"/>
      <c r="D38" s="50">
        <f>'2017 GRC Elec Amort Sch'!D49+'2019 GRC Elec Amort Sch '!D22</f>
        <v>10600041.139999999</v>
      </c>
      <c r="E38" s="50">
        <f>'2017 GRC Elec Amort Sch'!E49+'2019 GRC Elec Amort Sch '!E22</f>
        <v>-2720877.8383939518</v>
      </c>
      <c r="F38" s="50">
        <f>'2017 GRC Elec Amort Sch'!F49+'2019 GRC Elec Amort Sch '!F22</f>
        <v>7879163.3016060479</v>
      </c>
      <c r="G38" s="50">
        <f>'2017 GRC Elec Amort Sch'!G49+'2019 GRC Elec Amort Sch '!G22</f>
        <v>-161489.20300000001</v>
      </c>
      <c r="H38" s="50">
        <f>'2017 GRC Elec Amort Sch'!H49+'2019 GRC Elec Amort Sch '!H22</f>
        <v>42840.453990717142</v>
      </c>
      <c r="I38" s="50">
        <f>'2017 GRC Elec Amort Sch'!I49+'2019 GRC Elec Amort Sch '!I22</f>
        <v>1724437.0181113938</v>
      </c>
      <c r="J38" s="50">
        <f>'2017 GRC Elec Amort Sch'!J49+'2019 GRC Elec Amort Sch '!J22</f>
        <v>6154726.2834946541</v>
      </c>
      <c r="K38" s="50">
        <f>'2017 GRC Elec Amort Sch'!K49+'2019 GRC Elec Amort Sch '!K22</f>
        <v>6106380.4165012734</v>
      </c>
      <c r="L38" s="50"/>
    </row>
    <row r="39" spans="1:12" ht="12.75" x14ac:dyDescent="0.2">
      <c r="A39" s="13"/>
      <c r="B39" s="20">
        <v>43496</v>
      </c>
      <c r="C39" s="14"/>
      <c r="D39" s="50">
        <f>'2017 GRC Elec Amort Sch'!D50+'2019 GRC Elec Amort Sch '!D23</f>
        <v>10600041.139999999</v>
      </c>
      <c r="E39" s="50">
        <f>'2017 GRC Elec Amort Sch'!E50+'2019 GRC Elec Amort Sch '!E23</f>
        <v>-2720877.8383939518</v>
      </c>
      <c r="F39" s="50">
        <f>'2017 GRC Elec Amort Sch'!F50+'2019 GRC Elec Amort Sch '!F23</f>
        <v>7879163.3016060479</v>
      </c>
      <c r="G39" s="50">
        <f>'2017 GRC Elec Amort Sch'!G50+'2019 GRC Elec Amort Sch '!G23</f>
        <v>-161489.20300000001</v>
      </c>
      <c r="H39" s="50">
        <f>'2017 GRC Elec Amort Sch'!H50+'2019 GRC Elec Amort Sch '!H23</f>
        <v>42840.453990717142</v>
      </c>
      <c r="I39" s="50">
        <f>'2017 GRC Elec Amort Sch'!I50+'2019 GRC Elec Amort Sch '!I23</f>
        <v>1843085.7671206766</v>
      </c>
      <c r="J39" s="50">
        <f>'2017 GRC Elec Amort Sch'!J50+'2019 GRC Elec Amort Sch '!J23</f>
        <v>6036077.5344853718</v>
      </c>
      <c r="K39" s="50">
        <f>'2017 GRC Elec Amort Sch'!K50+'2019 GRC Elec Amort Sch '!K23</f>
        <v>5987731.6674919911</v>
      </c>
      <c r="L39" s="50"/>
    </row>
    <row r="40" spans="1:12" ht="12.75" x14ac:dyDescent="0.2">
      <c r="A40" s="13"/>
      <c r="B40" s="20">
        <v>43524</v>
      </c>
      <c r="C40" s="14"/>
      <c r="D40" s="50">
        <f>'2017 GRC Elec Amort Sch'!D51+'2019 GRC Elec Amort Sch '!D24</f>
        <v>10600041.139999999</v>
      </c>
      <c r="E40" s="50">
        <f>'2017 GRC Elec Amort Sch'!E51+'2019 GRC Elec Amort Sch '!E24</f>
        <v>-2720877.8383939518</v>
      </c>
      <c r="F40" s="50">
        <f>'2017 GRC Elec Amort Sch'!F51+'2019 GRC Elec Amort Sch '!F24</f>
        <v>7879163.3016060479</v>
      </c>
      <c r="G40" s="50">
        <f>'2017 GRC Elec Amort Sch'!G51+'2019 GRC Elec Amort Sch '!G24</f>
        <v>-161489.20300000001</v>
      </c>
      <c r="H40" s="50">
        <f>'2017 GRC Elec Amort Sch'!H51+'2019 GRC Elec Amort Sch '!H24</f>
        <v>42840.453990717142</v>
      </c>
      <c r="I40" s="50">
        <f>'2017 GRC Elec Amort Sch'!I51+'2019 GRC Elec Amort Sch '!I24</f>
        <v>1961734.5161299594</v>
      </c>
      <c r="J40" s="50">
        <f>'2017 GRC Elec Amort Sch'!J51+'2019 GRC Elec Amort Sch '!J24</f>
        <v>5917428.7854760885</v>
      </c>
      <c r="K40" s="50">
        <f>'2017 GRC Elec Amort Sch'!K51+'2019 GRC Elec Amort Sch '!K24</f>
        <v>5869082.9184827087</v>
      </c>
      <c r="L40" s="50"/>
    </row>
    <row r="41" spans="1:12" ht="12.75" x14ac:dyDescent="0.2">
      <c r="A41" s="13"/>
      <c r="B41" s="20">
        <v>43555</v>
      </c>
      <c r="C41" s="14"/>
      <c r="D41" s="50">
        <f>'2017 GRC Elec Amort Sch'!D52+'2019 GRC Elec Amort Sch '!D25</f>
        <v>10600041.139999999</v>
      </c>
      <c r="E41" s="50">
        <f>'2017 GRC Elec Amort Sch'!E52+'2019 GRC Elec Amort Sch '!E25</f>
        <v>-2720877.8383939518</v>
      </c>
      <c r="F41" s="50">
        <f>'2017 GRC Elec Amort Sch'!F52+'2019 GRC Elec Amort Sch '!F25</f>
        <v>7879163.3016060479</v>
      </c>
      <c r="G41" s="50">
        <f>'2017 GRC Elec Amort Sch'!G52+'2019 GRC Elec Amort Sch '!G25</f>
        <v>-161489.20300000001</v>
      </c>
      <c r="H41" s="50">
        <f>'2017 GRC Elec Amort Sch'!H52+'2019 GRC Elec Amort Sch '!H25</f>
        <v>42840.453990717142</v>
      </c>
      <c r="I41" s="50">
        <f>'2017 GRC Elec Amort Sch'!I52+'2019 GRC Elec Amort Sch '!I25</f>
        <v>2080383.2651392424</v>
      </c>
      <c r="J41" s="50">
        <f>'2017 GRC Elec Amort Sch'!J52+'2019 GRC Elec Amort Sch '!J25</f>
        <v>5798780.0364668053</v>
      </c>
      <c r="K41" s="50">
        <f>'2017 GRC Elec Amort Sch'!K52+'2019 GRC Elec Amort Sch '!K25</f>
        <v>5750434.1694734273</v>
      </c>
      <c r="L41" s="50"/>
    </row>
    <row r="42" spans="1:12" ht="12.75" x14ac:dyDescent="0.2">
      <c r="A42" s="13"/>
      <c r="B42" s="20">
        <v>43585</v>
      </c>
      <c r="C42" s="14"/>
      <c r="D42" s="50">
        <f>'2017 GRC Elec Amort Sch'!D53+'2019 GRC Elec Amort Sch '!D26</f>
        <v>10600041.139999999</v>
      </c>
      <c r="E42" s="50">
        <f>'2017 GRC Elec Amort Sch'!E53+'2019 GRC Elec Amort Sch '!E26</f>
        <v>-2720877.8383939518</v>
      </c>
      <c r="F42" s="50">
        <f>'2017 GRC Elec Amort Sch'!F53+'2019 GRC Elec Amort Sch '!F26</f>
        <v>7879163.3016060479</v>
      </c>
      <c r="G42" s="50">
        <f>'2017 GRC Elec Amort Sch'!G53+'2019 GRC Elec Amort Sch '!G26</f>
        <v>-161489.20300000001</v>
      </c>
      <c r="H42" s="50">
        <f>'2017 GRC Elec Amort Sch'!H53+'2019 GRC Elec Amort Sch '!H26</f>
        <v>42840.453990717142</v>
      </c>
      <c r="I42" s="50">
        <f>'2017 GRC Elec Amort Sch'!I53+'2019 GRC Elec Amort Sch '!I26</f>
        <v>2199032.0141485254</v>
      </c>
      <c r="J42" s="50">
        <f>'2017 GRC Elec Amort Sch'!J53+'2019 GRC Elec Amort Sch '!J26</f>
        <v>5680131.287457522</v>
      </c>
      <c r="K42" s="50">
        <f>'2017 GRC Elec Amort Sch'!K53+'2019 GRC Elec Amort Sch '!K26</f>
        <v>5631785.4204641432</v>
      </c>
      <c r="L42" s="50"/>
    </row>
    <row r="43" spans="1:12" ht="12.75" x14ac:dyDescent="0.2">
      <c r="A43" s="13"/>
      <c r="B43" s="20">
        <v>43616</v>
      </c>
      <c r="C43" s="14"/>
      <c r="D43" s="50">
        <f>'2017 GRC Elec Amort Sch'!D54+'2019 GRC Elec Amort Sch '!D27</f>
        <v>10600041.139999999</v>
      </c>
      <c r="E43" s="50">
        <f>'2017 GRC Elec Amort Sch'!E54+'2019 GRC Elec Amort Sch '!E27</f>
        <v>-2720877.8383939518</v>
      </c>
      <c r="F43" s="50">
        <f>'2017 GRC Elec Amort Sch'!F54+'2019 GRC Elec Amort Sch '!F27</f>
        <v>7879163.3016060479</v>
      </c>
      <c r="G43" s="50">
        <f>'2017 GRC Elec Amort Sch'!G54+'2019 GRC Elec Amort Sch '!G27</f>
        <v>-161489.20300000001</v>
      </c>
      <c r="H43" s="50">
        <f>'2017 GRC Elec Amort Sch'!H54+'2019 GRC Elec Amort Sch '!H27</f>
        <v>42840.453990717142</v>
      </c>
      <c r="I43" s="50">
        <f>'2017 GRC Elec Amort Sch'!I54+'2019 GRC Elec Amort Sch '!I27</f>
        <v>2317680.7631578087</v>
      </c>
      <c r="J43" s="50">
        <f>'2017 GRC Elec Amort Sch'!J54+'2019 GRC Elec Amort Sch '!J27</f>
        <v>5561482.5384482387</v>
      </c>
      <c r="K43" s="50">
        <f>'2017 GRC Elec Amort Sch'!K54+'2019 GRC Elec Amort Sch '!K27</f>
        <v>5513136.6714548608</v>
      </c>
      <c r="L43" s="50"/>
    </row>
    <row r="44" spans="1:12" ht="12.75" x14ac:dyDescent="0.2">
      <c r="A44" s="13"/>
      <c r="B44" s="20">
        <v>43646</v>
      </c>
      <c r="C44" s="14"/>
      <c r="D44" s="50">
        <f>'2017 GRC Elec Amort Sch'!D55+'2019 GRC Elec Amort Sch '!D28</f>
        <v>10600041.139999999</v>
      </c>
      <c r="E44" s="50">
        <f>'2017 GRC Elec Amort Sch'!E55+'2019 GRC Elec Amort Sch '!E28</f>
        <v>-2720877.8383939518</v>
      </c>
      <c r="F44" s="50">
        <f>'2017 GRC Elec Amort Sch'!F55+'2019 GRC Elec Amort Sch '!F28</f>
        <v>7879163.3016060479</v>
      </c>
      <c r="G44" s="50">
        <f>'2017 GRC Elec Amort Sch'!G55+'2019 GRC Elec Amort Sch '!G28</f>
        <v>-161489.20300000001</v>
      </c>
      <c r="H44" s="50">
        <f>'2017 GRC Elec Amort Sch'!H55+'2019 GRC Elec Amort Sch '!H28</f>
        <v>42840.453990717142</v>
      </c>
      <c r="I44" s="50">
        <f>'2017 GRC Elec Amort Sch'!I55+'2019 GRC Elec Amort Sch '!I28</f>
        <v>2436329.5121670919</v>
      </c>
      <c r="J44" s="50">
        <f>'2017 GRC Elec Amort Sch'!J55+'2019 GRC Elec Amort Sch '!J28</f>
        <v>5442833.7894389555</v>
      </c>
      <c r="K44" s="50">
        <f>'2017 GRC Elec Amort Sch'!K55+'2019 GRC Elec Amort Sch '!K28</f>
        <v>5394487.9224455776</v>
      </c>
      <c r="L44" s="50"/>
    </row>
    <row r="45" spans="1:12" ht="12.75" x14ac:dyDescent="0.2">
      <c r="A45" s="13"/>
      <c r="B45" s="20">
        <v>43677</v>
      </c>
      <c r="C45" s="14"/>
      <c r="D45" s="50">
        <f>'2017 GRC Elec Amort Sch'!D56+'2019 GRC Elec Amort Sch '!D29</f>
        <v>10600041.139999999</v>
      </c>
      <c r="E45" s="50">
        <f>'2017 GRC Elec Amort Sch'!E56+'2019 GRC Elec Amort Sch '!E29</f>
        <v>-2720877.8383939518</v>
      </c>
      <c r="F45" s="50">
        <f>'2017 GRC Elec Amort Sch'!F56+'2019 GRC Elec Amort Sch '!F29</f>
        <v>7879163.3016060479</v>
      </c>
      <c r="G45" s="50">
        <f>'2017 GRC Elec Amort Sch'!G56+'2019 GRC Elec Amort Sch '!G29</f>
        <v>-161489.20300000001</v>
      </c>
      <c r="H45" s="50">
        <f>'2017 GRC Elec Amort Sch'!H56+'2019 GRC Elec Amort Sch '!H29</f>
        <v>42840.453990717142</v>
      </c>
      <c r="I45" s="50">
        <f>'2017 GRC Elec Amort Sch'!I56+'2019 GRC Elec Amort Sch '!I29</f>
        <v>2554978.2611763752</v>
      </c>
      <c r="J45" s="50">
        <f>'2017 GRC Elec Amort Sch'!J56+'2019 GRC Elec Amort Sch '!J29</f>
        <v>5324185.0404296722</v>
      </c>
      <c r="K45" s="50">
        <f>'2017 GRC Elec Amort Sch'!K56+'2019 GRC Elec Amort Sch '!K29</f>
        <v>5275839.1734362934</v>
      </c>
      <c r="L45" s="50"/>
    </row>
    <row r="46" spans="1:12" ht="12.75" x14ac:dyDescent="0.2">
      <c r="A46" s="13"/>
      <c r="B46" s="20">
        <v>43708</v>
      </c>
      <c r="C46" s="14"/>
      <c r="D46" s="50">
        <f>'2017 GRC Elec Amort Sch'!D57+'2019 GRC Elec Amort Sch '!D30</f>
        <v>10600041.139999999</v>
      </c>
      <c r="E46" s="50">
        <f>'2017 GRC Elec Amort Sch'!E57+'2019 GRC Elec Amort Sch '!E30</f>
        <v>-2720877.8383939518</v>
      </c>
      <c r="F46" s="50">
        <f>'2017 GRC Elec Amort Sch'!F57+'2019 GRC Elec Amort Sch '!F30</f>
        <v>7879163.3016060479</v>
      </c>
      <c r="G46" s="50">
        <f>'2017 GRC Elec Amort Sch'!G57+'2019 GRC Elec Amort Sch '!G30</f>
        <v>-161489.20300000001</v>
      </c>
      <c r="H46" s="50">
        <f>'2017 GRC Elec Amort Sch'!H57+'2019 GRC Elec Amort Sch '!H30</f>
        <v>42840.453990717142</v>
      </c>
      <c r="I46" s="50">
        <f>'2017 GRC Elec Amort Sch'!I57+'2019 GRC Elec Amort Sch '!I30</f>
        <v>2673627.0101856585</v>
      </c>
      <c r="J46" s="50">
        <f>'2017 GRC Elec Amort Sch'!J57+'2019 GRC Elec Amort Sch '!J30</f>
        <v>5205536.291420389</v>
      </c>
      <c r="K46" s="50">
        <f>'2017 GRC Elec Amort Sch'!K57+'2019 GRC Elec Amort Sch '!K30</f>
        <v>5157190.4244270111</v>
      </c>
      <c r="L46" s="50"/>
    </row>
    <row r="47" spans="1:12" ht="12.75" x14ac:dyDescent="0.2">
      <c r="A47" s="13"/>
      <c r="B47" s="20">
        <v>43738</v>
      </c>
      <c r="C47" s="14"/>
      <c r="D47" s="50">
        <f>'2017 GRC Elec Amort Sch'!D58+'2019 GRC Elec Amort Sch '!D31</f>
        <v>10600041.139999999</v>
      </c>
      <c r="E47" s="50">
        <f>'2017 GRC Elec Amort Sch'!E58+'2019 GRC Elec Amort Sch '!E31</f>
        <v>-2720877.8383939518</v>
      </c>
      <c r="F47" s="50">
        <f>'2017 GRC Elec Amort Sch'!F58+'2019 GRC Elec Amort Sch '!F31</f>
        <v>7879163.3016060479</v>
      </c>
      <c r="G47" s="50">
        <f>'2017 GRC Elec Amort Sch'!G58+'2019 GRC Elec Amort Sch '!G31</f>
        <v>-161489.20300000001</v>
      </c>
      <c r="H47" s="50">
        <f>'2017 GRC Elec Amort Sch'!H58+'2019 GRC Elec Amort Sch '!H31</f>
        <v>42840.453990717142</v>
      </c>
      <c r="I47" s="50">
        <f>'2017 GRC Elec Amort Sch'!I58+'2019 GRC Elec Amort Sch '!I31</f>
        <v>2792275.7591949417</v>
      </c>
      <c r="J47" s="50">
        <f>'2017 GRC Elec Amort Sch'!J58+'2019 GRC Elec Amort Sch '!J31</f>
        <v>5086887.5424111057</v>
      </c>
      <c r="K47" s="50">
        <f>'2017 GRC Elec Amort Sch'!K58+'2019 GRC Elec Amort Sch '!K31</f>
        <v>5038541.6754177278</v>
      </c>
      <c r="L47" s="50"/>
    </row>
    <row r="48" spans="1:12" ht="12.75" x14ac:dyDescent="0.2">
      <c r="A48" s="13"/>
      <c r="B48" s="20">
        <v>43769</v>
      </c>
      <c r="C48" s="14"/>
      <c r="D48" s="50">
        <f>'2017 GRC Elec Amort Sch'!D59+'2019 GRC Elec Amort Sch '!D32</f>
        <v>10600041.139999999</v>
      </c>
      <c r="E48" s="50">
        <f>'2017 GRC Elec Amort Sch'!E59+'2019 GRC Elec Amort Sch '!E32</f>
        <v>-2720877.8383939518</v>
      </c>
      <c r="F48" s="50">
        <f>'2017 GRC Elec Amort Sch'!F59+'2019 GRC Elec Amort Sch '!F32</f>
        <v>7879163.3016060479</v>
      </c>
      <c r="G48" s="50">
        <f>'2017 GRC Elec Amort Sch'!G59+'2019 GRC Elec Amort Sch '!G32</f>
        <v>-161489.20300000001</v>
      </c>
      <c r="H48" s="50">
        <f>'2017 GRC Elec Amort Sch'!H59+'2019 GRC Elec Amort Sch '!H32</f>
        <v>42840.453990717142</v>
      </c>
      <c r="I48" s="50">
        <f>'2017 GRC Elec Amort Sch'!I59+'2019 GRC Elec Amort Sch '!I32</f>
        <v>2910924.508204225</v>
      </c>
      <c r="J48" s="50">
        <f>'2017 GRC Elec Amort Sch'!J59+'2019 GRC Elec Amort Sch '!J32</f>
        <v>4968238.7934018224</v>
      </c>
      <c r="K48" s="50">
        <f>'2017 GRC Elec Amort Sch'!K59+'2019 GRC Elec Amort Sch '!K32</f>
        <v>4919892.9264084455</v>
      </c>
      <c r="L48" s="50"/>
    </row>
    <row r="49" spans="1:12" ht="12.75" x14ac:dyDescent="0.2">
      <c r="A49" s="1"/>
      <c r="B49" s="20">
        <v>43799</v>
      </c>
      <c r="C49" s="1"/>
      <c r="D49" s="50">
        <f>'2017 GRC Elec Amort Sch'!D60+'2019 GRC Elec Amort Sch '!D33</f>
        <v>10600041.139999999</v>
      </c>
      <c r="E49" s="50">
        <f>'2017 GRC Elec Amort Sch'!E60+'2019 GRC Elec Amort Sch '!E33</f>
        <v>-2720877.8383939518</v>
      </c>
      <c r="F49" s="50">
        <f>'2017 GRC Elec Amort Sch'!F60+'2019 GRC Elec Amort Sch '!F33</f>
        <v>7879163.3016060479</v>
      </c>
      <c r="G49" s="50">
        <f>'2017 GRC Elec Amort Sch'!G60+'2019 GRC Elec Amort Sch '!G33</f>
        <v>-161489.20300000001</v>
      </c>
      <c r="H49" s="50">
        <f>'2017 GRC Elec Amort Sch'!H60+'2019 GRC Elec Amort Sch '!H33</f>
        <v>42840.453990717142</v>
      </c>
      <c r="I49" s="50">
        <f>'2017 GRC Elec Amort Sch'!I60+'2019 GRC Elec Amort Sch '!I33</f>
        <v>3029573.2572135082</v>
      </c>
      <c r="J49" s="50">
        <f>'2017 GRC Elec Amort Sch'!J60+'2019 GRC Elec Amort Sch '!J33</f>
        <v>4849590.0443925392</v>
      </c>
      <c r="K49" s="50">
        <f>'2017 GRC Elec Amort Sch'!K60+'2019 GRC Elec Amort Sch '!K33</f>
        <v>4801244.1773991613</v>
      </c>
      <c r="L49" s="50"/>
    </row>
    <row r="50" spans="1:12" ht="12.75" x14ac:dyDescent="0.2">
      <c r="A50" s="1"/>
      <c r="B50" s="22">
        <v>43830</v>
      </c>
      <c r="C50" s="20"/>
      <c r="D50" s="50">
        <f>'2017 GRC Elec Amort Sch'!D61+'2019 GRC Elec Amort Sch '!D34</f>
        <v>10600041.139999999</v>
      </c>
      <c r="E50" s="50">
        <f>'2017 GRC Elec Amort Sch'!E61+'2019 GRC Elec Amort Sch '!E34</f>
        <v>-2720877.8383939518</v>
      </c>
      <c r="F50" s="50">
        <f>'2017 GRC Elec Amort Sch'!F61+'2019 GRC Elec Amort Sch '!F34</f>
        <v>7879163.3016060479</v>
      </c>
      <c r="G50" s="50">
        <f>'2017 GRC Elec Amort Sch'!G61+'2019 GRC Elec Amort Sch '!G34</f>
        <v>-161489.20300000001</v>
      </c>
      <c r="H50" s="50">
        <f>'2017 GRC Elec Amort Sch'!H61+'2019 GRC Elec Amort Sch '!H34</f>
        <v>42840.453990717142</v>
      </c>
      <c r="I50" s="50">
        <f>'2017 GRC Elec Amort Sch'!I61+'2019 GRC Elec Amort Sch '!I34</f>
        <v>3148222.0062227915</v>
      </c>
      <c r="J50" s="50">
        <f>'2017 GRC Elec Amort Sch'!J61+'2019 GRC Elec Amort Sch '!J34</f>
        <v>4730941.2953832559</v>
      </c>
      <c r="K50" s="50">
        <f>'2017 GRC Elec Amort Sch'!K61+'2019 GRC Elec Amort Sch '!K34</f>
        <v>5442833.7894389546</v>
      </c>
      <c r="L50" s="50"/>
    </row>
    <row r="51" spans="1:12" ht="12.75" x14ac:dyDescent="0.2">
      <c r="A51" s="1"/>
      <c r="B51" s="20">
        <v>43861</v>
      </c>
      <c r="C51" s="20"/>
      <c r="D51" s="50">
        <f>'2017 GRC Elec Amort Sch'!D62+'2019 GRC Elec Amort Sch '!D35</f>
        <v>10600041.139999999</v>
      </c>
      <c r="E51" s="50">
        <f>'2017 GRC Elec Amort Sch'!E62+'2019 GRC Elec Amort Sch '!E35</f>
        <v>-2720877.8383939518</v>
      </c>
      <c r="F51" s="50">
        <f>'2017 GRC Elec Amort Sch'!F62+'2019 GRC Elec Amort Sch '!F35</f>
        <v>7879163.3016060479</v>
      </c>
      <c r="G51" s="50">
        <f>'2017 GRC Elec Amort Sch'!G62+'2019 GRC Elec Amort Sch '!G35</f>
        <v>-161489.20300000001</v>
      </c>
      <c r="H51" s="50">
        <f>'2017 GRC Elec Amort Sch'!H62+'2019 GRC Elec Amort Sch '!H35</f>
        <v>42840.453990717142</v>
      </c>
      <c r="I51" s="50">
        <f>'2017 GRC Elec Amort Sch'!I62+'2019 GRC Elec Amort Sch '!I35</f>
        <v>3266870.7552320748</v>
      </c>
      <c r="J51" s="50">
        <f>'2017 GRC Elec Amort Sch'!J62+'2019 GRC Elec Amort Sch '!J35</f>
        <v>4612292.5463739727</v>
      </c>
      <c r="K51" s="50">
        <f>'2017 GRC Elec Amort Sch'!K62+'2019 GRC Elec Amort Sch '!K35</f>
        <v>5324185.0404296732</v>
      </c>
      <c r="L51" s="50"/>
    </row>
    <row r="52" spans="1:12" ht="12.75" x14ac:dyDescent="0.2">
      <c r="A52" s="1"/>
      <c r="B52" s="20">
        <v>43889</v>
      </c>
      <c r="C52" s="20"/>
      <c r="D52" s="50">
        <f>'2017 GRC Elec Amort Sch'!D63+'2019 GRC Elec Amort Sch '!D36</f>
        <v>10600041.139999999</v>
      </c>
      <c r="E52" s="50">
        <f>'2017 GRC Elec Amort Sch'!E63+'2019 GRC Elec Amort Sch '!E36</f>
        <v>-2720877.8383939518</v>
      </c>
      <c r="F52" s="50">
        <f>'2017 GRC Elec Amort Sch'!F63+'2019 GRC Elec Amort Sch '!F36</f>
        <v>7879163.3016060479</v>
      </c>
      <c r="G52" s="50">
        <f>'2017 GRC Elec Amort Sch'!G63+'2019 GRC Elec Amort Sch '!G36</f>
        <v>-161489.20300000001</v>
      </c>
      <c r="H52" s="50">
        <f>'2017 GRC Elec Amort Sch'!H63+'2019 GRC Elec Amort Sch '!H36</f>
        <v>42840.453990717142</v>
      </c>
      <c r="I52" s="50">
        <f>'2017 GRC Elec Amort Sch'!I63+'2019 GRC Elec Amort Sch '!I36</f>
        <v>3385519.504241358</v>
      </c>
      <c r="J52" s="50">
        <f>'2017 GRC Elec Amort Sch'!J63+'2019 GRC Elec Amort Sch '!J36</f>
        <v>4493643.7973646894</v>
      </c>
      <c r="K52" s="50">
        <f>'2017 GRC Elec Amort Sch'!K63+'2019 GRC Elec Amort Sch '!K36</f>
        <v>5205536.2914203899</v>
      </c>
      <c r="L52" s="50"/>
    </row>
    <row r="53" spans="1:12" ht="12.75" x14ac:dyDescent="0.2">
      <c r="A53" s="1"/>
      <c r="B53" s="20">
        <v>43921</v>
      </c>
      <c r="C53" s="20"/>
      <c r="D53" s="50">
        <f>'2017 GRC Elec Amort Sch'!D64+'2019 GRC Elec Amort Sch '!D37</f>
        <v>10600041.139999999</v>
      </c>
      <c r="E53" s="50">
        <f>'2017 GRC Elec Amort Sch'!E64+'2019 GRC Elec Amort Sch '!E37</f>
        <v>-2720877.8383939518</v>
      </c>
      <c r="F53" s="50">
        <f>'2017 GRC Elec Amort Sch'!F64+'2019 GRC Elec Amort Sch '!F37</f>
        <v>7879163.3016060479</v>
      </c>
      <c r="G53" s="50">
        <f>'2017 GRC Elec Amort Sch'!G64+'2019 GRC Elec Amort Sch '!G37</f>
        <v>-161489.20300000001</v>
      </c>
      <c r="H53" s="50">
        <f>'2017 GRC Elec Amort Sch'!H64+'2019 GRC Elec Amort Sch '!H37</f>
        <v>42840.453990717142</v>
      </c>
      <c r="I53" s="50">
        <f>'2017 GRC Elec Amort Sch'!I64+'2019 GRC Elec Amort Sch '!I37</f>
        <v>3504168.2532506413</v>
      </c>
      <c r="J53" s="50">
        <f>'2017 GRC Elec Amort Sch'!J64+'2019 GRC Elec Amort Sch '!J37</f>
        <v>4374995.0483554062</v>
      </c>
      <c r="K53" s="50">
        <f>'2017 GRC Elec Amort Sch'!K64+'2019 GRC Elec Amort Sch '!K37</f>
        <v>5086887.5424111057</v>
      </c>
      <c r="L53" s="50"/>
    </row>
    <row r="54" spans="1:12" ht="12.75" x14ac:dyDescent="0.2">
      <c r="A54" s="1"/>
      <c r="B54" s="20">
        <v>43951</v>
      </c>
      <c r="C54" s="24"/>
      <c r="D54" s="50">
        <f>'2017 GRC Elec Amort Sch'!D65+'2019 GRC Elec Amort Sch '!D38</f>
        <v>10600041.139999999</v>
      </c>
      <c r="E54" s="50">
        <f>'2017 GRC Elec Amort Sch'!E65+'2019 GRC Elec Amort Sch '!E38</f>
        <v>-2720877.8383939518</v>
      </c>
      <c r="F54" s="50">
        <f>'2017 GRC Elec Amort Sch'!F65+'2019 GRC Elec Amort Sch '!F38</f>
        <v>7879163.3016060479</v>
      </c>
      <c r="G54" s="50">
        <f>'2017 GRC Elec Amort Sch'!G65+'2019 GRC Elec Amort Sch '!G38</f>
        <v>-161489.20300000001</v>
      </c>
      <c r="H54" s="50">
        <f>'2017 GRC Elec Amort Sch'!H65+'2019 GRC Elec Amort Sch '!H38</f>
        <v>42840.453990717142</v>
      </c>
      <c r="I54" s="50">
        <f>'2017 GRC Elec Amort Sch'!I65+'2019 GRC Elec Amort Sch '!I38</f>
        <v>3622817.0022599245</v>
      </c>
      <c r="J54" s="50">
        <f>'2017 GRC Elec Amort Sch'!J65+'2019 GRC Elec Amort Sch '!J38</f>
        <v>4256346.2993461229</v>
      </c>
      <c r="K54" s="50">
        <f>'2017 GRC Elec Amort Sch'!K65+'2019 GRC Elec Amort Sch '!K38</f>
        <v>4968238.7934018224</v>
      </c>
      <c r="L54" s="50"/>
    </row>
    <row r="55" spans="1:12" ht="12.75" x14ac:dyDescent="0.2">
      <c r="A55" s="1"/>
      <c r="B55" s="26">
        <v>43982</v>
      </c>
      <c r="C55" s="27"/>
      <c r="D55" s="50">
        <f>'2017 GRC Elec Amort Sch'!D66+'2019 GRC Elec Amort Sch '!D39</f>
        <v>10600041.139999999</v>
      </c>
      <c r="E55" s="50">
        <f>'2017 GRC Elec Amort Sch'!E66+'2019 GRC Elec Amort Sch '!E39</f>
        <v>-2720877.8383939518</v>
      </c>
      <c r="F55" s="50">
        <f>'2017 GRC Elec Amort Sch'!F66+'2019 GRC Elec Amort Sch '!F39</f>
        <v>7879163.3016060479</v>
      </c>
      <c r="G55" s="50">
        <f>'2017 GRC Elec Amort Sch'!G66+'2019 GRC Elec Amort Sch '!G39</f>
        <v>-176667.35233333334</v>
      </c>
      <c r="H55" s="50">
        <f>'2017 GRC Elec Amort Sch'!H66+'2019 GRC Elec Amort Sch '!H39</f>
        <v>45347.96397323253</v>
      </c>
      <c r="I55" s="50">
        <f>'2017 GRC Elec Amort Sch'!I66+'2019 GRC Elec Amort Sch '!I39</f>
        <v>3754136.3906200258</v>
      </c>
      <c r="J55" s="50">
        <f>'2017 GRC Elec Amort Sch'!J66+'2019 GRC Elec Amort Sch '!J39</f>
        <v>4125026.9109860221</v>
      </c>
      <c r="K55" s="50">
        <f>'2017 GRC Elec Amort Sch'!K66+'2019 GRC Elec Amort Sch '!K39</f>
        <v>4849062.1010862552</v>
      </c>
      <c r="L55" s="50"/>
    </row>
    <row r="56" spans="1:12" ht="12.75" x14ac:dyDescent="0.2">
      <c r="A56" s="1"/>
      <c r="B56" s="32">
        <v>44012</v>
      </c>
      <c r="C56" s="33"/>
      <c r="D56" s="50">
        <f>'2017 GRC Elec Amort Sch'!D67+'2019 GRC Elec Amort Sch '!D40</f>
        <v>10600041.139999999</v>
      </c>
      <c r="E56" s="50">
        <f>'2017 GRC Elec Amort Sch'!E67+'2019 GRC Elec Amort Sch '!E40</f>
        <v>-2720877.8383939518</v>
      </c>
      <c r="F56" s="50">
        <f>'2017 GRC Elec Amort Sch'!F67+'2019 GRC Elec Amort Sch '!F40</f>
        <v>7879163.3016060479</v>
      </c>
      <c r="G56" s="50">
        <f>'2017 GRC Elec Amort Sch'!G67+'2019 GRC Elec Amort Sch '!G40</f>
        <v>-176667.35233333334</v>
      </c>
      <c r="H56" s="50">
        <f>'2017 GRC Elec Amort Sch'!H67+'2019 GRC Elec Amort Sch '!H40</f>
        <v>45347.96397323253</v>
      </c>
      <c r="I56" s="50">
        <f>'2017 GRC Elec Amort Sch'!I67+'2019 GRC Elec Amort Sch '!I40</f>
        <v>3885455.7789801271</v>
      </c>
      <c r="J56" s="50">
        <f>'2017 GRC Elec Amort Sch'!J67+'2019 GRC Elec Amort Sch '!J40</f>
        <v>3993707.5226259204</v>
      </c>
      <c r="K56" s="50">
        <f>'2017 GRC Elec Amort Sch'!K67+'2019 GRC Elec Amort Sch '!K40</f>
        <v>4728829.5221581208</v>
      </c>
      <c r="L56" s="50"/>
    </row>
    <row r="57" spans="1:12" ht="12.75" x14ac:dyDescent="0.2">
      <c r="A57" s="1"/>
      <c r="B57" s="32">
        <v>44043</v>
      </c>
      <c r="C57" s="33"/>
      <c r="D57" s="50">
        <f>'2017 GRC Elec Amort Sch'!D68+'2019 GRC Elec Amort Sch '!D41</f>
        <v>10600041.139999999</v>
      </c>
      <c r="E57" s="50">
        <f>'2017 GRC Elec Amort Sch'!E68+'2019 GRC Elec Amort Sch '!E41</f>
        <v>-2720877.8383939518</v>
      </c>
      <c r="F57" s="50">
        <f>'2017 GRC Elec Amort Sch'!F68+'2019 GRC Elec Amort Sch '!F41</f>
        <v>7879163.3016060479</v>
      </c>
      <c r="G57" s="50">
        <f>'2017 GRC Elec Amort Sch'!G68+'2019 GRC Elec Amort Sch '!G41</f>
        <v>-176667.35233333334</v>
      </c>
      <c r="H57" s="50">
        <f>'2017 GRC Elec Amort Sch'!H68+'2019 GRC Elec Amort Sch '!H41</f>
        <v>45347.96397323253</v>
      </c>
      <c r="I57" s="50">
        <f>'2017 GRC Elec Amort Sch'!I68+'2019 GRC Elec Amort Sch '!I41</f>
        <v>4016775.1673402283</v>
      </c>
      <c r="J57" s="50">
        <f>'2017 GRC Elec Amort Sch'!J68+'2019 GRC Elec Amort Sch '!J41</f>
        <v>3862388.1342658196</v>
      </c>
      <c r="K57" s="50">
        <f>'2017 GRC Elec Amort Sch'!K68+'2019 GRC Elec Amort Sch '!K41</f>
        <v>4607541.0566174155</v>
      </c>
      <c r="L57" s="50"/>
    </row>
    <row r="58" spans="1:12" ht="12.75" x14ac:dyDescent="0.2">
      <c r="A58" s="1"/>
      <c r="B58" s="32">
        <v>44074</v>
      </c>
      <c r="C58" s="33"/>
      <c r="D58" s="50">
        <f>'2017 GRC Elec Amort Sch'!D69+'2019 GRC Elec Amort Sch '!D42</f>
        <v>10600041.139999999</v>
      </c>
      <c r="E58" s="50">
        <f>'2017 GRC Elec Amort Sch'!E69+'2019 GRC Elec Amort Sch '!E42</f>
        <v>-2720877.8383939518</v>
      </c>
      <c r="F58" s="50">
        <f>'2017 GRC Elec Amort Sch'!F69+'2019 GRC Elec Amort Sch '!F42</f>
        <v>7879163.3016060479</v>
      </c>
      <c r="G58" s="50">
        <f>'2017 GRC Elec Amort Sch'!G69+'2019 GRC Elec Amort Sch '!G42</f>
        <v>-176667.35233333334</v>
      </c>
      <c r="H58" s="50">
        <f>'2017 GRC Elec Amort Sch'!H69+'2019 GRC Elec Amort Sch '!H42</f>
        <v>45347.96397323253</v>
      </c>
      <c r="I58" s="50">
        <f>'2017 GRC Elec Amort Sch'!I69+'2019 GRC Elec Amort Sch '!I42</f>
        <v>4148094.5557003291</v>
      </c>
      <c r="J58" s="50">
        <f>'2017 GRC Elec Amort Sch'!J69+'2019 GRC Elec Amort Sch '!J42</f>
        <v>3731068.7459057183</v>
      </c>
      <c r="K58" s="50">
        <f>'2017 GRC Elec Amort Sch'!K69+'2019 GRC Elec Amort Sch '!K42</f>
        <v>4485196.7044641441</v>
      </c>
      <c r="L58" s="50"/>
    </row>
    <row r="59" spans="1:12" ht="12.75" x14ac:dyDescent="0.2">
      <c r="A59" s="1"/>
      <c r="B59" s="32">
        <v>44104</v>
      </c>
      <c r="C59" s="33"/>
      <c r="D59" s="50">
        <f>'2017 GRC Elec Amort Sch'!D70+'2019 GRC Elec Amort Sch '!D43</f>
        <v>10600041.139999999</v>
      </c>
      <c r="E59" s="50">
        <f>'2017 GRC Elec Amort Sch'!E70+'2019 GRC Elec Amort Sch '!E43</f>
        <v>-2720877.8383939518</v>
      </c>
      <c r="F59" s="50">
        <f>'2017 GRC Elec Amort Sch'!F70+'2019 GRC Elec Amort Sch '!F43</f>
        <v>7879163.3016060479</v>
      </c>
      <c r="G59" s="50">
        <f>'2017 GRC Elec Amort Sch'!G70+'2019 GRC Elec Amort Sch '!G43</f>
        <v>-176667.35233333334</v>
      </c>
      <c r="H59" s="50">
        <f>'2017 GRC Elec Amort Sch'!H70+'2019 GRC Elec Amort Sch '!H43</f>
        <v>45347.96397323253</v>
      </c>
      <c r="I59" s="50">
        <f>'2017 GRC Elec Amort Sch'!I70+'2019 GRC Elec Amort Sch '!I43</f>
        <v>4279413.9440604299</v>
      </c>
      <c r="J59" s="50">
        <f>'2017 GRC Elec Amort Sch'!J70+'2019 GRC Elec Amort Sch '!J43</f>
        <v>3599749.3575456175</v>
      </c>
      <c r="K59" s="50">
        <f>'2017 GRC Elec Amort Sch'!K70+'2019 GRC Elec Amort Sch '!K43</f>
        <v>4361796.4656983046</v>
      </c>
      <c r="L59" s="50"/>
    </row>
    <row r="60" spans="1:12" ht="12.75" x14ac:dyDescent="0.2">
      <c r="A60" s="1"/>
      <c r="B60" s="32">
        <v>44135</v>
      </c>
      <c r="C60" s="33"/>
      <c r="D60" s="50">
        <f>'2017 GRC Elec Amort Sch'!D71+'2019 GRC Elec Amort Sch '!D44</f>
        <v>10600041.139999999</v>
      </c>
      <c r="E60" s="50">
        <f>'2017 GRC Elec Amort Sch'!E71+'2019 GRC Elec Amort Sch '!E44</f>
        <v>-2720877.8383939518</v>
      </c>
      <c r="F60" s="50">
        <f>'2017 GRC Elec Amort Sch'!F71+'2019 GRC Elec Amort Sch '!F44</f>
        <v>7879163.3016060479</v>
      </c>
      <c r="G60" s="50">
        <f>'2017 GRC Elec Amort Sch'!G71+'2019 GRC Elec Amort Sch '!G44</f>
        <v>-176667.35233333334</v>
      </c>
      <c r="H60" s="50">
        <f>'2017 GRC Elec Amort Sch'!H71+'2019 GRC Elec Amort Sch '!H44</f>
        <v>45347.96397323253</v>
      </c>
      <c r="I60" s="50">
        <f>'2017 GRC Elec Amort Sch'!I71+'2019 GRC Elec Amort Sch '!I44</f>
        <v>4410733.3324205307</v>
      </c>
      <c r="J60" s="50">
        <f>'2017 GRC Elec Amort Sch'!J71+'2019 GRC Elec Amort Sch '!J44</f>
        <v>3468429.9691855172</v>
      </c>
      <c r="K60" s="50">
        <f>'2017 GRC Elec Amort Sch'!K71+'2019 GRC Elec Amort Sch '!K44</f>
        <v>4237340.340319897</v>
      </c>
      <c r="L60" s="50"/>
    </row>
    <row r="61" spans="1:12" ht="12.75" x14ac:dyDescent="0.2">
      <c r="A61" s="1"/>
      <c r="B61" s="32">
        <v>44165</v>
      </c>
      <c r="C61" s="33"/>
      <c r="D61" s="50">
        <f>'2017 GRC Elec Amort Sch'!D72+'2019 GRC Elec Amort Sch '!D45</f>
        <v>10600041.139999999</v>
      </c>
      <c r="E61" s="50">
        <f>'2017 GRC Elec Amort Sch'!E72+'2019 GRC Elec Amort Sch '!E45</f>
        <v>-2720877.8383939518</v>
      </c>
      <c r="F61" s="50">
        <f>'2017 GRC Elec Amort Sch'!F72+'2019 GRC Elec Amort Sch '!F45</f>
        <v>7879163.3016060479</v>
      </c>
      <c r="G61" s="50">
        <f>'2017 GRC Elec Amort Sch'!G72+'2019 GRC Elec Amort Sch '!G45</f>
        <v>-176667.35233333334</v>
      </c>
      <c r="H61" s="50">
        <f>'2017 GRC Elec Amort Sch'!H72+'2019 GRC Elec Amort Sch '!H45</f>
        <v>45347.96397323253</v>
      </c>
      <c r="I61" s="50">
        <f>'2017 GRC Elec Amort Sch'!I72+'2019 GRC Elec Amort Sch '!I45</f>
        <v>4542052.7207806306</v>
      </c>
      <c r="J61" s="50">
        <f>'2017 GRC Elec Amort Sch'!J72+'2019 GRC Elec Amort Sch '!J45</f>
        <v>3337110.5808254168</v>
      </c>
      <c r="K61" s="50">
        <f>'2017 GRC Elec Amort Sch'!K72+'2019 GRC Elec Amort Sch '!K45</f>
        <v>4111828.3283289205</v>
      </c>
      <c r="L61" s="50"/>
    </row>
    <row r="62" spans="1:12" ht="12.75" x14ac:dyDescent="0.2">
      <c r="A62" s="1"/>
      <c r="B62" s="36">
        <v>44196</v>
      </c>
      <c r="C62" s="33"/>
      <c r="D62" s="50">
        <f>'2017 GRC Elec Amort Sch'!D73+'2019 GRC Elec Amort Sch '!D46</f>
        <v>10600041.139999999</v>
      </c>
      <c r="E62" s="50">
        <f>'2017 GRC Elec Amort Sch'!E73+'2019 GRC Elec Amort Sch '!E46</f>
        <v>-2720877.8383939518</v>
      </c>
      <c r="F62" s="50">
        <f>'2017 GRC Elec Amort Sch'!F73+'2019 GRC Elec Amort Sch '!F46</f>
        <v>7879163.3016060479</v>
      </c>
      <c r="G62" s="50">
        <f>'2017 GRC Elec Amort Sch'!G73+'2019 GRC Elec Amort Sch '!G46</f>
        <v>-176667.35233333334</v>
      </c>
      <c r="H62" s="50">
        <f>'2017 GRC Elec Amort Sch'!H73+'2019 GRC Elec Amort Sch '!H46</f>
        <v>45347.96397323253</v>
      </c>
      <c r="I62" s="50">
        <f>'2017 GRC Elec Amort Sch'!I73+'2019 GRC Elec Amort Sch '!I46</f>
        <v>4673372.1091407305</v>
      </c>
      <c r="J62" s="50">
        <f>'2017 GRC Elec Amort Sch'!J73+'2019 GRC Elec Amort Sch '!J46</f>
        <v>3205791.1924653165</v>
      </c>
      <c r="K62" s="50">
        <f>'2017 GRC Elec Amort Sch'!K73+'2019 GRC Elec Amort Sch '!K46</f>
        <v>3985260.4297253755</v>
      </c>
      <c r="L62" s="50">
        <f>-SUM(G57:H62)</f>
        <v>787916.33016060479</v>
      </c>
    </row>
    <row r="63" spans="1:12" ht="12.75" x14ac:dyDescent="0.2">
      <c r="A63" s="1"/>
      <c r="B63" s="32">
        <v>44227</v>
      </c>
      <c r="C63" s="33"/>
      <c r="D63" s="50">
        <f>'2017 GRC Elec Amort Sch'!D74+'2019 GRC Elec Amort Sch '!D47</f>
        <v>10600041.139999999</v>
      </c>
      <c r="E63" s="50">
        <f>'2017 GRC Elec Amort Sch'!E74+'2019 GRC Elec Amort Sch '!E47</f>
        <v>-2720877.8383939518</v>
      </c>
      <c r="F63" s="50">
        <f>'2017 GRC Elec Amort Sch'!F74+'2019 GRC Elec Amort Sch '!F47</f>
        <v>7879163.3016060479</v>
      </c>
      <c r="G63" s="50">
        <f>'2017 GRC Elec Amort Sch'!G74+'2019 GRC Elec Amort Sch '!G47</f>
        <v>-176667.35233333334</v>
      </c>
      <c r="H63" s="50">
        <f>'2017 GRC Elec Amort Sch'!H74+'2019 GRC Elec Amort Sch '!H47</f>
        <v>45347.96397323253</v>
      </c>
      <c r="I63" s="50">
        <f>'2017 GRC Elec Amort Sch'!I74+'2019 GRC Elec Amort Sch '!I47</f>
        <v>4804691.4975008313</v>
      </c>
      <c r="J63" s="50">
        <f>'2017 GRC Elec Amort Sch'!J74+'2019 GRC Elec Amort Sch '!J47</f>
        <v>3074471.8041052166</v>
      </c>
      <c r="K63" s="50">
        <f>'2017 GRC Elec Amort Sch'!K74+'2019 GRC Elec Amort Sch '!K47</f>
        <v>3857636.6445092638</v>
      </c>
      <c r="L63" s="50"/>
    </row>
    <row r="64" spans="1:12" ht="12.75" x14ac:dyDescent="0.2">
      <c r="A64" s="1"/>
      <c r="B64" s="32">
        <v>44255</v>
      </c>
      <c r="C64" s="33"/>
      <c r="D64" s="50">
        <f>'2017 GRC Elec Amort Sch'!D75+'2019 GRC Elec Amort Sch '!D48</f>
        <v>10600041.139999999</v>
      </c>
      <c r="E64" s="50">
        <f>'2017 GRC Elec Amort Sch'!E75+'2019 GRC Elec Amort Sch '!E48</f>
        <v>-2720877.8383939518</v>
      </c>
      <c r="F64" s="50">
        <f>'2017 GRC Elec Amort Sch'!F75+'2019 GRC Elec Amort Sch '!F48</f>
        <v>7879163.3016060479</v>
      </c>
      <c r="G64" s="50">
        <f>'2017 GRC Elec Amort Sch'!G75+'2019 GRC Elec Amort Sch '!G48</f>
        <v>-176667.35233333334</v>
      </c>
      <c r="H64" s="50">
        <f>'2017 GRC Elec Amort Sch'!H75+'2019 GRC Elec Amort Sch '!H48</f>
        <v>45347.96397323253</v>
      </c>
      <c r="I64" s="50">
        <f>'2017 GRC Elec Amort Sch'!I75+'2019 GRC Elec Amort Sch '!I48</f>
        <v>4936010.8858609311</v>
      </c>
      <c r="J64" s="50">
        <f>'2017 GRC Elec Amort Sch'!J75+'2019 GRC Elec Amort Sch '!J48</f>
        <v>2943152.4157451158</v>
      </c>
      <c r="K64" s="50">
        <f>'2017 GRC Elec Amort Sch'!K75+'2019 GRC Elec Amort Sch '!K48</f>
        <v>3728956.9726805831</v>
      </c>
      <c r="L64" s="50"/>
    </row>
    <row r="65" spans="1:12" ht="12.75" x14ac:dyDescent="0.2">
      <c r="A65" s="1"/>
      <c r="B65" s="32">
        <v>44286</v>
      </c>
      <c r="C65" s="33"/>
      <c r="D65" s="50">
        <f>'2017 GRC Elec Amort Sch'!D76+'2019 GRC Elec Amort Sch '!D49</f>
        <v>10600041.139999999</v>
      </c>
      <c r="E65" s="50">
        <f>'2017 GRC Elec Amort Sch'!E76+'2019 GRC Elec Amort Sch '!E49</f>
        <v>-2720877.8383939518</v>
      </c>
      <c r="F65" s="50">
        <f>'2017 GRC Elec Amort Sch'!F76+'2019 GRC Elec Amort Sch '!F49</f>
        <v>7879163.3016060479</v>
      </c>
      <c r="G65" s="50">
        <f>'2017 GRC Elec Amort Sch'!G76+'2019 GRC Elec Amort Sch '!G49</f>
        <v>-176667.35233333334</v>
      </c>
      <c r="H65" s="50">
        <f>'2017 GRC Elec Amort Sch'!H76+'2019 GRC Elec Amort Sch '!H49</f>
        <v>45347.96397323253</v>
      </c>
      <c r="I65" s="50">
        <f>'2017 GRC Elec Amort Sch'!I76+'2019 GRC Elec Amort Sch '!I49</f>
        <v>5067330.2742210319</v>
      </c>
      <c r="J65" s="50">
        <f>'2017 GRC Elec Amort Sch'!J76+'2019 GRC Elec Amort Sch '!J49</f>
        <v>2811833.027385016</v>
      </c>
      <c r="K65" s="50">
        <f>'2017 GRC Elec Amort Sch'!K76+'2019 GRC Elec Amort Sch '!K49</f>
        <v>3599221.4142393344</v>
      </c>
      <c r="L65" s="50"/>
    </row>
    <row r="66" spans="1:12" ht="12.75" x14ac:dyDescent="0.2">
      <c r="A66" s="1"/>
      <c r="B66" s="37">
        <v>44316</v>
      </c>
      <c r="C66" s="38"/>
      <c r="D66" s="50">
        <f>'2017 GRC Elec Amort Sch'!D77+'2019 GRC Elec Amort Sch '!D50</f>
        <v>10600041.139999999</v>
      </c>
      <c r="E66" s="50">
        <f>'2017 GRC Elec Amort Sch'!E77+'2019 GRC Elec Amort Sch '!E50</f>
        <v>-2720877.8383939518</v>
      </c>
      <c r="F66" s="50">
        <f>'2017 GRC Elec Amort Sch'!F77+'2019 GRC Elec Amort Sch '!F50</f>
        <v>7879163.3016060479</v>
      </c>
      <c r="G66" s="50">
        <f>'2017 GRC Elec Amort Sch'!G77+'2019 GRC Elec Amort Sch '!G50</f>
        <v>-176667.35233333334</v>
      </c>
      <c r="H66" s="50">
        <f>'2017 GRC Elec Amort Sch'!H77+'2019 GRC Elec Amort Sch '!H50</f>
        <v>45347.96397323253</v>
      </c>
      <c r="I66" s="50">
        <f>'2017 GRC Elec Amort Sch'!I77+'2019 GRC Elec Amort Sch '!I50</f>
        <v>5198649.6625811318</v>
      </c>
      <c r="J66" s="50">
        <f>'2017 GRC Elec Amort Sch'!J77+'2019 GRC Elec Amort Sch '!J50</f>
        <v>2680513.6390249156</v>
      </c>
      <c r="K66" s="50">
        <f>'2017 GRC Elec Amort Sch'!K77+'2019 GRC Elec Amort Sch '!K50</f>
        <v>3468429.9691855186</v>
      </c>
      <c r="L66" s="50"/>
    </row>
    <row r="67" spans="1:12" ht="12.75" x14ac:dyDescent="0.2">
      <c r="A67" s="1"/>
      <c r="B67" s="20">
        <v>44347</v>
      </c>
      <c r="C67" s="20"/>
      <c r="D67" s="50">
        <f>'2017 GRC Elec Amort Sch'!D78+'2019 GRC Elec Amort Sch '!D51</f>
        <v>10600041.139999999</v>
      </c>
      <c r="E67" s="50">
        <f>'2017 GRC Elec Amort Sch'!E78+'2019 GRC Elec Amort Sch '!E51</f>
        <v>-2720877.8383939518</v>
      </c>
      <c r="F67" s="50">
        <f>'2017 GRC Elec Amort Sch'!F78+'2019 GRC Elec Amort Sch '!F51</f>
        <v>7879163.3016060479</v>
      </c>
      <c r="G67" s="50">
        <f>'2017 GRC Elec Amort Sch'!G78+'2019 GRC Elec Amort Sch '!G51</f>
        <v>-176667.35233333334</v>
      </c>
      <c r="H67" s="50">
        <f>'2017 GRC Elec Amort Sch'!H78+'2019 GRC Elec Amort Sch '!H51</f>
        <v>45347.96397323253</v>
      </c>
      <c r="I67" s="50">
        <f>'2017 GRC Elec Amort Sch'!I78+'2019 GRC Elec Amort Sch '!I51</f>
        <v>5329969.0509412326</v>
      </c>
      <c r="J67" s="50">
        <f>'2017 GRC Elec Amort Sch'!J78+'2019 GRC Elec Amort Sch '!J51</f>
        <v>2549194.2506648153</v>
      </c>
      <c r="K67" s="50">
        <f>'2017 GRC Elec Amort Sch'!K78+'2019 GRC Elec Amort Sch '!K51</f>
        <v>3337110.5808254173</v>
      </c>
      <c r="L67" s="50"/>
    </row>
    <row r="68" spans="1:12" ht="12.75" x14ac:dyDescent="0.2">
      <c r="A68" s="1"/>
      <c r="B68" s="20">
        <v>44377</v>
      </c>
      <c r="C68" s="20"/>
      <c r="D68" s="50">
        <f>'2017 GRC Elec Amort Sch'!D79+'2019 GRC Elec Amort Sch '!D52</f>
        <v>10600041.139999999</v>
      </c>
      <c r="E68" s="50">
        <f>'2017 GRC Elec Amort Sch'!E79+'2019 GRC Elec Amort Sch '!E52</f>
        <v>-2720877.8383939518</v>
      </c>
      <c r="F68" s="50">
        <f>'2017 GRC Elec Amort Sch'!F79+'2019 GRC Elec Amort Sch '!F52</f>
        <v>7879163.3016060479</v>
      </c>
      <c r="G68" s="50">
        <f>'2017 GRC Elec Amort Sch'!G79+'2019 GRC Elec Amort Sch '!G52</f>
        <v>-176667.35233333334</v>
      </c>
      <c r="H68" s="50">
        <f>'2017 GRC Elec Amort Sch'!H79+'2019 GRC Elec Amort Sch '!H52</f>
        <v>45347.96397323253</v>
      </c>
      <c r="I68" s="50">
        <f>'2017 GRC Elec Amort Sch'!I79+'2019 GRC Elec Amort Sch '!I52</f>
        <v>5461288.4393013325</v>
      </c>
      <c r="J68" s="50">
        <f>'2017 GRC Elec Amort Sch'!J79+'2019 GRC Elec Amort Sch '!J52</f>
        <v>2417874.862304715</v>
      </c>
      <c r="K68" s="50">
        <f>'2017 GRC Elec Amort Sch'!K79+'2019 GRC Elec Amort Sch '!K52</f>
        <v>3205791.192465317</v>
      </c>
      <c r="L68" s="50"/>
    </row>
    <row r="69" spans="1:12" ht="12.75" x14ac:dyDescent="0.2">
      <c r="A69" s="1"/>
      <c r="B69" s="20">
        <v>44408</v>
      </c>
      <c r="C69" s="20"/>
      <c r="D69" s="50">
        <f>'2017 GRC Elec Amort Sch'!D80+'2019 GRC Elec Amort Sch '!D53</f>
        <v>10600041.139999999</v>
      </c>
      <c r="E69" s="50">
        <f>'2017 GRC Elec Amort Sch'!E80+'2019 GRC Elec Amort Sch '!E53</f>
        <v>-2720877.8383939518</v>
      </c>
      <c r="F69" s="50">
        <f>'2017 GRC Elec Amort Sch'!F80+'2019 GRC Elec Amort Sch '!F53</f>
        <v>7879163.3016060479</v>
      </c>
      <c r="G69" s="50">
        <f>'2017 GRC Elec Amort Sch'!G80+'2019 GRC Elec Amort Sch '!G53</f>
        <v>-176667.35233333334</v>
      </c>
      <c r="H69" s="50">
        <f>'2017 GRC Elec Amort Sch'!H80+'2019 GRC Elec Amort Sch '!H53</f>
        <v>45347.96397323253</v>
      </c>
      <c r="I69" s="50">
        <f>'2017 GRC Elec Amort Sch'!I80+'2019 GRC Elec Amort Sch '!I53</f>
        <v>5592607.8276614333</v>
      </c>
      <c r="J69" s="50">
        <f>'2017 GRC Elec Amort Sch'!J80+'2019 GRC Elec Amort Sch '!J53</f>
        <v>2286555.4739446146</v>
      </c>
      <c r="K69" s="50">
        <f>'2017 GRC Elec Amort Sch'!K80+'2019 GRC Elec Amort Sch '!K53</f>
        <v>3074471.8041052166</v>
      </c>
      <c r="L69" s="50"/>
    </row>
    <row r="70" spans="1:12" ht="12.75" x14ac:dyDescent="0.2">
      <c r="A70" s="1"/>
      <c r="B70" s="20">
        <v>44439</v>
      </c>
      <c r="C70" s="20"/>
      <c r="D70" s="50">
        <f>'2017 GRC Elec Amort Sch'!D81+'2019 GRC Elec Amort Sch '!D54</f>
        <v>10600041.139999999</v>
      </c>
      <c r="E70" s="50">
        <f>'2017 GRC Elec Amort Sch'!E81+'2019 GRC Elec Amort Sch '!E54</f>
        <v>-2720877.8383939518</v>
      </c>
      <c r="F70" s="50">
        <f>'2017 GRC Elec Amort Sch'!F81+'2019 GRC Elec Amort Sch '!F54</f>
        <v>7879163.3016060479</v>
      </c>
      <c r="G70" s="50">
        <f>'2017 GRC Elec Amort Sch'!G81+'2019 GRC Elec Amort Sch '!G54</f>
        <v>-176667.35233333334</v>
      </c>
      <c r="H70" s="50">
        <f>'2017 GRC Elec Amort Sch'!H81+'2019 GRC Elec Amort Sch '!H54</f>
        <v>45347.96397323253</v>
      </c>
      <c r="I70" s="50">
        <f>'2017 GRC Elec Amort Sch'!I81+'2019 GRC Elec Amort Sch '!I54</f>
        <v>5723927.2160215331</v>
      </c>
      <c r="J70" s="50">
        <f>'2017 GRC Elec Amort Sch'!J81+'2019 GRC Elec Amort Sch '!J54</f>
        <v>2155236.0855845143</v>
      </c>
      <c r="K70" s="50">
        <f>'2017 GRC Elec Amort Sch'!K81+'2019 GRC Elec Amort Sch '!K54</f>
        <v>2943152.4157451168</v>
      </c>
      <c r="L70" s="50"/>
    </row>
    <row r="71" spans="1:12" ht="12.75" x14ac:dyDescent="0.2">
      <c r="A71" s="1"/>
      <c r="B71" s="20">
        <v>44469</v>
      </c>
      <c r="C71" s="20"/>
      <c r="D71" s="50">
        <f>'2017 GRC Elec Amort Sch'!D82+'2019 GRC Elec Amort Sch '!D55</f>
        <v>10600041.139999999</v>
      </c>
      <c r="E71" s="50">
        <f>'2017 GRC Elec Amort Sch'!E82+'2019 GRC Elec Amort Sch '!E55</f>
        <v>-2720877.8383939518</v>
      </c>
      <c r="F71" s="50">
        <f>'2017 GRC Elec Amort Sch'!F82+'2019 GRC Elec Amort Sch '!F55</f>
        <v>7879163.3016060479</v>
      </c>
      <c r="G71" s="50">
        <f>'2017 GRC Elec Amort Sch'!G82+'2019 GRC Elec Amort Sch '!G55</f>
        <v>-176667.35233333334</v>
      </c>
      <c r="H71" s="50">
        <f>'2017 GRC Elec Amort Sch'!H82+'2019 GRC Elec Amort Sch '!H55</f>
        <v>45347.96397323253</v>
      </c>
      <c r="I71" s="50">
        <f>'2017 GRC Elec Amort Sch'!I82+'2019 GRC Elec Amort Sch '!I55</f>
        <v>5855246.604381633</v>
      </c>
      <c r="J71" s="50">
        <f>'2017 GRC Elec Amort Sch'!J82+'2019 GRC Elec Amort Sch '!J55</f>
        <v>2023916.6972244142</v>
      </c>
      <c r="K71" s="50">
        <f>'2017 GRC Elec Amort Sch'!K82+'2019 GRC Elec Amort Sch '!K55</f>
        <v>2811833.027385016</v>
      </c>
      <c r="L71" s="50"/>
    </row>
    <row r="72" spans="1:12" ht="12.75" x14ac:dyDescent="0.2">
      <c r="A72" s="1"/>
      <c r="B72" s="20">
        <v>44500</v>
      </c>
      <c r="C72" s="20"/>
      <c r="D72" s="50">
        <f>'2017 GRC Elec Amort Sch'!D83+'2019 GRC Elec Amort Sch '!D56</f>
        <v>10600041.139999999</v>
      </c>
      <c r="E72" s="50">
        <f>'2017 GRC Elec Amort Sch'!E83+'2019 GRC Elec Amort Sch '!E56</f>
        <v>-2720877.8383939518</v>
      </c>
      <c r="F72" s="50">
        <f>'2017 GRC Elec Amort Sch'!F83+'2019 GRC Elec Amort Sch '!F56</f>
        <v>7879163.3016060479</v>
      </c>
      <c r="G72" s="50">
        <f>'2017 GRC Elec Amort Sch'!G83+'2019 GRC Elec Amort Sch '!G56</f>
        <v>-176667.35233333334</v>
      </c>
      <c r="H72" s="50">
        <f>'2017 GRC Elec Amort Sch'!H83+'2019 GRC Elec Amort Sch '!H56</f>
        <v>45347.96397323253</v>
      </c>
      <c r="I72" s="50">
        <f>'2017 GRC Elec Amort Sch'!I83+'2019 GRC Elec Amort Sch '!I56</f>
        <v>5986565.9927417338</v>
      </c>
      <c r="J72" s="50">
        <f>'2017 GRC Elec Amort Sch'!J83+'2019 GRC Elec Amort Sch '!J56</f>
        <v>1892597.3088643139</v>
      </c>
      <c r="K72" s="50">
        <f>'2017 GRC Elec Amort Sch'!K83+'2019 GRC Elec Amort Sch '!K56</f>
        <v>2680513.6390249156</v>
      </c>
      <c r="L72" s="50"/>
    </row>
    <row r="73" spans="1:12" ht="12.75" x14ac:dyDescent="0.2">
      <c r="A73" s="1"/>
      <c r="B73" s="20">
        <v>44530</v>
      </c>
      <c r="C73" s="20"/>
      <c r="D73" s="50">
        <f>'2017 GRC Elec Amort Sch'!D84+'2019 GRC Elec Amort Sch '!D57</f>
        <v>10600041.139999999</v>
      </c>
      <c r="E73" s="50">
        <f>'2017 GRC Elec Amort Sch'!E84+'2019 GRC Elec Amort Sch '!E57</f>
        <v>-2720877.8383939518</v>
      </c>
      <c r="F73" s="50">
        <f>'2017 GRC Elec Amort Sch'!F84+'2019 GRC Elec Amort Sch '!F57</f>
        <v>7879163.3016060479</v>
      </c>
      <c r="G73" s="50">
        <f>'2017 GRC Elec Amort Sch'!G84+'2019 GRC Elec Amort Sch '!G57</f>
        <v>-176667.35233333334</v>
      </c>
      <c r="H73" s="50">
        <f>'2017 GRC Elec Amort Sch'!H84+'2019 GRC Elec Amort Sch '!H57</f>
        <v>45347.96397323253</v>
      </c>
      <c r="I73" s="50">
        <f>'2017 GRC Elec Amort Sch'!I84+'2019 GRC Elec Amort Sch '!I57</f>
        <v>6117885.3811018337</v>
      </c>
      <c r="J73" s="50">
        <f>'2017 GRC Elec Amort Sch'!J84+'2019 GRC Elec Amort Sch '!J57</f>
        <v>1761277.9205042138</v>
      </c>
      <c r="K73" s="50">
        <f>'2017 GRC Elec Amort Sch'!K84+'2019 GRC Elec Amort Sch '!K57</f>
        <v>2549194.2506648153</v>
      </c>
      <c r="L73" s="50"/>
    </row>
    <row r="74" spans="1:12" ht="12.75" x14ac:dyDescent="0.2">
      <c r="A74" s="1"/>
      <c r="B74" s="22">
        <v>44561</v>
      </c>
      <c r="C74" s="20"/>
      <c r="D74" s="50">
        <f>'2017 GRC Elec Amort Sch'!D85+'2019 GRC Elec Amort Sch '!D58</f>
        <v>10600041.139999999</v>
      </c>
      <c r="E74" s="50">
        <f>'2017 GRC Elec Amort Sch'!E85+'2019 GRC Elec Amort Sch '!E58</f>
        <v>-2720877.8383939518</v>
      </c>
      <c r="F74" s="50">
        <f>'2017 GRC Elec Amort Sch'!F85+'2019 GRC Elec Amort Sch '!F58</f>
        <v>7879163.3016060479</v>
      </c>
      <c r="G74" s="50">
        <f>'2017 GRC Elec Amort Sch'!G85+'2019 GRC Elec Amort Sch '!G58</f>
        <v>-176667.35233333334</v>
      </c>
      <c r="H74" s="50">
        <f>'2017 GRC Elec Amort Sch'!H85+'2019 GRC Elec Amort Sch '!H58</f>
        <v>45347.96397323253</v>
      </c>
      <c r="I74" s="50">
        <f>'2017 GRC Elec Amort Sch'!I85+'2019 GRC Elec Amort Sch '!I58</f>
        <v>6249204.7694619345</v>
      </c>
      <c r="J74" s="50">
        <f>'2017 GRC Elec Amort Sch'!J85+'2019 GRC Elec Amort Sch '!J58</f>
        <v>1629958.5321441134</v>
      </c>
      <c r="K74" s="50">
        <f>'2017 GRC Elec Amort Sch'!K85+'2019 GRC Elec Amort Sch '!K58</f>
        <v>2417874.8623047154</v>
      </c>
      <c r="L74" s="50">
        <f>-SUM(G63:H74)</f>
        <v>1575832.6603212096</v>
      </c>
    </row>
    <row r="75" spans="1:12" ht="12.75" x14ac:dyDescent="0.2">
      <c r="A75" s="1"/>
      <c r="B75" s="20">
        <v>44592</v>
      </c>
      <c r="C75" s="20"/>
      <c r="D75" s="50">
        <f>'2017 GRC Elec Amort Sch'!D86+'2019 GRC Elec Amort Sch '!D59</f>
        <v>10600041.139999999</v>
      </c>
      <c r="E75" s="50">
        <f>'2017 GRC Elec Amort Sch'!E86+'2019 GRC Elec Amort Sch '!E59</f>
        <v>-2720877.8383939518</v>
      </c>
      <c r="F75" s="50">
        <f>'2017 GRC Elec Amort Sch'!F86+'2019 GRC Elec Amort Sch '!F59</f>
        <v>7879163.3016060479</v>
      </c>
      <c r="G75" s="50">
        <f>'2017 GRC Elec Amort Sch'!G86+'2019 GRC Elec Amort Sch '!G59</f>
        <v>-176667.35233333334</v>
      </c>
      <c r="H75" s="50">
        <f>'2017 GRC Elec Amort Sch'!H86+'2019 GRC Elec Amort Sch '!H59</f>
        <v>45347.96397323253</v>
      </c>
      <c r="I75" s="50">
        <f>'2017 GRC Elec Amort Sch'!I86+'2019 GRC Elec Amort Sch '!I59</f>
        <v>6380524.1578220343</v>
      </c>
      <c r="J75" s="50">
        <f>'2017 GRC Elec Amort Sch'!J86+'2019 GRC Elec Amort Sch '!J59</f>
        <v>1498639.1437840131</v>
      </c>
      <c r="K75" s="50">
        <f>'2017 GRC Elec Amort Sch'!K86+'2019 GRC Elec Amort Sch '!K59</f>
        <v>2286555.4739446146</v>
      </c>
      <c r="L75" s="50"/>
    </row>
    <row r="76" spans="1:12" ht="12.75" x14ac:dyDescent="0.2">
      <c r="A76" s="1"/>
      <c r="B76" s="20">
        <v>44620</v>
      </c>
      <c r="C76" s="20"/>
      <c r="D76" s="50">
        <f>'2017 GRC Elec Amort Sch'!D87+'2019 GRC Elec Amort Sch '!D60</f>
        <v>10600041.139999999</v>
      </c>
      <c r="E76" s="50">
        <f>'2017 GRC Elec Amort Sch'!E87+'2019 GRC Elec Amort Sch '!E60</f>
        <v>-2720877.8383939518</v>
      </c>
      <c r="F76" s="50">
        <f>'2017 GRC Elec Amort Sch'!F87+'2019 GRC Elec Amort Sch '!F60</f>
        <v>7879163.3016060479</v>
      </c>
      <c r="G76" s="50">
        <f>'2017 GRC Elec Amort Sch'!G87+'2019 GRC Elec Amort Sch '!G60</f>
        <v>-176667.35233333334</v>
      </c>
      <c r="H76" s="50">
        <f>'2017 GRC Elec Amort Sch'!H87+'2019 GRC Elec Amort Sch '!H60</f>
        <v>45347.96397323253</v>
      </c>
      <c r="I76" s="50">
        <f>'2017 GRC Elec Amort Sch'!I87+'2019 GRC Elec Amort Sch '!I60</f>
        <v>6511843.5461821351</v>
      </c>
      <c r="J76" s="50">
        <f>'2017 GRC Elec Amort Sch'!J87+'2019 GRC Elec Amort Sch '!J60</f>
        <v>1367319.7554239128</v>
      </c>
      <c r="K76" s="50">
        <f>'2017 GRC Elec Amort Sch'!K87+'2019 GRC Elec Amort Sch '!K60</f>
        <v>2155236.0855845148</v>
      </c>
      <c r="L76" s="50"/>
    </row>
    <row r="77" spans="1:12" ht="12.75" x14ac:dyDescent="0.2">
      <c r="A77" s="1"/>
      <c r="B77" s="20">
        <v>44651</v>
      </c>
      <c r="C77" s="20"/>
      <c r="D77" s="50">
        <f>'2017 GRC Elec Amort Sch'!D88+'2019 GRC Elec Amort Sch '!D61</f>
        <v>10600041.139999999</v>
      </c>
      <c r="E77" s="50">
        <f>'2017 GRC Elec Amort Sch'!E88+'2019 GRC Elec Amort Sch '!E61</f>
        <v>-2720877.8383939518</v>
      </c>
      <c r="F77" s="50">
        <f>'2017 GRC Elec Amort Sch'!F88+'2019 GRC Elec Amort Sch '!F61</f>
        <v>7879163.3016060479</v>
      </c>
      <c r="G77" s="50">
        <f>'2017 GRC Elec Amort Sch'!G88+'2019 GRC Elec Amort Sch '!G61</f>
        <v>-176667.35233333334</v>
      </c>
      <c r="H77" s="50">
        <f>'2017 GRC Elec Amort Sch'!H88+'2019 GRC Elec Amort Sch '!H61</f>
        <v>45347.96397323253</v>
      </c>
      <c r="I77" s="50">
        <f>'2017 GRC Elec Amort Sch'!I88+'2019 GRC Elec Amort Sch '!I61</f>
        <v>6643162.934542235</v>
      </c>
      <c r="J77" s="50">
        <f>'2017 GRC Elec Amort Sch'!J88+'2019 GRC Elec Amort Sch '!J61</f>
        <v>1236000.3670638127</v>
      </c>
      <c r="K77" s="50">
        <f>'2017 GRC Elec Amort Sch'!K88+'2019 GRC Elec Amort Sch '!K61</f>
        <v>2023916.6972244142</v>
      </c>
      <c r="L77" s="50"/>
    </row>
    <row r="78" spans="1:12" ht="12.75" x14ac:dyDescent="0.2">
      <c r="A78" s="1"/>
      <c r="B78" s="20">
        <v>44681</v>
      </c>
      <c r="C78" s="20"/>
      <c r="D78" s="50">
        <f>'2017 GRC Elec Amort Sch'!D89+'2019 GRC Elec Amort Sch '!D62</f>
        <v>10600041.139999999</v>
      </c>
      <c r="E78" s="50">
        <f>'2017 GRC Elec Amort Sch'!E89+'2019 GRC Elec Amort Sch '!E62</f>
        <v>-2720877.8383939518</v>
      </c>
      <c r="F78" s="50">
        <f>'2017 GRC Elec Amort Sch'!F89+'2019 GRC Elec Amort Sch '!F62</f>
        <v>7879163.3016060479</v>
      </c>
      <c r="G78" s="50">
        <f>'2017 GRC Elec Amort Sch'!G89+'2019 GRC Elec Amort Sch '!G62</f>
        <v>-176667.35233333334</v>
      </c>
      <c r="H78" s="50">
        <f>'2017 GRC Elec Amort Sch'!H89+'2019 GRC Elec Amort Sch '!H62</f>
        <v>45347.96397323253</v>
      </c>
      <c r="I78" s="50">
        <f>'2017 GRC Elec Amort Sch'!I89+'2019 GRC Elec Amort Sch '!I62</f>
        <v>6774482.3229023349</v>
      </c>
      <c r="J78" s="50">
        <f>'2017 GRC Elec Amort Sch'!J89+'2019 GRC Elec Amort Sch '!J62</f>
        <v>1104680.9787037126</v>
      </c>
      <c r="K78" s="50">
        <f>'2017 GRC Elec Amort Sch'!K89+'2019 GRC Elec Amort Sch '!K62</f>
        <v>1892597.3088643141</v>
      </c>
      <c r="L78" s="50"/>
    </row>
    <row r="79" spans="1:12" ht="12.75" x14ac:dyDescent="0.2">
      <c r="A79" s="1"/>
      <c r="B79" s="20">
        <v>44712</v>
      </c>
      <c r="C79" s="33"/>
      <c r="D79" s="50">
        <f>'2017 GRC Elec Amort Sch'!D90+'2019 GRC Elec Amort Sch '!D63</f>
        <v>10600041.139999999</v>
      </c>
      <c r="E79" s="50">
        <f>'2017 GRC Elec Amort Sch'!E90+'2019 GRC Elec Amort Sch '!E63</f>
        <v>-2720877.8383939518</v>
      </c>
      <c r="F79" s="50">
        <f>'2017 GRC Elec Amort Sch'!F90+'2019 GRC Elec Amort Sch '!F63</f>
        <v>7879163.3016060479</v>
      </c>
      <c r="G79" s="50">
        <f>'2017 GRC Elec Amort Sch'!G90+'2019 GRC Elec Amort Sch '!G63</f>
        <v>-176667.35233333334</v>
      </c>
      <c r="H79" s="50">
        <f>'2017 GRC Elec Amort Sch'!H90+'2019 GRC Elec Amort Sch '!H63</f>
        <v>45347.96397323253</v>
      </c>
      <c r="I79" s="50">
        <f>'2017 GRC Elec Amort Sch'!I90+'2019 GRC Elec Amort Sch '!I63</f>
        <v>6905801.7112624357</v>
      </c>
      <c r="J79" s="50">
        <f>'2017 GRC Elec Amort Sch'!J90+'2019 GRC Elec Amort Sch '!J63</f>
        <v>973361.59034361225</v>
      </c>
      <c r="K79" s="50">
        <f>'2017 GRC Elec Amort Sch'!K90+'2019 GRC Elec Amort Sch '!K63</f>
        <v>1761277.9205042135</v>
      </c>
      <c r="L79" s="50"/>
    </row>
    <row r="80" spans="1:12" ht="12.75" x14ac:dyDescent="0.2">
      <c r="A80" s="1"/>
      <c r="B80" s="20">
        <v>44742</v>
      </c>
      <c r="C80" s="33"/>
      <c r="D80" s="50">
        <f>'2017 GRC Elec Amort Sch'!D91+'2019 GRC Elec Amort Sch '!D64</f>
        <v>10600041.139999999</v>
      </c>
      <c r="E80" s="50">
        <f>'2017 GRC Elec Amort Sch'!E91+'2019 GRC Elec Amort Sch '!E64</f>
        <v>-2720877.8383939518</v>
      </c>
      <c r="F80" s="50">
        <f>'2017 GRC Elec Amort Sch'!F91+'2019 GRC Elec Amort Sch '!F64</f>
        <v>7879163.3016060479</v>
      </c>
      <c r="G80" s="50">
        <f>'2017 GRC Elec Amort Sch'!G91+'2019 GRC Elec Amort Sch '!G64</f>
        <v>-176667.35233333334</v>
      </c>
      <c r="H80" s="50">
        <f>'2017 GRC Elec Amort Sch'!H91+'2019 GRC Elec Amort Sch '!H64</f>
        <v>45347.96397323253</v>
      </c>
      <c r="I80" s="50">
        <f>'2017 GRC Elec Amort Sch'!I91+'2019 GRC Elec Amort Sch '!I64</f>
        <v>7037121.0996225355</v>
      </c>
      <c r="J80" s="50">
        <f>'2017 GRC Elec Amort Sch'!J91+'2019 GRC Elec Amort Sch '!J64</f>
        <v>842042.20198351203</v>
      </c>
      <c r="K80" s="50">
        <f>'2017 GRC Elec Amort Sch'!K91+'2019 GRC Elec Amort Sch '!K64</f>
        <v>1629958.5321441137</v>
      </c>
      <c r="L80" s="50"/>
    </row>
    <row r="81" spans="1:12" ht="12.75" x14ac:dyDescent="0.2">
      <c r="A81" s="1"/>
      <c r="B81" s="20">
        <v>44773</v>
      </c>
      <c r="C81" s="33"/>
      <c r="D81" s="50">
        <f>'2017 GRC Elec Amort Sch'!D92+'2019 GRC Elec Amort Sch '!D65</f>
        <v>10600041.139999999</v>
      </c>
      <c r="E81" s="50">
        <f>'2017 GRC Elec Amort Sch'!E92+'2019 GRC Elec Amort Sch '!E65</f>
        <v>-2720877.8383939518</v>
      </c>
      <c r="F81" s="50">
        <f>'2017 GRC Elec Amort Sch'!F92+'2019 GRC Elec Amort Sch '!F65</f>
        <v>7879163.3016060479</v>
      </c>
      <c r="G81" s="50">
        <f>'2017 GRC Elec Amort Sch'!G92+'2019 GRC Elec Amort Sch '!G65</f>
        <v>-176667.35233333334</v>
      </c>
      <c r="H81" s="50">
        <f>'2017 GRC Elec Amort Sch'!H92+'2019 GRC Elec Amort Sch '!H65</f>
        <v>45347.96397323253</v>
      </c>
      <c r="I81" s="50">
        <f>'2017 GRC Elec Amort Sch'!I92+'2019 GRC Elec Amort Sch '!I65</f>
        <v>7168440.4879826354</v>
      </c>
      <c r="J81" s="50">
        <f>'2017 GRC Elec Amort Sch'!J92+'2019 GRC Elec Amort Sch '!J65</f>
        <v>710722.81362341181</v>
      </c>
      <c r="K81" s="50">
        <f>'2017 GRC Elec Amort Sch'!K92+'2019 GRC Elec Amort Sch '!K65</f>
        <v>1498639.1437840131</v>
      </c>
      <c r="L81" s="50"/>
    </row>
    <row r="82" spans="1:12" ht="12.75" x14ac:dyDescent="0.2">
      <c r="A82" s="3"/>
      <c r="B82" s="20">
        <v>44804</v>
      </c>
      <c r="C82" s="23"/>
      <c r="D82" s="50">
        <f>'2017 GRC Elec Amort Sch'!D93+'2019 GRC Elec Amort Sch '!D66</f>
        <v>10600041.139999999</v>
      </c>
      <c r="E82" s="50">
        <f>'2017 GRC Elec Amort Sch'!E93+'2019 GRC Elec Amort Sch '!E66</f>
        <v>-2720877.8383939518</v>
      </c>
      <c r="F82" s="50">
        <f>'2017 GRC Elec Amort Sch'!F93+'2019 GRC Elec Amort Sch '!F66</f>
        <v>7879163.3016060479</v>
      </c>
      <c r="G82" s="50">
        <f>'2017 GRC Elec Amort Sch'!G93+'2019 GRC Elec Amort Sch '!G66</f>
        <v>-176667.35233333334</v>
      </c>
      <c r="H82" s="50">
        <f>'2017 GRC Elec Amort Sch'!H93+'2019 GRC Elec Amort Sch '!H66</f>
        <v>45347.96397323253</v>
      </c>
      <c r="I82" s="50">
        <f>'2017 GRC Elec Amort Sch'!I93+'2019 GRC Elec Amort Sch '!I66</f>
        <v>7299759.8763427362</v>
      </c>
      <c r="J82" s="50">
        <f>'2017 GRC Elec Amort Sch'!J93+'2019 GRC Elec Amort Sch '!J66</f>
        <v>579403.4252633116</v>
      </c>
      <c r="K82" s="50">
        <f>'2017 GRC Elec Amort Sch'!K93+'2019 GRC Elec Amort Sch '!K66</f>
        <v>1367319.755423913</v>
      </c>
      <c r="L82" s="50"/>
    </row>
    <row r="83" spans="1:12" ht="12.75" x14ac:dyDescent="0.2">
      <c r="A83" s="3"/>
      <c r="B83" s="20">
        <v>44834</v>
      </c>
      <c r="C83" s="23"/>
      <c r="D83" s="50">
        <f>'2017 GRC Elec Amort Sch'!D94+'2019 GRC Elec Amort Sch '!D67</f>
        <v>10600041.139999999</v>
      </c>
      <c r="E83" s="50">
        <f>'2017 GRC Elec Amort Sch'!E94+'2019 GRC Elec Amort Sch '!E67</f>
        <v>-2720877.8383939518</v>
      </c>
      <c r="F83" s="50">
        <f>'2017 GRC Elec Amort Sch'!F94+'2019 GRC Elec Amort Sch '!F67</f>
        <v>7879163.3016060479</v>
      </c>
      <c r="G83" s="50">
        <f>'2017 GRC Elec Amort Sch'!G94+'2019 GRC Elec Amort Sch '!G67</f>
        <v>-176667.35233333334</v>
      </c>
      <c r="H83" s="50">
        <f>'2017 GRC Elec Amort Sch'!H94+'2019 GRC Elec Amort Sch '!H67</f>
        <v>45347.96397323253</v>
      </c>
      <c r="I83" s="50">
        <f>'2017 GRC Elec Amort Sch'!I94+'2019 GRC Elec Amort Sch '!I67</f>
        <v>7431079.2647028361</v>
      </c>
      <c r="J83" s="50">
        <f>'2017 GRC Elec Amort Sch'!J94+'2019 GRC Elec Amort Sch '!J67</f>
        <v>448084.03690321138</v>
      </c>
      <c r="K83" s="50">
        <f>'2017 GRC Elec Amort Sch'!K94+'2019 GRC Elec Amort Sch '!K67</f>
        <v>1236000.3670638127</v>
      </c>
      <c r="L83" s="50"/>
    </row>
    <row r="84" spans="1:12" ht="12.75" x14ac:dyDescent="0.2">
      <c r="A84" s="3"/>
      <c r="B84" s="20">
        <v>44865</v>
      </c>
      <c r="C84" s="23"/>
      <c r="D84" s="50">
        <f>'2017 GRC Elec Amort Sch'!D95+'2019 GRC Elec Amort Sch '!D68</f>
        <v>10600041.139999999</v>
      </c>
      <c r="E84" s="50">
        <f>'2017 GRC Elec Amort Sch'!E95+'2019 GRC Elec Amort Sch '!E68</f>
        <v>-2720877.8383939518</v>
      </c>
      <c r="F84" s="50">
        <f>'2017 GRC Elec Amort Sch'!F95+'2019 GRC Elec Amort Sch '!F68</f>
        <v>7879163.3016060479</v>
      </c>
      <c r="G84" s="50">
        <f>'2017 GRC Elec Amort Sch'!G95+'2019 GRC Elec Amort Sch '!G68</f>
        <v>-176667.35233333334</v>
      </c>
      <c r="H84" s="50">
        <f>'2017 GRC Elec Amort Sch'!H95+'2019 GRC Elec Amort Sch '!H68</f>
        <v>45347.96397323253</v>
      </c>
      <c r="I84" s="50">
        <f>'2017 GRC Elec Amort Sch'!I95+'2019 GRC Elec Amort Sch '!I68</f>
        <v>7562398.6530629359</v>
      </c>
      <c r="J84" s="50">
        <f>'2017 GRC Elec Amort Sch'!J95+'2019 GRC Elec Amort Sch '!J68</f>
        <v>316764.64854311117</v>
      </c>
      <c r="K84" s="50">
        <f>'2017 GRC Elec Amort Sch'!K95+'2019 GRC Elec Amort Sch '!K68</f>
        <v>1104680.9787037126</v>
      </c>
      <c r="L84" s="50"/>
    </row>
    <row r="85" spans="1:12" ht="12.75" x14ac:dyDescent="0.2">
      <c r="A85" s="3"/>
      <c r="B85" s="20">
        <v>44895</v>
      </c>
      <c r="C85" s="23"/>
      <c r="D85" s="50">
        <f>'2017 GRC Elec Amort Sch'!D96+'2019 GRC Elec Amort Sch '!D69</f>
        <v>10600041.139999999</v>
      </c>
      <c r="E85" s="50">
        <f>'2017 GRC Elec Amort Sch'!E96+'2019 GRC Elec Amort Sch '!E69</f>
        <v>-2720877.8383939518</v>
      </c>
      <c r="F85" s="50">
        <f>'2017 GRC Elec Amort Sch'!F96+'2019 GRC Elec Amort Sch '!F69</f>
        <v>7879163.3016060479</v>
      </c>
      <c r="G85" s="50">
        <f>'2017 GRC Elec Amort Sch'!G96+'2019 GRC Elec Amort Sch '!G69</f>
        <v>-176667.35233333334</v>
      </c>
      <c r="H85" s="50">
        <f>'2017 GRC Elec Amort Sch'!H96+'2019 GRC Elec Amort Sch '!H69</f>
        <v>45347.96397323253</v>
      </c>
      <c r="I85" s="50">
        <f>'2017 GRC Elec Amort Sch'!I96+'2019 GRC Elec Amort Sch '!I69</f>
        <v>7693718.0414230367</v>
      </c>
      <c r="J85" s="50">
        <f>'2017 GRC Elec Amort Sch'!J96+'2019 GRC Elec Amort Sch '!J69</f>
        <v>185445.26018301095</v>
      </c>
      <c r="K85" s="50">
        <f>'2017 GRC Elec Amort Sch'!K96+'2019 GRC Elec Amort Sch '!K69</f>
        <v>973361.59034361225</v>
      </c>
      <c r="L85" s="50"/>
    </row>
    <row r="86" spans="1:12" ht="12.75" x14ac:dyDescent="0.2">
      <c r="A86" s="3"/>
      <c r="B86" s="22">
        <v>44926</v>
      </c>
      <c r="C86" s="23"/>
      <c r="D86" s="50">
        <f>'2017 GRC Elec Amort Sch'!D97+'2019 GRC Elec Amort Sch '!D70</f>
        <v>10600041.139999999</v>
      </c>
      <c r="E86" s="50">
        <f>'2017 GRC Elec Amort Sch'!E97+'2019 GRC Elec Amort Sch '!E70</f>
        <v>-2720877.8383939518</v>
      </c>
      <c r="F86" s="50">
        <f>'2017 GRC Elec Amort Sch'!F97+'2019 GRC Elec Amort Sch '!F70</f>
        <v>7879163.3016060479</v>
      </c>
      <c r="G86" s="50">
        <f>'2017 GRC Elec Amort Sch'!G97+'2019 GRC Elec Amort Sch '!G70</f>
        <v>327903.76766666671</v>
      </c>
      <c r="H86" s="50">
        <f>'2017 GRC Elec Amort Sch'!H97+'2019 GRC Elec Amort Sch '!H70</f>
        <v>-158571.12602676745</v>
      </c>
      <c r="I86" s="50">
        <f>'2017 GRC Elec Amort Sch'!I97+'2019 GRC Elec Amort Sch '!I70</f>
        <v>7524385.3997831363</v>
      </c>
      <c r="J86" s="50">
        <f>'2017 GRC Elec Amort Sch'!J97+'2019 GRC Elec Amort Sch '!J70</f>
        <v>354777.90182291099</v>
      </c>
      <c r="K86" s="50">
        <f>'2017 GRC Elec Amort Sch'!K97+'2019 GRC Elec Amort Sch '!K70</f>
        <v>854569.36990017886</v>
      </c>
      <c r="L86" s="50">
        <f>-SUM(G75:H86)</f>
        <v>1275180.6303212096</v>
      </c>
    </row>
    <row r="87" spans="1:12" ht="12.75" x14ac:dyDescent="0.2">
      <c r="A87" s="3"/>
      <c r="B87" s="20">
        <v>44957</v>
      </c>
      <c r="C87" s="23"/>
      <c r="D87" s="50">
        <f>'2017 GRC Elec Amort Sch'!D98+'2019 GRC Elec Amort Sch '!D71</f>
        <v>910688.95999999973</v>
      </c>
      <c r="E87" s="50">
        <f>'2017 GRC Elec Amort Sch'!E98+'2019 GRC Elec Amort Sch '!E71</f>
        <v>-150450.59895092351</v>
      </c>
      <c r="F87" s="50">
        <f>'2017 GRC Elec Amort Sch'!F98+'2019 GRC Elec Amort Sch '!F71</f>
        <v>760238.36104907619</v>
      </c>
      <c r="G87" s="50">
        <f>'2017 GRC Elec Amort Sch'!G98+'2019 GRC Elec Amort Sch '!G71</f>
        <v>-15178.149333333329</v>
      </c>
      <c r="H87" s="50">
        <f>'2017 GRC Elec Amort Sch'!H98+'2019 GRC Elec Amort Sch '!H71</f>
        <v>2507.5099825153916</v>
      </c>
      <c r="I87" s="50">
        <f>'2017 GRC Elec Amort Sch'!I98+'2019 GRC Elec Amort Sch '!I71</f>
        <v>418131.09857699147</v>
      </c>
      <c r="J87" s="50">
        <f>'2017 GRC Elec Amort Sch'!J98+'2019 GRC Elec Amort Sch '!J71</f>
        <v>342107.26247208472</v>
      </c>
      <c r="K87" s="50">
        <f>'2017 GRC Elec Amort Sch'!K98+'2019 GRC Elec Amort Sch '!K71</f>
        <v>418131.09857699199</v>
      </c>
      <c r="L87" s="50"/>
    </row>
    <row r="88" spans="1:12" ht="12.75" x14ac:dyDescent="0.2">
      <c r="A88" s="3"/>
      <c r="B88" s="20">
        <v>44985</v>
      </c>
      <c r="C88" s="3"/>
      <c r="D88" s="50">
        <f>'2017 GRC Elec Amort Sch'!D99+'2019 GRC Elec Amort Sch '!D72</f>
        <v>910688.95999999973</v>
      </c>
      <c r="E88" s="50">
        <f>'2017 GRC Elec Amort Sch'!E99+'2019 GRC Elec Amort Sch '!E72</f>
        <v>-150450.59895092351</v>
      </c>
      <c r="F88" s="50">
        <f>'2017 GRC Elec Amort Sch'!F99+'2019 GRC Elec Amort Sch '!F72</f>
        <v>760238.36104907619</v>
      </c>
      <c r="G88" s="50">
        <f>'2017 GRC Elec Amort Sch'!G99+'2019 GRC Elec Amort Sch '!G72</f>
        <v>-15178.149333333329</v>
      </c>
      <c r="H88" s="50">
        <f>'2017 GRC Elec Amort Sch'!H99+'2019 GRC Elec Amort Sch '!H72</f>
        <v>2507.5099825153916</v>
      </c>
      <c r="I88" s="50">
        <f>'2017 GRC Elec Amort Sch'!I99+'2019 GRC Elec Amort Sch '!I72</f>
        <v>430801.73792780936</v>
      </c>
      <c r="J88" s="50">
        <f>'2017 GRC Elec Amort Sch'!J99+'2019 GRC Elec Amort Sch '!J72</f>
        <v>329436.62312126684</v>
      </c>
      <c r="K88" s="50">
        <f>'2017 GRC Elec Amort Sch'!K99+'2019 GRC Elec Amort Sch '!K72</f>
        <v>405460.45922617411</v>
      </c>
      <c r="L88" s="50"/>
    </row>
    <row r="89" spans="1:12" ht="12.75" x14ac:dyDescent="0.2">
      <c r="A89" s="3"/>
      <c r="B89" s="20">
        <v>45016</v>
      </c>
      <c r="C89" s="3"/>
      <c r="D89" s="50">
        <f>'2017 GRC Elec Amort Sch'!D100+'2019 GRC Elec Amort Sch '!D73</f>
        <v>910688.95999999973</v>
      </c>
      <c r="E89" s="50">
        <f>'2017 GRC Elec Amort Sch'!E100+'2019 GRC Elec Amort Sch '!E73</f>
        <v>-150450.59895092351</v>
      </c>
      <c r="F89" s="50">
        <f>'2017 GRC Elec Amort Sch'!F100+'2019 GRC Elec Amort Sch '!F73</f>
        <v>760238.36104907619</v>
      </c>
      <c r="G89" s="50">
        <f>'2017 GRC Elec Amort Sch'!G100+'2019 GRC Elec Amort Sch '!G73</f>
        <v>-15178.149333333329</v>
      </c>
      <c r="H89" s="50">
        <f>'2017 GRC Elec Amort Sch'!H100+'2019 GRC Elec Amort Sch '!H73</f>
        <v>2507.5099825153916</v>
      </c>
      <c r="I89" s="50">
        <f>'2017 GRC Elec Amort Sch'!I100+'2019 GRC Elec Amort Sch '!I73</f>
        <v>443472.37727862725</v>
      </c>
      <c r="J89" s="50">
        <f>'2017 GRC Elec Amort Sch'!J100+'2019 GRC Elec Amort Sch '!J73</f>
        <v>316765.98377044895</v>
      </c>
      <c r="K89" s="50">
        <f>'2017 GRC Elec Amort Sch'!K100+'2019 GRC Elec Amort Sch '!K73</f>
        <v>392789.81987535628</v>
      </c>
      <c r="L89" s="50"/>
    </row>
    <row r="90" spans="1:12" ht="12.75" x14ac:dyDescent="0.2">
      <c r="A90" s="3"/>
      <c r="B90" s="20">
        <v>45046</v>
      </c>
      <c r="C90" s="3"/>
      <c r="D90" s="50">
        <f>'2017 GRC Elec Amort Sch'!D101+'2019 GRC Elec Amort Sch '!D74</f>
        <v>910688.95999999973</v>
      </c>
      <c r="E90" s="50">
        <f>'2017 GRC Elec Amort Sch'!E101+'2019 GRC Elec Amort Sch '!E74</f>
        <v>-150450.59895092351</v>
      </c>
      <c r="F90" s="50">
        <f>'2017 GRC Elec Amort Sch'!F101+'2019 GRC Elec Amort Sch '!F74</f>
        <v>760238.36104907619</v>
      </c>
      <c r="G90" s="50">
        <f>'2017 GRC Elec Amort Sch'!G101+'2019 GRC Elec Amort Sch '!G74</f>
        <v>-15178.149333333329</v>
      </c>
      <c r="H90" s="50">
        <f>'2017 GRC Elec Amort Sch'!H101+'2019 GRC Elec Amort Sch '!H74</f>
        <v>2507.5099825153916</v>
      </c>
      <c r="I90" s="50">
        <f>'2017 GRC Elec Amort Sch'!I101+'2019 GRC Elec Amort Sch '!I74</f>
        <v>456143.01662944513</v>
      </c>
      <c r="J90" s="50">
        <f>'2017 GRC Elec Amort Sch'!J101+'2019 GRC Elec Amort Sch '!J74</f>
        <v>304095.34441963106</v>
      </c>
      <c r="K90" s="50">
        <f>'2017 GRC Elec Amort Sch'!K101+'2019 GRC Elec Amort Sch '!K74</f>
        <v>380119.18052453833</v>
      </c>
      <c r="L90" s="50"/>
    </row>
    <row r="91" spans="1:12" ht="12.75" x14ac:dyDescent="0.2">
      <c r="A91" s="3"/>
      <c r="B91" s="20">
        <v>45077</v>
      </c>
      <c r="C91" s="3"/>
      <c r="D91" s="50">
        <f>'2017 GRC Elec Amort Sch'!D102+'2019 GRC Elec Amort Sch '!D75</f>
        <v>910688.95999999973</v>
      </c>
      <c r="E91" s="50">
        <f>'2017 GRC Elec Amort Sch'!E102+'2019 GRC Elec Amort Sch '!E75</f>
        <v>-150450.59895092351</v>
      </c>
      <c r="F91" s="50">
        <f>'2017 GRC Elec Amort Sch'!F102+'2019 GRC Elec Amort Sch '!F75</f>
        <v>760238.36104907619</v>
      </c>
      <c r="G91" s="50">
        <f>'2017 GRC Elec Amort Sch'!G102+'2019 GRC Elec Amort Sch '!G75</f>
        <v>-15178.149333333329</v>
      </c>
      <c r="H91" s="50">
        <f>'2017 GRC Elec Amort Sch'!H102+'2019 GRC Elec Amort Sch '!H75</f>
        <v>2507.5099825153916</v>
      </c>
      <c r="I91" s="50">
        <f>'2017 GRC Elec Amort Sch'!I102+'2019 GRC Elec Amort Sch '!I75</f>
        <v>468813.65598026302</v>
      </c>
      <c r="J91" s="50">
        <f>'2017 GRC Elec Amort Sch'!J102+'2019 GRC Elec Amort Sch '!J75</f>
        <v>291424.70506881317</v>
      </c>
      <c r="K91" s="50">
        <f>'2017 GRC Elec Amort Sch'!K102+'2019 GRC Elec Amort Sch '!K75</f>
        <v>367448.5411737205</v>
      </c>
      <c r="L91" s="50"/>
    </row>
    <row r="92" spans="1:12" ht="12.75" x14ac:dyDescent="0.2">
      <c r="A92" s="3"/>
      <c r="B92" s="20">
        <v>45107</v>
      </c>
      <c r="C92" s="23"/>
      <c r="D92" s="50">
        <f>'2017 GRC Elec Amort Sch'!D103+'2019 GRC Elec Amort Sch '!D76</f>
        <v>910688.95999999973</v>
      </c>
      <c r="E92" s="50">
        <f>'2017 GRC Elec Amort Sch'!E103+'2019 GRC Elec Amort Sch '!E76</f>
        <v>-150450.59895092351</v>
      </c>
      <c r="F92" s="50">
        <f>'2017 GRC Elec Amort Sch'!F103+'2019 GRC Elec Amort Sch '!F76</f>
        <v>760238.36104907619</v>
      </c>
      <c r="G92" s="50">
        <f>'2017 GRC Elec Amort Sch'!G103+'2019 GRC Elec Amort Sch '!G76</f>
        <v>-15178.149333333329</v>
      </c>
      <c r="H92" s="50">
        <f>'2017 GRC Elec Amort Sch'!H103+'2019 GRC Elec Amort Sch '!H76</f>
        <v>2507.5099825153916</v>
      </c>
      <c r="I92" s="50">
        <f>'2017 GRC Elec Amort Sch'!I103+'2019 GRC Elec Amort Sch '!I76</f>
        <v>481484.29533108091</v>
      </c>
      <c r="J92" s="50">
        <f>'2017 GRC Elec Amort Sch'!J103+'2019 GRC Elec Amort Sch '!J76</f>
        <v>278754.06571799528</v>
      </c>
      <c r="K92" s="50">
        <f>'2017 GRC Elec Amort Sch'!K103+'2019 GRC Elec Amort Sch '!K76</f>
        <v>354777.90182290255</v>
      </c>
      <c r="L92" s="50"/>
    </row>
    <row r="93" spans="1:12" ht="12.75" x14ac:dyDescent="0.2">
      <c r="A93" s="3"/>
      <c r="B93" s="20">
        <v>45138</v>
      </c>
      <c r="C93" s="23"/>
      <c r="D93" s="50">
        <f>'2017 GRC Elec Amort Sch'!D104+'2019 GRC Elec Amort Sch '!D77</f>
        <v>910688.95999999973</v>
      </c>
      <c r="E93" s="50">
        <f>'2017 GRC Elec Amort Sch'!E104+'2019 GRC Elec Amort Sch '!E77</f>
        <v>-150450.59895092351</v>
      </c>
      <c r="F93" s="50">
        <f>'2017 GRC Elec Amort Sch'!F104+'2019 GRC Elec Amort Sch '!F77</f>
        <v>760238.36104907619</v>
      </c>
      <c r="G93" s="50">
        <f>'2017 GRC Elec Amort Sch'!G104+'2019 GRC Elec Amort Sch '!G77</f>
        <v>-15178.149333333329</v>
      </c>
      <c r="H93" s="50">
        <f>'2017 GRC Elec Amort Sch'!H104+'2019 GRC Elec Amort Sch '!H77</f>
        <v>2507.5099825153916</v>
      </c>
      <c r="I93" s="50">
        <f>'2017 GRC Elec Amort Sch'!I104+'2019 GRC Elec Amort Sch '!I77</f>
        <v>494154.9346818988</v>
      </c>
      <c r="J93" s="50">
        <f>'2017 GRC Elec Amort Sch'!J104+'2019 GRC Elec Amort Sch '!J77</f>
        <v>266083.4263671774</v>
      </c>
      <c r="K93" s="50">
        <f>'2017 GRC Elec Amort Sch'!K104+'2019 GRC Elec Amort Sch '!K77</f>
        <v>342107.26247208467</v>
      </c>
      <c r="L93" s="50"/>
    </row>
    <row r="94" spans="1:12" ht="12.75" x14ac:dyDescent="0.2">
      <c r="A94" s="3"/>
      <c r="B94" s="20">
        <v>45169</v>
      </c>
      <c r="C94" s="23"/>
      <c r="D94" s="50">
        <f>'2017 GRC Elec Amort Sch'!D105+'2019 GRC Elec Amort Sch '!D78</f>
        <v>910688.95999999973</v>
      </c>
      <c r="E94" s="50">
        <f>'2017 GRC Elec Amort Sch'!E105+'2019 GRC Elec Amort Sch '!E78</f>
        <v>-150450.59895092351</v>
      </c>
      <c r="F94" s="50">
        <f>'2017 GRC Elec Amort Sch'!F105+'2019 GRC Elec Amort Sch '!F78</f>
        <v>760238.36104907619</v>
      </c>
      <c r="G94" s="50">
        <f>'2017 GRC Elec Amort Sch'!G105+'2019 GRC Elec Amort Sch '!G78</f>
        <v>-15178.149333333329</v>
      </c>
      <c r="H94" s="50">
        <f>'2017 GRC Elec Amort Sch'!H105+'2019 GRC Elec Amort Sch '!H78</f>
        <v>2507.5099825153916</v>
      </c>
      <c r="I94" s="50">
        <f>'2017 GRC Elec Amort Sch'!I105+'2019 GRC Elec Amort Sch '!I78</f>
        <v>506825.57403271669</v>
      </c>
      <c r="J94" s="50">
        <f>'2017 GRC Elec Amort Sch'!J105+'2019 GRC Elec Amort Sch '!J78</f>
        <v>253412.78701635951</v>
      </c>
      <c r="K94" s="50">
        <f>'2017 GRC Elec Amort Sch'!K105+'2019 GRC Elec Amort Sch '!K78</f>
        <v>329436.62312126684</v>
      </c>
      <c r="L94" s="50"/>
    </row>
    <row r="95" spans="1:12" ht="12.75" x14ac:dyDescent="0.2">
      <c r="A95" s="3"/>
      <c r="B95" s="20">
        <v>45199</v>
      </c>
      <c r="C95" s="3"/>
      <c r="D95" s="50">
        <f>'2017 GRC Elec Amort Sch'!D106+'2019 GRC Elec Amort Sch '!D79</f>
        <v>910688.95999999973</v>
      </c>
      <c r="E95" s="50">
        <f>'2017 GRC Elec Amort Sch'!E106+'2019 GRC Elec Amort Sch '!E79</f>
        <v>-150450.59895092351</v>
      </c>
      <c r="F95" s="50">
        <f>'2017 GRC Elec Amort Sch'!F106+'2019 GRC Elec Amort Sch '!F79</f>
        <v>760238.36104907619</v>
      </c>
      <c r="G95" s="50">
        <f>'2017 GRC Elec Amort Sch'!G106+'2019 GRC Elec Amort Sch '!G79</f>
        <v>-15178.149333333329</v>
      </c>
      <c r="H95" s="50">
        <f>'2017 GRC Elec Amort Sch'!H106+'2019 GRC Elec Amort Sch '!H79</f>
        <v>2507.5099825153916</v>
      </c>
      <c r="I95" s="50">
        <f>'2017 GRC Elec Amort Sch'!I106+'2019 GRC Elec Amort Sch '!I79</f>
        <v>519496.21338353457</v>
      </c>
      <c r="J95" s="50">
        <f>'2017 GRC Elec Amort Sch'!J106+'2019 GRC Elec Amort Sch '!J79</f>
        <v>240742.14766554162</v>
      </c>
      <c r="K95" s="50">
        <f>'2017 GRC Elec Amort Sch'!K106+'2019 GRC Elec Amort Sch '!K79</f>
        <v>316765.98377044895</v>
      </c>
      <c r="L95" s="50"/>
    </row>
    <row r="96" spans="1:12" ht="12.75" x14ac:dyDescent="0.2">
      <c r="A96" s="3"/>
      <c r="B96" s="20">
        <v>45230</v>
      </c>
      <c r="C96" s="23"/>
      <c r="D96" s="50">
        <f>'2017 GRC Elec Amort Sch'!D107+'2019 GRC Elec Amort Sch '!D80</f>
        <v>910688.95999999973</v>
      </c>
      <c r="E96" s="50">
        <f>'2017 GRC Elec Amort Sch'!E107+'2019 GRC Elec Amort Sch '!E80</f>
        <v>-150450.59895092351</v>
      </c>
      <c r="F96" s="50">
        <f>'2017 GRC Elec Amort Sch'!F107+'2019 GRC Elec Amort Sch '!F80</f>
        <v>760238.36104907619</v>
      </c>
      <c r="G96" s="50">
        <f>'2017 GRC Elec Amort Sch'!G107+'2019 GRC Elec Amort Sch '!G80</f>
        <v>-15178.149333333329</v>
      </c>
      <c r="H96" s="50">
        <f>'2017 GRC Elec Amort Sch'!H107+'2019 GRC Elec Amort Sch '!H80</f>
        <v>2507.5099825153916</v>
      </c>
      <c r="I96" s="50">
        <f>'2017 GRC Elec Amort Sch'!I107+'2019 GRC Elec Amort Sch '!I80</f>
        <v>532166.85273435258</v>
      </c>
      <c r="J96" s="50">
        <f>'2017 GRC Elec Amort Sch'!J107+'2019 GRC Elec Amort Sch '!J80</f>
        <v>228071.50831472361</v>
      </c>
      <c r="K96" s="50">
        <f>'2017 GRC Elec Amort Sch'!K107+'2019 GRC Elec Amort Sch '!K80</f>
        <v>304095.34441963106</v>
      </c>
      <c r="L96" s="50"/>
    </row>
    <row r="97" spans="1:12" ht="12.75" x14ac:dyDescent="0.2">
      <c r="A97" s="23"/>
      <c r="B97" s="20">
        <v>45260</v>
      </c>
      <c r="C97" s="23"/>
      <c r="D97" s="50">
        <f>'2017 GRC Elec Amort Sch'!D108+'2019 GRC Elec Amort Sch '!D81</f>
        <v>910688.95999999973</v>
      </c>
      <c r="E97" s="50">
        <f>'2017 GRC Elec Amort Sch'!E108+'2019 GRC Elec Amort Sch '!E81</f>
        <v>-150450.59895092351</v>
      </c>
      <c r="F97" s="50">
        <f>'2017 GRC Elec Amort Sch'!F108+'2019 GRC Elec Amort Sch '!F81</f>
        <v>760238.36104907619</v>
      </c>
      <c r="G97" s="50">
        <f>'2017 GRC Elec Amort Sch'!G108+'2019 GRC Elec Amort Sch '!G81</f>
        <v>-15178.149333333329</v>
      </c>
      <c r="H97" s="50">
        <f>'2017 GRC Elec Amort Sch'!H108+'2019 GRC Elec Amort Sch '!H81</f>
        <v>2507.5099825153916</v>
      </c>
      <c r="I97" s="50">
        <f>'2017 GRC Elec Amort Sch'!I108+'2019 GRC Elec Amort Sch '!I81</f>
        <v>544837.49208517058</v>
      </c>
      <c r="J97" s="50">
        <f>'2017 GRC Elec Amort Sch'!J108+'2019 GRC Elec Amort Sch '!J81</f>
        <v>215400.86896390561</v>
      </c>
      <c r="K97" s="50">
        <f>'2017 GRC Elec Amort Sch'!K108+'2019 GRC Elec Amort Sch '!K81</f>
        <v>291424.70506881311</v>
      </c>
      <c r="L97" s="50"/>
    </row>
    <row r="98" spans="1:12" ht="12.75" x14ac:dyDescent="0.2">
      <c r="A98" s="3"/>
      <c r="B98" s="20">
        <v>45291</v>
      </c>
      <c r="C98" s="23"/>
      <c r="D98" s="50">
        <f>'2017 GRC Elec Amort Sch'!D109+'2019 GRC Elec Amort Sch '!D82</f>
        <v>910688.95999999973</v>
      </c>
      <c r="E98" s="50">
        <f>'2017 GRC Elec Amort Sch'!E109+'2019 GRC Elec Amort Sch '!E82</f>
        <v>-150450.59895092351</v>
      </c>
      <c r="F98" s="50">
        <f>'2017 GRC Elec Amort Sch'!F109+'2019 GRC Elec Amort Sch '!F82</f>
        <v>760238.36104907619</v>
      </c>
      <c r="G98" s="50">
        <f>'2017 GRC Elec Amort Sch'!G109+'2019 GRC Elec Amort Sch '!G82</f>
        <v>-15178.149333333329</v>
      </c>
      <c r="H98" s="50">
        <f>'2017 GRC Elec Amort Sch'!H109+'2019 GRC Elec Amort Sch '!H82</f>
        <v>2507.5099825153916</v>
      </c>
      <c r="I98" s="50">
        <f>'2017 GRC Elec Amort Sch'!I109+'2019 GRC Elec Amort Sch '!I82</f>
        <v>557508.13143598859</v>
      </c>
      <c r="J98" s="50">
        <f>'2017 GRC Elec Amort Sch'!J109+'2019 GRC Elec Amort Sch '!J82</f>
        <v>202730.22961308761</v>
      </c>
      <c r="K98" s="50">
        <f>'2017 GRC Elec Amort Sch'!K109+'2019 GRC Elec Amort Sch '!K82</f>
        <v>278754.06571799522</v>
      </c>
      <c r="L98" s="50">
        <f>-SUM(G87:H98)</f>
        <v>152047.67220981533</v>
      </c>
    </row>
    <row r="99" spans="1:12" ht="12.75" x14ac:dyDescent="0.2">
      <c r="A99" s="3"/>
      <c r="B99" s="20">
        <v>45322</v>
      </c>
      <c r="C99" s="23"/>
      <c r="D99" s="50">
        <f>'2017 GRC Elec Amort Sch'!D110+'2019 GRC Elec Amort Sch '!D83</f>
        <v>910688.95999999973</v>
      </c>
      <c r="E99" s="50">
        <f>'2017 GRC Elec Amort Sch'!E110+'2019 GRC Elec Amort Sch '!E83</f>
        <v>-150450.59895092351</v>
      </c>
      <c r="F99" s="50">
        <f>'2017 GRC Elec Amort Sch'!F110+'2019 GRC Elec Amort Sch '!F83</f>
        <v>760238.36104907619</v>
      </c>
      <c r="G99" s="50">
        <f>'2017 GRC Elec Amort Sch'!G110+'2019 GRC Elec Amort Sch '!G83</f>
        <v>-15178.149333333329</v>
      </c>
      <c r="H99" s="50">
        <f>'2017 GRC Elec Amort Sch'!H110+'2019 GRC Elec Amort Sch '!H83</f>
        <v>2507.5099825153916</v>
      </c>
      <c r="I99" s="50">
        <f>'2017 GRC Elec Amort Sch'!I110+'2019 GRC Elec Amort Sch '!I83</f>
        <v>570178.77078680659</v>
      </c>
      <c r="J99" s="50">
        <f>'2017 GRC Elec Amort Sch'!J110+'2019 GRC Elec Amort Sch '!J83</f>
        <v>190059.5902622696</v>
      </c>
      <c r="K99" s="50">
        <f>'2017 GRC Elec Amort Sch'!K110+'2019 GRC Elec Amort Sch '!K83</f>
        <v>266083.42636717734</v>
      </c>
      <c r="L99" s="50"/>
    </row>
    <row r="100" spans="1:12" ht="12.75" x14ac:dyDescent="0.2">
      <c r="A100" s="3"/>
      <c r="B100" s="20">
        <v>45351</v>
      </c>
      <c r="C100" s="23"/>
      <c r="D100" s="50">
        <f>'2017 GRC Elec Amort Sch'!D111+'2019 GRC Elec Amort Sch '!D84</f>
        <v>910688.95999999973</v>
      </c>
      <c r="E100" s="50">
        <f>'2017 GRC Elec Amort Sch'!E111+'2019 GRC Elec Amort Sch '!E84</f>
        <v>-150450.59895092351</v>
      </c>
      <c r="F100" s="50">
        <f>'2017 GRC Elec Amort Sch'!F111+'2019 GRC Elec Amort Sch '!F84</f>
        <v>760238.36104907619</v>
      </c>
      <c r="G100" s="50">
        <f>'2017 GRC Elec Amort Sch'!G111+'2019 GRC Elec Amort Sch '!G84</f>
        <v>-15178.149333333329</v>
      </c>
      <c r="H100" s="50">
        <f>'2017 GRC Elec Amort Sch'!H111+'2019 GRC Elec Amort Sch '!H84</f>
        <v>2507.5099825153916</v>
      </c>
      <c r="I100" s="50">
        <f>'2017 GRC Elec Amort Sch'!I111+'2019 GRC Elec Amort Sch '!I84</f>
        <v>582849.4101376246</v>
      </c>
      <c r="J100" s="50">
        <f>'2017 GRC Elec Amort Sch'!J111+'2019 GRC Elec Amort Sch '!J84</f>
        <v>177388.9509114516</v>
      </c>
      <c r="K100" s="50">
        <f>'2017 GRC Elec Amort Sch'!K111+'2019 GRC Elec Amort Sch '!K84</f>
        <v>253412.78701635939</v>
      </c>
      <c r="L100" s="50"/>
    </row>
    <row r="101" spans="1:12" ht="12.75" x14ac:dyDescent="0.2">
      <c r="A101" s="23"/>
      <c r="B101" s="20">
        <v>45382</v>
      </c>
      <c r="C101" s="23"/>
      <c r="D101" s="50">
        <f>'2017 GRC Elec Amort Sch'!D112+'2019 GRC Elec Amort Sch '!D85</f>
        <v>910688.95999999973</v>
      </c>
      <c r="E101" s="50">
        <f>'2017 GRC Elec Amort Sch'!E112+'2019 GRC Elec Amort Sch '!E85</f>
        <v>-150450.59895092351</v>
      </c>
      <c r="F101" s="50">
        <f>'2017 GRC Elec Amort Sch'!F112+'2019 GRC Elec Amort Sch '!F85</f>
        <v>760238.36104907619</v>
      </c>
      <c r="G101" s="50">
        <f>'2017 GRC Elec Amort Sch'!G112+'2019 GRC Elec Amort Sch '!G85</f>
        <v>-15178.149333333329</v>
      </c>
      <c r="H101" s="50">
        <f>'2017 GRC Elec Amort Sch'!H112+'2019 GRC Elec Amort Sch '!H85</f>
        <v>2507.5099825153916</v>
      </c>
      <c r="I101" s="50">
        <f>'2017 GRC Elec Amort Sch'!I112+'2019 GRC Elec Amort Sch '!I85</f>
        <v>595520.0494884426</v>
      </c>
      <c r="J101" s="50">
        <f>'2017 GRC Elec Amort Sch'!J112+'2019 GRC Elec Amort Sch '!J85</f>
        <v>164718.31156063359</v>
      </c>
      <c r="K101" s="50">
        <f>'2017 GRC Elec Amort Sch'!K112+'2019 GRC Elec Amort Sch '!K85</f>
        <v>240742.14766554142</v>
      </c>
      <c r="L101" s="50"/>
    </row>
    <row r="102" spans="1:12" ht="12.75" x14ac:dyDescent="0.2">
      <c r="A102" s="3"/>
      <c r="B102" s="20">
        <v>45412</v>
      </c>
      <c r="C102" s="23"/>
      <c r="D102" s="50">
        <f>'2017 GRC Elec Amort Sch'!D113+'2019 GRC Elec Amort Sch '!D86</f>
        <v>910688.95999999973</v>
      </c>
      <c r="E102" s="50">
        <f>'2017 GRC Elec Amort Sch'!E113+'2019 GRC Elec Amort Sch '!E86</f>
        <v>-150450.59895092351</v>
      </c>
      <c r="F102" s="50">
        <f>'2017 GRC Elec Amort Sch'!F113+'2019 GRC Elec Amort Sch '!F86</f>
        <v>760238.36104907619</v>
      </c>
      <c r="G102" s="50">
        <f>'2017 GRC Elec Amort Sch'!G113+'2019 GRC Elec Amort Sch '!G86</f>
        <v>-15178.149333333329</v>
      </c>
      <c r="H102" s="50">
        <f>'2017 GRC Elec Amort Sch'!H113+'2019 GRC Elec Amort Sch '!H86</f>
        <v>2507.5099825153916</v>
      </c>
      <c r="I102" s="50">
        <f>'2017 GRC Elec Amort Sch'!I113+'2019 GRC Elec Amort Sch '!I86</f>
        <v>608190.68883926061</v>
      </c>
      <c r="J102" s="50">
        <f>'2017 GRC Elec Amort Sch'!J113+'2019 GRC Elec Amort Sch '!J86</f>
        <v>152047.67220981559</v>
      </c>
      <c r="K102" s="50">
        <f>'2017 GRC Elec Amort Sch'!K113+'2019 GRC Elec Amort Sch '!K86</f>
        <v>228071.5083147235</v>
      </c>
      <c r="L102" s="50"/>
    </row>
    <row r="103" spans="1:12" ht="12.75" x14ac:dyDescent="0.2">
      <c r="A103" s="23"/>
      <c r="B103" s="20">
        <v>45443</v>
      </c>
      <c r="C103" s="23"/>
      <c r="D103" s="50">
        <f>'2017 GRC Elec Amort Sch'!D114+'2019 GRC Elec Amort Sch '!D87</f>
        <v>910688.95999999973</v>
      </c>
      <c r="E103" s="50">
        <f>'2017 GRC Elec Amort Sch'!E114+'2019 GRC Elec Amort Sch '!E87</f>
        <v>-150450.59895092351</v>
      </c>
      <c r="F103" s="50">
        <f>'2017 GRC Elec Amort Sch'!F114+'2019 GRC Elec Amort Sch '!F87</f>
        <v>760238.36104907619</v>
      </c>
      <c r="G103" s="50">
        <f>'2017 GRC Elec Amort Sch'!G114+'2019 GRC Elec Amort Sch '!G87</f>
        <v>-15178.149333333329</v>
      </c>
      <c r="H103" s="50">
        <f>'2017 GRC Elec Amort Sch'!H114+'2019 GRC Elec Amort Sch '!H87</f>
        <v>2507.5099825153916</v>
      </c>
      <c r="I103" s="50">
        <f>'2017 GRC Elec Amort Sch'!I114+'2019 GRC Elec Amort Sch '!I87</f>
        <v>620861.32819007861</v>
      </c>
      <c r="J103" s="50">
        <f>'2017 GRC Elec Amort Sch'!J114+'2019 GRC Elec Amort Sch '!J87</f>
        <v>139377.03285899758</v>
      </c>
      <c r="K103" s="50">
        <f>'2017 GRC Elec Amort Sch'!K114+'2019 GRC Elec Amort Sch '!K87</f>
        <v>215400.86896390552</v>
      </c>
      <c r="L103" s="50"/>
    </row>
    <row r="104" spans="1:12" ht="12.75" x14ac:dyDescent="0.2">
      <c r="A104" s="3"/>
      <c r="B104" s="20">
        <v>45473</v>
      </c>
      <c r="C104" s="23"/>
      <c r="D104" s="50">
        <f>'2017 GRC Elec Amort Sch'!D115+'2019 GRC Elec Amort Sch '!D88</f>
        <v>910688.95999999973</v>
      </c>
      <c r="E104" s="50">
        <f>'2017 GRC Elec Amort Sch'!E115+'2019 GRC Elec Amort Sch '!E88</f>
        <v>-150450.59895092351</v>
      </c>
      <c r="F104" s="50">
        <f>'2017 GRC Elec Amort Sch'!F115+'2019 GRC Elec Amort Sch '!F88</f>
        <v>760238.36104907619</v>
      </c>
      <c r="G104" s="50">
        <f>'2017 GRC Elec Amort Sch'!G115+'2019 GRC Elec Amort Sch '!G88</f>
        <v>-15178.149333333329</v>
      </c>
      <c r="H104" s="50">
        <f>'2017 GRC Elec Amort Sch'!H115+'2019 GRC Elec Amort Sch '!H88</f>
        <v>2507.5099825153916</v>
      </c>
      <c r="I104" s="50">
        <f>'2017 GRC Elec Amort Sch'!I115+'2019 GRC Elec Amort Sch '!I88</f>
        <v>633531.96754089661</v>
      </c>
      <c r="J104" s="50">
        <f>'2017 GRC Elec Amort Sch'!J115+'2019 GRC Elec Amort Sch '!J88</f>
        <v>126706.39350817958</v>
      </c>
      <c r="K104" s="50">
        <f>'2017 GRC Elec Amort Sch'!K115+'2019 GRC Elec Amort Sch '!K88</f>
        <v>202730.22961308758</v>
      </c>
      <c r="L104" s="50"/>
    </row>
    <row r="105" spans="1:12" ht="12.75" x14ac:dyDescent="0.2">
      <c r="A105" s="3"/>
      <c r="B105" s="20">
        <v>45504</v>
      </c>
      <c r="C105" s="23"/>
      <c r="D105" s="50">
        <f>'2017 GRC Elec Amort Sch'!D116+'2019 GRC Elec Amort Sch '!D89</f>
        <v>910688.95999999973</v>
      </c>
      <c r="E105" s="50">
        <f>'2017 GRC Elec Amort Sch'!E116+'2019 GRC Elec Amort Sch '!E89</f>
        <v>-150450.59895092351</v>
      </c>
      <c r="F105" s="50">
        <f>'2017 GRC Elec Amort Sch'!F116+'2019 GRC Elec Amort Sch '!F89</f>
        <v>760238.36104907619</v>
      </c>
      <c r="G105" s="50">
        <f>'2017 GRC Elec Amort Sch'!G116+'2019 GRC Elec Amort Sch '!G89</f>
        <v>-15178.149333333329</v>
      </c>
      <c r="H105" s="50">
        <f>'2017 GRC Elec Amort Sch'!H116+'2019 GRC Elec Amort Sch '!H89</f>
        <v>2507.5099825153916</v>
      </c>
      <c r="I105" s="50">
        <f>'2017 GRC Elec Amort Sch'!I116+'2019 GRC Elec Amort Sch '!I89</f>
        <v>646202.60689171462</v>
      </c>
      <c r="J105" s="50">
        <f>'2017 GRC Elec Amort Sch'!J116+'2019 GRC Elec Amort Sch '!J89</f>
        <v>114035.75415736157</v>
      </c>
      <c r="K105" s="50">
        <f>'2017 GRC Elec Amort Sch'!K116+'2019 GRC Elec Amort Sch '!K89</f>
        <v>190059.5902622696</v>
      </c>
      <c r="L105" s="50"/>
    </row>
    <row r="106" spans="1:12" ht="12.75" x14ac:dyDescent="0.2">
      <c r="A106" s="3"/>
      <c r="B106" s="20">
        <v>45535</v>
      </c>
      <c r="C106" s="3"/>
      <c r="D106" s="50">
        <f>'2017 GRC Elec Amort Sch'!D117+'2019 GRC Elec Amort Sch '!D90</f>
        <v>910688.95999999973</v>
      </c>
      <c r="E106" s="50">
        <f>'2017 GRC Elec Amort Sch'!E117+'2019 GRC Elec Amort Sch '!E90</f>
        <v>-150450.59895092351</v>
      </c>
      <c r="F106" s="50">
        <f>'2017 GRC Elec Amort Sch'!F117+'2019 GRC Elec Amort Sch '!F90</f>
        <v>760238.36104907619</v>
      </c>
      <c r="G106" s="50">
        <f>'2017 GRC Elec Amort Sch'!G117+'2019 GRC Elec Amort Sch '!G90</f>
        <v>-15178.149333333329</v>
      </c>
      <c r="H106" s="50">
        <f>'2017 GRC Elec Amort Sch'!H117+'2019 GRC Elec Amort Sch '!H90</f>
        <v>2507.5099825153916</v>
      </c>
      <c r="I106" s="50">
        <f>'2017 GRC Elec Amort Sch'!I117+'2019 GRC Elec Amort Sch '!I90</f>
        <v>658873.24624253262</v>
      </c>
      <c r="J106" s="50">
        <f>'2017 GRC Elec Amort Sch'!J117+'2019 GRC Elec Amort Sch '!J90</f>
        <v>101365.11480654357</v>
      </c>
      <c r="K106" s="50">
        <f>'2017 GRC Elec Amort Sch'!K117+'2019 GRC Elec Amort Sch '!K90</f>
        <v>177388.9509114516</v>
      </c>
      <c r="L106" s="50"/>
    </row>
    <row r="107" spans="1:12" ht="12.75" x14ac:dyDescent="0.2">
      <c r="A107" s="3"/>
      <c r="B107" s="20">
        <v>45565</v>
      </c>
      <c r="C107" s="23"/>
      <c r="D107" s="50">
        <f>'2017 GRC Elec Amort Sch'!D118+'2019 GRC Elec Amort Sch '!D91</f>
        <v>910688.95999999973</v>
      </c>
      <c r="E107" s="50">
        <f>'2017 GRC Elec Amort Sch'!E118+'2019 GRC Elec Amort Sch '!E91</f>
        <v>-150450.59895092351</v>
      </c>
      <c r="F107" s="50">
        <f>'2017 GRC Elec Amort Sch'!F118+'2019 GRC Elec Amort Sch '!F91</f>
        <v>760238.36104907619</v>
      </c>
      <c r="G107" s="50">
        <f>'2017 GRC Elec Amort Sch'!G118+'2019 GRC Elec Amort Sch '!G91</f>
        <v>-15178.149333333329</v>
      </c>
      <c r="H107" s="50">
        <f>'2017 GRC Elec Amort Sch'!H118+'2019 GRC Elec Amort Sch '!H91</f>
        <v>2507.5099825153916</v>
      </c>
      <c r="I107" s="50">
        <f>'2017 GRC Elec Amort Sch'!I118+'2019 GRC Elec Amort Sch '!I91</f>
        <v>671543.88559335063</v>
      </c>
      <c r="J107" s="50">
        <f>'2017 GRC Elec Amort Sch'!J118+'2019 GRC Elec Amort Sch '!J91</f>
        <v>88694.475455725566</v>
      </c>
      <c r="K107" s="50">
        <f>'2017 GRC Elec Amort Sch'!K118+'2019 GRC Elec Amort Sch '!K91</f>
        <v>164718.31156063359</v>
      </c>
      <c r="L107" s="50"/>
    </row>
    <row r="108" spans="1:12" ht="12.75" x14ac:dyDescent="0.2">
      <c r="A108" s="3"/>
      <c r="B108" s="20">
        <v>45596</v>
      </c>
      <c r="C108" s="23"/>
      <c r="D108" s="50">
        <f>'2017 GRC Elec Amort Sch'!D119+'2019 GRC Elec Amort Sch '!D92</f>
        <v>910688.95999999973</v>
      </c>
      <c r="E108" s="50">
        <f>'2017 GRC Elec Amort Sch'!E119+'2019 GRC Elec Amort Sch '!E92</f>
        <v>-150450.59895092351</v>
      </c>
      <c r="F108" s="50">
        <f>'2017 GRC Elec Amort Sch'!F119+'2019 GRC Elec Amort Sch '!F92</f>
        <v>760238.36104907619</v>
      </c>
      <c r="G108" s="50">
        <f>'2017 GRC Elec Amort Sch'!G119+'2019 GRC Elec Amort Sch '!G92</f>
        <v>-15178.149333333329</v>
      </c>
      <c r="H108" s="50">
        <f>'2017 GRC Elec Amort Sch'!H119+'2019 GRC Elec Amort Sch '!H92</f>
        <v>2507.5099825153916</v>
      </c>
      <c r="I108" s="50">
        <f>'2017 GRC Elec Amort Sch'!I119+'2019 GRC Elec Amort Sch '!I92</f>
        <v>684214.52494416863</v>
      </c>
      <c r="J108" s="50">
        <f>'2017 GRC Elec Amort Sch'!J119+'2019 GRC Elec Amort Sch '!J92</f>
        <v>76023.836104907561</v>
      </c>
      <c r="K108" s="50">
        <f>'2017 GRC Elec Amort Sch'!K119+'2019 GRC Elec Amort Sch '!K92</f>
        <v>152047.67220981559</v>
      </c>
      <c r="L108" s="50"/>
    </row>
    <row r="109" spans="1:12" ht="12.75" x14ac:dyDescent="0.2">
      <c r="A109" s="3"/>
      <c r="B109" s="20">
        <v>45626</v>
      </c>
      <c r="C109" s="23"/>
      <c r="D109" s="50">
        <f>'2017 GRC Elec Amort Sch'!D120+'2019 GRC Elec Amort Sch '!D93</f>
        <v>910688.95999999973</v>
      </c>
      <c r="E109" s="50">
        <f>'2017 GRC Elec Amort Sch'!E120+'2019 GRC Elec Amort Sch '!E93</f>
        <v>-150450.59895092351</v>
      </c>
      <c r="F109" s="50">
        <f>'2017 GRC Elec Amort Sch'!F120+'2019 GRC Elec Amort Sch '!F93</f>
        <v>760238.36104907619</v>
      </c>
      <c r="G109" s="50">
        <f>'2017 GRC Elec Amort Sch'!G120+'2019 GRC Elec Amort Sch '!G93</f>
        <v>-15178.149333333329</v>
      </c>
      <c r="H109" s="50">
        <f>'2017 GRC Elec Amort Sch'!H120+'2019 GRC Elec Amort Sch '!H93</f>
        <v>2507.5099825153916</v>
      </c>
      <c r="I109" s="50">
        <f>'2017 GRC Elec Amort Sch'!I120+'2019 GRC Elec Amort Sch '!I93</f>
        <v>696885.16429498664</v>
      </c>
      <c r="J109" s="50">
        <f>'2017 GRC Elec Amort Sch'!J120+'2019 GRC Elec Amort Sch '!J93</f>
        <v>63353.196754089557</v>
      </c>
      <c r="K109" s="50">
        <f>'2017 GRC Elec Amort Sch'!K120+'2019 GRC Elec Amort Sch '!K93</f>
        <v>139377.03285899758</v>
      </c>
      <c r="L109" s="50"/>
    </row>
    <row r="110" spans="1:12" ht="12.75" x14ac:dyDescent="0.2">
      <c r="A110" s="3"/>
      <c r="B110" s="20">
        <v>45657</v>
      </c>
      <c r="C110" s="23"/>
      <c r="D110" s="50">
        <f>'2017 GRC Elec Amort Sch'!D121+'2019 GRC Elec Amort Sch '!D94</f>
        <v>910688.95999999973</v>
      </c>
      <c r="E110" s="50">
        <f>'2017 GRC Elec Amort Sch'!E121+'2019 GRC Elec Amort Sch '!E94</f>
        <v>-150450.59895092351</v>
      </c>
      <c r="F110" s="50">
        <f>'2017 GRC Elec Amort Sch'!F121+'2019 GRC Elec Amort Sch '!F94</f>
        <v>760238.36104907619</v>
      </c>
      <c r="G110" s="50">
        <f>'2017 GRC Elec Amort Sch'!G121+'2019 GRC Elec Amort Sch '!G94</f>
        <v>-15178.149333333329</v>
      </c>
      <c r="H110" s="50">
        <f>'2017 GRC Elec Amort Sch'!H121+'2019 GRC Elec Amort Sch '!H94</f>
        <v>2507.5099825153916</v>
      </c>
      <c r="I110" s="50">
        <f>'2017 GRC Elec Amort Sch'!I121+'2019 GRC Elec Amort Sch '!I94</f>
        <v>709555.80364580464</v>
      </c>
      <c r="J110" s="50">
        <f>'2017 GRC Elec Amort Sch'!J121+'2019 GRC Elec Amort Sch '!J94</f>
        <v>50682.557403271552</v>
      </c>
      <c r="K110" s="50">
        <f>'2017 GRC Elec Amort Sch'!K121+'2019 GRC Elec Amort Sch '!K94</f>
        <v>126706.39350817958</v>
      </c>
      <c r="L110" s="50">
        <f>-SUM(G99:H110)</f>
        <v>152047.67220981533</v>
      </c>
    </row>
    <row r="111" spans="1:12" ht="12.75" x14ac:dyDescent="0.2">
      <c r="A111" s="3"/>
      <c r="B111" s="20">
        <v>45688</v>
      </c>
      <c r="C111" s="23"/>
      <c r="D111" s="50">
        <f>'2017 GRC Elec Amort Sch'!D122+'2019 GRC Elec Amort Sch '!D95</f>
        <v>910688.95999999973</v>
      </c>
      <c r="E111" s="50">
        <f>'2017 GRC Elec Amort Sch'!E122+'2019 GRC Elec Amort Sch '!E95</f>
        <v>-150450.59895092351</v>
      </c>
      <c r="F111" s="50">
        <f>'2017 GRC Elec Amort Sch'!F122+'2019 GRC Elec Amort Sch '!F95</f>
        <v>760238.36104907619</v>
      </c>
      <c r="G111" s="50">
        <f>'2017 GRC Elec Amort Sch'!G122+'2019 GRC Elec Amort Sch '!G95</f>
        <v>-15178.149333333329</v>
      </c>
      <c r="H111" s="50">
        <f>'2017 GRC Elec Amort Sch'!H122+'2019 GRC Elec Amort Sch '!H95</f>
        <v>2507.5099825153916</v>
      </c>
      <c r="I111" s="50">
        <f>'2017 GRC Elec Amort Sch'!I122+'2019 GRC Elec Amort Sch '!I95</f>
        <v>722226.44299662265</v>
      </c>
      <c r="J111" s="50">
        <f>'2017 GRC Elec Amort Sch'!J122+'2019 GRC Elec Amort Sch '!J95</f>
        <v>38011.918052453548</v>
      </c>
      <c r="K111" s="50">
        <f>'2017 GRC Elec Amort Sch'!K122+'2019 GRC Elec Amort Sch '!K95</f>
        <v>114035.75415736157</v>
      </c>
      <c r="L111" s="50"/>
    </row>
    <row r="112" spans="1:12" ht="12.75" x14ac:dyDescent="0.2">
      <c r="A112" s="3"/>
      <c r="B112" s="20">
        <v>45716</v>
      </c>
      <c r="C112" s="23"/>
      <c r="D112" s="50">
        <f>'2017 GRC Elec Amort Sch'!D123+'2019 GRC Elec Amort Sch '!D96</f>
        <v>910688.95999999973</v>
      </c>
      <c r="E112" s="50">
        <f>'2017 GRC Elec Amort Sch'!E123+'2019 GRC Elec Amort Sch '!E96</f>
        <v>-150450.59895092351</v>
      </c>
      <c r="F112" s="50">
        <f>'2017 GRC Elec Amort Sch'!F123+'2019 GRC Elec Amort Sch '!F96</f>
        <v>760238.36104907619</v>
      </c>
      <c r="G112" s="50">
        <f>'2017 GRC Elec Amort Sch'!G123+'2019 GRC Elec Amort Sch '!G96</f>
        <v>-15178.149333333329</v>
      </c>
      <c r="H112" s="50">
        <f>'2017 GRC Elec Amort Sch'!H123+'2019 GRC Elec Amort Sch '!H96</f>
        <v>2507.5099825153916</v>
      </c>
      <c r="I112" s="50">
        <f>'2017 GRC Elec Amort Sch'!I123+'2019 GRC Elec Amort Sch '!I96</f>
        <v>734897.08234744065</v>
      </c>
      <c r="J112" s="50">
        <f>'2017 GRC Elec Amort Sch'!J123+'2019 GRC Elec Amort Sch '!J96</f>
        <v>25341.278701635543</v>
      </c>
      <c r="K112" s="50">
        <f>'2017 GRC Elec Amort Sch'!K123+'2019 GRC Elec Amort Sch '!K96</f>
        <v>101365.11480654357</v>
      </c>
      <c r="L112" s="50"/>
    </row>
    <row r="113" spans="1:12" ht="12.75" x14ac:dyDescent="0.2">
      <c r="A113" s="3"/>
      <c r="B113" s="20">
        <v>45747</v>
      </c>
      <c r="C113" s="23"/>
      <c r="D113" s="50">
        <f>'2017 GRC Elec Amort Sch'!D124+'2019 GRC Elec Amort Sch '!D97</f>
        <v>910688.95999999973</v>
      </c>
      <c r="E113" s="50">
        <f>'2017 GRC Elec Amort Sch'!E124+'2019 GRC Elec Amort Sch '!E97</f>
        <v>-150450.59895092351</v>
      </c>
      <c r="F113" s="50">
        <f>'2017 GRC Elec Amort Sch'!F124+'2019 GRC Elec Amort Sch '!F97</f>
        <v>760238.36104907619</v>
      </c>
      <c r="G113" s="50">
        <f>'2017 GRC Elec Amort Sch'!G124+'2019 GRC Elec Amort Sch '!G97</f>
        <v>-15178.149333333329</v>
      </c>
      <c r="H113" s="50">
        <f>'2017 GRC Elec Amort Sch'!H124+'2019 GRC Elec Amort Sch '!H97</f>
        <v>2507.5099825153916</v>
      </c>
      <c r="I113" s="50">
        <f>'2017 GRC Elec Amort Sch'!I124+'2019 GRC Elec Amort Sch '!I97</f>
        <v>747567.72169825865</v>
      </c>
      <c r="J113" s="50">
        <f>'2017 GRC Elec Amort Sch'!J124+'2019 GRC Elec Amort Sch '!J97</f>
        <v>12670.639350817539</v>
      </c>
      <c r="K113" s="50">
        <f>'2017 GRC Elec Amort Sch'!K124+'2019 GRC Elec Amort Sch '!K97</f>
        <v>88694.475455725566</v>
      </c>
      <c r="L113" s="50"/>
    </row>
    <row r="114" spans="1:12" ht="12.75" x14ac:dyDescent="0.2">
      <c r="A114" s="23"/>
      <c r="B114" s="20">
        <v>45777</v>
      </c>
      <c r="C114" s="23"/>
      <c r="D114" s="50">
        <f>'2017 GRC Elec Amort Sch'!D125+'2019 GRC Elec Amort Sch '!D98</f>
        <v>910688.95999999973</v>
      </c>
      <c r="E114" s="50">
        <f>'2017 GRC Elec Amort Sch'!E125+'2019 GRC Elec Amort Sch '!E98</f>
        <v>-150450.59895092351</v>
      </c>
      <c r="F114" s="50">
        <f>'2017 GRC Elec Amort Sch'!F125+'2019 GRC Elec Amort Sch '!F98</f>
        <v>760238.36104907619</v>
      </c>
      <c r="G114" s="50">
        <f>'2017 GRC Elec Amort Sch'!G125+'2019 GRC Elec Amort Sch '!G98</f>
        <v>-15178.149333333329</v>
      </c>
      <c r="H114" s="50">
        <f>'2017 GRC Elec Amort Sch'!H125+'2019 GRC Elec Amort Sch '!H98</f>
        <v>2507.5099825153916</v>
      </c>
      <c r="I114" s="50">
        <f>'2017 GRC Elec Amort Sch'!I125+'2019 GRC Elec Amort Sch '!I98</f>
        <v>760238.36104907666</v>
      </c>
      <c r="J114" s="50">
        <f>'2017 GRC Elec Amort Sch'!J125+'2019 GRC Elec Amort Sch '!J98</f>
        <v>0</v>
      </c>
      <c r="K114" s="50">
        <f>'2017 GRC Elec Amort Sch'!K125+'2019 GRC Elec Amort Sch '!K98</f>
        <v>76023.836104907576</v>
      </c>
      <c r="L114" s="50"/>
    </row>
    <row r="115" spans="1:12" ht="12.75" x14ac:dyDescent="0.2">
      <c r="B115" s="20">
        <v>45808</v>
      </c>
    </row>
    <row r="116" spans="1:12" ht="12.75" x14ac:dyDescent="0.2">
      <c r="B116" s="20">
        <v>45838</v>
      </c>
    </row>
    <row r="117" spans="1:12" ht="12.75" x14ac:dyDescent="0.2">
      <c r="B117" s="20">
        <v>45869</v>
      </c>
    </row>
    <row r="118" spans="1:12" ht="12.75" x14ac:dyDescent="0.2">
      <c r="B118" s="20">
        <v>45900</v>
      </c>
    </row>
    <row r="119" spans="1:12" ht="12.75" x14ac:dyDescent="0.2">
      <c r="B119" s="20">
        <v>45930</v>
      </c>
    </row>
    <row r="120" spans="1:12" ht="12.75" x14ac:dyDescent="0.2">
      <c r="B120" s="20">
        <v>45961</v>
      </c>
    </row>
    <row r="121" spans="1:12" ht="12.75" x14ac:dyDescent="0.2">
      <c r="B121" s="20">
        <v>45991</v>
      </c>
    </row>
    <row r="122" spans="1:12" ht="12.75" x14ac:dyDescent="0.2">
      <c r="B122" s="20">
        <v>46022</v>
      </c>
      <c r="L122" s="50">
        <f>-SUM(G111:H122)</f>
        <v>50682.557403271756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3"/>
  <sheetViews>
    <sheetView zoomScale="85" zoomScaleNormal="85" workbookViewId="0">
      <pane ySplit="21" topLeftCell="A22" activePane="bottomLeft" state="frozen"/>
      <selection activeCell="H38" sqref="H38"/>
      <selection pane="bottomLeft" activeCell="J40" sqref="J40"/>
    </sheetView>
  </sheetViews>
  <sheetFormatPr defaultColWidth="8.875" defaultRowHeight="10.5" x14ac:dyDescent="0.15"/>
  <cols>
    <col min="1" max="1" width="1.875" style="3" customWidth="1"/>
    <col min="2" max="2" width="15.875" style="3" customWidth="1"/>
    <col min="3" max="3" width="2.125" style="3" customWidth="1"/>
    <col min="4" max="4" width="13.5" style="3" bestFit="1" customWidth="1"/>
    <col min="5" max="5" width="16.5" style="3" bestFit="1" customWidth="1"/>
    <col min="6" max="6" width="13.5" style="3" customWidth="1"/>
    <col min="7" max="7" width="18.625" style="3" bestFit="1" customWidth="1"/>
    <col min="8" max="8" width="21.75" style="3" bestFit="1" customWidth="1"/>
    <col min="9" max="9" width="13.375" style="3" customWidth="1"/>
    <col min="10" max="10" width="14.75" style="3" bestFit="1" customWidth="1"/>
    <col min="11" max="11" width="11.5" style="3" bestFit="1" customWidth="1"/>
    <col min="12" max="12" width="8.875" style="3"/>
    <col min="13" max="13" width="10" style="3" bestFit="1" customWidth="1"/>
    <col min="14" max="14" width="8.125" style="3" bestFit="1" customWidth="1"/>
    <col min="15" max="15" width="8.875" style="3"/>
    <col min="16" max="16" width="11.125" style="3" bestFit="1" customWidth="1"/>
    <col min="17" max="16384" width="8.875" style="3"/>
  </cols>
  <sheetData>
    <row r="1" spans="1:12" ht="12.75" x14ac:dyDescent="0.2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</row>
    <row r="2" spans="1:12" ht="12.75" x14ac:dyDescent="0.2">
      <c r="A2" s="1"/>
      <c r="B2" s="2" t="s">
        <v>1</v>
      </c>
      <c r="C2" s="1"/>
      <c r="D2" s="1"/>
      <c r="E2" s="1"/>
      <c r="F2" s="1"/>
      <c r="G2" s="1"/>
      <c r="H2" s="1"/>
      <c r="I2" s="1"/>
      <c r="J2" s="1"/>
      <c r="K2" s="1"/>
    </row>
    <row r="3" spans="1:12" ht="12.75" x14ac:dyDescent="0.2">
      <c r="A3" s="1"/>
      <c r="B3" s="2" t="s">
        <v>2</v>
      </c>
      <c r="C3" s="1"/>
      <c r="D3" s="1"/>
      <c r="E3" s="1"/>
      <c r="F3" s="1"/>
      <c r="G3" s="1"/>
      <c r="H3" s="1"/>
      <c r="I3" s="1"/>
      <c r="J3" s="1"/>
      <c r="K3" s="1"/>
    </row>
    <row r="4" spans="1:12" ht="12.75" x14ac:dyDescent="0.2">
      <c r="A4" s="1"/>
      <c r="B4" s="4" t="s">
        <v>3</v>
      </c>
      <c r="C4" s="1"/>
      <c r="D4" s="1"/>
      <c r="E4" s="1"/>
      <c r="F4" s="1"/>
      <c r="G4"/>
      <c r="H4" s="5"/>
      <c r="I4" s="1"/>
      <c r="J4" s="1"/>
      <c r="K4" s="1"/>
    </row>
    <row r="5" spans="1:12" ht="12.75" x14ac:dyDescent="0.2">
      <c r="A5" s="6"/>
      <c r="B5" s="6"/>
      <c r="C5" s="6"/>
      <c r="D5" s="7"/>
      <c r="E5" s="7"/>
      <c r="F5" s="7"/>
      <c r="G5" s="8"/>
      <c r="H5" s="8"/>
      <c r="I5" s="9"/>
      <c r="J5" s="7"/>
      <c r="K5" s="10"/>
    </row>
    <row r="6" spans="1:12" ht="12.75" x14ac:dyDescent="0.2">
      <c r="A6" s="1"/>
      <c r="B6" s="1"/>
      <c r="C6" s="1"/>
      <c r="D6" s="11"/>
      <c r="E6" s="11" t="s">
        <v>4</v>
      </c>
      <c r="F6" s="11"/>
      <c r="G6" s="11"/>
      <c r="H6" s="11" t="s">
        <v>4</v>
      </c>
      <c r="I6" s="12" t="s">
        <v>5</v>
      </c>
      <c r="J6" s="12" t="s">
        <v>6</v>
      </c>
      <c r="K6" s="12" t="s">
        <v>7</v>
      </c>
    </row>
    <row r="7" spans="1:12" ht="12.75" x14ac:dyDescent="0.2">
      <c r="A7" s="13"/>
      <c r="B7" s="14" t="s">
        <v>8</v>
      </c>
      <c r="C7" s="1"/>
      <c r="D7" s="11" t="s">
        <v>9</v>
      </c>
      <c r="E7" s="11" t="s">
        <v>10</v>
      </c>
      <c r="F7" s="11"/>
      <c r="G7" s="11" t="s">
        <v>9</v>
      </c>
      <c r="H7" s="11" t="s">
        <v>10</v>
      </c>
      <c r="I7" s="11" t="s">
        <v>11</v>
      </c>
      <c r="J7" s="11" t="s">
        <v>12</v>
      </c>
      <c r="K7" s="11" t="s">
        <v>13</v>
      </c>
    </row>
    <row r="8" spans="1:12" ht="12.75" x14ac:dyDescent="0.2">
      <c r="A8" s="13"/>
      <c r="B8" s="14"/>
      <c r="C8" s="14"/>
      <c r="D8" s="11" t="s">
        <v>14</v>
      </c>
      <c r="E8" s="11" t="s">
        <v>14</v>
      </c>
      <c r="F8" s="11" t="s">
        <v>14</v>
      </c>
      <c r="G8" s="11" t="s">
        <v>15</v>
      </c>
      <c r="H8" s="11" t="s">
        <v>15</v>
      </c>
      <c r="I8" s="11" t="s">
        <v>16</v>
      </c>
      <c r="J8" s="11" t="s">
        <v>17</v>
      </c>
      <c r="K8" s="11" t="s">
        <v>18</v>
      </c>
      <c r="L8" s="15"/>
    </row>
    <row r="9" spans="1:12" ht="12.75" x14ac:dyDescent="0.2">
      <c r="A9" s="6"/>
      <c r="B9" s="16"/>
      <c r="C9" s="16"/>
      <c r="D9" s="17" t="s">
        <v>19</v>
      </c>
      <c r="E9" s="17" t="s">
        <v>20</v>
      </c>
      <c r="F9" s="17"/>
      <c r="G9" s="17" t="s">
        <v>19</v>
      </c>
      <c r="H9" s="17" t="s">
        <v>20</v>
      </c>
      <c r="I9" s="10" t="s">
        <v>21</v>
      </c>
      <c r="J9" s="10"/>
      <c r="K9" s="10"/>
      <c r="L9" s="15"/>
    </row>
    <row r="10" spans="1:12" ht="12.75" hidden="1" x14ac:dyDescent="0.2">
      <c r="A10" s="13"/>
      <c r="B10" s="14"/>
      <c r="C10" s="14"/>
      <c r="D10" s="11"/>
      <c r="E10" s="11"/>
      <c r="F10" s="11"/>
      <c r="G10" s="11"/>
      <c r="H10" s="11"/>
      <c r="I10" s="11"/>
      <c r="J10" s="11"/>
      <c r="K10" s="11"/>
      <c r="L10" s="15"/>
    </row>
    <row r="11" spans="1:12" ht="12.75" hidden="1" x14ac:dyDescent="0.2">
      <c r="A11" s="13"/>
      <c r="B11" s="14"/>
      <c r="C11" s="14"/>
      <c r="D11" s="11"/>
      <c r="E11" s="11"/>
      <c r="F11" s="11"/>
      <c r="G11" s="11"/>
      <c r="H11" s="11"/>
      <c r="I11" s="11"/>
      <c r="J11" s="11"/>
      <c r="K11" s="11"/>
      <c r="L11" s="15"/>
    </row>
    <row r="12" spans="1:12" ht="12.75" hidden="1" x14ac:dyDescent="0.2">
      <c r="A12" s="13"/>
      <c r="B12" s="14"/>
      <c r="C12" s="14"/>
      <c r="D12" s="11"/>
      <c r="E12" s="11"/>
      <c r="F12" s="11"/>
      <c r="G12" s="11"/>
      <c r="H12" s="11"/>
      <c r="I12" s="11"/>
      <c r="J12" s="11"/>
      <c r="K12" s="11"/>
      <c r="L12" s="15"/>
    </row>
    <row r="13" spans="1:12" ht="12.75" hidden="1" x14ac:dyDescent="0.2">
      <c r="A13" s="13"/>
      <c r="B13" s="14"/>
      <c r="C13" s="14"/>
      <c r="D13" s="11"/>
      <c r="E13" s="11"/>
      <c r="F13" s="11"/>
      <c r="G13" s="11"/>
      <c r="H13" s="11"/>
      <c r="I13" s="11"/>
      <c r="J13" s="11"/>
      <c r="K13" s="11"/>
    </row>
    <row r="14" spans="1:12" ht="12.75" hidden="1" x14ac:dyDescent="0.2">
      <c r="A14" s="13"/>
      <c r="B14" s="14"/>
      <c r="C14" s="14"/>
      <c r="D14" s="11"/>
      <c r="E14" s="11"/>
      <c r="F14" s="11"/>
      <c r="G14" s="11"/>
      <c r="H14" s="11"/>
      <c r="I14" s="11"/>
      <c r="J14" s="11"/>
      <c r="K14" s="11"/>
    </row>
    <row r="15" spans="1:12" ht="12.75" hidden="1" x14ac:dyDescent="0.2">
      <c r="A15" s="13"/>
      <c r="B15" s="14"/>
      <c r="C15" s="14"/>
      <c r="D15" s="11"/>
      <c r="E15" s="11"/>
      <c r="F15" s="11"/>
      <c r="G15" s="11"/>
      <c r="H15" s="11"/>
      <c r="I15" s="11"/>
      <c r="J15" s="11"/>
      <c r="K15" s="11"/>
    </row>
    <row r="16" spans="1:12" ht="12.75" hidden="1" x14ac:dyDescent="0.2">
      <c r="A16" s="13"/>
      <c r="B16" s="14"/>
      <c r="C16" s="14"/>
      <c r="D16" s="11"/>
      <c r="E16" s="11"/>
      <c r="F16" s="11"/>
      <c r="G16" s="11"/>
      <c r="H16" s="11"/>
      <c r="I16" s="11"/>
      <c r="J16" s="11"/>
      <c r="K16" s="11"/>
    </row>
    <row r="17" spans="1:11" ht="12.75" hidden="1" x14ac:dyDescent="0.2">
      <c r="A17" s="13"/>
      <c r="B17" s="14"/>
      <c r="C17" s="14"/>
      <c r="D17" s="11"/>
      <c r="E17" s="11"/>
      <c r="F17" s="11"/>
      <c r="G17" s="11"/>
      <c r="H17" s="11"/>
      <c r="I17" s="11"/>
      <c r="J17" s="11"/>
      <c r="K17" s="11"/>
    </row>
    <row r="18" spans="1:11" ht="12.75" hidden="1" x14ac:dyDescent="0.2">
      <c r="A18" s="13"/>
      <c r="B18" s="14"/>
      <c r="C18" s="14"/>
      <c r="D18" s="11"/>
      <c r="E18" s="11"/>
      <c r="F18" s="11"/>
      <c r="G18" s="11"/>
      <c r="H18" s="11"/>
      <c r="I18" s="11"/>
      <c r="J18" s="11"/>
      <c r="K18" s="11"/>
    </row>
    <row r="19" spans="1:11" ht="12.75" hidden="1" x14ac:dyDescent="0.2">
      <c r="A19" s="13"/>
      <c r="B19" s="14"/>
      <c r="C19" s="14"/>
      <c r="D19" s="11"/>
      <c r="E19" s="11"/>
      <c r="F19" s="11"/>
      <c r="G19" s="11"/>
      <c r="H19" s="11"/>
      <c r="I19" s="11"/>
      <c r="J19" s="11"/>
      <c r="K19" s="11"/>
    </row>
    <row r="20" spans="1:11" ht="12.75" hidden="1" x14ac:dyDescent="0.2">
      <c r="A20" s="13"/>
      <c r="B20" s="14"/>
      <c r="C20" s="14"/>
      <c r="D20" s="11"/>
      <c r="E20" s="11"/>
      <c r="F20" s="11"/>
      <c r="G20" s="11"/>
      <c r="H20" s="11"/>
      <c r="I20" s="11"/>
      <c r="J20" s="11"/>
      <c r="K20" s="11"/>
    </row>
    <row r="21" spans="1:11" ht="12.75" hidden="1" x14ac:dyDescent="0.2">
      <c r="A21" s="13"/>
      <c r="B21" s="14"/>
      <c r="C21" s="14"/>
      <c r="D21" s="11"/>
      <c r="E21" s="11"/>
      <c r="F21" s="11"/>
      <c r="G21" s="11"/>
      <c r="H21" s="11"/>
      <c r="I21" s="11"/>
      <c r="J21" s="11"/>
      <c r="K21" s="11"/>
    </row>
    <row r="22" spans="1:11" ht="12.75" x14ac:dyDescent="0.2">
      <c r="A22" s="13"/>
      <c r="B22" s="14" t="s">
        <v>22</v>
      </c>
      <c r="C22" s="14"/>
      <c r="D22" s="18">
        <f>'[1]ELEC Actual 2018'!S87</f>
        <v>910688.95999999973</v>
      </c>
      <c r="E22" s="19">
        <f>'[1]ELEC Actual 2018'!S96</f>
        <v>-150450.59895092351</v>
      </c>
      <c r="F22" s="19">
        <f>SUM(D22:E22)</f>
        <v>760238.36104907619</v>
      </c>
      <c r="G22" s="18"/>
      <c r="H22" s="18"/>
      <c r="I22" s="19"/>
      <c r="J22" s="18">
        <f>F22-I22</f>
        <v>760238.36104907619</v>
      </c>
      <c r="K22" s="11"/>
    </row>
    <row r="23" spans="1:11" ht="12.75" x14ac:dyDescent="0.2">
      <c r="A23" s="13"/>
      <c r="B23" s="20">
        <v>43496</v>
      </c>
      <c r="C23" s="14"/>
      <c r="D23" s="18">
        <f>D22</f>
        <v>910688.95999999973</v>
      </c>
      <c r="E23" s="19">
        <f>E22</f>
        <v>-150450.59895092351</v>
      </c>
      <c r="F23" s="19">
        <f t="shared" ref="F23:F86" si="0">SUM(D23:E23)</f>
        <v>760238.36104907619</v>
      </c>
      <c r="G23" s="18"/>
      <c r="H23" s="18"/>
      <c r="I23" s="19">
        <f>I22-G23-H23</f>
        <v>0</v>
      </c>
      <c r="J23" s="18">
        <f t="shared" ref="J23:J86" si="1">F23-I23</f>
        <v>760238.36104907619</v>
      </c>
      <c r="K23" s="21"/>
    </row>
    <row r="24" spans="1:11" ht="12.75" x14ac:dyDescent="0.2">
      <c r="A24" s="13"/>
      <c r="B24" s="20">
        <v>43524</v>
      </c>
      <c r="C24" s="14"/>
      <c r="D24" s="18">
        <f t="shared" ref="D24:E39" si="2">D23</f>
        <v>910688.95999999973</v>
      </c>
      <c r="E24" s="19">
        <f t="shared" si="2"/>
        <v>-150450.59895092351</v>
      </c>
      <c r="F24" s="19">
        <f t="shared" si="0"/>
        <v>760238.36104907619</v>
      </c>
      <c r="G24" s="18"/>
      <c r="H24" s="18"/>
      <c r="I24" s="19">
        <f t="shared" ref="I24:I37" si="3">I23-G24-H24</f>
        <v>0</v>
      </c>
      <c r="J24" s="18">
        <f t="shared" si="1"/>
        <v>760238.36104907619</v>
      </c>
      <c r="K24" s="21"/>
    </row>
    <row r="25" spans="1:11" ht="12.75" x14ac:dyDescent="0.2">
      <c r="A25" s="13"/>
      <c r="B25" s="20">
        <v>43555</v>
      </c>
      <c r="C25" s="14"/>
      <c r="D25" s="18">
        <f t="shared" si="2"/>
        <v>910688.95999999973</v>
      </c>
      <c r="E25" s="19">
        <f t="shared" si="2"/>
        <v>-150450.59895092351</v>
      </c>
      <c r="F25" s="19">
        <f t="shared" si="0"/>
        <v>760238.36104907619</v>
      </c>
      <c r="G25" s="18"/>
      <c r="H25" s="18"/>
      <c r="I25" s="19">
        <f t="shared" si="3"/>
        <v>0</v>
      </c>
      <c r="J25" s="18">
        <f t="shared" si="1"/>
        <v>760238.36104907619</v>
      </c>
      <c r="K25" s="21"/>
    </row>
    <row r="26" spans="1:11" ht="12.75" x14ac:dyDescent="0.2">
      <c r="A26" s="13"/>
      <c r="B26" s="20">
        <v>43585</v>
      </c>
      <c r="C26" s="14"/>
      <c r="D26" s="18">
        <f t="shared" si="2"/>
        <v>910688.95999999973</v>
      </c>
      <c r="E26" s="19">
        <f t="shared" si="2"/>
        <v>-150450.59895092351</v>
      </c>
      <c r="F26" s="19">
        <f t="shared" si="0"/>
        <v>760238.36104907619</v>
      </c>
      <c r="G26" s="18"/>
      <c r="H26" s="18"/>
      <c r="I26" s="19">
        <f t="shared" si="3"/>
        <v>0</v>
      </c>
      <c r="J26" s="18">
        <f t="shared" si="1"/>
        <v>760238.36104907619</v>
      </c>
      <c r="K26" s="21"/>
    </row>
    <row r="27" spans="1:11" ht="12.75" x14ac:dyDescent="0.2">
      <c r="A27" s="13"/>
      <c r="B27" s="20">
        <v>43616</v>
      </c>
      <c r="C27" s="14"/>
      <c r="D27" s="18">
        <f t="shared" si="2"/>
        <v>910688.95999999973</v>
      </c>
      <c r="E27" s="19">
        <f t="shared" si="2"/>
        <v>-150450.59895092351</v>
      </c>
      <c r="F27" s="19">
        <f t="shared" si="0"/>
        <v>760238.36104907619</v>
      </c>
      <c r="G27" s="18"/>
      <c r="H27" s="18"/>
      <c r="I27" s="19">
        <f t="shared" si="3"/>
        <v>0</v>
      </c>
      <c r="J27" s="18">
        <f t="shared" si="1"/>
        <v>760238.36104907619</v>
      </c>
      <c r="K27" s="21"/>
    </row>
    <row r="28" spans="1:11" ht="12.75" x14ac:dyDescent="0.2">
      <c r="A28" s="13"/>
      <c r="B28" s="20">
        <v>43646</v>
      </c>
      <c r="C28" s="14"/>
      <c r="D28" s="18">
        <f t="shared" si="2"/>
        <v>910688.95999999973</v>
      </c>
      <c r="E28" s="19">
        <f t="shared" si="2"/>
        <v>-150450.59895092351</v>
      </c>
      <c r="F28" s="19">
        <f t="shared" si="0"/>
        <v>760238.36104907619</v>
      </c>
      <c r="G28" s="18"/>
      <c r="H28" s="18"/>
      <c r="I28" s="19">
        <f t="shared" si="3"/>
        <v>0</v>
      </c>
      <c r="J28" s="18">
        <f t="shared" si="1"/>
        <v>760238.36104907619</v>
      </c>
      <c r="K28" s="21"/>
    </row>
    <row r="29" spans="1:11" ht="12.75" x14ac:dyDescent="0.2">
      <c r="A29" s="13"/>
      <c r="B29" s="20">
        <v>43677</v>
      </c>
      <c r="C29" s="14"/>
      <c r="D29" s="18">
        <f t="shared" si="2"/>
        <v>910688.95999999973</v>
      </c>
      <c r="E29" s="19">
        <f t="shared" si="2"/>
        <v>-150450.59895092351</v>
      </c>
      <c r="F29" s="19">
        <f t="shared" si="0"/>
        <v>760238.36104907619</v>
      </c>
      <c r="G29" s="18"/>
      <c r="H29" s="18"/>
      <c r="I29" s="19">
        <f t="shared" si="3"/>
        <v>0</v>
      </c>
      <c r="J29" s="18">
        <f t="shared" si="1"/>
        <v>760238.36104907619</v>
      </c>
      <c r="K29" s="21"/>
    </row>
    <row r="30" spans="1:11" ht="12.75" x14ac:dyDescent="0.2">
      <c r="A30" s="13"/>
      <c r="B30" s="20">
        <v>43708</v>
      </c>
      <c r="C30" s="14"/>
      <c r="D30" s="18">
        <f t="shared" si="2"/>
        <v>910688.95999999973</v>
      </c>
      <c r="E30" s="19">
        <f t="shared" si="2"/>
        <v>-150450.59895092351</v>
      </c>
      <c r="F30" s="19">
        <f t="shared" si="0"/>
        <v>760238.36104907619</v>
      </c>
      <c r="G30" s="18"/>
      <c r="H30" s="18"/>
      <c r="I30" s="19">
        <f t="shared" si="3"/>
        <v>0</v>
      </c>
      <c r="J30" s="18">
        <f t="shared" si="1"/>
        <v>760238.36104907619</v>
      </c>
      <c r="K30" s="21"/>
    </row>
    <row r="31" spans="1:11" ht="12.75" x14ac:dyDescent="0.2">
      <c r="A31" s="13"/>
      <c r="B31" s="20">
        <v>43738</v>
      </c>
      <c r="C31" s="14"/>
      <c r="D31" s="18">
        <f t="shared" si="2"/>
        <v>910688.95999999973</v>
      </c>
      <c r="E31" s="19">
        <f t="shared" si="2"/>
        <v>-150450.59895092351</v>
      </c>
      <c r="F31" s="19">
        <f t="shared" si="0"/>
        <v>760238.36104907619</v>
      </c>
      <c r="G31" s="18"/>
      <c r="H31" s="18"/>
      <c r="I31" s="19">
        <f t="shared" si="3"/>
        <v>0</v>
      </c>
      <c r="J31" s="18">
        <f t="shared" si="1"/>
        <v>760238.36104907619</v>
      </c>
      <c r="K31" s="21"/>
    </row>
    <row r="32" spans="1:11" ht="12.75" x14ac:dyDescent="0.2">
      <c r="A32" s="13"/>
      <c r="B32" s="20">
        <v>43769</v>
      </c>
      <c r="C32" s="14"/>
      <c r="D32" s="18">
        <f t="shared" si="2"/>
        <v>910688.95999999973</v>
      </c>
      <c r="E32" s="19">
        <f t="shared" si="2"/>
        <v>-150450.59895092351</v>
      </c>
      <c r="F32" s="19">
        <f t="shared" si="0"/>
        <v>760238.36104907619</v>
      </c>
      <c r="G32" s="18"/>
      <c r="H32" s="18"/>
      <c r="I32" s="19">
        <f t="shared" si="3"/>
        <v>0</v>
      </c>
      <c r="J32" s="18">
        <f t="shared" si="1"/>
        <v>760238.36104907619</v>
      </c>
      <c r="K32" s="21"/>
    </row>
    <row r="33" spans="1:15" ht="12.75" x14ac:dyDescent="0.2">
      <c r="A33" s="1"/>
      <c r="B33" s="20">
        <v>43799</v>
      </c>
      <c r="C33" s="1"/>
      <c r="D33" s="18">
        <f t="shared" si="2"/>
        <v>910688.95999999973</v>
      </c>
      <c r="E33" s="19">
        <f t="shared" si="2"/>
        <v>-150450.59895092351</v>
      </c>
      <c r="F33" s="19">
        <f t="shared" si="0"/>
        <v>760238.36104907619</v>
      </c>
      <c r="G33" s="18"/>
      <c r="H33" s="18"/>
      <c r="I33" s="19">
        <f t="shared" si="3"/>
        <v>0</v>
      </c>
      <c r="J33" s="18">
        <f t="shared" si="1"/>
        <v>760238.36104907619</v>
      </c>
      <c r="K33" s="21"/>
    </row>
    <row r="34" spans="1:15" ht="12.75" x14ac:dyDescent="0.2">
      <c r="A34" s="1"/>
      <c r="B34" s="22">
        <v>43830</v>
      </c>
      <c r="C34" s="20"/>
      <c r="D34" s="18">
        <f t="shared" si="2"/>
        <v>910688.95999999973</v>
      </c>
      <c r="E34" s="19">
        <f t="shared" si="2"/>
        <v>-150450.59895092351</v>
      </c>
      <c r="F34" s="19">
        <f t="shared" si="0"/>
        <v>760238.36104907619</v>
      </c>
      <c r="G34" s="18"/>
      <c r="H34" s="18"/>
      <c r="I34" s="19">
        <f t="shared" si="3"/>
        <v>0</v>
      </c>
      <c r="J34" s="18">
        <f t="shared" si="1"/>
        <v>760238.36104907619</v>
      </c>
      <c r="K34" s="21">
        <f>(J22+J34+SUM(J23:J33)*2)/24</f>
        <v>760238.36104907643</v>
      </c>
      <c r="L34" s="23"/>
    </row>
    <row r="35" spans="1:15" ht="12.75" x14ac:dyDescent="0.2">
      <c r="A35" s="1"/>
      <c r="B35" s="20">
        <v>43861</v>
      </c>
      <c r="C35" s="20"/>
      <c r="D35" s="18">
        <f t="shared" si="2"/>
        <v>910688.95999999973</v>
      </c>
      <c r="E35" s="19">
        <f t="shared" si="2"/>
        <v>-150450.59895092351</v>
      </c>
      <c r="F35" s="19">
        <f t="shared" si="0"/>
        <v>760238.36104907619</v>
      </c>
      <c r="G35" s="18"/>
      <c r="H35" s="18"/>
      <c r="I35" s="19">
        <f t="shared" si="3"/>
        <v>0</v>
      </c>
      <c r="J35" s="18">
        <f t="shared" si="1"/>
        <v>760238.36104907619</v>
      </c>
      <c r="K35" s="21">
        <f>(J23+J35+SUM(J24:J34)*2)/24</f>
        <v>760238.36104907643</v>
      </c>
    </row>
    <row r="36" spans="1:15" ht="12.75" x14ac:dyDescent="0.2">
      <c r="A36" s="1"/>
      <c r="B36" s="20">
        <v>43889</v>
      </c>
      <c r="C36" s="20"/>
      <c r="D36" s="18">
        <f t="shared" si="2"/>
        <v>910688.95999999973</v>
      </c>
      <c r="E36" s="19">
        <f t="shared" si="2"/>
        <v>-150450.59895092351</v>
      </c>
      <c r="F36" s="19">
        <f t="shared" si="0"/>
        <v>760238.36104907619</v>
      </c>
      <c r="G36" s="18"/>
      <c r="H36" s="18"/>
      <c r="I36" s="19">
        <f t="shared" si="3"/>
        <v>0</v>
      </c>
      <c r="J36" s="18">
        <f t="shared" si="1"/>
        <v>760238.36104907619</v>
      </c>
      <c r="K36" s="21">
        <f t="shared" ref="K36:K37" si="4">(J24+J36+SUM(J25:J35)*2)/24</f>
        <v>760238.36104907643</v>
      </c>
    </row>
    <row r="37" spans="1:15" ht="12.75" x14ac:dyDescent="0.2">
      <c r="A37" s="1"/>
      <c r="B37" s="20">
        <v>43921</v>
      </c>
      <c r="C37" s="20"/>
      <c r="D37" s="18">
        <f t="shared" si="2"/>
        <v>910688.95999999973</v>
      </c>
      <c r="E37" s="19">
        <f t="shared" si="2"/>
        <v>-150450.59895092351</v>
      </c>
      <c r="F37" s="19">
        <f t="shared" si="0"/>
        <v>760238.36104907619</v>
      </c>
      <c r="G37" s="19"/>
      <c r="H37" s="19"/>
      <c r="I37" s="19">
        <f t="shared" si="3"/>
        <v>0</v>
      </c>
      <c r="J37" s="18">
        <f t="shared" si="1"/>
        <v>760238.36104907619</v>
      </c>
      <c r="K37" s="21">
        <f t="shared" si="4"/>
        <v>760238.36104907643</v>
      </c>
      <c r="L37" s="23"/>
    </row>
    <row r="38" spans="1:15" ht="12.75" x14ac:dyDescent="0.2">
      <c r="A38" s="1"/>
      <c r="B38" s="20">
        <v>43951</v>
      </c>
      <c r="C38" s="24"/>
      <c r="D38" s="18">
        <f t="shared" si="2"/>
        <v>910688.95999999973</v>
      </c>
      <c r="E38" s="19">
        <f t="shared" si="2"/>
        <v>-150450.59895092351</v>
      </c>
      <c r="F38" s="19">
        <f t="shared" si="0"/>
        <v>760238.36104907619</v>
      </c>
      <c r="G38" s="25"/>
      <c r="H38" s="25"/>
      <c r="I38" s="19">
        <f>I37-G38-H38</f>
        <v>0</v>
      </c>
      <c r="J38" s="18">
        <f t="shared" si="1"/>
        <v>760238.36104907619</v>
      </c>
      <c r="K38" s="21">
        <f>(J26+J38+SUM(J27:J37)*2)/24</f>
        <v>760238.36104907643</v>
      </c>
    </row>
    <row r="39" spans="1:15" ht="12.75" x14ac:dyDescent="0.2">
      <c r="A39" s="1"/>
      <c r="B39" s="26">
        <v>43982</v>
      </c>
      <c r="C39" s="27"/>
      <c r="D39" s="28">
        <f t="shared" si="2"/>
        <v>910688.95999999973</v>
      </c>
      <c r="E39" s="29">
        <f t="shared" si="2"/>
        <v>-150450.59895092351</v>
      </c>
      <c r="F39" s="29">
        <f t="shared" si="0"/>
        <v>760238.36104907619</v>
      </c>
      <c r="G39" s="30">
        <f>-(D39/60)</f>
        <v>-15178.149333333329</v>
      </c>
      <c r="H39" s="30">
        <f>-(E39/60)</f>
        <v>2507.5099825153916</v>
      </c>
      <c r="I39" s="29">
        <f>I38-G39-H39</f>
        <v>12670.639350817937</v>
      </c>
      <c r="J39" s="28">
        <f t="shared" si="1"/>
        <v>747567.7216982583</v>
      </c>
      <c r="K39" s="31">
        <f>(J27+J39+SUM(J28:J38)*2)/24</f>
        <v>759710.41774279217</v>
      </c>
    </row>
    <row r="40" spans="1:15" ht="12.75" x14ac:dyDescent="0.2">
      <c r="A40" s="1"/>
      <c r="B40" s="32">
        <v>44012</v>
      </c>
      <c r="C40" s="33"/>
      <c r="D40" s="18">
        <f t="shared" ref="D40:E55" si="5">D39</f>
        <v>910688.95999999973</v>
      </c>
      <c r="E40" s="19">
        <f t="shared" si="5"/>
        <v>-150450.59895092351</v>
      </c>
      <c r="F40" s="19">
        <f t="shared" si="0"/>
        <v>760238.36104907619</v>
      </c>
      <c r="G40" s="25">
        <f t="shared" ref="G40:H96" si="6">-(D40/60)</f>
        <v>-15178.149333333329</v>
      </c>
      <c r="H40" s="25">
        <f t="shared" si="6"/>
        <v>2507.5099825153916</v>
      </c>
      <c r="I40" s="19">
        <f t="shared" ref="I40:I98" si="7">I39-G40-H40</f>
        <v>25341.278701635874</v>
      </c>
      <c r="J40" s="18">
        <f t="shared" si="1"/>
        <v>734897.0823474403</v>
      </c>
      <c r="K40" s="34">
        <f t="shared" ref="K40:K98" si="8">(J28+J40+SUM(J29:J39)*2)/24</f>
        <v>758126.58782393998</v>
      </c>
      <c r="N40" s="35"/>
    </row>
    <row r="41" spans="1:15" ht="12.75" x14ac:dyDescent="0.2">
      <c r="A41" s="1"/>
      <c r="B41" s="32">
        <v>44043</v>
      </c>
      <c r="C41" s="33"/>
      <c r="D41" s="18">
        <f t="shared" si="5"/>
        <v>910688.95999999973</v>
      </c>
      <c r="E41" s="19">
        <f t="shared" si="5"/>
        <v>-150450.59895092351</v>
      </c>
      <c r="F41" s="19">
        <f t="shared" si="0"/>
        <v>760238.36104907619</v>
      </c>
      <c r="G41" s="25">
        <f t="shared" si="6"/>
        <v>-15178.149333333329</v>
      </c>
      <c r="H41" s="25">
        <f t="shared" si="6"/>
        <v>2507.5099825153916</v>
      </c>
      <c r="I41" s="19">
        <f t="shared" si="7"/>
        <v>38011.918052453817</v>
      </c>
      <c r="J41" s="18">
        <f t="shared" si="1"/>
        <v>722226.44299662241</v>
      </c>
      <c r="K41" s="34">
        <f t="shared" si="8"/>
        <v>755486.8712925195</v>
      </c>
      <c r="L41" s="23"/>
    </row>
    <row r="42" spans="1:15" ht="12.75" x14ac:dyDescent="0.2">
      <c r="A42" s="1"/>
      <c r="B42" s="32">
        <v>44074</v>
      </c>
      <c r="C42" s="33"/>
      <c r="D42" s="18">
        <f t="shared" si="5"/>
        <v>910688.95999999973</v>
      </c>
      <c r="E42" s="19">
        <f t="shared" si="5"/>
        <v>-150450.59895092351</v>
      </c>
      <c r="F42" s="19">
        <f t="shared" si="0"/>
        <v>760238.36104907619</v>
      </c>
      <c r="G42" s="25">
        <f t="shared" si="6"/>
        <v>-15178.149333333329</v>
      </c>
      <c r="H42" s="25">
        <f t="shared" si="6"/>
        <v>2507.5099825153916</v>
      </c>
      <c r="I42" s="19">
        <f t="shared" si="7"/>
        <v>50682.557403271756</v>
      </c>
      <c r="J42" s="18">
        <f t="shared" si="1"/>
        <v>709555.80364580441</v>
      </c>
      <c r="K42" s="34">
        <f t="shared" si="8"/>
        <v>751791.26814853086</v>
      </c>
    </row>
    <row r="43" spans="1:15" ht="12.75" x14ac:dyDescent="0.2">
      <c r="A43" s="1"/>
      <c r="B43" s="32">
        <v>44104</v>
      </c>
      <c r="C43" s="33"/>
      <c r="D43" s="18">
        <f t="shared" si="5"/>
        <v>910688.95999999973</v>
      </c>
      <c r="E43" s="19">
        <f t="shared" si="5"/>
        <v>-150450.59895092351</v>
      </c>
      <c r="F43" s="19">
        <f t="shared" si="0"/>
        <v>760238.36104907619</v>
      </c>
      <c r="G43" s="25">
        <f t="shared" si="6"/>
        <v>-15178.149333333329</v>
      </c>
      <c r="H43" s="25">
        <f t="shared" si="6"/>
        <v>2507.5099825153916</v>
      </c>
      <c r="I43" s="19">
        <f t="shared" si="7"/>
        <v>63353.196754089702</v>
      </c>
      <c r="J43" s="18">
        <f t="shared" si="1"/>
        <v>696885.16429498652</v>
      </c>
      <c r="K43" s="34">
        <f t="shared" si="8"/>
        <v>747039.77839197416</v>
      </c>
      <c r="O43" s="3" t="s">
        <v>23</v>
      </c>
    </row>
    <row r="44" spans="1:15" s="23" customFormat="1" ht="12.75" x14ac:dyDescent="0.2">
      <c r="A44" s="1"/>
      <c r="B44" s="32">
        <v>44135</v>
      </c>
      <c r="C44" s="33"/>
      <c r="D44" s="18">
        <f t="shared" si="5"/>
        <v>910688.95999999973</v>
      </c>
      <c r="E44" s="19">
        <f t="shared" si="5"/>
        <v>-150450.59895092351</v>
      </c>
      <c r="F44" s="19">
        <f t="shared" si="0"/>
        <v>760238.36104907619</v>
      </c>
      <c r="G44" s="25">
        <f t="shared" si="6"/>
        <v>-15178.149333333329</v>
      </c>
      <c r="H44" s="25">
        <f t="shared" si="6"/>
        <v>2507.5099825153916</v>
      </c>
      <c r="I44" s="19">
        <f t="shared" si="7"/>
        <v>76023.836104907648</v>
      </c>
      <c r="J44" s="18">
        <f t="shared" si="1"/>
        <v>684214.52494416852</v>
      </c>
      <c r="K44" s="34">
        <f t="shared" si="8"/>
        <v>741232.4020228493</v>
      </c>
    </row>
    <row r="45" spans="1:15" ht="12.75" x14ac:dyDescent="0.2">
      <c r="A45" s="1"/>
      <c r="B45" s="32">
        <v>44165</v>
      </c>
      <c r="C45" s="33"/>
      <c r="D45" s="18">
        <f t="shared" si="5"/>
        <v>910688.95999999973</v>
      </c>
      <c r="E45" s="19">
        <f t="shared" si="5"/>
        <v>-150450.59895092351</v>
      </c>
      <c r="F45" s="19">
        <f t="shared" si="0"/>
        <v>760238.36104907619</v>
      </c>
      <c r="G45" s="25">
        <f t="shared" si="6"/>
        <v>-15178.149333333329</v>
      </c>
      <c r="H45" s="25">
        <f t="shared" si="6"/>
        <v>2507.5099825153916</v>
      </c>
      <c r="I45" s="19">
        <f t="shared" si="7"/>
        <v>88694.475455725595</v>
      </c>
      <c r="J45" s="18">
        <f t="shared" si="1"/>
        <v>671543.88559335063</v>
      </c>
      <c r="K45" s="34">
        <f t="shared" si="8"/>
        <v>734369.13904115616</v>
      </c>
    </row>
    <row r="46" spans="1:15" ht="12.75" x14ac:dyDescent="0.2">
      <c r="A46" s="1"/>
      <c r="B46" s="36">
        <v>44196</v>
      </c>
      <c r="C46" s="33"/>
      <c r="D46" s="18">
        <f t="shared" si="5"/>
        <v>910688.95999999973</v>
      </c>
      <c r="E46" s="19">
        <f t="shared" si="5"/>
        <v>-150450.59895092351</v>
      </c>
      <c r="F46" s="19">
        <f t="shared" si="0"/>
        <v>760238.36104907619</v>
      </c>
      <c r="G46" s="25">
        <f t="shared" si="6"/>
        <v>-15178.149333333329</v>
      </c>
      <c r="H46" s="25">
        <f t="shared" si="6"/>
        <v>2507.5099825153916</v>
      </c>
      <c r="I46" s="19">
        <f t="shared" si="7"/>
        <v>101365.11480654354</v>
      </c>
      <c r="J46" s="18">
        <f t="shared" si="1"/>
        <v>658873.24624253262</v>
      </c>
      <c r="K46" s="34">
        <f>(J34+J46+SUM(J35:J45)*2)/24</f>
        <v>726449.98944689508</v>
      </c>
      <c r="L46" s="23"/>
    </row>
    <row r="47" spans="1:15" ht="12.75" x14ac:dyDescent="0.2">
      <c r="A47" s="1"/>
      <c r="B47" s="32">
        <v>44227</v>
      </c>
      <c r="C47" s="33"/>
      <c r="D47" s="18">
        <f t="shared" si="5"/>
        <v>910688.95999999973</v>
      </c>
      <c r="E47" s="19">
        <f t="shared" si="5"/>
        <v>-150450.59895092351</v>
      </c>
      <c r="F47" s="19">
        <f t="shared" si="0"/>
        <v>760238.36104907619</v>
      </c>
      <c r="G47" s="25">
        <f t="shared" si="6"/>
        <v>-15178.149333333329</v>
      </c>
      <c r="H47" s="25">
        <f t="shared" si="6"/>
        <v>2507.5099825153916</v>
      </c>
      <c r="I47" s="19">
        <f t="shared" si="7"/>
        <v>114035.75415736149</v>
      </c>
      <c r="J47" s="18">
        <f t="shared" si="1"/>
        <v>646202.60689171473</v>
      </c>
      <c r="K47" s="34">
        <f>(J35+J47+SUM(J36:J46)*2)/24</f>
        <v>717474.95324006572</v>
      </c>
    </row>
    <row r="48" spans="1:15" ht="12.75" x14ac:dyDescent="0.2">
      <c r="A48" s="1"/>
      <c r="B48" s="32">
        <v>44255</v>
      </c>
      <c r="C48" s="33"/>
      <c r="D48" s="18">
        <f t="shared" si="5"/>
        <v>910688.95999999973</v>
      </c>
      <c r="E48" s="19">
        <f t="shared" si="5"/>
        <v>-150450.59895092351</v>
      </c>
      <c r="F48" s="19">
        <f t="shared" si="0"/>
        <v>760238.36104907619</v>
      </c>
      <c r="G48" s="25">
        <f t="shared" si="6"/>
        <v>-15178.149333333329</v>
      </c>
      <c r="H48" s="25">
        <f t="shared" si="6"/>
        <v>2507.5099825153916</v>
      </c>
      <c r="I48" s="19">
        <f t="shared" si="7"/>
        <v>126706.39350817943</v>
      </c>
      <c r="J48" s="18">
        <f t="shared" si="1"/>
        <v>633531.96754089673</v>
      </c>
      <c r="K48" s="34">
        <f t="shared" si="8"/>
        <v>707444.03042066807</v>
      </c>
      <c r="L48" s="23"/>
    </row>
    <row r="49" spans="1:16" s="23" customFormat="1" ht="12.75" x14ac:dyDescent="0.2">
      <c r="A49" s="1"/>
      <c r="B49" s="32">
        <v>44286</v>
      </c>
      <c r="C49" s="33"/>
      <c r="D49" s="18">
        <f t="shared" si="5"/>
        <v>910688.95999999973</v>
      </c>
      <c r="E49" s="19">
        <f t="shared" si="5"/>
        <v>-150450.59895092351</v>
      </c>
      <c r="F49" s="19">
        <f t="shared" si="0"/>
        <v>760238.36104907619</v>
      </c>
      <c r="G49" s="25">
        <f t="shared" si="6"/>
        <v>-15178.149333333329</v>
      </c>
      <c r="H49" s="25">
        <f t="shared" si="6"/>
        <v>2507.5099825153916</v>
      </c>
      <c r="I49" s="19">
        <f t="shared" si="7"/>
        <v>139377.03285899738</v>
      </c>
      <c r="J49" s="18">
        <f t="shared" si="1"/>
        <v>620861.32819007884</v>
      </c>
      <c r="K49" s="34">
        <f t="shared" si="8"/>
        <v>696357.22098870249</v>
      </c>
    </row>
    <row r="50" spans="1:16" s="23" customFormat="1" ht="12.75" x14ac:dyDescent="0.2">
      <c r="A50" s="1"/>
      <c r="B50" s="37">
        <v>44316</v>
      </c>
      <c r="C50" s="38"/>
      <c r="D50" s="39">
        <f t="shared" si="5"/>
        <v>910688.95999999973</v>
      </c>
      <c r="E50" s="40">
        <f t="shared" si="5"/>
        <v>-150450.59895092351</v>
      </c>
      <c r="F50" s="40">
        <f t="shared" si="0"/>
        <v>760238.36104907619</v>
      </c>
      <c r="G50" s="41">
        <f t="shared" si="6"/>
        <v>-15178.149333333329</v>
      </c>
      <c r="H50" s="41">
        <f t="shared" si="6"/>
        <v>2507.5099825153916</v>
      </c>
      <c r="I50" s="40">
        <f t="shared" si="7"/>
        <v>152047.67220981533</v>
      </c>
      <c r="J50" s="39">
        <f t="shared" si="1"/>
        <v>608190.68883926084</v>
      </c>
      <c r="K50" s="42">
        <f>(J38+J50+SUM(J39:J49)*2)/24</f>
        <v>684214.52494416863</v>
      </c>
    </row>
    <row r="51" spans="1:16" ht="12.75" x14ac:dyDescent="0.2">
      <c r="A51" s="1"/>
      <c r="B51" s="20">
        <v>44347</v>
      </c>
      <c r="C51" s="20"/>
      <c r="D51" s="18">
        <f t="shared" si="5"/>
        <v>910688.95999999973</v>
      </c>
      <c r="E51" s="19">
        <f t="shared" si="5"/>
        <v>-150450.59895092351</v>
      </c>
      <c r="F51" s="19">
        <f t="shared" si="0"/>
        <v>760238.36104907619</v>
      </c>
      <c r="G51" s="25">
        <f t="shared" si="6"/>
        <v>-15178.149333333329</v>
      </c>
      <c r="H51" s="25">
        <f t="shared" si="6"/>
        <v>2507.5099825153916</v>
      </c>
      <c r="I51" s="19">
        <f t="shared" si="7"/>
        <v>164718.31156063327</v>
      </c>
      <c r="J51" s="18">
        <f t="shared" si="1"/>
        <v>595520.04948844295</v>
      </c>
      <c r="K51" s="21">
        <f t="shared" si="8"/>
        <v>671543.88559335063</v>
      </c>
    </row>
    <row r="52" spans="1:16" ht="12.75" x14ac:dyDescent="0.2">
      <c r="A52" s="1"/>
      <c r="B52" s="20">
        <v>44377</v>
      </c>
      <c r="C52" s="20"/>
      <c r="D52" s="18">
        <f t="shared" si="5"/>
        <v>910688.95999999973</v>
      </c>
      <c r="E52" s="19">
        <f t="shared" si="5"/>
        <v>-150450.59895092351</v>
      </c>
      <c r="F52" s="19">
        <f t="shared" si="0"/>
        <v>760238.36104907619</v>
      </c>
      <c r="G52" s="25">
        <f t="shared" si="6"/>
        <v>-15178.149333333329</v>
      </c>
      <c r="H52" s="25">
        <f t="shared" si="6"/>
        <v>2507.5099825153916</v>
      </c>
      <c r="I52" s="19">
        <f t="shared" si="7"/>
        <v>177388.95091145122</v>
      </c>
      <c r="J52" s="18">
        <f t="shared" si="1"/>
        <v>582849.41013762495</v>
      </c>
      <c r="K52" s="21">
        <f t="shared" si="8"/>
        <v>658873.24624253262</v>
      </c>
    </row>
    <row r="53" spans="1:16" ht="12.75" x14ac:dyDescent="0.2">
      <c r="A53" s="1"/>
      <c r="B53" s="20">
        <v>44408</v>
      </c>
      <c r="C53" s="20"/>
      <c r="D53" s="18">
        <f t="shared" si="5"/>
        <v>910688.95999999973</v>
      </c>
      <c r="E53" s="19">
        <f t="shared" si="5"/>
        <v>-150450.59895092351</v>
      </c>
      <c r="F53" s="19">
        <f t="shared" si="0"/>
        <v>760238.36104907619</v>
      </c>
      <c r="G53" s="25">
        <f t="shared" si="6"/>
        <v>-15178.149333333329</v>
      </c>
      <c r="H53" s="25">
        <f t="shared" si="6"/>
        <v>2507.5099825153916</v>
      </c>
      <c r="I53" s="19">
        <f t="shared" si="7"/>
        <v>190059.59026226916</v>
      </c>
      <c r="J53" s="18">
        <f t="shared" si="1"/>
        <v>570178.77078680706</v>
      </c>
      <c r="K53" s="21">
        <f t="shared" si="8"/>
        <v>646202.60689171473</v>
      </c>
    </row>
    <row r="54" spans="1:16" ht="12.75" x14ac:dyDescent="0.2">
      <c r="A54" s="1"/>
      <c r="B54" s="20">
        <v>44439</v>
      </c>
      <c r="C54" s="20"/>
      <c r="D54" s="18">
        <f t="shared" si="5"/>
        <v>910688.95999999973</v>
      </c>
      <c r="E54" s="19">
        <f t="shared" si="5"/>
        <v>-150450.59895092351</v>
      </c>
      <c r="F54" s="19">
        <f t="shared" si="0"/>
        <v>760238.36104907619</v>
      </c>
      <c r="G54" s="25">
        <f t="shared" si="6"/>
        <v>-15178.149333333329</v>
      </c>
      <c r="H54" s="25">
        <f t="shared" si="6"/>
        <v>2507.5099825153916</v>
      </c>
      <c r="I54" s="19">
        <f t="shared" si="7"/>
        <v>202730.22961308711</v>
      </c>
      <c r="J54" s="18">
        <f t="shared" si="1"/>
        <v>557508.13143598905</v>
      </c>
      <c r="K54" s="21">
        <f t="shared" si="8"/>
        <v>633531.96754089673</v>
      </c>
      <c r="L54" s="23"/>
    </row>
    <row r="55" spans="1:16" s="23" customFormat="1" ht="12.75" x14ac:dyDescent="0.2">
      <c r="A55" s="1"/>
      <c r="B55" s="20">
        <v>44469</v>
      </c>
      <c r="C55" s="20"/>
      <c r="D55" s="18">
        <f t="shared" si="5"/>
        <v>910688.95999999973</v>
      </c>
      <c r="E55" s="19">
        <f t="shared" si="5"/>
        <v>-150450.59895092351</v>
      </c>
      <c r="F55" s="19">
        <f t="shared" si="0"/>
        <v>760238.36104907619</v>
      </c>
      <c r="G55" s="25">
        <f t="shared" si="6"/>
        <v>-15178.149333333329</v>
      </c>
      <c r="H55" s="25">
        <f t="shared" si="6"/>
        <v>2507.5099825153916</v>
      </c>
      <c r="I55" s="19">
        <f t="shared" si="7"/>
        <v>215400.86896390506</v>
      </c>
      <c r="J55" s="18">
        <f t="shared" si="1"/>
        <v>544837.49208517116</v>
      </c>
      <c r="K55" s="21">
        <f t="shared" si="8"/>
        <v>620861.32819007873</v>
      </c>
      <c r="M55" s="3"/>
      <c r="N55" s="3"/>
      <c r="O55" s="3"/>
      <c r="P55" s="19"/>
    </row>
    <row r="56" spans="1:16" ht="15" x14ac:dyDescent="0.35">
      <c r="A56" s="1"/>
      <c r="B56" s="20">
        <v>44500</v>
      </c>
      <c r="C56" s="20"/>
      <c r="D56" s="18">
        <f t="shared" ref="D56:E71" si="9">D55</f>
        <v>910688.95999999973</v>
      </c>
      <c r="E56" s="19">
        <f t="shared" si="9"/>
        <v>-150450.59895092351</v>
      </c>
      <c r="F56" s="19">
        <f t="shared" si="0"/>
        <v>760238.36104907619</v>
      </c>
      <c r="G56" s="25">
        <f t="shared" si="6"/>
        <v>-15178.149333333329</v>
      </c>
      <c r="H56" s="25">
        <f t="shared" si="6"/>
        <v>2507.5099825153916</v>
      </c>
      <c r="I56" s="19">
        <f t="shared" si="7"/>
        <v>228071.508314723</v>
      </c>
      <c r="J56" s="18">
        <f t="shared" si="1"/>
        <v>532166.85273435316</v>
      </c>
      <c r="K56" s="21">
        <f t="shared" si="8"/>
        <v>608190.68883926095</v>
      </c>
      <c r="P56" s="43"/>
    </row>
    <row r="57" spans="1:16" ht="12.75" x14ac:dyDescent="0.2">
      <c r="A57" s="1"/>
      <c r="B57" s="20">
        <v>44530</v>
      </c>
      <c r="C57" s="20"/>
      <c r="D57" s="18">
        <f t="shared" si="9"/>
        <v>910688.95999999973</v>
      </c>
      <c r="E57" s="19">
        <f t="shared" si="9"/>
        <v>-150450.59895092351</v>
      </c>
      <c r="F57" s="19">
        <f t="shared" si="0"/>
        <v>760238.36104907619</v>
      </c>
      <c r="G57" s="25">
        <f t="shared" si="6"/>
        <v>-15178.149333333329</v>
      </c>
      <c r="H57" s="25">
        <f t="shared" si="6"/>
        <v>2507.5099825153916</v>
      </c>
      <c r="I57" s="19">
        <f t="shared" si="7"/>
        <v>240742.14766554095</v>
      </c>
      <c r="J57" s="18">
        <f t="shared" si="1"/>
        <v>519496.21338353527</v>
      </c>
      <c r="K57" s="21">
        <f>(J45+J57+SUM(J46:J56)*2)/24</f>
        <v>595520.04948844295</v>
      </c>
      <c r="P57" s="19"/>
    </row>
    <row r="58" spans="1:16" ht="12.75" x14ac:dyDescent="0.2">
      <c r="A58" s="1"/>
      <c r="B58" s="22">
        <v>44561</v>
      </c>
      <c r="C58" s="20"/>
      <c r="D58" s="18">
        <f t="shared" si="9"/>
        <v>910688.95999999973</v>
      </c>
      <c r="E58" s="19">
        <f t="shared" si="9"/>
        <v>-150450.59895092351</v>
      </c>
      <c r="F58" s="19">
        <f t="shared" si="0"/>
        <v>760238.36104907619</v>
      </c>
      <c r="G58" s="25">
        <f t="shared" si="6"/>
        <v>-15178.149333333329</v>
      </c>
      <c r="H58" s="25">
        <f t="shared" si="6"/>
        <v>2507.5099825153916</v>
      </c>
      <c r="I58" s="19">
        <f t="shared" si="7"/>
        <v>253412.7870163589</v>
      </c>
      <c r="J58" s="18">
        <f t="shared" si="1"/>
        <v>506825.57403271727</v>
      </c>
      <c r="K58" s="21">
        <f t="shared" si="8"/>
        <v>582849.41013762495</v>
      </c>
      <c r="L58" s="23"/>
    </row>
    <row r="59" spans="1:16" s="23" customFormat="1" ht="12.75" x14ac:dyDescent="0.2">
      <c r="A59" s="1"/>
      <c r="B59" s="20">
        <v>44592</v>
      </c>
      <c r="C59" s="20"/>
      <c r="D59" s="18">
        <f t="shared" si="9"/>
        <v>910688.95999999973</v>
      </c>
      <c r="E59" s="19">
        <f t="shared" si="9"/>
        <v>-150450.59895092351</v>
      </c>
      <c r="F59" s="19">
        <f t="shared" si="0"/>
        <v>760238.36104907619</v>
      </c>
      <c r="G59" s="25">
        <f t="shared" si="6"/>
        <v>-15178.149333333329</v>
      </c>
      <c r="H59" s="25">
        <f t="shared" si="6"/>
        <v>2507.5099825153916</v>
      </c>
      <c r="I59" s="19">
        <f t="shared" si="7"/>
        <v>266083.42636717681</v>
      </c>
      <c r="J59" s="18">
        <f t="shared" si="1"/>
        <v>494154.93468189938</v>
      </c>
      <c r="K59" s="21">
        <f t="shared" si="8"/>
        <v>570178.77078680706</v>
      </c>
      <c r="M59" s="3"/>
      <c r="N59" s="3"/>
      <c r="O59" s="3"/>
      <c r="P59" s="3"/>
    </row>
    <row r="60" spans="1:16" ht="12.75" x14ac:dyDescent="0.2">
      <c r="A60" s="1"/>
      <c r="B60" s="20">
        <v>44620</v>
      </c>
      <c r="C60" s="20"/>
      <c r="D60" s="18">
        <f t="shared" si="9"/>
        <v>910688.95999999973</v>
      </c>
      <c r="E60" s="19">
        <f t="shared" si="9"/>
        <v>-150450.59895092351</v>
      </c>
      <c r="F60" s="19">
        <f t="shared" si="0"/>
        <v>760238.36104907619</v>
      </c>
      <c r="G60" s="25">
        <f t="shared" si="6"/>
        <v>-15178.149333333329</v>
      </c>
      <c r="H60" s="25">
        <f t="shared" si="6"/>
        <v>2507.5099825153916</v>
      </c>
      <c r="I60" s="19">
        <f t="shared" si="7"/>
        <v>278754.0657179947</v>
      </c>
      <c r="J60" s="18">
        <f t="shared" si="1"/>
        <v>481484.29533108149</v>
      </c>
      <c r="K60" s="21">
        <f t="shared" si="8"/>
        <v>557508.13143598917</v>
      </c>
    </row>
    <row r="61" spans="1:16" ht="12.75" x14ac:dyDescent="0.2">
      <c r="A61" s="1"/>
      <c r="B61" s="20">
        <v>44651</v>
      </c>
      <c r="C61" s="20"/>
      <c r="D61" s="18">
        <f t="shared" si="9"/>
        <v>910688.95999999973</v>
      </c>
      <c r="E61" s="19">
        <f t="shared" si="9"/>
        <v>-150450.59895092351</v>
      </c>
      <c r="F61" s="19">
        <f t="shared" si="0"/>
        <v>760238.36104907619</v>
      </c>
      <c r="G61" s="25">
        <f t="shared" si="6"/>
        <v>-15178.149333333329</v>
      </c>
      <c r="H61" s="25">
        <f t="shared" si="6"/>
        <v>2507.5099825153916</v>
      </c>
      <c r="I61" s="19">
        <f t="shared" si="7"/>
        <v>291424.70506881259</v>
      </c>
      <c r="J61" s="18">
        <f t="shared" si="1"/>
        <v>468813.6559802636</v>
      </c>
      <c r="K61" s="21">
        <f t="shared" si="8"/>
        <v>544837.49208517116</v>
      </c>
    </row>
    <row r="62" spans="1:16" ht="12.75" x14ac:dyDescent="0.2">
      <c r="A62" s="1"/>
      <c r="B62" s="20">
        <v>44681</v>
      </c>
      <c r="C62" s="20"/>
      <c r="D62" s="18">
        <f t="shared" si="9"/>
        <v>910688.95999999973</v>
      </c>
      <c r="E62" s="19">
        <f t="shared" si="9"/>
        <v>-150450.59895092351</v>
      </c>
      <c r="F62" s="19">
        <f t="shared" si="0"/>
        <v>760238.36104907619</v>
      </c>
      <c r="G62" s="25">
        <f t="shared" si="6"/>
        <v>-15178.149333333329</v>
      </c>
      <c r="H62" s="25">
        <f t="shared" si="6"/>
        <v>2507.5099825153916</v>
      </c>
      <c r="I62" s="19">
        <f t="shared" si="7"/>
        <v>304095.34441963048</v>
      </c>
      <c r="J62" s="18">
        <f t="shared" si="1"/>
        <v>456143.01662944572</v>
      </c>
      <c r="K62" s="21">
        <f t="shared" si="8"/>
        <v>532166.85273435316</v>
      </c>
    </row>
    <row r="63" spans="1:16" ht="12.75" x14ac:dyDescent="0.2">
      <c r="A63" s="1"/>
      <c r="B63" s="20">
        <v>44712</v>
      </c>
      <c r="C63" s="33"/>
      <c r="D63" s="18">
        <f t="shared" si="9"/>
        <v>910688.95999999973</v>
      </c>
      <c r="E63" s="19">
        <f t="shared" si="9"/>
        <v>-150450.59895092351</v>
      </c>
      <c r="F63" s="19">
        <f t="shared" si="0"/>
        <v>760238.36104907619</v>
      </c>
      <c r="G63" s="25">
        <f t="shared" si="6"/>
        <v>-15178.149333333329</v>
      </c>
      <c r="H63" s="25">
        <f t="shared" si="6"/>
        <v>2507.5099825153916</v>
      </c>
      <c r="I63" s="19">
        <f t="shared" si="7"/>
        <v>316765.98377044837</v>
      </c>
      <c r="J63" s="18">
        <f t="shared" si="1"/>
        <v>443472.37727862783</v>
      </c>
      <c r="K63" s="21">
        <f t="shared" si="8"/>
        <v>519496.21338353521</v>
      </c>
      <c r="L63" s="23"/>
    </row>
    <row r="64" spans="1:16" ht="12.75" x14ac:dyDescent="0.2">
      <c r="A64" s="1"/>
      <c r="B64" s="20">
        <v>44742</v>
      </c>
      <c r="C64" s="33"/>
      <c r="D64" s="18">
        <f t="shared" si="9"/>
        <v>910688.95999999973</v>
      </c>
      <c r="E64" s="19">
        <f t="shared" si="9"/>
        <v>-150450.59895092351</v>
      </c>
      <c r="F64" s="19">
        <f t="shared" si="0"/>
        <v>760238.36104907619</v>
      </c>
      <c r="G64" s="25">
        <f t="shared" si="6"/>
        <v>-15178.149333333329</v>
      </c>
      <c r="H64" s="25">
        <f t="shared" si="6"/>
        <v>2507.5099825153916</v>
      </c>
      <c r="I64" s="19">
        <f t="shared" si="7"/>
        <v>329436.62312126625</v>
      </c>
      <c r="J64" s="18">
        <f t="shared" si="1"/>
        <v>430801.73792780994</v>
      </c>
      <c r="K64" s="21">
        <f t="shared" si="8"/>
        <v>506825.57403271738</v>
      </c>
    </row>
    <row r="65" spans="1:13" ht="12.75" x14ac:dyDescent="0.2">
      <c r="A65" s="1"/>
      <c r="B65" s="20">
        <v>44773</v>
      </c>
      <c r="C65" s="33"/>
      <c r="D65" s="18">
        <f t="shared" si="9"/>
        <v>910688.95999999973</v>
      </c>
      <c r="E65" s="19">
        <f t="shared" si="9"/>
        <v>-150450.59895092351</v>
      </c>
      <c r="F65" s="19">
        <f t="shared" si="0"/>
        <v>760238.36104907619</v>
      </c>
      <c r="G65" s="25">
        <f t="shared" si="6"/>
        <v>-15178.149333333329</v>
      </c>
      <c r="H65" s="25">
        <f t="shared" si="6"/>
        <v>2507.5099825153916</v>
      </c>
      <c r="I65" s="19">
        <f t="shared" si="7"/>
        <v>342107.26247208414</v>
      </c>
      <c r="J65" s="18">
        <f t="shared" si="1"/>
        <v>418131.09857699205</v>
      </c>
      <c r="K65" s="21">
        <f t="shared" si="8"/>
        <v>494154.93468189944</v>
      </c>
    </row>
    <row r="66" spans="1:13" ht="12.75" x14ac:dyDescent="0.2">
      <c r="B66" s="20">
        <v>44804</v>
      </c>
      <c r="C66" s="23"/>
      <c r="D66" s="18">
        <f t="shared" si="9"/>
        <v>910688.95999999973</v>
      </c>
      <c r="E66" s="19">
        <f t="shared" si="9"/>
        <v>-150450.59895092351</v>
      </c>
      <c r="F66" s="19">
        <f t="shared" si="0"/>
        <v>760238.36104907619</v>
      </c>
      <c r="G66" s="25">
        <f t="shared" si="6"/>
        <v>-15178.149333333329</v>
      </c>
      <c r="H66" s="25">
        <f t="shared" si="6"/>
        <v>2507.5099825153916</v>
      </c>
      <c r="I66" s="19">
        <f t="shared" si="7"/>
        <v>354777.90182290203</v>
      </c>
      <c r="J66" s="18">
        <f t="shared" si="1"/>
        <v>405460.45922617416</v>
      </c>
      <c r="K66" s="21">
        <f t="shared" si="8"/>
        <v>481484.29533108155</v>
      </c>
      <c r="L66" s="23"/>
    </row>
    <row r="67" spans="1:13" ht="12.75" x14ac:dyDescent="0.2">
      <c r="B67" s="20">
        <v>44834</v>
      </c>
      <c r="C67" s="23"/>
      <c r="D67" s="18">
        <f t="shared" si="9"/>
        <v>910688.95999999973</v>
      </c>
      <c r="E67" s="19">
        <f t="shared" si="9"/>
        <v>-150450.59895092351</v>
      </c>
      <c r="F67" s="19">
        <f t="shared" si="0"/>
        <v>760238.36104907619</v>
      </c>
      <c r="G67" s="25">
        <f t="shared" si="6"/>
        <v>-15178.149333333329</v>
      </c>
      <c r="H67" s="25">
        <f t="shared" si="6"/>
        <v>2507.5099825153916</v>
      </c>
      <c r="I67" s="19">
        <f t="shared" si="7"/>
        <v>367448.54117371992</v>
      </c>
      <c r="J67" s="18">
        <f t="shared" si="1"/>
        <v>392789.81987535628</v>
      </c>
      <c r="K67" s="21">
        <f t="shared" si="8"/>
        <v>468813.6559802636</v>
      </c>
      <c r="L67" s="23"/>
      <c r="M67" s="23"/>
    </row>
    <row r="68" spans="1:13" ht="12.75" x14ac:dyDescent="0.2">
      <c r="B68" s="20">
        <v>44865</v>
      </c>
      <c r="C68" s="23"/>
      <c r="D68" s="18">
        <f t="shared" si="9"/>
        <v>910688.95999999973</v>
      </c>
      <c r="E68" s="19">
        <f t="shared" si="9"/>
        <v>-150450.59895092351</v>
      </c>
      <c r="F68" s="19">
        <f t="shared" si="0"/>
        <v>760238.36104907619</v>
      </c>
      <c r="G68" s="25">
        <f t="shared" si="6"/>
        <v>-15178.149333333329</v>
      </c>
      <c r="H68" s="25">
        <f t="shared" si="6"/>
        <v>2507.5099825153916</v>
      </c>
      <c r="I68" s="19">
        <f t="shared" si="7"/>
        <v>380119.18052453781</v>
      </c>
      <c r="J68" s="18">
        <f t="shared" si="1"/>
        <v>380119.18052453839</v>
      </c>
      <c r="K68" s="21">
        <f>(J56+J68+SUM(J57:J67)*2)/24</f>
        <v>456143.01662944577</v>
      </c>
      <c r="L68" s="23"/>
      <c r="M68" s="23"/>
    </row>
    <row r="69" spans="1:13" ht="12.75" x14ac:dyDescent="0.2">
      <c r="B69" s="20">
        <v>44895</v>
      </c>
      <c r="C69" s="23"/>
      <c r="D69" s="18">
        <f t="shared" si="9"/>
        <v>910688.95999999973</v>
      </c>
      <c r="E69" s="19">
        <f t="shared" si="9"/>
        <v>-150450.59895092351</v>
      </c>
      <c r="F69" s="19">
        <f t="shared" si="0"/>
        <v>760238.36104907619</v>
      </c>
      <c r="G69" s="25">
        <f t="shared" si="6"/>
        <v>-15178.149333333329</v>
      </c>
      <c r="H69" s="25">
        <f t="shared" si="6"/>
        <v>2507.5099825153916</v>
      </c>
      <c r="I69" s="19">
        <f t="shared" si="7"/>
        <v>392789.81987535569</v>
      </c>
      <c r="J69" s="18">
        <f t="shared" si="1"/>
        <v>367448.5411737205</v>
      </c>
      <c r="K69" s="21">
        <f t="shared" si="8"/>
        <v>443472.37727862777</v>
      </c>
      <c r="L69" s="23"/>
      <c r="M69" s="23"/>
    </row>
    <row r="70" spans="1:13" ht="12.75" x14ac:dyDescent="0.2">
      <c r="B70" s="22">
        <v>44926</v>
      </c>
      <c r="C70" s="23"/>
      <c r="D70" s="18">
        <f t="shared" si="9"/>
        <v>910688.95999999973</v>
      </c>
      <c r="E70" s="19">
        <f t="shared" si="9"/>
        <v>-150450.59895092351</v>
      </c>
      <c r="F70" s="19">
        <f t="shared" si="0"/>
        <v>760238.36104907619</v>
      </c>
      <c r="G70" s="25">
        <f t="shared" si="6"/>
        <v>-15178.149333333329</v>
      </c>
      <c r="H70" s="25">
        <f t="shared" si="6"/>
        <v>2507.5099825153916</v>
      </c>
      <c r="I70" s="19">
        <f t="shared" si="7"/>
        <v>405460.45922617358</v>
      </c>
      <c r="J70" s="18">
        <f t="shared" si="1"/>
        <v>354777.90182290261</v>
      </c>
      <c r="K70" s="21">
        <f t="shared" si="8"/>
        <v>430801.73792781006</v>
      </c>
      <c r="L70" s="23"/>
      <c r="M70" s="23"/>
    </row>
    <row r="71" spans="1:13" ht="12.75" x14ac:dyDescent="0.2">
      <c r="B71" s="20">
        <v>44957</v>
      </c>
      <c r="C71" s="23"/>
      <c r="D71" s="18">
        <f t="shared" si="9"/>
        <v>910688.95999999973</v>
      </c>
      <c r="E71" s="19">
        <f t="shared" si="9"/>
        <v>-150450.59895092351</v>
      </c>
      <c r="F71" s="19">
        <f t="shared" si="0"/>
        <v>760238.36104907619</v>
      </c>
      <c r="G71" s="25">
        <f t="shared" si="6"/>
        <v>-15178.149333333329</v>
      </c>
      <c r="H71" s="25">
        <f t="shared" si="6"/>
        <v>2507.5099825153916</v>
      </c>
      <c r="I71" s="19">
        <f t="shared" si="7"/>
        <v>418131.09857699147</v>
      </c>
      <c r="J71" s="18">
        <f t="shared" si="1"/>
        <v>342107.26247208472</v>
      </c>
      <c r="K71" s="21">
        <f t="shared" si="8"/>
        <v>418131.09857699199</v>
      </c>
      <c r="L71" s="23"/>
      <c r="M71" s="23"/>
    </row>
    <row r="72" spans="1:13" ht="12.75" x14ac:dyDescent="0.2">
      <c r="B72" s="20">
        <v>44985</v>
      </c>
      <c r="D72" s="18">
        <f t="shared" ref="D72:E87" si="10">D71</f>
        <v>910688.95999999973</v>
      </c>
      <c r="E72" s="19">
        <f t="shared" si="10"/>
        <v>-150450.59895092351</v>
      </c>
      <c r="F72" s="19">
        <f t="shared" si="0"/>
        <v>760238.36104907619</v>
      </c>
      <c r="G72" s="25">
        <f t="shared" si="6"/>
        <v>-15178.149333333329</v>
      </c>
      <c r="H72" s="25">
        <f t="shared" si="6"/>
        <v>2507.5099825153916</v>
      </c>
      <c r="I72" s="19">
        <f t="shared" si="7"/>
        <v>430801.73792780936</v>
      </c>
      <c r="J72" s="18">
        <f t="shared" si="1"/>
        <v>329436.62312126684</v>
      </c>
      <c r="K72" s="21">
        <f t="shared" si="8"/>
        <v>405460.45922617411</v>
      </c>
    </row>
    <row r="73" spans="1:13" ht="12.75" x14ac:dyDescent="0.2">
      <c r="B73" s="20">
        <v>45016</v>
      </c>
      <c r="D73" s="18">
        <f t="shared" si="10"/>
        <v>910688.95999999973</v>
      </c>
      <c r="E73" s="19">
        <f t="shared" si="10"/>
        <v>-150450.59895092351</v>
      </c>
      <c r="F73" s="19">
        <f t="shared" si="0"/>
        <v>760238.36104907619</v>
      </c>
      <c r="G73" s="25">
        <f t="shared" si="6"/>
        <v>-15178.149333333329</v>
      </c>
      <c r="H73" s="25">
        <f t="shared" si="6"/>
        <v>2507.5099825153916</v>
      </c>
      <c r="I73" s="19">
        <f t="shared" si="7"/>
        <v>443472.37727862725</v>
      </c>
      <c r="J73" s="18">
        <f t="shared" si="1"/>
        <v>316765.98377044895</v>
      </c>
      <c r="K73" s="21">
        <f t="shared" si="8"/>
        <v>392789.81987535628</v>
      </c>
    </row>
    <row r="74" spans="1:13" ht="12.75" x14ac:dyDescent="0.2">
      <c r="B74" s="20">
        <v>45046</v>
      </c>
      <c r="D74" s="18">
        <f t="shared" si="10"/>
        <v>910688.95999999973</v>
      </c>
      <c r="E74" s="19">
        <f t="shared" si="10"/>
        <v>-150450.59895092351</v>
      </c>
      <c r="F74" s="19">
        <f t="shared" si="0"/>
        <v>760238.36104907619</v>
      </c>
      <c r="G74" s="25">
        <f t="shared" si="6"/>
        <v>-15178.149333333329</v>
      </c>
      <c r="H74" s="25">
        <f t="shared" si="6"/>
        <v>2507.5099825153916</v>
      </c>
      <c r="I74" s="19">
        <f t="shared" si="7"/>
        <v>456143.01662944513</v>
      </c>
      <c r="J74" s="18">
        <f t="shared" si="1"/>
        <v>304095.34441963106</v>
      </c>
      <c r="K74" s="21">
        <f t="shared" si="8"/>
        <v>380119.18052453833</v>
      </c>
    </row>
    <row r="75" spans="1:13" ht="12.75" x14ac:dyDescent="0.2">
      <c r="B75" s="20">
        <v>45077</v>
      </c>
      <c r="D75" s="18">
        <f t="shared" si="10"/>
        <v>910688.95999999973</v>
      </c>
      <c r="E75" s="19">
        <f t="shared" si="10"/>
        <v>-150450.59895092351</v>
      </c>
      <c r="F75" s="19">
        <f t="shared" si="0"/>
        <v>760238.36104907619</v>
      </c>
      <c r="G75" s="25">
        <f t="shared" si="6"/>
        <v>-15178.149333333329</v>
      </c>
      <c r="H75" s="25">
        <f t="shared" si="6"/>
        <v>2507.5099825153916</v>
      </c>
      <c r="I75" s="19">
        <f t="shared" si="7"/>
        <v>468813.65598026302</v>
      </c>
      <c r="J75" s="18">
        <f t="shared" si="1"/>
        <v>291424.70506881317</v>
      </c>
      <c r="K75" s="21">
        <f t="shared" si="8"/>
        <v>367448.5411737205</v>
      </c>
    </row>
    <row r="76" spans="1:13" ht="12.75" x14ac:dyDescent="0.2">
      <c r="B76" s="20">
        <v>45107</v>
      </c>
      <c r="C76" s="23"/>
      <c r="D76" s="18">
        <f t="shared" si="10"/>
        <v>910688.95999999973</v>
      </c>
      <c r="E76" s="19">
        <f t="shared" si="10"/>
        <v>-150450.59895092351</v>
      </c>
      <c r="F76" s="19">
        <f t="shared" si="0"/>
        <v>760238.36104907619</v>
      </c>
      <c r="G76" s="25">
        <f t="shared" si="6"/>
        <v>-15178.149333333329</v>
      </c>
      <c r="H76" s="25">
        <f t="shared" si="6"/>
        <v>2507.5099825153916</v>
      </c>
      <c r="I76" s="19">
        <f t="shared" si="7"/>
        <v>481484.29533108091</v>
      </c>
      <c r="J76" s="18">
        <f t="shared" si="1"/>
        <v>278754.06571799528</v>
      </c>
      <c r="K76" s="21">
        <f t="shared" si="8"/>
        <v>354777.90182290255</v>
      </c>
      <c r="L76" s="23"/>
    </row>
    <row r="77" spans="1:13" ht="12.75" x14ac:dyDescent="0.2">
      <c r="B77" s="20">
        <v>45138</v>
      </c>
      <c r="C77" s="23"/>
      <c r="D77" s="18">
        <f t="shared" si="10"/>
        <v>910688.95999999973</v>
      </c>
      <c r="E77" s="19">
        <f t="shared" si="10"/>
        <v>-150450.59895092351</v>
      </c>
      <c r="F77" s="19">
        <f t="shared" si="0"/>
        <v>760238.36104907619</v>
      </c>
      <c r="G77" s="25">
        <f t="shared" si="6"/>
        <v>-15178.149333333329</v>
      </c>
      <c r="H77" s="25">
        <f t="shared" si="6"/>
        <v>2507.5099825153916</v>
      </c>
      <c r="I77" s="19">
        <f t="shared" si="7"/>
        <v>494154.9346818988</v>
      </c>
      <c r="J77" s="18">
        <f t="shared" si="1"/>
        <v>266083.4263671774</v>
      </c>
      <c r="K77" s="21">
        <f t="shared" si="8"/>
        <v>342107.26247208467</v>
      </c>
      <c r="L77" s="23"/>
    </row>
    <row r="78" spans="1:13" ht="12.75" x14ac:dyDescent="0.2">
      <c r="B78" s="20">
        <v>45169</v>
      </c>
      <c r="C78" s="23"/>
      <c r="D78" s="18">
        <f t="shared" si="10"/>
        <v>910688.95999999973</v>
      </c>
      <c r="E78" s="19">
        <f t="shared" si="10"/>
        <v>-150450.59895092351</v>
      </c>
      <c r="F78" s="19">
        <f t="shared" si="0"/>
        <v>760238.36104907619</v>
      </c>
      <c r="G78" s="25">
        <f t="shared" si="6"/>
        <v>-15178.149333333329</v>
      </c>
      <c r="H78" s="25">
        <f t="shared" si="6"/>
        <v>2507.5099825153916</v>
      </c>
      <c r="I78" s="19">
        <f t="shared" si="7"/>
        <v>506825.57403271669</v>
      </c>
      <c r="J78" s="18">
        <f t="shared" si="1"/>
        <v>253412.78701635951</v>
      </c>
      <c r="K78" s="21">
        <f t="shared" si="8"/>
        <v>329436.62312126684</v>
      </c>
      <c r="L78" s="23"/>
    </row>
    <row r="79" spans="1:13" ht="12.75" x14ac:dyDescent="0.2">
      <c r="B79" s="20">
        <v>45199</v>
      </c>
      <c r="D79" s="18">
        <f t="shared" si="10"/>
        <v>910688.95999999973</v>
      </c>
      <c r="E79" s="19">
        <f t="shared" si="10"/>
        <v>-150450.59895092351</v>
      </c>
      <c r="F79" s="19">
        <f t="shared" si="0"/>
        <v>760238.36104907619</v>
      </c>
      <c r="G79" s="25">
        <f t="shared" si="6"/>
        <v>-15178.149333333329</v>
      </c>
      <c r="H79" s="25">
        <f t="shared" si="6"/>
        <v>2507.5099825153916</v>
      </c>
      <c r="I79" s="19">
        <f t="shared" si="7"/>
        <v>519496.21338353457</v>
      </c>
      <c r="J79" s="18">
        <f t="shared" si="1"/>
        <v>240742.14766554162</v>
      </c>
      <c r="K79" s="21">
        <f t="shared" si="8"/>
        <v>316765.98377044895</v>
      </c>
    </row>
    <row r="80" spans="1:13" ht="12.75" x14ac:dyDescent="0.2">
      <c r="B80" s="20">
        <v>45230</v>
      </c>
      <c r="C80" s="23"/>
      <c r="D80" s="18">
        <f t="shared" si="10"/>
        <v>910688.95999999973</v>
      </c>
      <c r="E80" s="19">
        <f t="shared" si="10"/>
        <v>-150450.59895092351</v>
      </c>
      <c r="F80" s="19">
        <f t="shared" si="0"/>
        <v>760238.36104907619</v>
      </c>
      <c r="G80" s="25">
        <f t="shared" si="6"/>
        <v>-15178.149333333329</v>
      </c>
      <c r="H80" s="25">
        <f t="shared" si="6"/>
        <v>2507.5099825153916</v>
      </c>
      <c r="I80" s="19">
        <f t="shared" si="7"/>
        <v>532166.85273435258</v>
      </c>
      <c r="J80" s="18">
        <f t="shared" si="1"/>
        <v>228071.50831472361</v>
      </c>
      <c r="K80" s="21">
        <f t="shared" si="8"/>
        <v>304095.34441963106</v>
      </c>
      <c r="L80" s="23"/>
    </row>
    <row r="81" spans="2:12" s="23" customFormat="1" ht="12.75" x14ac:dyDescent="0.2">
      <c r="B81" s="20">
        <v>45260</v>
      </c>
      <c r="D81" s="18">
        <f t="shared" si="10"/>
        <v>910688.95999999973</v>
      </c>
      <c r="E81" s="19">
        <f t="shared" si="10"/>
        <v>-150450.59895092351</v>
      </c>
      <c r="F81" s="19">
        <f t="shared" si="0"/>
        <v>760238.36104907619</v>
      </c>
      <c r="G81" s="25">
        <f t="shared" si="6"/>
        <v>-15178.149333333329</v>
      </c>
      <c r="H81" s="25">
        <f t="shared" si="6"/>
        <v>2507.5099825153916</v>
      </c>
      <c r="I81" s="19">
        <f t="shared" si="7"/>
        <v>544837.49208517058</v>
      </c>
      <c r="J81" s="18">
        <f t="shared" si="1"/>
        <v>215400.86896390561</v>
      </c>
      <c r="K81" s="21">
        <f t="shared" si="8"/>
        <v>291424.70506881311</v>
      </c>
    </row>
    <row r="82" spans="2:12" ht="12.75" x14ac:dyDescent="0.2">
      <c r="B82" s="20">
        <v>45291</v>
      </c>
      <c r="C82" s="23"/>
      <c r="D82" s="18">
        <f t="shared" si="10"/>
        <v>910688.95999999973</v>
      </c>
      <c r="E82" s="19">
        <f t="shared" si="10"/>
        <v>-150450.59895092351</v>
      </c>
      <c r="F82" s="19">
        <f t="shared" si="0"/>
        <v>760238.36104907619</v>
      </c>
      <c r="G82" s="25">
        <f t="shared" si="6"/>
        <v>-15178.149333333329</v>
      </c>
      <c r="H82" s="25">
        <f t="shared" si="6"/>
        <v>2507.5099825153916</v>
      </c>
      <c r="I82" s="19">
        <f t="shared" si="7"/>
        <v>557508.13143598859</v>
      </c>
      <c r="J82" s="18">
        <f t="shared" si="1"/>
        <v>202730.22961308761</v>
      </c>
      <c r="K82" s="21">
        <f t="shared" si="8"/>
        <v>278754.06571799522</v>
      </c>
    </row>
    <row r="83" spans="2:12" ht="12.75" x14ac:dyDescent="0.2">
      <c r="B83" s="20">
        <v>45322</v>
      </c>
      <c r="C83" s="23"/>
      <c r="D83" s="18">
        <f t="shared" si="10"/>
        <v>910688.95999999973</v>
      </c>
      <c r="E83" s="19">
        <f t="shared" si="10"/>
        <v>-150450.59895092351</v>
      </c>
      <c r="F83" s="19">
        <f t="shared" si="0"/>
        <v>760238.36104907619</v>
      </c>
      <c r="G83" s="25">
        <f t="shared" si="6"/>
        <v>-15178.149333333329</v>
      </c>
      <c r="H83" s="25">
        <f t="shared" si="6"/>
        <v>2507.5099825153916</v>
      </c>
      <c r="I83" s="19">
        <f t="shared" si="7"/>
        <v>570178.77078680659</v>
      </c>
      <c r="J83" s="18">
        <f t="shared" si="1"/>
        <v>190059.5902622696</v>
      </c>
      <c r="K83" s="21">
        <f t="shared" si="8"/>
        <v>266083.42636717734</v>
      </c>
    </row>
    <row r="84" spans="2:12" ht="12.75" x14ac:dyDescent="0.2">
      <c r="B84" s="20">
        <v>45351</v>
      </c>
      <c r="C84" s="23"/>
      <c r="D84" s="18">
        <f t="shared" si="10"/>
        <v>910688.95999999973</v>
      </c>
      <c r="E84" s="19">
        <f t="shared" si="10"/>
        <v>-150450.59895092351</v>
      </c>
      <c r="F84" s="19">
        <f t="shared" si="0"/>
        <v>760238.36104907619</v>
      </c>
      <c r="G84" s="25">
        <f t="shared" si="6"/>
        <v>-15178.149333333329</v>
      </c>
      <c r="H84" s="25">
        <f t="shared" si="6"/>
        <v>2507.5099825153916</v>
      </c>
      <c r="I84" s="19">
        <f t="shared" si="7"/>
        <v>582849.4101376246</v>
      </c>
      <c r="J84" s="18">
        <f t="shared" si="1"/>
        <v>177388.9509114516</v>
      </c>
      <c r="K84" s="21">
        <f t="shared" si="8"/>
        <v>253412.78701635939</v>
      </c>
    </row>
    <row r="85" spans="2:12" s="23" customFormat="1" ht="12.75" x14ac:dyDescent="0.2">
      <c r="B85" s="20">
        <v>45382</v>
      </c>
      <c r="D85" s="18">
        <f t="shared" si="10"/>
        <v>910688.95999999973</v>
      </c>
      <c r="E85" s="19">
        <f t="shared" si="10"/>
        <v>-150450.59895092351</v>
      </c>
      <c r="F85" s="19">
        <f t="shared" si="0"/>
        <v>760238.36104907619</v>
      </c>
      <c r="G85" s="25">
        <f t="shared" si="6"/>
        <v>-15178.149333333329</v>
      </c>
      <c r="H85" s="25">
        <f t="shared" si="6"/>
        <v>2507.5099825153916</v>
      </c>
      <c r="I85" s="19">
        <f t="shared" si="7"/>
        <v>595520.0494884426</v>
      </c>
      <c r="J85" s="18">
        <f t="shared" si="1"/>
        <v>164718.31156063359</v>
      </c>
      <c r="K85" s="21">
        <f t="shared" si="8"/>
        <v>240742.14766554142</v>
      </c>
    </row>
    <row r="86" spans="2:12" ht="12.75" x14ac:dyDescent="0.2">
      <c r="B86" s="20">
        <v>45412</v>
      </c>
      <c r="C86" s="23"/>
      <c r="D86" s="18">
        <f t="shared" si="10"/>
        <v>910688.95999999973</v>
      </c>
      <c r="E86" s="19">
        <f t="shared" si="10"/>
        <v>-150450.59895092351</v>
      </c>
      <c r="F86" s="19">
        <f t="shared" si="0"/>
        <v>760238.36104907619</v>
      </c>
      <c r="G86" s="25">
        <f t="shared" si="6"/>
        <v>-15178.149333333329</v>
      </c>
      <c r="H86" s="25">
        <f t="shared" si="6"/>
        <v>2507.5099825153916</v>
      </c>
      <c r="I86" s="19">
        <f t="shared" si="7"/>
        <v>608190.68883926061</v>
      </c>
      <c r="J86" s="18">
        <f t="shared" si="1"/>
        <v>152047.67220981559</v>
      </c>
      <c r="K86" s="21">
        <f t="shared" si="8"/>
        <v>228071.5083147235</v>
      </c>
    </row>
    <row r="87" spans="2:12" s="23" customFormat="1" ht="12.75" x14ac:dyDescent="0.2">
      <c r="B87" s="20">
        <v>45443</v>
      </c>
      <c r="D87" s="18">
        <f t="shared" si="10"/>
        <v>910688.95999999973</v>
      </c>
      <c r="E87" s="19">
        <f t="shared" si="10"/>
        <v>-150450.59895092351</v>
      </c>
      <c r="F87" s="19">
        <f t="shared" ref="F87:F98" si="11">SUM(D87:E87)</f>
        <v>760238.36104907619</v>
      </c>
      <c r="G87" s="25">
        <f t="shared" si="6"/>
        <v>-15178.149333333329</v>
      </c>
      <c r="H87" s="25">
        <f t="shared" si="6"/>
        <v>2507.5099825153916</v>
      </c>
      <c r="I87" s="19">
        <f t="shared" si="7"/>
        <v>620861.32819007861</v>
      </c>
      <c r="J87" s="18">
        <f t="shared" ref="J87:J98" si="12">F87-I87</f>
        <v>139377.03285899758</v>
      </c>
      <c r="K87" s="21">
        <f t="shared" si="8"/>
        <v>215400.86896390552</v>
      </c>
    </row>
    <row r="88" spans="2:12" ht="12.75" x14ac:dyDescent="0.2">
      <c r="B88" s="20">
        <v>45473</v>
      </c>
      <c r="C88" s="23"/>
      <c r="D88" s="18">
        <f t="shared" ref="D88:E98" si="13">D87</f>
        <v>910688.95999999973</v>
      </c>
      <c r="E88" s="19">
        <f t="shared" si="13"/>
        <v>-150450.59895092351</v>
      </c>
      <c r="F88" s="19">
        <f t="shared" si="11"/>
        <v>760238.36104907619</v>
      </c>
      <c r="G88" s="25">
        <f t="shared" si="6"/>
        <v>-15178.149333333329</v>
      </c>
      <c r="H88" s="25">
        <f t="shared" si="6"/>
        <v>2507.5099825153916</v>
      </c>
      <c r="I88" s="19">
        <f t="shared" si="7"/>
        <v>633531.96754089661</v>
      </c>
      <c r="J88" s="18">
        <f t="shared" si="12"/>
        <v>126706.39350817958</v>
      </c>
      <c r="K88" s="21">
        <f t="shared" si="8"/>
        <v>202730.22961308758</v>
      </c>
      <c r="L88" s="23"/>
    </row>
    <row r="89" spans="2:12" ht="12.75" x14ac:dyDescent="0.2">
      <c r="B89" s="20">
        <v>45504</v>
      </c>
      <c r="C89" s="23"/>
      <c r="D89" s="18">
        <f t="shared" si="13"/>
        <v>910688.95999999973</v>
      </c>
      <c r="E89" s="19">
        <f t="shared" si="13"/>
        <v>-150450.59895092351</v>
      </c>
      <c r="F89" s="19">
        <f t="shared" si="11"/>
        <v>760238.36104907619</v>
      </c>
      <c r="G89" s="25">
        <f t="shared" si="6"/>
        <v>-15178.149333333329</v>
      </c>
      <c r="H89" s="25">
        <f t="shared" si="6"/>
        <v>2507.5099825153916</v>
      </c>
      <c r="I89" s="19">
        <f t="shared" si="7"/>
        <v>646202.60689171462</v>
      </c>
      <c r="J89" s="18">
        <f t="shared" si="12"/>
        <v>114035.75415736157</v>
      </c>
      <c r="K89" s="21">
        <f t="shared" si="8"/>
        <v>190059.5902622696</v>
      </c>
    </row>
    <row r="90" spans="2:12" ht="12.75" x14ac:dyDescent="0.2">
      <c r="B90" s="20">
        <v>45535</v>
      </c>
      <c r="D90" s="18">
        <f t="shared" si="13"/>
        <v>910688.95999999973</v>
      </c>
      <c r="E90" s="19">
        <f t="shared" si="13"/>
        <v>-150450.59895092351</v>
      </c>
      <c r="F90" s="19">
        <f t="shared" si="11"/>
        <v>760238.36104907619</v>
      </c>
      <c r="G90" s="25">
        <f t="shared" si="6"/>
        <v>-15178.149333333329</v>
      </c>
      <c r="H90" s="25">
        <f t="shared" si="6"/>
        <v>2507.5099825153916</v>
      </c>
      <c r="I90" s="19">
        <f t="shared" si="7"/>
        <v>658873.24624253262</v>
      </c>
      <c r="J90" s="18">
        <f t="shared" si="12"/>
        <v>101365.11480654357</v>
      </c>
      <c r="K90" s="21">
        <f t="shared" si="8"/>
        <v>177388.9509114516</v>
      </c>
    </row>
    <row r="91" spans="2:12" ht="12.75" x14ac:dyDescent="0.2">
      <c r="B91" s="20">
        <v>45565</v>
      </c>
      <c r="C91" s="23"/>
      <c r="D91" s="18">
        <f t="shared" si="13"/>
        <v>910688.95999999973</v>
      </c>
      <c r="E91" s="19">
        <f t="shared" si="13"/>
        <v>-150450.59895092351</v>
      </c>
      <c r="F91" s="19">
        <f t="shared" si="11"/>
        <v>760238.36104907619</v>
      </c>
      <c r="G91" s="25">
        <f t="shared" si="6"/>
        <v>-15178.149333333329</v>
      </c>
      <c r="H91" s="25">
        <f t="shared" si="6"/>
        <v>2507.5099825153916</v>
      </c>
      <c r="I91" s="19">
        <f t="shared" si="7"/>
        <v>671543.88559335063</v>
      </c>
      <c r="J91" s="18">
        <f t="shared" si="12"/>
        <v>88694.475455725566</v>
      </c>
      <c r="K91" s="21">
        <f t="shared" si="8"/>
        <v>164718.31156063359</v>
      </c>
    </row>
    <row r="92" spans="2:12" ht="12.75" x14ac:dyDescent="0.2">
      <c r="B92" s="20">
        <v>45596</v>
      </c>
      <c r="C92" s="23"/>
      <c r="D92" s="18">
        <f t="shared" si="13"/>
        <v>910688.95999999973</v>
      </c>
      <c r="E92" s="19">
        <f t="shared" si="13"/>
        <v>-150450.59895092351</v>
      </c>
      <c r="F92" s="19">
        <f t="shared" si="11"/>
        <v>760238.36104907619</v>
      </c>
      <c r="G92" s="25">
        <f t="shared" si="6"/>
        <v>-15178.149333333329</v>
      </c>
      <c r="H92" s="25">
        <f t="shared" si="6"/>
        <v>2507.5099825153916</v>
      </c>
      <c r="I92" s="19">
        <f t="shared" si="7"/>
        <v>684214.52494416863</v>
      </c>
      <c r="J92" s="18">
        <f t="shared" si="12"/>
        <v>76023.836104907561</v>
      </c>
      <c r="K92" s="21">
        <f t="shared" si="8"/>
        <v>152047.67220981559</v>
      </c>
    </row>
    <row r="93" spans="2:12" ht="12.75" x14ac:dyDescent="0.2">
      <c r="B93" s="20">
        <v>45626</v>
      </c>
      <c r="C93" s="23"/>
      <c r="D93" s="18">
        <f t="shared" si="13"/>
        <v>910688.95999999973</v>
      </c>
      <c r="E93" s="19">
        <f t="shared" si="13"/>
        <v>-150450.59895092351</v>
      </c>
      <c r="F93" s="19">
        <f t="shared" si="11"/>
        <v>760238.36104907619</v>
      </c>
      <c r="G93" s="25">
        <f t="shared" si="6"/>
        <v>-15178.149333333329</v>
      </c>
      <c r="H93" s="25">
        <f t="shared" si="6"/>
        <v>2507.5099825153916</v>
      </c>
      <c r="I93" s="19">
        <f t="shared" si="7"/>
        <v>696885.16429498664</v>
      </c>
      <c r="J93" s="18">
        <f t="shared" si="12"/>
        <v>63353.196754089557</v>
      </c>
      <c r="K93" s="21">
        <f t="shared" si="8"/>
        <v>139377.03285899758</v>
      </c>
    </row>
    <row r="94" spans="2:12" ht="12.75" x14ac:dyDescent="0.2">
      <c r="B94" s="20">
        <v>45657</v>
      </c>
      <c r="C94" s="23"/>
      <c r="D94" s="18">
        <f t="shared" si="13"/>
        <v>910688.95999999973</v>
      </c>
      <c r="E94" s="19">
        <f t="shared" si="13"/>
        <v>-150450.59895092351</v>
      </c>
      <c r="F94" s="19">
        <f t="shared" si="11"/>
        <v>760238.36104907619</v>
      </c>
      <c r="G94" s="25">
        <f t="shared" si="6"/>
        <v>-15178.149333333329</v>
      </c>
      <c r="H94" s="25">
        <f t="shared" si="6"/>
        <v>2507.5099825153916</v>
      </c>
      <c r="I94" s="19">
        <f t="shared" si="7"/>
        <v>709555.80364580464</v>
      </c>
      <c r="J94" s="18">
        <f t="shared" si="12"/>
        <v>50682.557403271552</v>
      </c>
      <c r="K94" s="21">
        <f t="shared" si="8"/>
        <v>126706.39350817958</v>
      </c>
    </row>
    <row r="95" spans="2:12" ht="12.75" x14ac:dyDescent="0.2">
      <c r="B95" s="20">
        <v>45688</v>
      </c>
      <c r="C95" s="23"/>
      <c r="D95" s="18">
        <f t="shared" si="13"/>
        <v>910688.95999999973</v>
      </c>
      <c r="E95" s="19">
        <f t="shared" si="13"/>
        <v>-150450.59895092351</v>
      </c>
      <c r="F95" s="19">
        <f t="shared" si="11"/>
        <v>760238.36104907619</v>
      </c>
      <c r="G95" s="25">
        <f t="shared" si="6"/>
        <v>-15178.149333333329</v>
      </c>
      <c r="H95" s="25">
        <f t="shared" si="6"/>
        <v>2507.5099825153916</v>
      </c>
      <c r="I95" s="19">
        <f t="shared" si="7"/>
        <v>722226.44299662265</v>
      </c>
      <c r="J95" s="18">
        <f t="shared" si="12"/>
        <v>38011.918052453548</v>
      </c>
      <c r="K95" s="21">
        <f t="shared" si="8"/>
        <v>114035.75415736157</v>
      </c>
    </row>
    <row r="96" spans="2:12" ht="12.75" x14ac:dyDescent="0.2">
      <c r="B96" s="20">
        <v>45716</v>
      </c>
      <c r="C96" s="23"/>
      <c r="D96" s="18">
        <f t="shared" si="13"/>
        <v>910688.95999999973</v>
      </c>
      <c r="E96" s="19">
        <f t="shared" si="13"/>
        <v>-150450.59895092351</v>
      </c>
      <c r="F96" s="19">
        <f t="shared" si="11"/>
        <v>760238.36104907619</v>
      </c>
      <c r="G96" s="25">
        <f t="shared" si="6"/>
        <v>-15178.149333333329</v>
      </c>
      <c r="H96" s="25">
        <f t="shared" si="6"/>
        <v>2507.5099825153916</v>
      </c>
      <c r="I96" s="19">
        <f t="shared" si="7"/>
        <v>734897.08234744065</v>
      </c>
      <c r="J96" s="18">
        <f t="shared" si="12"/>
        <v>25341.278701635543</v>
      </c>
      <c r="K96" s="21">
        <f t="shared" si="8"/>
        <v>101365.11480654357</v>
      </c>
    </row>
    <row r="97" spans="2:11" ht="12.75" x14ac:dyDescent="0.2">
      <c r="B97" s="20">
        <v>45747</v>
      </c>
      <c r="C97" s="23"/>
      <c r="D97" s="18">
        <f t="shared" si="13"/>
        <v>910688.95999999973</v>
      </c>
      <c r="E97" s="19">
        <f t="shared" si="13"/>
        <v>-150450.59895092351</v>
      </c>
      <c r="F97" s="19">
        <f t="shared" si="11"/>
        <v>760238.36104907619</v>
      </c>
      <c r="G97" s="25">
        <f>G96-G37</f>
        <v>-15178.149333333329</v>
      </c>
      <c r="H97" s="25">
        <f>H96-H37</f>
        <v>2507.5099825153916</v>
      </c>
      <c r="I97" s="19">
        <f t="shared" si="7"/>
        <v>747567.72169825865</v>
      </c>
      <c r="J97" s="18">
        <f t="shared" si="12"/>
        <v>12670.639350817539</v>
      </c>
      <c r="K97" s="21">
        <f t="shared" si="8"/>
        <v>88694.475455725566</v>
      </c>
    </row>
    <row r="98" spans="2:11" s="23" customFormat="1" ht="12.75" x14ac:dyDescent="0.2">
      <c r="B98" s="20">
        <v>45777</v>
      </c>
      <c r="D98" s="18">
        <f t="shared" si="13"/>
        <v>910688.95999999973</v>
      </c>
      <c r="E98" s="19">
        <f t="shared" si="13"/>
        <v>-150450.59895092351</v>
      </c>
      <c r="F98" s="19">
        <f t="shared" si="11"/>
        <v>760238.36104907619</v>
      </c>
      <c r="G98" s="25">
        <f>G97-G38</f>
        <v>-15178.149333333329</v>
      </c>
      <c r="H98" s="25">
        <f>H97-H38</f>
        <v>2507.5099825153916</v>
      </c>
      <c r="I98" s="19">
        <f t="shared" si="7"/>
        <v>760238.36104907666</v>
      </c>
      <c r="J98" s="18">
        <f t="shared" si="12"/>
        <v>0</v>
      </c>
      <c r="K98" s="21">
        <f t="shared" si="8"/>
        <v>76023.836104907576</v>
      </c>
    </row>
    <row r="99" spans="2:11" s="23" customFormat="1" ht="12.75" x14ac:dyDescent="0.2">
      <c r="B99" s="20"/>
      <c r="D99" s="18"/>
      <c r="E99" s="18"/>
      <c r="F99" s="18"/>
      <c r="G99" s="18"/>
      <c r="H99" s="18"/>
      <c r="I99" s="19"/>
      <c r="J99" s="18"/>
      <c r="K99" s="21"/>
    </row>
    <row r="100" spans="2:11" s="23" customFormat="1" ht="12.75" x14ac:dyDescent="0.2">
      <c r="B100" s="20"/>
      <c r="D100" s="18"/>
      <c r="E100" s="18"/>
      <c r="F100" s="18"/>
      <c r="G100" s="18"/>
      <c r="H100" s="18"/>
      <c r="I100" s="19"/>
      <c r="J100" s="18"/>
      <c r="K100" s="21"/>
    </row>
    <row r="101" spans="2:11" s="23" customFormat="1" ht="12.75" x14ac:dyDescent="0.2">
      <c r="B101" s="20"/>
      <c r="D101" s="18"/>
      <c r="E101" s="18"/>
      <c r="F101" s="18"/>
      <c r="G101" s="18"/>
      <c r="H101" s="18"/>
      <c r="I101" s="19"/>
      <c r="J101" s="18"/>
      <c r="K101" s="21"/>
    </row>
    <row r="102" spans="2:11" s="23" customFormat="1" ht="12.75" x14ac:dyDescent="0.2">
      <c r="B102" s="20"/>
      <c r="D102" s="18"/>
      <c r="E102" s="18"/>
      <c r="F102" s="18"/>
      <c r="G102" s="18"/>
      <c r="H102" s="18"/>
      <c r="I102" s="19"/>
      <c r="J102" s="18"/>
      <c r="K102" s="21"/>
    </row>
    <row r="103" spans="2:11" s="23" customFormat="1" ht="12.75" x14ac:dyDescent="0.2">
      <c r="B103" s="20"/>
      <c r="D103" s="18"/>
      <c r="E103" s="18"/>
      <c r="F103" s="18"/>
      <c r="G103" s="18"/>
      <c r="H103" s="18"/>
      <c r="I103" s="19"/>
      <c r="J103" s="18"/>
      <c r="K103" s="21"/>
    </row>
    <row r="104" spans="2:11" s="23" customFormat="1" ht="12.75" x14ac:dyDescent="0.2">
      <c r="B104" s="20"/>
      <c r="D104" s="18"/>
      <c r="E104" s="18"/>
      <c r="F104" s="18"/>
      <c r="G104" s="18"/>
      <c r="H104" s="18"/>
      <c r="I104" s="19"/>
      <c r="J104" s="18"/>
      <c r="K104" s="21"/>
    </row>
    <row r="105" spans="2:11" s="23" customFormat="1" ht="12.75" x14ac:dyDescent="0.2">
      <c r="B105" s="20"/>
      <c r="D105" s="18"/>
      <c r="E105" s="18"/>
      <c r="F105" s="18"/>
      <c r="G105" s="18"/>
      <c r="H105" s="18"/>
      <c r="I105" s="19"/>
      <c r="J105" s="18"/>
      <c r="K105" s="21"/>
    </row>
    <row r="106" spans="2:11" s="23" customFormat="1" ht="12.75" x14ac:dyDescent="0.2">
      <c r="B106" s="22"/>
      <c r="D106" s="18"/>
      <c r="E106" s="18"/>
      <c r="F106" s="18"/>
      <c r="G106" s="18"/>
      <c r="H106" s="18"/>
      <c r="I106" s="19"/>
      <c r="J106" s="18"/>
      <c r="K106" s="21"/>
    </row>
    <row r="107" spans="2:11" s="23" customFormat="1" ht="12.75" x14ac:dyDescent="0.2">
      <c r="B107" s="20"/>
      <c r="D107" s="18"/>
      <c r="E107" s="18"/>
      <c r="F107" s="18"/>
      <c r="G107" s="18"/>
      <c r="H107" s="18"/>
      <c r="I107" s="19"/>
      <c r="J107" s="18"/>
      <c r="K107" s="21"/>
    </row>
    <row r="108" spans="2:11" s="23" customFormat="1" ht="12.75" x14ac:dyDescent="0.2">
      <c r="B108" s="20"/>
      <c r="D108" s="18"/>
      <c r="E108" s="18"/>
      <c r="F108" s="18"/>
      <c r="G108" s="18"/>
      <c r="H108" s="18"/>
      <c r="I108" s="19"/>
      <c r="J108" s="18"/>
      <c r="K108" s="21"/>
    </row>
    <row r="109" spans="2:11" s="23" customFormat="1" ht="12.75" x14ac:dyDescent="0.2">
      <c r="B109" s="20"/>
      <c r="D109" s="18"/>
      <c r="E109" s="18"/>
      <c r="F109" s="18"/>
      <c r="G109" s="18"/>
      <c r="H109" s="18"/>
      <c r="I109" s="19"/>
      <c r="J109" s="18"/>
      <c r="K109" s="21"/>
    </row>
    <row r="110" spans="2:11" s="23" customFormat="1" ht="12.75" x14ac:dyDescent="0.2">
      <c r="B110" s="20"/>
      <c r="D110" s="18"/>
      <c r="E110" s="18"/>
      <c r="F110" s="18"/>
      <c r="G110" s="18"/>
      <c r="H110" s="18"/>
      <c r="I110" s="19"/>
      <c r="J110" s="18"/>
      <c r="K110" s="21"/>
    </row>
    <row r="111" spans="2:11" s="23" customFormat="1" ht="12.75" x14ac:dyDescent="0.2">
      <c r="B111" s="20"/>
      <c r="D111" s="18"/>
      <c r="E111" s="18"/>
      <c r="F111" s="18"/>
      <c r="G111" s="18"/>
      <c r="H111" s="18"/>
      <c r="I111" s="19"/>
      <c r="J111" s="18"/>
      <c r="K111" s="21"/>
    </row>
    <row r="112" spans="2:11" s="23" customFormat="1" ht="12.75" x14ac:dyDescent="0.2">
      <c r="B112" s="20"/>
      <c r="D112" s="18"/>
      <c r="E112" s="18"/>
      <c r="F112" s="18"/>
      <c r="G112" s="18"/>
      <c r="H112" s="18"/>
      <c r="I112" s="19"/>
      <c r="J112" s="18"/>
      <c r="K112" s="21"/>
    </row>
    <row r="113" spans="2:11" s="23" customFormat="1" ht="12.75" x14ac:dyDescent="0.2">
      <c r="B113" s="20"/>
      <c r="D113" s="18"/>
      <c r="E113" s="18"/>
      <c r="F113" s="18"/>
      <c r="G113" s="18"/>
      <c r="H113" s="18"/>
      <c r="I113" s="19"/>
      <c r="J113" s="18"/>
      <c r="K113" s="21"/>
    </row>
    <row r="114" spans="2:11" s="23" customFormat="1" ht="12.75" x14ac:dyDescent="0.2">
      <c r="B114" s="20"/>
      <c r="D114" s="18"/>
      <c r="E114" s="18"/>
      <c r="F114" s="18"/>
      <c r="G114" s="18"/>
      <c r="H114" s="18"/>
      <c r="I114" s="19"/>
      <c r="J114" s="18"/>
      <c r="K114" s="21"/>
    </row>
    <row r="115" spans="2:11" s="23" customFormat="1" ht="12.75" x14ac:dyDescent="0.2">
      <c r="B115" s="20"/>
      <c r="D115" s="18"/>
      <c r="E115" s="18"/>
      <c r="F115" s="18"/>
      <c r="G115" s="18"/>
      <c r="H115" s="18"/>
      <c r="I115" s="19"/>
      <c r="J115" s="18"/>
      <c r="K115" s="21"/>
    </row>
    <row r="116" spans="2:11" s="23" customFormat="1" ht="12.75" x14ac:dyDescent="0.2">
      <c r="B116" s="20"/>
      <c r="D116" s="18"/>
      <c r="E116" s="18"/>
      <c r="F116" s="18"/>
      <c r="G116" s="18"/>
      <c r="H116" s="18"/>
      <c r="I116" s="19"/>
      <c r="J116" s="18"/>
      <c r="K116" s="21"/>
    </row>
    <row r="117" spans="2:11" s="23" customFormat="1" ht="12.75" x14ac:dyDescent="0.2">
      <c r="B117" s="20"/>
      <c r="D117" s="18"/>
      <c r="E117" s="18"/>
      <c r="F117" s="18"/>
      <c r="G117" s="18"/>
      <c r="H117" s="18"/>
      <c r="I117" s="19"/>
      <c r="J117" s="18"/>
      <c r="K117" s="21"/>
    </row>
    <row r="118" spans="2:11" s="23" customFormat="1" ht="12.75" x14ac:dyDescent="0.2">
      <c r="B118" s="22"/>
      <c r="D118" s="18"/>
      <c r="E118" s="18"/>
      <c r="F118" s="18"/>
      <c r="G118" s="18"/>
      <c r="H118" s="18"/>
      <c r="I118" s="19"/>
      <c r="J118" s="18"/>
      <c r="K118" s="21"/>
    </row>
    <row r="119" spans="2:11" s="23" customFormat="1" ht="12.75" x14ac:dyDescent="0.2">
      <c r="B119" s="20"/>
      <c r="D119" s="18"/>
      <c r="E119" s="18"/>
      <c r="F119" s="18"/>
      <c r="G119" s="18"/>
      <c r="H119" s="18"/>
      <c r="I119" s="19"/>
      <c r="J119" s="18"/>
      <c r="K119" s="21"/>
    </row>
    <row r="120" spans="2:11" s="23" customFormat="1" ht="12.75" x14ac:dyDescent="0.2">
      <c r="B120" s="20"/>
      <c r="D120" s="18"/>
      <c r="E120" s="18"/>
      <c r="F120" s="18"/>
      <c r="G120" s="18"/>
      <c r="H120" s="18"/>
      <c r="I120" s="19"/>
      <c r="J120" s="18"/>
      <c r="K120" s="21"/>
    </row>
    <row r="121" spans="2:11" s="23" customFormat="1" ht="12.75" x14ac:dyDescent="0.2">
      <c r="B121" s="20"/>
      <c r="D121" s="18"/>
      <c r="E121" s="18"/>
      <c r="F121" s="18"/>
      <c r="G121" s="18"/>
      <c r="H121" s="18"/>
      <c r="I121" s="19"/>
      <c r="J121" s="18"/>
      <c r="K121" s="21"/>
    </row>
    <row r="122" spans="2:11" s="23" customFormat="1" ht="12.75" x14ac:dyDescent="0.2">
      <c r="B122" s="20"/>
      <c r="D122" s="18"/>
      <c r="E122" s="18"/>
      <c r="F122" s="18"/>
      <c r="G122" s="18"/>
      <c r="H122" s="18"/>
      <c r="I122" s="19"/>
      <c r="J122" s="18"/>
      <c r="K122" s="21"/>
    </row>
    <row r="123" spans="2:11" s="23" customFormat="1" ht="12.75" x14ac:dyDescent="0.2">
      <c r="B123" s="20"/>
      <c r="D123" s="18"/>
      <c r="E123" s="18"/>
      <c r="F123" s="18"/>
      <c r="G123" s="18"/>
      <c r="H123" s="18"/>
      <c r="I123" s="19"/>
      <c r="J123" s="18"/>
      <c r="K123" s="21"/>
    </row>
    <row r="124" spans="2:11" s="23" customFormat="1" ht="12.75" x14ac:dyDescent="0.2">
      <c r="B124" s="20"/>
      <c r="D124" s="18"/>
      <c r="E124" s="18"/>
      <c r="F124" s="18"/>
      <c r="G124" s="18"/>
      <c r="H124" s="18"/>
      <c r="I124" s="19"/>
      <c r="J124" s="18"/>
      <c r="K124" s="21"/>
    </row>
    <row r="125" spans="2:11" s="23" customFormat="1" ht="12.75" x14ac:dyDescent="0.2">
      <c r="B125" s="20"/>
      <c r="D125" s="18"/>
      <c r="E125" s="18"/>
      <c r="F125" s="18"/>
      <c r="G125" s="18"/>
      <c r="H125" s="18"/>
      <c r="I125" s="19"/>
      <c r="J125" s="18"/>
      <c r="K125" s="21"/>
    </row>
    <row r="126" spans="2:11" s="23" customFormat="1" ht="12.75" x14ac:dyDescent="0.2">
      <c r="B126" s="20"/>
      <c r="D126" s="18"/>
      <c r="E126" s="18"/>
      <c r="F126" s="18"/>
      <c r="G126" s="18"/>
      <c r="H126" s="18"/>
      <c r="I126" s="19"/>
      <c r="J126" s="18"/>
      <c r="K126" s="21"/>
    </row>
    <row r="127" spans="2:11" s="23" customFormat="1" ht="12.75" x14ac:dyDescent="0.2">
      <c r="B127" s="20"/>
      <c r="D127" s="18"/>
      <c r="E127" s="18"/>
      <c r="F127" s="18"/>
      <c r="G127" s="18"/>
      <c r="H127" s="18"/>
      <c r="I127" s="19"/>
      <c r="J127" s="18"/>
      <c r="K127" s="21"/>
    </row>
    <row r="128" spans="2:11" s="23" customFormat="1" ht="12.75" x14ac:dyDescent="0.2">
      <c r="B128" s="20"/>
      <c r="D128" s="18"/>
      <c r="E128" s="18"/>
      <c r="F128" s="18"/>
      <c r="G128" s="18"/>
      <c r="H128" s="18"/>
      <c r="I128" s="19"/>
      <c r="J128" s="18"/>
      <c r="K128" s="21"/>
    </row>
    <row r="129" spans="2:11" s="23" customFormat="1" ht="12.75" x14ac:dyDescent="0.2">
      <c r="B129" s="20"/>
      <c r="D129" s="18"/>
      <c r="E129" s="18"/>
      <c r="F129" s="18"/>
      <c r="G129" s="18"/>
      <c r="H129" s="18"/>
      <c r="I129" s="19"/>
      <c r="J129" s="18"/>
      <c r="K129" s="21"/>
    </row>
    <row r="130" spans="2:11" s="23" customFormat="1" ht="12.75" x14ac:dyDescent="0.2">
      <c r="B130" s="22"/>
      <c r="D130" s="18"/>
      <c r="E130" s="18"/>
      <c r="F130" s="18"/>
      <c r="G130" s="18"/>
      <c r="H130" s="18"/>
      <c r="I130" s="19"/>
      <c r="J130" s="18"/>
      <c r="K130" s="21"/>
    </row>
    <row r="131" spans="2:11" s="23" customFormat="1" ht="12.75" x14ac:dyDescent="0.2">
      <c r="B131" s="20"/>
      <c r="D131" s="18"/>
      <c r="E131" s="18"/>
      <c r="F131" s="18"/>
      <c r="G131" s="18"/>
      <c r="H131" s="18"/>
      <c r="I131" s="19"/>
      <c r="J131" s="18"/>
      <c r="K131" s="21"/>
    </row>
    <row r="132" spans="2:11" s="23" customFormat="1" ht="12.75" x14ac:dyDescent="0.2">
      <c r="B132" s="20"/>
      <c r="D132" s="18"/>
      <c r="E132" s="18"/>
      <c r="F132" s="18"/>
      <c r="G132" s="18"/>
      <c r="H132" s="18"/>
      <c r="I132" s="19"/>
      <c r="J132" s="18"/>
      <c r="K132" s="21"/>
    </row>
    <row r="133" spans="2:11" s="23" customFormat="1" ht="12.75" x14ac:dyDescent="0.2">
      <c r="B133" s="20"/>
      <c r="D133" s="18"/>
      <c r="E133" s="18"/>
      <c r="F133" s="18"/>
      <c r="G133" s="18"/>
      <c r="H133" s="18"/>
      <c r="I133" s="19"/>
      <c r="J133" s="18"/>
      <c r="K133" s="21"/>
    </row>
    <row r="134" spans="2:11" s="23" customFormat="1" ht="12.75" x14ac:dyDescent="0.2">
      <c r="B134" s="20"/>
      <c r="D134" s="18"/>
      <c r="E134" s="18"/>
      <c r="F134" s="18"/>
      <c r="G134" s="18"/>
      <c r="H134" s="18"/>
      <c r="I134" s="19"/>
      <c r="J134" s="18"/>
      <c r="K134" s="21"/>
    </row>
    <row r="135" spans="2:11" s="23" customFormat="1" ht="12.75" x14ac:dyDescent="0.2">
      <c r="B135" s="20"/>
      <c r="D135" s="18"/>
      <c r="E135" s="18"/>
      <c r="F135" s="18"/>
      <c r="G135" s="18"/>
      <c r="H135" s="18"/>
      <c r="I135" s="19"/>
      <c r="J135" s="18"/>
      <c r="K135" s="21"/>
    </row>
    <row r="136" spans="2:11" s="23" customFormat="1" ht="12.75" x14ac:dyDescent="0.2">
      <c r="B136" s="20"/>
      <c r="D136" s="18"/>
      <c r="E136" s="18"/>
      <c r="F136" s="18"/>
      <c r="G136" s="18"/>
      <c r="H136" s="18"/>
      <c r="I136" s="19"/>
      <c r="J136" s="18"/>
      <c r="K136" s="21"/>
    </row>
    <row r="137" spans="2:11" s="23" customFormat="1" ht="12.75" x14ac:dyDescent="0.2">
      <c r="B137" s="20"/>
      <c r="D137" s="18"/>
      <c r="E137" s="18"/>
      <c r="F137" s="18"/>
      <c r="G137" s="18"/>
      <c r="H137" s="18"/>
      <c r="I137" s="19"/>
      <c r="J137" s="18"/>
      <c r="K137" s="21"/>
    </row>
    <row r="138" spans="2:11" s="23" customFormat="1" ht="12.75" x14ac:dyDescent="0.2">
      <c r="B138" s="20"/>
      <c r="D138" s="18"/>
      <c r="E138" s="18"/>
      <c r="F138" s="18"/>
      <c r="G138" s="18"/>
      <c r="H138" s="18"/>
      <c r="I138" s="19"/>
      <c r="J138" s="18"/>
      <c r="K138" s="21"/>
    </row>
    <row r="139" spans="2:11" s="23" customFormat="1" ht="12.75" x14ac:dyDescent="0.2">
      <c r="B139" s="20"/>
      <c r="D139" s="18"/>
      <c r="E139" s="18"/>
      <c r="F139" s="18"/>
      <c r="G139" s="18"/>
      <c r="H139" s="18"/>
      <c r="I139" s="19"/>
      <c r="J139" s="18"/>
      <c r="K139" s="21"/>
    </row>
    <row r="140" spans="2:11" s="23" customFormat="1" ht="12.75" x14ac:dyDescent="0.2">
      <c r="B140" s="20"/>
      <c r="D140" s="18"/>
      <c r="E140" s="18"/>
      <c r="F140" s="18"/>
      <c r="G140" s="18"/>
      <c r="H140" s="18"/>
      <c r="I140" s="19"/>
      <c r="J140" s="18"/>
      <c r="K140" s="21"/>
    </row>
    <row r="141" spans="2:11" s="23" customFormat="1" ht="12.75" x14ac:dyDescent="0.2">
      <c r="B141" s="20"/>
      <c r="D141" s="18"/>
      <c r="E141" s="18"/>
      <c r="F141" s="18"/>
      <c r="G141" s="18"/>
      <c r="H141" s="18"/>
      <c r="I141" s="19"/>
      <c r="J141" s="18"/>
      <c r="K141" s="21"/>
    </row>
    <row r="142" spans="2:11" s="23" customFormat="1" ht="12.75" x14ac:dyDescent="0.2">
      <c r="B142" s="22"/>
      <c r="D142" s="18"/>
      <c r="E142" s="18"/>
      <c r="F142" s="18"/>
      <c r="G142" s="18"/>
      <c r="H142" s="18"/>
      <c r="I142" s="19"/>
      <c r="J142" s="18"/>
      <c r="K142" s="21"/>
    </row>
    <row r="143" spans="2:11" s="23" customFormat="1" ht="12.75" x14ac:dyDescent="0.2">
      <c r="B143" s="20"/>
      <c r="D143" s="18"/>
      <c r="E143" s="18"/>
      <c r="F143" s="18"/>
      <c r="G143" s="18"/>
      <c r="H143" s="18"/>
      <c r="I143" s="19"/>
      <c r="J143" s="18"/>
      <c r="K143" s="21"/>
    </row>
    <row r="144" spans="2:11" s="23" customFormat="1" ht="12.75" x14ac:dyDescent="0.2">
      <c r="B144" s="22"/>
      <c r="D144" s="18"/>
      <c r="E144" s="18"/>
      <c r="F144" s="18"/>
      <c r="G144" s="18"/>
      <c r="H144" s="18"/>
      <c r="I144" s="19"/>
      <c r="J144" s="18"/>
      <c r="K144" s="21"/>
    </row>
    <row r="145" spans="2:11" s="23" customFormat="1" ht="12.75" x14ac:dyDescent="0.2">
      <c r="B145" s="20"/>
      <c r="D145" s="18"/>
      <c r="E145" s="18"/>
      <c r="F145" s="18"/>
      <c r="G145" s="18"/>
      <c r="H145" s="18"/>
      <c r="I145" s="19"/>
      <c r="J145" s="18"/>
      <c r="K145" s="21"/>
    </row>
    <row r="146" spans="2:11" s="23" customFormat="1" ht="12.75" x14ac:dyDescent="0.2">
      <c r="B146" s="22"/>
      <c r="D146" s="18"/>
      <c r="E146" s="18"/>
      <c r="F146" s="18"/>
      <c r="G146" s="18"/>
      <c r="H146" s="18"/>
      <c r="I146" s="19"/>
      <c r="J146" s="18"/>
      <c r="K146" s="21"/>
    </row>
    <row r="147" spans="2:11" s="23" customFormat="1" ht="12.75" x14ac:dyDescent="0.2">
      <c r="B147" s="20"/>
      <c r="D147" s="44"/>
      <c r="E147" s="44"/>
      <c r="F147" s="44"/>
      <c r="G147" s="44"/>
      <c r="H147" s="44"/>
      <c r="I147" s="44"/>
      <c r="J147" s="44"/>
      <c r="K147" s="21"/>
    </row>
    <row r="148" spans="2:11" s="23" customFormat="1" ht="12.75" x14ac:dyDescent="0.2">
      <c r="B148" s="20"/>
      <c r="D148" s="44"/>
      <c r="E148" s="44"/>
      <c r="F148" s="44"/>
      <c r="G148" s="44"/>
      <c r="H148" s="44"/>
      <c r="I148" s="44"/>
      <c r="J148" s="44"/>
      <c r="K148" s="21"/>
    </row>
    <row r="149" spans="2:11" s="23" customFormat="1" ht="12.75" x14ac:dyDescent="0.2">
      <c r="B149" s="20"/>
      <c r="D149" s="44"/>
      <c r="E149" s="44"/>
      <c r="F149" s="44"/>
      <c r="G149" s="44"/>
      <c r="H149" s="44"/>
      <c r="I149" s="44"/>
      <c r="J149" s="44"/>
      <c r="K149" s="21"/>
    </row>
    <row r="150" spans="2:11" s="23" customFormat="1" ht="12.75" x14ac:dyDescent="0.2">
      <c r="B150" s="20"/>
      <c r="D150" s="44"/>
      <c r="E150" s="44"/>
      <c r="F150" s="44"/>
      <c r="G150" s="44"/>
      <c r="H150" s="44"/>
      <c r="I150" s="44"/>
      <c r="J150" s="44"/>
      <c r="K150" s="21"/>
    </row>
    <row r="151" spans="2:11" s="23" customFormat="1" ht="12.75" x14ac:dyDescent="0.2">
      <c r="B151" s="20"/>
      <c r="D151" s="44"/>
      <c r="E151" s="44"/>
      <c r="F151" s="44"/>
      <c r="G151" s="44"/>
      <c r="H151" s="44"/>
      <c r="I151" s="44"/>
      <c r="J151" s="44"/>
      <c r="K151" s="21"/>
    </row>
    <row r="152" spans="2:11" s="23" customFormat="1" ht="12.75" x14ac:dyDescent="0.2">
      <c r="B152" s="20"/>
      <c r="D152" s="44"/>
      <c r="E152" s="44"/>
      <c r="F152" s="44"/>
      <c r="G152" s="44"/>
      <c r="H152" s="44"/>
      <c r="I152" s="44"/>
      <c r="J152" s="44"/>
      <c r="K152" s="21"/>
    </row>
    <row r="153" spans="2:11" s="23" customFormat="1" ht="12.75" x14ac:dyDescent="0.2">
      <c r="B153" s="20"/>
      <c r="D153" s="44"/>
      <c r="E153" s="44"/>
      <c r="F153" s="44"/>
      <c r="G153" s="44"/>
      <c r="H153" s="44"/>
      <c r="I153" s="44"/>
      <c r="J153" s="44"/>
      <c r="K153" s="21"/>
    </row>
    <row r="154" spans="2:11" s="23" customFormat="1" ht="12.75" x14ac:dyDescent="0.2">
      <c r="B154" s="20"/>
      <c r="D154" s="44"/>
      <c r="E154" s="44"/>
      <c r="F154" s="44"/>
      <c r="G154" s="44"/>
      <c r="H154" s="44"/>
      <c r="I154" s="44"/>
      <c r="J154" s="44"/>
      <c r="K154" s="21"/>
    </row>
    <row r="155" spans="2:11" s="23" customFormat="1" ht="12.75" x14ac:dyDescent="0.2">
      <c r="B155" s="20"/>
      <c r="D155" s="44"/>
      <c r="E155" s="44"/>
      <c r="F155" s="44"/>
      <c r="G155" s="44"/>
      <c r="H155" s="44"/>
      <c r="I155" s="44"/>
      <c r="J155" s="44"/>
      <c r="K155" s="21"/>
    </row>
    <row r="156" spans="2:11" s="23" customFormat="1" ht="12.75" x14ac:dyDescent="0.2">
      <c r="B156" s="20"/>
      <c r="D156" s="44"/>
      <c r="E156" s="44"/>
      <c r="F156" s="44"/>
      <c r="G156" s="44"/>
      <c r="H156" s="44"/>
      <c r="I156" s="44"/>
      <c r="J156" s="44"/>
      <c r="K156" s="21"/>
    </row>
    <row r="157" spans="2:11" s="23" customFormat="1" ht="12.75" x14ac:dyDescent="0.2">
      <c r="B157" s="20"/>
      <c r="D157" s="44"/>
      <c r="E157" s="44"/>
      <c r="F157" s="44"/>
      <c r="G157" s="44"/>
      <c r="H157" s="44"/>
      <c r="I157" s="44"/>
      <c r="J157" s="44"/>
      <c r="K157" s="21"/>
    </row>
    <row r="158" spans="2:11" s="23" customFormat="1" ht="12.75" x14ac:dyDescent="0.2">
      <c r="B158" s="20"/>
      <c r="D158" s="44"/>
      <c r="E158" s="44"/>
      <c r="F158" s="44"/>
      <c r="G158" s="44"/>
      <c r="H158" s="44"/>
      <c r="I158" s="44"/>
      <c r="J158" s="44"/>
      <c r="K158" s="21"/>
    </row>
    <row r="159" spans="2:11" s="23" customFormat="1" ht="12.75" x14ac:dyDescent="0.2">
      <c r="B159" s="20"/>
      <c r="D159" s="44"/>
      <c r="E159" s="44"/>
      <c r="F159" s="44"/>
      <c r="G159" s="44"/>
      <c r="H159" s="44"/>
      <c r="I159" s="44"/>
      <c r="J159" s="44"/>
      <c r="K159" s="21"/>
    </row>
    <row r="160" spans="2:11" s="23" customFormat="1" ht="12.75" x14ac:dyDescent="0.2">
      <c r="B160" s="20"/>
      <c r="D160" s="44"/>
      <c r="E160" s="44"/>
      <c r="F160" s="44"/>
      <c r="G160" s="44"/>
      <c r="H160" s="44"/>
      <c r="I160" s="44"/>
      <c r="J160" s="44"/>
      <c r="K160" s="21"/>
    </row>
    <row r="161" spans="2:11" s="23" customFormat="1" ht="12.75" x14ac:dyDescent="0.2">
      <c r="B161" s="20"/>
      <c r="D161" s="44"/>
      <c r="E161" s="44"/>
      <c r="F161" s="44"/>
      <c r="G161" s="44"/>
      <c r="H161" s="44"/>
      <c r="I161" s="44"/>
      <c r="J161" s="44"/>
      <c r="K161" s="21"/>
    </row>
    <row r="162" spans="2:11" s="23" customFormat="1" ht="12.75" x14ac:dyDescent="0.2">
      <c r="B162" s="20"/>
      <c r="D162" s="44"/>
      <c r="E162" s="44"/>
      <c r="F162" s="44"/>
      <c r="G162" s="44"/>
      <c r="H162" s="44"/>
      <c r="I162" s="44"/>
      <c r="J162" s="44"/>
      <c r="K162" s="21"/>
    </row>
    <row r="163" spans="2:11" s="23" customFormat="1" ht="12.75" x14ac:dyDescent="0.2">
      <c r="B163" s="20"/>
      <c r="D163" s="44"/>
      <c r="E163" s="44"/>
      <c r="F163" s="44"/>
      <c r="G163" s="44"/>
      <c r="H163" s="44"/>
      <c r="I163" s="44"/>
      <c r="J163" s="44"/>
      <c r="K163" s="21"/>
    </row>
    <row r="164" spans="2:11" s="23" customFormat="1" ht="12.75" x14ac:dyDescent="0.2">
      <c r="B164" s="20"/>
      <c r="D164" s="44"/>
      <c r="E164" s="44"/>
      <c r="F164" s="44"/>
      <c r="G164" s="44"/>
      <c r="H164" s="44"/>
      <c r="I164" s="44"/>
      <c r="J164" s="44"/>
      <c r="K164" s="21"/>
    </row>
    <row r="165" spans="2:11" s="23" customFormat="1" ht="12.75" x14ac:dyDescent="0.2">
      <c r="B165" s="20"/>
      <c r="D165" s="44"/>
      <c r="E165" s="44"/>
      <c r="F165" s="44"/>
      <c r="G165" s="44"/>
      <c r="H165" s="44"/>
      <c r="I165" s="44"/>
      <c r="J165" s="44"/>
      <c r="K165" s="21"/>
    </row>
    <row r="166" spans="2:11" s="23" customFormat="1" ht="12.75" x14ac:dyDescent="0.2">
      <c r="B166" s="20"/>
      <c r="D166" s="44"/>
      <c r="E166" s="44"/>
      <c r="F166" s="44"/>
      <c r="G166" s="44"/>
      <c r="H166" s="44"/>
      <c r="I166" s="44"/>
      <c r="J166" s="44"/>
      <c r="K166" s="21"/>
    </row>
    <row r="167" spans="2:11" s="23" customFormat="1" ht="12.75" x14ac:dyDescent="0.2">
      <c r="B167" s="20"/>
      <c r="D167" s="44"/>
      <c r="E167" s="44"/>
      <c r="F167" s="44"/>
      <c r="G167" s="44"/>
      <c r="H167" s="44"/>
      <c r="I167" s="44"/>
      <c r="J167" s="44"/>
      <c r="K167" s="21"/>
    </row>
    <row r="168" spans="2:11" s="23" customFormat="1" ht="12.75" x14ac:dyDescent="0.2">
      <c r="B168" s="20"/>
      <c r="D168" s="44"/>
      <c r="E168" s="44"/>
      <c r="F168" s="44"/>
      <c r="G168" s="44"/>
      <c r="H168" s="44"/>
      <c r="I168" s="44"/>
      <c r="J168" s="44"/>
      <c r="K168" s="21"/>
    </row>
    <row r="169" spans="2:11" s="23" customFormat="1" ht="12.75" x14ac:dyDescent="0.2">
      <c r="B169" s="20"/>
      <c r="D169" s="44"/>
      <c r="E169" s="44"/>
      <c r="F169" s="44"/>
      <c r="G169" s="44"/>
      <c r="H169" s="44"/>
      <c r="I169" s="44"/>
      <c r="J169" s="44"/>
      <c r="K169" s="21"/>
    </row>
    <row r="170" spans="2:11" s="23" customFormat="1" ht="12.75" x14ac:dyDescent="0.2">
      <c r="B170" s="20"/>
      <c r="D170" s="44"/>
      <c r="E170" s="44"/>
      <c r="F170" s="44"/>
      <c r="G170" s="44"/>
      <c r="H170" s="44"/>
      <c r="I170" s="44"/>
      <c r="J170" s="44"/>
      <c r="K170" s="21"/>
    </row>
    <row r="171" spans="2:11" s="23" customFormat="1" ht="12.75" x14ac:dyDescent="0.2">
      <c r="B171" s="20"/>
      <c r="D171" s="44"/>
      <c r="E171" s="44"/>
      <c r="F171" s="44"/>
      <c r="G171" s="44"/>
      <c r="H171" s="44"/>
      <c r="I171" s="44"/>
      <c r="J171" s="44"/>
      <c r="K171" s="21"/>
    </row>
    <row r="172" spans="2:11" s="23" customFormat="1" ht="12.75" x14ac:dyDescent="0.2">
      <c r="B172" s="20"/>
      <c r="D172" s="44"/>
      <c r="E172" s="44"/>
      <c r="F172" s="44"/>
      <c r="G172" s="44"/>
      <c r="H172" s="44"/>
      <c r="I172" s="44"/>
      <c r="J172" s="44"/>
      <c r="K172" s="21"/>
    </row>
    <row r="173" spans="2:11" s="23" customFormat="1" ht="12.75" x14ac:dyDescent="0.2">
      <c r="B173" s="20"/>
      <c r="D173" s="44"/>
      <c r="E173" s="44"/>
      <c r="F173" s="44"/>
      <c r="G173" s="44"/>
      <c r="H173" s="44"/>
      <c r="I173" s="44"/>
      <c r="J173" s="44"/>
      <c r="K173" s="21"/>
    </row>
    <row r="174" spans="2:11" s="23" customFormat="1" ht="12.75" x14ac:dyDescent="0.2">
      <c r="B174" s="20"/>
      <c r="D174" s="44"/>
      <c r="E174" s="44"/>
      <c r="F174" s="44"/>
      <c r="G174" s="44"/>
      <c r="H174" s="44"/>
      <c r="I174" s="44"/>
      <c r="J174" s="44"/>
      <c r="K174" s="21"/>
    </row>
    <row r="175" spans="2:11" s="23" customFormat="1" ht="12.75" x14ac:dyDescent="0.2">
      <c r="B175" s="20"/>
      <c r="D175" s="44"/>
      <c r="E175" s="44"/>
      <c r="F175" s="44"/>
      <c r="G175" s="44"/>
      <c r="H175" s="44"/>
      <c r="I175" s="44"/>
      <c r="J175" s="44"/>
      <c r="K175" s="21"/>
    </row>
    <row r="176" spans="2:11" s="23" customFormat="1" ht="12.75" x14ac:dyDescent="0.2">
      <c r="B176" s="20"/>
      <c r="D176" s="44"/>
      <c r="E176" s="44"/>
      <c r="F176" s="44"/>
      <c r="G176" s="44"/>
      <c r="H176" s="44"/>
      <c r="I176" s="44"/>
      <c r="J176" s="44"/>
      <c r="K176" s="21"/>
    </row>
    <row r="177" spans="2:11" s="23" customFormat="1" ht="12.75" x14ac:dyDescent="0.2">
      <c r="B177" s="20"/>
      <c r="D177" s="44"/>
      <c r="E177" s="44"/>
      <c r="F177" s="44"/>
      <c r="G177" s="44"/>
      <c r="H177" s="44"/>
      <c r="I177" s="44"/>
      <c r="J177" s="44"/>
      <c r="K177" s="21"/>
    </row>
    <row r="178" spans="2:11" s="23" customFormat="1" ht="12.75" x14ac:dyDescent="0.2">
      <c r="B178" s="20"/>
      <c r="D178" s="44"/>
      <c r="E178" s="44"/>
      <c r="F178" s="44"/>
      <c r="G178" s="44"/>
      <c r="H178" s="44"/>
      <c r="I178" s="44"/>
      <c r="J178" s="44"/>
      <c r="K178" s="21"/>
    </row>
    <row r="179" spans="2:11" s="23" customFormat="1" ht="12.75" x14ac:dyDescent="0.2">
      <c r="B179" s="20"/>
      <c r="D179" s="44"/>
      <c r="E179" s="44"/>
      <c r="F179" s="44"/>
      <c r="G179" s="44"/>
      <c r="H179" s="44"/>
      <c r="I179" s="44"/>
      <c r="J179" s="44"/>
      <c r="K179" s="21"/>
    </row>
    <row r="180" spans="2:11" s="23" customFormat="1" ht="12.75" x14ac:dyDescent="0.2">
      <c r="B180" s="20"/>
      <c r="D180" s="44"/>
      <c r="E180" s="44"/>
      <c r="F180" s="44"/>
      <c r="G180" s="44"/>
      <c r="H180" s="44"/>
      <c r="I180" s="44"/>
      <c r="J180" s="44"/>
      <c r="K180" s="21"/>
    </row>
    <row r="181" spans="2:11" s="23" customFormat="1" ht="12.75" x14ac:dyDescent="0.2">
      <c r="B181" s="20"/>
      <c r="D181" s="44"/>
      <c r="E181" s="44"/>
      <c r="F181" s="44"/>
      <c r="G181" s="44"/>
      <c r="H181" s="44"/>
      <c r="I181" s="44"/>
      <c r="J181" s="44"/>
      <c r="K181" s="21"/>
    </row>
    <row r="182" spans="2:11" s="23" customFormat="1" ht="12.75" x14ac:dyDescent="0.2">
      <c r="B182" s="20"/>
      <c r="D182" s="44"/>
      <c r="E182" s="44"/>
      <c r="F182" s="44"/>
      <c r="G182" s="44"/>
      <c r="H182" s="44"/>
      <c r="I182" s="44"/>
      <c r="J182" s="44"/>
      <c r="K182" s="21"/>
    </row>
    <row r="183" spans="2:11" s="23" customFormat="1" ht="12.75" x14ac:dyDescent="0.2">
      <c r="B183" s="20"/>
      <c r="D183" s="44"/>
      <c r="E183" s="44"/>
      <c r="F183" s="44"/>
      <c r="G183" s="44"/>
      <c r="H183" s="44"/>
      <c r="I183" s="44"/>
      <c r="J183" s="44"/>
      <c r="K183" s="21"/>
    </row>
    <row r="184" spans="2:11" s="23" customFormat="1" ht="12.75" x14ac:dyDescent="0.2">
      <c r="B184" s="20"/>
      <c r="D184" s="44"/>
      <c r="E184" s="44"/>
      <c r="F184" s="44"/>
      <c r="G184" s="44"/>
      <c r="H184" s="44"/>
      <c r="I184" s="44"/>
      <c r="J184" s="44"/>
      <c r="K184" s="21"/>
    </row>
    <row r="185" spans="2:11" s="23" customFormat="1" ht="12.75" x14ac:dyDescent="0.2">
      <c r="B185" s="20"/>
      <c r="D185" s="44"/>
      <c r="E185" s="44"/>
      <c r="F185" s="44"/>
      <c r="G185" s="44"/>
      <c r="H185" s="44"/>
      <c r="I185" s="44"/>
      <c r="J185" s="44"/>
      <c r="K185" s="21"/>
    </row>
    <row r="186" spans="2:11" s="23" customFormat="1" ht="12.75" x14ac:dyDescent="0.2">
      <c r="B186" s="20"/>
      <c r="D186" s="44"/>
      <c r="E186" s="44"/>
      <c r="F186" s="44"/>
      <c r="G186" s="44"/>
      <c r="H186" s="44"/>
      <c r="I186" s="44"/>
      <c r="J186" s="44"/>
      <c r="K186" s="21"/>
    </row>
    <row r="187" spans="2:11" s="23" customFormat="1" ht="12.75" x14ac:dyDescent="0.2">
      <c r="B187" s="20"/>
      <c r="D187" s="44"/>
      <c r="E187" s="44"/>
      <c r="F187" s="44"/>
      <c r="G187" s="44"/>
      <c r="H187" s="44"/>
      <c r="I187" s="44"/>
      <c r="J187" s="44"/>
      <c r="K187" s="21"/>
    </row>
    <row r="188" spans="2:11" s="23" customFormat="1" ht="12.75" x14ac:dyDescent="0.2">
      <c r="B188" s="20"/>
      <c r="D188" s="44"/>
      <c r="E188" s="44"/>
      <c r="F188" s="44"/>
      <c r="G188" s="44"/>
      <c r="H188" s="44"/>
      <c r="I188" s="44"/>
      <c r="J188" s="44"/>
      <c r="K188" s="21"/>
    </row>
    <row r="189" spans="2:11" s="23" customFormat="1" ht="12.75" x14ac:dyDescent="0.2">
      <c r="B189" s="20"/>
      <c r="D189" s="44"/>
      <c r="E189" s="44"/>
      <c r="F189" s="44"/>
      <c r="G189" s="44"/>
      <c r="H189" s="44"/>
      <c r="I189" s="44"/>
      <c r="J189" s="44"/>
      <c r="K189" s="21"/>
    </row>
    <row r="190" spans="2:11" s="23" customFormat="1" ht="12.75" x14ac:dyDescent="0.2">
      <c r="B190" s="20"/>
      <c r="D190" s="44"/>
      <c r="E190" s="44"/>
      <c r="F190" s="44"/>
      <c r="G190" s="44"/>
      <c r="H190" s="44"/>
      <c r="I190" s="44"/>
      <c r="J190" s="44"/>
      <c r="K190" s="21"/>
    </row>
    <row r="191" spans="2:11" s="23" customFormat="1" ht="12.75" x14ac:dyDescent="0.2">
      <c r="B191" s="20"/>
      <c r="D191" s="44"/>
      <c r="E191" s="44"/>
      <c r="F191" s="44"/>
      <c r="G191" s="44"/>
      <c r="H191" s="44"/>
      <c r="I191" s="44"/>
      <c r="J191" s="44"/>
      <c r="K191" s="21"/>
    </row>
    <row r="192" spans="2:11" s="23" customFormat="1" ht="12.75" x14ac:dyDescent="0.2">
      <c r="B192" s="20"/>
      <c r="D192" s="44"/>
      <c r="E192" s="44"/>
      <c r="F192" s="44"/>
      <c r="G192" s="44"/>
      <c r="H192" s="44"/>
      <c r="I192" s="44"/>
      <c r="J192" s="44"/>
      <c r="K192" s="21"/>
    </row>
    <row r="193" spans="2:11" s="23" customFormat="1" ht="12.75" x14ac:dyDescent="0.2">
      <c r="B193" s="20"/>
      <c r="D193" s="44"/>
      <c r="E193" s="44"/>
      <c r="F193" s="44"/>
      <c r="G193" s="44"/>
      <c r="H193" s="44"/>
      <c r="I193" s="44"/>
      <c r="J193" s="44"/>
      <c r="K193" s="21"/>
    </row>
    <row r="194" spans="2:11" s="23" customFormat="1" ht="12.75" x14ac:dyDescent="0.2">
      <c r="B194" s="20"/>
      <c r="D194" s="44"/>
      <c r="E194" s="44"/>
      <c r="F194" s="44"/>
      <c r="G194" s="44"/>
      <c r="H194" s="44"/>
      <c r="I194" s="44"/>
      <c r="J194" s="44"/>
      <c r="K194" s="21"/>
    </row>
    <row r="195" spans="2:11" s="23" customFormat="1" ht="12.75" x14ac:dyDescent="0.2">
      <c r="B195" s="20"/>
      <c r="D195" s="44"/>
      <c r="E195" s="44"/>
      <c r="F195" s="44"/>
      <c r="G195" s="44"/>
      <c r="H195" s="44"/>
      <c r="I195" s="44"/>
      <c r="J195" s="44"/>
      <c r="K195" s="21"/>
    </row>
    <row r="196" spans="2:11" s="23" customFormat="1" ht="12.75" x14ac:dyDescent="0.2">
      <c r="B196" s="20"/>
      <c r="D196" s="44"/>
      <c r="E196" s="44"/>
      <c r="F196" s="44"/>
      <c r="G196" s="44"/>
      <c r="H196" s="44"/>
      <c r="I196" s="44"/>
      <c r="J196" s="44"/>
      <c r="K196" s="21"/>
    </row>
    <row r="197" spans="2:11" s="23" customFormat="1" ht="12.75" x14ac:dyDescent="0.2">
      <c r="B197" s="20"/>
      <c r="D197" s="44"/>
      <c r="E197" s="44"/>
      <c r="F197" s="44"/>
      <c r="G197" s="44"/>
      <c r="H197" s="44"/>
      <c r="I197" s="44"/>
      <c r="J197" s="44"/>
      <c r="K197" s="21"/>
    </row>
    <row r="198" spans="2:11" s="23" customFormat="1" ht="12.75" x14ac:dyDescent="0.2">
      <c r="B198" s="20"/>
      <c r="D198" s="44"/>
      <c r="E198" s="44"/>
      <c r="F198" s="44"/>
      <c r="G198" s="44"/>
      <c r="H198" s="44"/>
      <c r="I198" s="44"/>
      <c r="J198" s="44"/>
      <c r="K198" s="21"/>
    </row>
    <row r="199" spans="2:11" s="23" customFormat="1" ht="12.75" x14ac:dyDescent="0.2">
      <c r="B199" s="20"/>
      <c r="D199" s="44"/>
      <c r="E199" s="44"/>
      <c r="F199" s="44"/>
      <c r="G199" s="44"/>
      <c r="H199" s="44"/>
      <c r="I199" s="44"/>
      <c r="J199" s="44"/>
      <c r="K199" s="21"/>
    </row>
    <row r="200" spans="2:11" s="23" customFormat="1" ht="12.75" x14ac:dyDescent="0.2">
      <c r="B200" s="20"/>
      <c r="D200" s="44"/>
      <c r="E200" s="44"/>
      <c r="F200" s="44"/>
      <c r="G200" s="44"/>
      <c r="H200" s="44"/>
      <c r="I200" s="44"/>
      <c r="J200" s="44"/>
      <c r="K200" s="21"/>
    </row>
    <row r="201" spans="2:11" s="23" customFormat="1" ht="12.75" x14ac:dyDescent="0.2">
      <c r="B201" s="20"/>
      <c r="D201" s="44"/>
      <c r="E201" s="44"/>
      <c r="F201" s="44"/>
      <c r="G201" s="44"/>
      <c r="H201" s="44"/>
      <c r="I201" s="44"/>
      <c r="J201" s="44"/>
      <c r="K201" s="21"/>
    </row>
    <row r="202" spans="2:11" s="23" customFormat="1" ht="12.75" x14ac:dyDescent="0.2">
      <c r="B202" s="20"/>
      <c r="D202" s="44"/>
      <c r="E202" s="44"/>
      <c r="F202" s="44"/>
      <c r="G202" s="44"/>
      <c r="H202" s="44"/>
      <c r="I202" s="44"/>
      <c r="J202" s="44"/>
      <c r="K202" s="21"/>
    </row>
    <row r="203" spans="2:11" s="23" customFormat="1" ht="12.75" x14ac:dyDescent="0.2">
      <c r="B203" s="20"/>
      <c r="D203" s="44"/>
      <c r="E203" s="44"/>
      <c r="F203" s="44"/>
      <c r="G203" s="44"/>
      <c r="H203" s="44"/>
      <c r="I203" s="44"/>
      <c r="J203" s="44"/>
      <c r="K203" s="21"/>
    </row>
    <row r="204" spans="2:11" s="23" customFormat="1" ht="12.75" x14ac:dyDescent="0.2">
      <c r="B204" s="20"/>
      <c r="D204" s="44"/>
      <c r="E204" s="44"/>
      <c r="F204" s="44"/>
      <c r="G204" s="44"/>
      <c r="H204" s="44"/>
      <c r="I204" s="44"/>
      <c r="J204" s="44"/>
      <c r="K204" s="21"/>
    </row>
    <row r="205" spans="2:11" s="23" customFormat="1" ht="12.75" x14ac:dyDescent="0.2">
      <c r="B205" s="20"/>
      <c r="D205" s="44"/>
      <c r="E205" s="44"/>
      <c r="F205" s="44"/>
      <c r="G205" s="44"/>
      <c r="H205" s="44"/>
      <c r="I205" s="44"/>
      <c r="J205" s="44"/>
      <c r="K205" s="21"/>
    </row>
    <row r="206" spans="2:11" s="23" customFormat="1" ht="12.75" x14ac:dyDescent="0.2">
      <c r="B206" s="20"/>
      <c r="D206" s="44"/>
      <c r="E206" s="44"/>
      <c r="F206" s="44"/>
      <c r="G206" s="44"/>
      <c r="H206" s="44"/>
      <c r="I206" s="44"/>
      <c r="J206" s="44"/>
      <c r="K206" s="21"/>
    </row>
    <row r="207" spans="2:11" s="23" customFormat="1" ht="12.75" x14ac:dyDescent="0.2">
      <c r="B207" s="20"/>
      <c r="D207" s="44"/>
      <c r="E207" s="44"/>
      <c r="F207" s="44"/>
      <c r="G207" s="44"/>
      <c r="H207" s="44"/>
      <c r="I207" s="44"/>
      <c r="J207" s="44"/>
      <c r="K207" s="21"/>
    </row>
    <row r="208" spans="2:11" s="23" customFormat="1" ht="12.75" x14ac:dyDescent="0.2">
      <c r="B208" s="20"/>
      <c r="D208" s="44"/>
      <c r="E208" s="44"/>
      <c r="F208" s="44"/>
      <c r="G208" s="44"/>
      <c r="H208" s="44"/>
      <c r="I208" s="44"/>
      <c r="J208" s="44"/>
      <c r="K208" s="21"/>
    </row>
    <row r="209" spans="2:11" s="23" customFormat="1" ht="12.75" x14ac:dyDescent="0.2">
      <c r="B209" s="20"/>
      <c r="D209" s="44"/>
      <c r="E209" s="44"/>
      <c r="F209" s="44"/>
      <c r="G209" s="44"/>
      <c r="H209" s="44"/>
      <c r="I209" s="44"/>
      <c r="J209" s="44"/>
      <c r="K209" s="21"/>
    </row>
    <row r="210" spans="2:11" s="23" customFormat="1" ht="12.75" x14ac:dyDescent="0.2">
      <c r="B210" s="20"/>
      <c r="D210" s="44"/>
      <c r="E210" s="44"/>
      <c r="F210" s="44"/>
      <c r="G210" s="44"/>
      <c r="H210" s="44"/>
      <c r="I210" s="44"/>
      <c r="J210" s="44"/>
      <c r="K210" s="21"/>
    </row>
    <row r="211" spans="2:11" s="23" customFormat="1" ht="12.75" x14ac:dyDescent="0.2">
      <c r="B211" s="20"/>
      <c r="D211" s="44"/>
      <c r="E211" s="44"/>
      <c r="F211" s="44"/>
      <c r="G211" s="44"/>
      <c r="H211" s="44"/>
      <c r="I211" s="44"/>
      <c r="J211" s="44"/>
      <c r="K211" s="21"/>
    </row>
    <row r="212" spans="2:11" s="23" customFormat="1" ht="12.75" x14ac:dyDescent="0.2">
      <c r="B212" s="20"/>
      <c r="D212" s="44"/>
      <c r="E212" s="44"/>
      <c r="F212" s="44"/>
      <c r="G212" s="44"/>
      <c r="H212" s="44"/>
      <c r="I212" s="44"/>
      <c r="J212" s="44"/>
      <c r="K212" s="21"/>
    </row>
    <row r="213" spans="2:11" s="23" customFormat="1" ht="12.75" x14ac:dyDescent="0.2">
      <c r="B213" s="20"/>
      <c r="D213" s="44"/>
      <c r="E213" s="44"/>
      <c r="F213" s="44"/>
      <c r="G213" s="44"/>
      <c r="H213" s="44"/>
      <c r="I213" s="44"/>
      <c r="J213" s="44"/>
      <c r="K213" s="21"/>
    </row>
    <row r="214" spans="2:11" s="23" customFormat="1" ht="12.75" x14ac:dyDescent="0.2">
      <c r="B214" s="20"/>
      <c r="D214" s="44"/>
      <c r="E214" s="44"/>
      <c r="F214" s="44"/>
      <c r="G214" s="44"/>
      <c r="H214" s="44"/>
      <c r="I214" s="44"/>
      <c r="J214" s="44"/>
      <c r="K214" s="21"/>
    </row>
    <row r="215" spans="2:11" s="23" customFormat="1" ht="12.75" x14ac:dyDescent="0.2">
      <c r="B215" s="20"/>
      <c r="D215" s="44"/>
      <c r="E215" s="44"/>
      <c r="F215" s="44"/>
      <c r="G215" s="44"/>
      <c r="H215" s="44"/>
      <c r="I215" s="44"/>
      <c r="J215" s="44"/>
      <c r="K215" s="21"/>
    </row>
    <row r="216" spans="2:11" s="23" customFormat="1" ht="12.75" x14ac:dyDescent="0.2">
      <c r="B216" s="20"/>
      <c r="D216" s="44"/>
      <c r="E216" s="44"/>
      <c r="F216" s="44"/>
      <c r="G216" s="44"/>
      <c r="H216" s="44"/>
      <c r="I216" s="44"/>
      <c r="J216" s="44"/>
      <c r="K216" s="21"/>
    </row>
    <row r="217" spans="2:11" s="23" customFormat="1" ht="12.75" x14ac:dyDescent="0.2">
      <c r="B217" s="20"/>
      <c r="D217" s="44"/>
      <c r="E217" s="44"/>
      <c r="F217" s="44"/>
      <c r="G217" s="44"/>
      <c r="H217" s="44"/>
      <c r="I217" s="44"/>
      <c r="J217" s="44"/>
      <c r="K217" s="21"/>
    </row>
    <row r="218" spans="2:11" s="23" customFormat="1" ht="12.75" x14ac:dyDescent="0.2">
      <c r="B218" s="20"/>
      <c r="D218" s="44"/>
      <c r="E218" s="44"/>
      <c r="F218" s="44"/>
      <c r="G218" s="44"/>
      <c r="H218" s="44"/>
      <c r="I218" s="44"/>
      <c r="J218" s="44"/>
      <c r="K218" s="21"/>
    </row>
    <row r="219" spans="2:11" s="23" customFormat="1" ht="12.75" x14ac:dyDescent="0.2">
      <c r="B219" s="20"/>
      <c r="D219" s="44"/>
      <c r="E219" s="44"/>
      <c r="F219" s="44"/>
      <c r="G219" s="44"/>
      <c r="H219" s="44"/>
      <c r="I219" s="44"/>
      <c r="J219" s="44"/>
      <c r="K219" s="21"/>
    </row>
    <row r="220" spans="2:11" s="23" customFormat="1" ht="12.75" x14ac:dyDescent="0.2">
      <c r="B220" s="20"/>
      <c r="D220" s="44"/>
      <c r="E220" s="44"/>
      <c r="F220" s="44"/>
      <c r="G220" s="44"/>
      <c r="H220" s="44"/>
      <c r="I220" s="44"/>
      <c r="J220" s="44"/>
      <c r="K220" s="21"/>
    </row>
    <row r="221" spans="2:11" s="23" customFormat="1" ht="12.75" x14ac:dyDescent="0.2">
      <c r="B221" s="20"/>
      <c r="D221" s="44"/>
      <c r="E221" s="44"/>
      <c r="F221" s="44"/>
      <c r="G221" s="44"/>
      <c r="H221" s="44"/>
      <c r="I221" s="44"/>
      <c r="J221" s="44"/>
      <c r="K221" s="21"/>
    </row>
    <row r="222" spans="2:11" s="23" customFormat="1" ht="12.75" x14ac:dyDescent="0.2">
      <c r="B222" s="20"/>
      <c r="D222" s="44"/>
      <c r="E222" s="44"/>
      <c r="F222" s="44"/>
      <c r="G222" s="44"/>
      <c r="H222" s="44"/>
      <c r="I222" s="44"/>
      <c r="J222" s="44"/>
      <c r="K222" s="21"/>
    </row>
    <row r="223" spans="2:11" s="23" customFormat="1" ht="12.75" x14ac:dyDescent="0.2">
      <c r="B223" s="20"/>
      <c r="D223" s="44"/>
      <c r="E223" s="44"/>
      <c r="F223" s="44"/>
      <c r="G223" s="44"/>
      <c r="H223" s="44"/>
      <c r="I223" s="44"/>
      <c r="J223" s="44"/>
      <c r="K223" s="21"/>
    </row>
    <row r="224" spans="2:11" s="23" customFormat="1" ht="12.75" x14ac:dyDescent="0.2">
      <c r="B224" s="20"/>
      <c r="D224" s="44"/>
      <c r="E224" s="44"/>
      <c r="F224" s="44"/>
      <c r="G224" s="44"/>
      <c r="H224" s="44"/>
      <c r="I224" s="44"/>
      <c r="J224" s="44"/>
      <c r="K224" s="21"/>
    </row>
    <row r="225" spans="2:11" s="23" customFormat="1" ht="12.75" x14ac:dyDescent="0.2">
      <c r="B225" s="20"/>
      <c r="D225" s="44"/>
      <c r="E225" s="44"/>
      <c r="F225" s="44"/>
      <c r="G225" s="44"/>
      <c r="H225" s="44"/>
      <c r="I225" s="44"/>
      <c r="J225" s="44"/>
      <c r="K225" s="21"/>
    </row>
    <row r="226" spans="2:11" s="23" customFormat="1" ht="12.75" x14ac:dyDescent="0.2">
      <c r="B226" s="20"/>
      <c r="D226" s="44"/>
      <c r="E226" s="44"/>
      <c r="F226" s="44"/>
      <c r="G226" s="44"/>
      <c r="H226" s="44"/>
      <c r="I226" s="44"/>
      <c r="J226" s="44"/>
      <c r="K226" s="21"/>
    </row>
    <row r="227" spans="2:11" s="23" customFormat="1" ht="12.75" x14ac:dyDescent="0.2">
      <c r="B227" s="20"/>
      <c r="D227" s="44"/>
      <c r="E227" s="44"/>
      <c r="F227" s="44"/>
      <c r="G227" s="44"/>
      <c r="H227" s="44"/>
      <c r="I227" s="44"/>
      <c r="J227" s="44"/>
      <c r="K227" s="21"/>
    </row>
    <row r="228" spans="2:11" s="23" customFormat="1" ht="12.75" x14ac:dyDescent="0.2">
      <c r="B228" s="20"/>
      <c r="D228" s="44"/>
      <c r="E228" s="44"/>
      <c r="F228" s="44"/>
      <c r="G228" s="44"/>
      <c r="H228" s="44"/>
      <c r="I228" s="44"/>
      <c r="J228" s="44"/>
      <c r="K228" s="21"/>
    </row>
    <row r="229" spans="2:11" s="23" customFormat="1" ht="12.75" x14ac:dyDescent="0.2">
      <c r="B229" s="20"/>
      <c r="D229" s="44"/>
      <c r="E229" s="44"/>
      <c r="F229" s="44"/>
      <c r="G229" s="44"/>
      <c r="H229" s="44"/>
      <c r="I229" s="44"/>
      <c r="J229" s="44"/>
      <c r="K229" s="21"/>
    </row>
    <row r="230" spans="2:11" s="23" customFormat="1" ht="12.75" x14ac:dyDescent="0.2">
      <c r="B230" s="20"/>
      <c r="D230" s="44"/>
      <c r="E230" s="44"/>
      <c r="F230" s="44"/>
      <c r="G230" s="44"/>
      <c r="H230" s="44"/>
      <c r="I230" s="44"/>
      <c r="J230" s="44"/>
      <c r="K230" s="21"/>
    </row>
    <row r="231" spans="2:11" s="23" customFormat="1" ht="12.75" x14ac:dyDescent="0.2">
      <c r="B231" s="20"/>
      <c r="D231" s="44"/>
      <c r="E231" s="44"/>
      <c r="F231" s="44"/>
      <c r="G231" s="44"/>
      <c r="H231" s="44"/>
      <c r="I231" s="44"/>
      <c r="J231" s="44"/>
      <c r="K231" s="21"/>
    </row>
    <row r="232" spans="2:11" s="23" customFormat="1" ht="12.75" x14ac:dyDescent="0.2">
      <c r="B232" s="20"/>
      <c r="D232" s="44"/>
      <c r="E232" s="44"/>
      <c r="F232" s="44"/>
      <c r="G232" s="44"/>
      <c r="H232" s="44"/>
      <c r="I232" s="44"/>
      <c r="J232" s="44"/>
      <c r="K232" s="21"/>
    </row>
    <row r="233" spans="2:11" s="23" customFormat="1" ht="12.75" x14ac:dyDescent="0.2">
      <c r="B233" s="20"/>
      <c r="D233" s="44"/>
      <c r="E233" s="44"/>
      <c r="F233" s="44"/>
      <c r="G233" s="44"/>
      <c r="H233" s="44"/>
      <c r="I233" s="44"/>
      <c r="J233" s="44"/>
      <c r="K233" s="21"/>
    </row>
    <row r="234" spans="2:11" s="23" customFormat="1" ht="12.75" x14ac:dyDescent="0.2">
      <c r="B234" s="20"/>
      <c r="D234" s="44"/>
      <c r="E234" s="44"/>
      <c r="F234" s="44"/>
      <c r="G234" s="44"/>
      <c r="H234" s="44"/>
      <c r="I234" s="44"/>
      <c r="J234" s="44"/>
      <c r="K234" s="21"/>
    </row>
    <row r="235" spans="2:11" s="23" customFormat="1" ht="12.75" x14ac:dyDescent="0.2">
      <c r="B235" s="20"/>
      <c r="D235" s="44"/>
      <c r="E235" s="44"/>
      <c r="F235" s="44"/>
      <c r="G235" s="44"/>
      <c r="H235" s="44"/>
      <c r="I235" s="44"/>
      <c r="J235" s="44"/>
      <c r="K235" s="21"/>
    </row>
    <row r="236" spans="2:11" s="23" customFormat="1" ht="12.75" x14ac:dyDescent="0.2">
      <c r="B236" s="20"/>
      <c r="D236" s="44"/>
      <c r="E236" s="44"/>
      <c r="F236" s="44"/>
      <c r="G236" s="44"/>
      <c r="H236" s="44"/>
      <c r="I236" s="44"/>
      <c r="J236" s="44"/>
      <c r="K236" s="21"/>
    </row>
    <row r="237" spans="2:11" s="23" customFormat="1" ht="12.75" x14ac:dyDescent="0.2">
      <c r="B237" s="20"/>
      <c r="D237" s="44"/>
      <c r="E237" s="44"/>
      <c r="F237" s="44"/>
      <c r="G237" s="44"/>
      <c r="H237" s="44"/>
      <c r="I237" s="44"/>
      <c r="J237" s="44"/>
      <c r="K237" s="21"/>
    </row>
    <row r="238" spans="2:11" s="23" customFormat="1" ht="12.75" x14ac:dyDescent="0.2">
      <c r="B238" s="20"/>
      <c r="D238" s="44"/>
      <c r="E238" s="44"/>
      <c r="F238" s="44"/>
      <c r="G238" s="44"/>
      <c r="H238" s="44"/>
      <c r="I238" s="44"/>
      <c r="J238" s="44"/>
      <c r="K238" s="21"/>
    </row>
    <row r="239" spans="2:11" s="23" customFormat="1" ht="12.75" x14ac:dyDescent="0.2">
      <c r="B239" s="20"/>
      <c r="D239" s="44"/>
      <c r="E239" s="44"/>
      <c r="F239" s="44"/>
      <c r="G239" s="44"/>
      <c r="H239" s="44"/>
      <c r="I239" s="44"/>
      <c r="J239" s="44"/>
      <c r="K239" s="21"/>
    </row>
    <row r="240" spans="2:11" s="23" customFormat="1" ht="12.75" x14ac:dyDescent="0.2">
      <c r="B240" s="20"/>
      <c r="D240" s="44"/>
      <c r="E240" s="44"/>
      <c r="F240" s="44"/>
      <c r="G240" s="44"/>
      <c r="H240" s="44"/>
      <c r="I240" s="44"/>
      <c r="J240" s="44"/>
      <c r="K240" s="21"/>
    </row>
    <row r="241" spans="2:11" s="23" customFormat="1" ht="12.75" x14ac:dyDescent="0.2">
      <c r="B241" s="20"/>
      <c r="D241" s="44"/>
      <c r="E241" s="44"/>
      <c r="F241" s="44"/>
      <c r="G241" s="44"/>
      <c r="H241" s="44"/>
      <c r="I241" s="44"/>
      <c r="J241" s="44"/>
      <c r="K241" s="21"/>
    </row>
    <row r="242" spans="2:11" s="23" customFormat="1" ht="12.75" x14ac:dyDescent="0.2">
      <c r="B242" s="20"/>
      <c r="D242" s="44"/>
      <c r="E242" s="44"/>
      <c r="F242" s="44"/>
      <c r="G242" s="44"/>
      <c r="H242" s="44"/>
      <c r="I242" s="44"/>
      <c r="J242" s="44"/>
      <c r="K242" s="21"/>
    </row>
    <row r="243" spans="2:11" s="23" customFormat="1" ht="12.75" x14ac:dyDescent="0.2">
      <c r="B243" s="20"/>
      <c r="D243" s="44"/>
      <c r="E243" s="44"/>
      <c r="F243" s="44"/>
      <c r="G243" s="44"/>
      <c r="H243" s="44"/>
      <c r="I243" s="44"/>
      <c r="J243" s="44"/>
      <c r="K243" s="21"/>
    </row>
    <row r="244" spans="2:11" s="23" customFormat="1" ht="12.75" x14ac:dyDescent="0.2">
      <c r="B244" s="20"/>
      <c r="D244" s="44"/>
      <c r="E244" s="44"/>
      <c r="F244" s="44"/>
      <c r="G244" s="44"/>
      <c r="H244" s="44"/>
      <c r="I244" s="44"/>
      <c r="J244" s="44"/>
      <c r="K244" s="21"/>
    </row>
    <row r="245" spans="2:11" s="23" customFormat="1" ht="12.75" x14ac:dyDescent="0.2">
      <c r="B245" s="20"/>
      <c r="D245" s="44"/>
      <c r="E245" s="44"/>
      <c r="F245" s="44"/>
      <c r="G245" s="44"/>
      <c r="H245" s="44"/>
      <c r="I245" s="44"/>
      <c r="J245" s="44"/>
      <c r="K245" s="21"/>
    </row>
    <row r="246" spans="2:11" s="23" customFormat="1" ht="12.75" x14ac:dyDescent="0.2">
      <c r="B246" s="20"/>
      <c r="D246" s="44"/>
      <c r="E246" s="44"/>
      <c r="F246" s="44"/>
      <c r="G246" s="44"/>
      <c r="H246" s="44"/>
      <c r="I246" s="44"/>
      <c r="J246" s="44"/>
      <c r="K246" s="21"/>
    </row>
    <row r="247" spans="2:11" s="23" customFormat="1" ht="12.75" x14ac:dyDescent="0.2">
      <c r="B247" s="20"/>
      <c r="D247" s="44"/>
      <c r="E247" s="44"/>
      <c r="F247" s="44"/>
      <c r="G247" s="44"/>
      <c r="H247" s="44"/>
      <c r="I247" s="44"/>
      <c r="J247" s="44"/>
      <c r="K247" s="21"/>
    </row>
    <row r="248" spans="2:11" s="23" customFormat="1" ht="12.75" x14ac:dyDescent="0.2">
      <c r="B248" s="20"/>
      <c r="D248" s="44"/>
      <c r="E248" s="44"/>
      <c r="F248" s="44"/>
      <c r="G248" s="44"/>
      <c r="H248" s="44"/>
      <c r="I248" s="44"/>
      <c r="J248" s="44"/>
      <c r="K248" s="21"/>
    </row>
    <row r="249" spans="2:11" s="23" customFormat="1" ht="12.75" x14ac:dyDescent="0.2">
      <c r="B249" s="20"/>
      <c r="D249" s="44"/>
      <c r="E249" s="44"/>
      <c r="F249" s="44"/>
      <c r="G249" s="44"/>
      <c r="H249" s="44"/>
      <c r="I249" s="44"/>
      <c r="J249" s="44"/>
      <c r="K249" s="21"/>
    </row>
    <row r="250" spans="2:11" s="23" customFormat="1" ht="12.75" x14ac:dyDescent="0.2">
      <c r="B250" s="20"/>
      <c r="D250" s="44"/>
      <c r="E250" s="44"/>
      <c r="F250" s="44"/>
      <c r="G250" s="44"/>
      <c r="H250" s="44"/>
      <c r="I250" s="44"/>
      <c r="J250" s="44"/>
      <c r="K250" s="21"/>
    </row>
    <row r="251" spans="2:11" s="23" customFormat="1" ht="12.75" x14ac:dyDescent="0.2">
      <c r="B251" s="20"/>
      <c r="D251" s="44"/>
      <c r="E251" s="44"/>
      <c r="F251" s="44"/>
      <c r="G251" s="44"/>
      <c r="H251" s="44"/>
      <c r="I251" s="44"/>
      <c r="J251" s="44"/>
      <c r="K251" s="21"/>
    </row>
    <row r="252" spans="2:11" s="23" customFormat="1" ht="12.75" x14ac:dyDescent="0.2">
      <c r="B252" s="20"/>
      <c r="D252" s="44"/>
      <c r="E252" s="44"/>
      <c r="F252" s="44"/>
      <c r="G252" s="44"/>
      <c r="H252" s="44"/>
      <c r="I252" s="44"/>
      <c r="J252" s="44"/>
      <c r="K252" s="21"/>
    </row>
    <row r="253" spans="2:11" s="23" customFormat="1" ht="12.75" x14ac:dyDescent="0.2">
      <c r="B253" s="20"/>
      <c r="D253" s="44"/>
      <c r="E253" s="44"/>
      <c r="F253" s="44"/>
      <c r="G253" s="44"/>
      <c r="H253" s="44"/>
      <c r="I253" s="44"/>
      <c r="J253" s="44"/>
      <c r="K253" s="21"/>
    </row>
    <row r="254" spans="2:11" s="23" customFormat="1" ht="12.75" x14ac:dyDescent="0.2">
      <c r="B254" s="20"/>
      <c r="D254" s="44"/>
      <c r="E254" s="44"/>
      <c r="F254" s="44"/>
      <c r="G254" s="44"/>
      <c r="H254" s="44"/>
      <c r="I254" s="44"/>
      <c r="J254" s="44"/>
      <c r="K254" s="21"/>
    </row>
    <row r="255" spans="2:11" s="23" customFormat="1" ht="12.75" x14ac:dyDescent="0.2">
      <c r="B255" s="20"/>
      <c r="D255" s="44"/>
      <c r="E255" s="44"/>
      <c r="F255" s="44"/>
      <c r="G255" s="44"/>
      <c r="H255" s="44"/>
      <c r="I255" s="44"/>
      <c r="J255" s="44"/>
      <c r="K255" s="21"/>
    </row>
    <row r="256" spans="2:11" s="23" customFormat="1" ht="12.75" x14ac:dyDescent="0.2">
      <c r="B256" s="20"/>
      <c r="D256" s="44"/>
      <c r="E256" s="44"/>
      <c r="F256" s="44"/>
      <c r="G256" s="44"/>
      <c r="H256" s="44"/>
      <c r="I256" s="44"/>
      <c r="J256" s="44"/>
      <c r="K256" s="21"/>
    </row>
    <row r="257" spans="2:11" s="23" customFormat="1" ht="12.75" x14ac:dyDescent="0.2">
      <c r="B257" s="20"/>
      <c r="D257" s="44"/>
      <c r="E257" s="44"/>
      <c r="F257" s="44"/>
      <c r="G257" s="44"/>
      <c r="H257" s="44"/>
      <c r="I257" s="44"/>
      <c r="J257" s="44"/>
      <c r="K257" s="21"/>
    </row>
    <row r="258" spans="2:11" s="23" customFormat="1" ht="12.75" x14ac:dyDescent="0.2">
      <c r="B258" s="20"/>
      <c r="D258" s="44"/>
      <c r="E258" s="44"/>
      <c r="F258" s="44"/>
      <c r="G258" s="44"/>
      <c r="H258" s="44"/>
      <c r="I258" s="44"/>
      <c r="J258" s="44"/>
      <c r="K258" s="21"/>
    </row>
    <row r="259" spans="2:11" s="23" customFormat="1" ht="12.75" x14ac:dyDescent="0.2">
      <c r="B259" s="20"/>
      <c r="D259" s="44"/>
      <c r="E259" s="44"/>
      <c r="F259" s="44"/>
      <c r="G259" s="44"/>
      <c r="H259" s="44"/>
      <c r="I259" s="44"/>
      <c r="J259" s="44"/>
      <c r="K259" s="21"/>
    </row>
    <row r="260" spans="2:11" s="23" customFormat="1" ht="12.75" x14ac:dyDescent="0.2">
      <c r="B260" s="20"/>
      <c r="D260" s="44"/>
      <c r="E260" s="44"/>
      <c r="F260" s="44"/>
      <c r="G260" s="44"/>
      <c r="H260" s="44"/>
      <c r="I260" s="44"/>
      <c r="J260" s="44"/>
      <c r="K260" s="21"/>
    </row>
    <row r="261" spans="2:11" s="23" customFormat="1" ht="12.75" x14ac:dyDescent="0.2">
      <c r="B261" s="20"/>
      <c r="D261" s="44"/>
      <c r="E261" s="44"/>
      <c r="F261" s="44"/>
      <c r="G261" s="44"/>
      <c r="H261" s="44"/>
      <c r="I261" s="44"/>
      <c r="J261" s="44"/>
      <c r="K261" s="21"/>
    </row>
    <row r="262" spans="2:11" s="23" customFormat="1" ht="12.75" x14ac:dyDescent="0.2">
      <c r="B262" s="20"/>
      <c r="D262" s="44"/>
      <c r="E262" s="44"/>
      <c r="F262" s="44"/>
      <c r="G262" s="44"/>
      <c r="H262" s="44"/>
      <c r="I262" s="44"/>
      <c r="J262" s="44"/>
      <c r="K262" s="21"/>
    </row>
    <row r="263" spans="2:11" s="23" customFormat="1" ht="12.75" x14ac:dyDescent="0.2">
      <c r="B263" s="20"/>
      <c r="D263" s="44"/>
      <c r="E263" s="44"/>
      <c r="F263" s="44"/>
      <c r="G263" s="44"/>
      <c r="H263" s="44"/>
      <c r="I263" s="44"/>
      <c r="J263" s="44"/>
      <c r="K263" s="21"/>
    </row>
    <row r="264" spans="2:11" s="23" customFormat="1" ht="12.75" x14ac:dyDescent="0.2">
      <c r="B264" s="20"/>
      <c r="D264" s="44"/>
      <c r="E264" s="44"/>
      <c r="F264" s="44"/>
      <c r="G264" s="44"/>
      <c r="H264" s="44"/>
      <c r="I264" s="44"/>
      <c r="J264" s="44"/>
      <c r="K264" s="21"/>
    </row>
    <row r="265" spans="2:11" s="23" customFormat="1" ht="12.75" x14ac:dyDescent="0.2">
      <c r="B265" s="20"/>
      <c r="D265" s="44"/>
      <c r="E265" s="44"/>
      <c r="F265" s="44"/>
      <c r="G265" s="44"/>
      <c r="H265" s="44"/>
      <c r="I265" s="44"/>
      <c r="J265" s="44"/>
      <c r="K265" s="21"/>
    </row>
    <row r="266" spans="2:11" ht="12.75" x14ac:dyDescent="0.2">
      <c r="B266" s="20"/>
      <c r="D266" s="44"/>
      <c r="E266" s="44"/>
      <c r="F266" s="44"/>
      <c r="G266" s="44"/>
      <c r="H266" s="44"/>
      <c r="I266" s="44"/>
      <c r="J266" s="44"/>
      <c r="K266" s="21"/>
    </row>
    <row r="267" spans="2:11" ht="12.75" x14ac:dyDescent="0.2">
      <c r="B267" s="20"/>
      <c r="D267" s="44"/>
      <c r="E267" s="44"/>
      <c r="F267" s="44"/>
      <c r="G267" s="44"/>
      <c r="H267" s="44"/>
      <c r="I267" s="44"/>
      <c r="J267" s="44"/>
      <c r="K267" s="21"/>
    </row>
    <row r="268" spans="2:11" ht="12.75" x14ac:dyDescent="0.2">
      <c r="B268" s="20"/>
      <c r="D268" s="44"/>
      <c r="E268" s="44"/>
      <c r="F268" s="44"/>
      <c r="G268" s="44"/>
      <c r="H268" s="44"/>
      <c r="I268" s="44"/>
      <c r="J268" s="44"/>
      <c r="K268" s="21"/>
    </row>
    <row r="269" spans="2:11" ht="12.75" x14ac:dyDescent="0.2">
      <c r="B269" s="20"/>
      <c r="D269" s="44"/>
      <c r="E269" s="44"/>
      <c r="F269" s="44"/>
      <c r="G269" s="44"/>
      <c r="H269" s="44"/>
      <c r="I269" s="44"/>
      <c r="J269" s="44"/>
      <c r="K269" s="21"/>
    </row>
    <row r="270" spans="2:11" ht="12.75" x14ac:dyDescent="0.2">
      <c r="B270" s="20"/>
      <c r="D270" s="44"/>
      <c r="E270" s="44"/>
      <c r="F270" s="44"/>
      <c r="G270" s="44"/>
      <c r="H270" s="44"/>
      <c r="I270" s="44"/>
      <c r="J270" s="44"/>
      <c r="K270" s="21"/>
    </row>
    <row r="271" spans="2:11" ht="12.75" x14ac:dyDescent="0.2">
      <c r="B271" s="20"/>
      <c r="D271" s="44"/>
      <c r="E271" s="44"/>
      <c r="F271" s="44"/>
      <c r="G271" s="44"/>
      <c r="H271" s="44"/>
      <c r="I271" s="44"/>
      <c r="J271" s="44"/>
      <c r="K271" s="21"/>
    </row>
    <row r="272" spans="2:11" ht="12.75" x14ac:dyDescent="0.2">
      <c r="B272" s="20"/>
      <c r="D272" s="44"/>
      <c r="E272" s="44"/>
      <c r="F272" s="44"/>
      <c r="G272" s="44"/>
      <c r="H272" s="44"/>
      <c r="I272" s="44"/>
      <c r="J272" s="44"/>
      <c r="K272" s="21"/>
    </row>
    <row r="273" spans="2:11" ht="12.75" x14ac:dyDescent="0.2">
      <c r="B273" s="20"/>
      <c r="D273" s="44"/>
      <c r="E273" s="44"/>
      <c r="F273" s="44"/>
      <c r="G273" s="44"/>
      <c r="H273" s="44"/>
      <c r="I273" s="44"/>
      <c r="J273" s="44"/>
      <c r="K273" s="21"/>
    </row>
  </sheetData>
  <printOptions horizontalCentered="1"/>
  <pageMargins left="0.7" right="0.7" top="0.75" bottom="0.75" header="0.3" footer="0.3"/>
  <pageSetup scale="6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73"/>
  <sheetViews>
    <sheetView zoomScale="85" zoomScaleNormal="85" workbookViewId="0">
      <pane ySplit="21" topLeftCell="A22" activePane="bottomLeft" state="frozen"/>
      <selection activeCell="D40" sqref="D40"/>
      <selection pane="bottomLeft" activeCell="J22" sqref="J22"/>
    </sheetView>
  </sheetViews>
  <sheetFormatPr defaultColWidth="8.875" defaultRowHeight="10.5" x14ac:dyDescent="0.15"/>
  <cols>
    <col min="1" max="1" width="1.875" style="3" customWidth="1"/>
    <col min="2" max="2" width="15.875" style="3" customWidth="1"/>
    <col min="3" max="3" width="2.125" style="3" customWidth="1"/>
    <col min="4" max="4" width="13.5" style="3" bestFit="1" customWidth="1"/>
    <col min="5" max="5" width="16.5" style="3" bestFit="1" customWidth="1"/>
    <col min="6" max="6" width="13.5" style="3" customWidth="1"/>
    <col min="7" max="8" width="21.75" style="3" bestFit="1" customWidth="1"/>
    <col min="9" max="9" width="13.375" style="3" customWidth="1"/>
    <col min="10" max="10" width="14.75" style="3" bestFit="1" customWidth="1"/>
    <col min="11" max="11" width="11.5" style="3" bestFit="1" customWidth="1"/>
    <col min="12" max="12" width="8.875" style="3"/>
    <col min="13" max="13" width="10" style="3" bestFit="1" customWidth="1"/>
    <col min="14" max="14" width="8.125" style="3" bestFit="1" customWidth="1"/>
    <col min="15" max="15" width="8.875" style="3"/>
    <col min="16" max="16" width="11.125" style="3" bestFit="1" customWidth="1"/>
    <col min="17" max="16384" width="8.875" style="3"/>
  </cols>
  <sheetData>
    <row r="1" spans="1:12" ht="12.75" x14ac:dyDescent="0.2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</row>
    <row r="2" spans="1:12" ht="12.75" x14ac:dyDescent="0.2">
      <c r="A2" s="1"/>
      <c r="B2" s="2" t="s">
        <v>1</v>
      </c>
      <c r="C2" s="1"/>
      <c r="D2" s="1"/>
      <c r="E2" s="1"/>
      <c r="F2" s="1"/>
      <c r="G2" s="1"/>
      <c r="H2" s="1"/>
      <c r="I2" s="1"/>
      <c r="J2" s="1"/>
      <c r="K2" s="1"/>
    </row>
    <row r="3" spans="1:12" ht="12.75" x14ac:dyDescent="0.2">
      <c r="A3" s="1"/>
      <c r="B3" s="2" t="s">
        <v>24</v>
      </c>
      <c r="C3" s="1"/>
      <c r="D3" s="1"/>
      <c r="E3" s="1"/>
      <c r="F3" s="1"/>
      <c r="G3" s="1"/>
      <c r="H3" s="1"/>
      <c r="I3" s="1"/>
      <c r="J3" s="1"/>
      <c r="K3" s="1"/>
    </row>
    <row r="4" spans="1:12" ht="12.75" x14ac:dyDescent="0.2">
      <c r="A4" s="1"/>
      <c r="B4" s="45" t="s">
        <v>25</v>
      </c>
      <c r="C4" s="1"/>
      <c r="D4" s="1"/>
      <c r="E4" s="1"/>
      <c r="F4" s="1"/>
      <c r="G4"/>
      <c r="H4" s="5"/>
      <c r="I4" s="1"/>
      <c r="J4" s="1"/>
      <c r="K4" s="1"/>
    </row>
    <row r="5" spans="1:12" ht="12.75" x14ac:dyDescent="0.2">
      <c r="A5" s="6"/>
      <c r="B5" s="6"/>
      <c r="C5" s="6"/>
      <c r="D5" s="7"/>
      <c r="E5" s="7"/>
      <c r="F5" s="7"/>
      <c r="G5" s="8"/>
      <c r="H5" s="8"/>
      <c r="I5" s="9"/>
      <c r="J5" s="7"/>
      <c r="K5" s="10"/>
    </row>
    <row r="6" spans="1:12" ht="12.75" x14ac:dyDescent="0.2">
      <c r="A6" s="1"/>
      <c r="B6" s="1"/>
      <c r="C6" s="1"/>
      <c r="D6" s="11"/>
      <c r="E6" s="11" t="s">
        <v>4</v>
      </c>
      <c r="F6" s="11"/>
      <c r="G6" s="11"/>
      <c r="H6" s="11" t="s">
        <v>4</v>
      </c>
      <c r="I6" s="12" t="s">
        <v>5</v>
      </c>
      <c r="J6" s="12" t="s">
        <v>6</v>
      </c>
      <c r="K6" s="12" t="s">
        <v>7</v>
      </c>
    </row>
    <row r="7" spans="1:12" ht="12.75" x14ac:dyDescent="0.2">
      <c r="A7" s="13"/>
      <c r="B7" s="14" t="s">
        <v>8</v>
      </c>
      <c r="C7" s="1"/>
      <c r="D7" s="11" t="s">
        <v>9</v>
      </c>
      <c r="E7" s="11" t="s">
        <v>10</v>
      </c>
      <c r="F7" s="11"/>
      <c r="G7" s="11" t="s">
        <v>9</v>
      </c>
      <c r="H7" s="11" t="s">
        <v>10</v>
      </c>
      <c r="I7" s="11" t="s">
        <v>11</v>
      </c>
      <c r="J7" s="11" t="s">
        <v>12</v>
      </c>
      <c r="K7" s="11" t="s">
        <v>13</v>
      </c>
    </row>
    <row r="8" spans="1:12" ht="12.75" x14ac:dyDescent="0.2">
      <c r="A8" s="13"/>
      <c r="B8" s="14"/>
      <c r="C8" s="14"/>
      <c r="D8" s="11" t="s">
        <v>14</v>
      </c>
      <c r="E8" s="11" t="s">
        <v>14</v>
      </c>
      <c r="F8" s="11" t="s">
        <v>14</v>
      </c>
      <c r="G8" s="11" t="s">
        <v>26</v>
      </c>
      <c r="H8" s="11" t="s">
        <v>26</v>
      </c>
      <c r="I8" s="11" t="s">
        <v>16</v>
      </c>
      <c r="J8" s="11" t="s">
        <v>17</v>
      </c>
      <c r="K8" s="11" t="s">
        <v>18</v>
      </c>
      <c r="L8" s="15"/>
    </row>
    <row r="9" spans="1:12" ht="12.75" x14ac:dyDescent="0.2">
      <c r="A9" s="6"/>
      <c r="B9" s="16"/>
      <c r="C9" s="16"/>
      <c r="D9" s="17" t="s">
        <v>27</v>
      </c>
      <c r="E9" s="17" t="s">
        <v>28</v>
      </c>
      <c r="F9" s="17"/>
      <c r="G9" s="17" t="s">
        <v>29</v>
      </c>
      <c r="H9" s="17" t="s">
        <v>30</v>
      </c>
      <c r="I9" s="10" t="s">
        <v>21</v>
      </c>
      <c r="J9" s="10"/>
      <c r="K9" s="10"/>
      <c r="L9" s="15"/>
    </row>
    <row r="10" spans="1:12" ht="12.75" hidden="1" x14ac:dyDescent="0.2">
      <c r="A10" s="13"/>
      <c r="B10" s="14"/>
      <c r="C10" s="14"/>
      <c r="D10" s="11"/>
      <c r="E10" s="11"/>
      <c r="F10" s="11"/>
      <c r="G10" s="11"/>
      <c r="H10" s="11"/>
      <c r="I10" s="11"/>
      <c r="J10" s="11"/>
      <c r="K10" s="11"/>
      <c r="L10" s="15"/>
    </row>
    <row r="11" spans="1:12" ht="12.75" hidden="1" x14ac:dyDescent="0.2">
      <c r="A11" s="13"/>
      <c r="B11" s="14"/>
      <c r="C11" s="14"/>
      <c r="D11" s="11"/>
      <c r="E11" s="11"/>
      <c r="F11" s="11"/>
      <c r="G11" s="11"/>
      <c r="H11" s="11"/>
      <c r="I11" s="11"/>
      <c r="J11" s="11"/>
      <c r="K11" s="11"/>
      <c r="L11" s="15"/>
    </row>
    <row r="12" spans="1:12" ht="12.75" hidden="1" x14ac:dyDescent="0.2">
      <c r="A12" s="13"/>
      <c r="B12" s="14"/>
      <c r="C12" s="14"/>
      <c r="D12" s="11"/>
      <c r="E12" s="11"/>
      <c r="F12" s="11"/>
      <c r="G12" s="11"/>
      <c r="H12" s="11"/>
      <c r="I12" s="11"/>
      <c r="J12" s="11"/>
      <c r="K12" s="11"/>
      <c r="L12" s="15"/>
    </row>
    <row r="13" spans="1:12" ht="12.75" hidden="1" x14ac:dyDescent="0.2">
      <c r="A13" s="13"/>
      <c r="B13" s="14"/>
      <c r="C13" s="14"/>
      <c r="D13" s="11"/>
      <c r="E13" s="11"/>
      <c r="F13" s="11"/>
      <c r="G13" s="11"/>
      <c r="H13" s="11"/>
      <c r="I13" s="11"/>
      <c r="J13" s="11"/>
      <c r="K13" s="11"/>
    </row>
    <row r="14" spans="1:12" ht="12.75" hidden="1" x14ac:dyDescent="0.2">
      <c r="A14" s="13"/>
      <c r="B14" s="14"/>
      <c r="C14" s="14"/>
      <c r="D14" s="11"/>
      <c r="E14" s="11"/>
      <c r="F14" s="11"/>
      <c r="G14" s="11"/>
      <c r="H14" s="11"/>
      <c r="I14" s="11"/>
      <c r="J14" s="11"/>
      <c r="K14" s="11"/>
    </row>
    <row r="15" spans="1:12" ht="12.75" hidden="1" x14ac:dyDescent="0.2">
      <c r="A15" s="13"/>
      <c r="B15" s="14"/>
      <c r="C15" s="14"/>
      <c r="D15" s="11"/>
      <c r="E15" s="11"/>
      <c r="F15" s="11"/>
      <c r="G15" s="11"/>
      <c r="H15" s="11"/>
      <c r="I15" s="11"/>
      <c r="J15" s="11"/>
      <c r="K15" s="11"/>
    </row>
    <row r="16" spans="1:12" ht="12.75" hidden="1" x14ac:dyDescent="0.2">
      <c r="A16" s="13"/>
      <c r="B16" s="14"/>
      <c r="C16" s="14"/>
      <c r="D16" s="11"/>
      <c r="E16" s="11"/>
      <c r="F16" s="11"/>
      <c r="G16" s="11"/>
      <c r="H16" s="11"/>
      <c r="I16" s="11"/>
      <c r="J16" s="11"/>
      <c r="K16" s="11"/>
    </row>
    <row r="17" spans="1:11" ht="12.75" hidden="1" x14ac:dyDescent="0.2">
      <c r="A17" s="13"/>
      <c r="B17" s="14"/>
      <c r="C17" s="14"/>
      <c r="D17" s="11"/>
      <c r="E17" s="11"/>
      <c r="F17" s="11"/>
      <c r="G17" s="11"/>
      <c r="H17" s="11"/>
      <c r="I17" s="11"/>
      <c r="J17" s="11"/>
      <c r="K17" s="11"/>
    </row>
    <row r="18" spans="1:11" ht="12.75" hidden="1" x14ac:dyDescent="0.2">
      <c r="A18" s="13"/>
      <c r="B18" s="14"/>
      <c r="C18" s="14"/>
      <c r="D18" s="11"/>
      <c r="E18" s="11"/>
      <c r="F18" s="11"/>
      <c r="G18" s="11"/>
      <c r="H18" s="11"/>
      <c r="I18" s="11"/>
      <c r="J18" s="11"/>
      <c r="K18" s="11"/>
    </row>
    <row r="19" spans="1:11" ht="12.75" hidden="1" x14ac:dyDescent="0.2">
      <c r="A19" s="13"/>
      <c r="B19" s="14"/>
      <c r="C19" s="14"/>
      <c r="D19" s="11"/>
      <c r="E19" s="11"/>
      <c r="F19" s="11"/>
      <c r="G19" s="11"/>
      <c r="H19" s="11"/>
      <c r="I19" s="11"/>
      <c r="J19" s="11"/>
      <c r="K19" s="11"/>
    </row>
    <row r="20" spans="1:11" ht="12.75" hidden="1" x14ac:dyDescent="0.2">
      <c r="A20" s="13"/>
      <c r="B20" s="14"/>
      <c r="C20" s="14"/>
      <c r="D20" s="11"/>
      <c r="E20" s="11"/>
      <c r="F20" s="11"/>
      <c r="G20" s="11"/>
      <c r="H20" s="11"/>
      <c r="I20" s="11"/>
      <c r="J20" s="11"/>
      <c r="K20" s="11"/>
    </row>
    <row r="21" spans="1:11" ht="12.75" hidden="1" x14ac:dyDescent="0.2">
      <c r="A21" s="13"/>
      <c r="B21" s="14"/>
      <c r="C21" s="14"/>
      <c r="D21" s="11"/>
      <c r="E21" s="11"/>
      <c r="F21" s="11"/>
      <c r="G21" s="11"/>
      <c r="H21" s="11"/>
      <c r="I21" s="11"/>
      <c r="J21" s="11"/>
      <c r="K21" s="11"/>
    </row>
    <row r="22" spans="1:11" ht="12.75" x14ac:dyDescent="0.2">
      <c r="A22" s="13"/>
      <c r="B22" s="14" t="s">
        <v>31</v>
      </c>
      <c r="C22" s="14"/>
      <c r="D22" s="18">
        <f>'[1]ELEC 2018 ERF'!C17</f>
        <v>9689352.1799999997</v>
      </c>
      <c r="E22" s="19">
        <f>'[1]ELEC 2018 ERF'!C22</f>
        <v>-2570427.2394430283</v>
      </c>
      <c r="F22" s="19">
        <f>SUM(D22:E22)</f>
        <v>7118924.9405569714</v>
      </c>
      <c r="G22" s="18"/>
      <c r="H22" s="18"/>
      <c r="I22" s="19"/>
      <c r="J22" s="18">
        <f>F22-I22</f>
        <v>7118924.9405569714</v>
      </c>
      <c r="K22" s="11"/>
    </row>
    <row r="23" spans="1:11" ht="12.75" x14ac:dyDescent="0.2">
      <c r="A23" s="13"/>
      <c r="B23" s="20">
        <v>42674</v>
      </c>
      <c r="C23" s="14"/>
      <c r="D23" s="18">
        <f>D22</f>
        <v>9689352.1799999997</v>
      </c>
      <c r="E23" s="19">
        <f>E22</f>
        <v>-2570427.2394430283</v>
      </c>
      <c r="F23" s="19">
        <f t="shared" ref="F23:F86" si="0">SUM(D23:E23)</f>
        <v>7118924.9405569714</v>
      </c>
      <c r="G23" s="18"/>
      <c r="H23" s="18"/>
      <c r="I23" s="19">
        <f>I22-G23-H23</f>
        <v>0</v>
      </c>
      <c r="J23" s="18">
        <f t="shared" ref="J23:J86" si="1">F23-I23</f>
        <v>7118924.9405569714</v>
      </c>
      <c r="K23" s="21"/>
    </row>
    <row r="24" spans="1:11" ht="12.75" x14ac:dyDescent="0.2">
      <c r="A24" s="13"/>
      <c r="B24" s="20">
        <v>42704</v>
      </c>
      <c r="C24" s="14"/>
      <c r="D24" s="18">
        <f t="shared" ref="D24:E39" si="2">D23</f>
        <v>9689352.1799999997</v>
      </c>
      <c r="E24" s="19">
        <f t="shared" si="2"/>
        <v>-2570427.2394430283</v>
      </c>
      <c r="F24" s="19">
        <f t="shared" si="0"/>
        <v>7118924.9405569714</v>
      </c>
      <c r="G24" s="18"/>
      <c r="H24" s="18"/>
      <c r="I24" s="19">
        <f t="shared" ref="I24:I37" si="3">I23-G24-H24</f>
        <v>0</v>
      </c>
      <c r="J24" s="18">
        <f t="shared" si="1"/>
        <v>7118924.9405569714</v>
      </c>
      <c r="K24" s="21"/>
    </row>
    <row r="25" spans="1:11" ht="12.75" x14ac:dyDescent="0.2">
      <c r="A25" s="13"/>
      <c r="B25" s="22">
        <v>42735</v>
      </c>
      <c r="C25" s="14"/>
      <c r="D25" s="18">
        <f t="shared" si="2"/>
        <v>9689352.1799999997</v>
      </c>
      <c r="E25" s="19">
        <f t="shared" si="2"/>
        <v>-2570427.2394430283</v>
      </c>
      <c r="F25" s="19">
        <f t="shared" si="0"/>
        <v>7118924.9405569714</v>
      </c>
      <c r="G25" s="18"/>
      <c r="H25" s="18"/>
      <c r="I25" s="19">
        <f t="shared" si="3"/>
        <v>0</v>
      </c>
      <c r="J25" s="18">
        <f t="shared" si="1"/>
        <v>7118924.9405569714</v>
      </c>
      <c r="K25" s="21"/>
    </row>
    <row r="26" spans="1:11" ht="12.75" x14ac:dyDescent="0.2">
      <c r="A26" s="13"/>
      <c r="B26" s="20">
        <v>42766</v>
      </c>
      <c r="C26" s="14"/>
      <c r="D26" s="18">
        <f t="shared" si="2"/>
        <v>9689352.1799999997</v>
      </c>
      <c r="E26" s="19">
        <f t="shared" si="2"/>
        <v>-2570427.2394430283</v>
      </c>
      <c r="F26" s="19">
        <f t="shared" si="0"/>
        <v>7118924.9405569714</v>
      </c>
      <c r="G26" s="18"/>
      <c r="H26" s="18"/>
      <c r="I26" s="19">
        <f t="shared" si="3"/>
        <v>0</v>
      </c>
      <c r="J26" s="18">
        <f t="shared" si="1"/>
        <v>7118924.9405569714</v>
      </c>
      <c r="K26" s="21"/>
    </row>
    <row r="27" spans="1:11" ht="12.75" x14ac:dyDescent="0.2">
      <c r="A27" s="13"/>
      <c r="B27" s="20">
        <v>42794</v>
      </c>
      <c r="C27" s="14"/>
      <c r="D27" s="18">
        <f t="shared" si="2"/>
        <v>9689352.1799999997</v>
      </c>
      <c r="E27" s="19">
        <f t="shared" si="2"/>
        <v>-2570427.2394430283</v>
      </c>
      <c r="F27" s="19">
        <f t="shared" si="0"/>
        <v>7118924.9405569714</v>
      </c>
      <c r="G27" s="18"/>
      <c r="H27" s="18"/>
      <c r="I27" s="19">
        <f t="shared" si="3"/>
        <v>0</v>
      </c>
      <c r="J27" s="18">
        <f t="shared" si="1"/>
        <v>7118924.9405569714</v>
      </c>
      <c r="K27" s="21"/>
    </row>
    <row r="28" spans="1:11" ht="12.75" x14ac:dyDescent="0.2">
      <c r="A28" s="13"/>
      <c r="B28" s="20">
        <v>42825</v>
      </c>
      <c r="C28" s="14"/>
      <c r="D28" s="18">
        <f t="shared" si="2"/>
        <v>9689352.1799999997</v>
      </c>
      <c r="E28" s="19">
        <f t="shared" si="2"/>
        <v>-2570427.2394430283</v>
      </c>
      <c r="F28" s="19">
        <f t="shared" si="0"/>
        <v>7118924.9405569714</v>
      </c>
      <c r="G28" s="18"/>
      <c r="H28" s="18"/>
      <c r="I28" s="19">
        <f t="shared" si="3"/>
        <v>0</v>
      </c>
      <c r="J28" s="18">
        <f t="shared" si="1"/>
        <v>7118924.9405569714</v>
      </c>
      <c r="K28" s="21"/>
    </row>
    <row r="29" spans="1:11" ht="12.75" x14ac:dyDescent="0.2">
      <c r="A29" s="13"/>
      <c r="B29" s="20">
        <v>42855</v>
      </c>
      <c r="C29" s="14"/>
      <c r="D29" s="18">
        <f t="shared" si="2"/>
        <v>9689352.1799999997</v>
      </c>
      <c r="E29" s="19">
        <f t="shared" si="2"/>
        <v>-2570427.2394430283</v>
      </c>
      <c r="F29" s="19">
        <f t="shared" si="0"/>
        <v>7118924.9405569714</v>
      </c>
      <c r="G29" s="18"/>
      <c r="H29" s="18"/>
      <c r="I29" s="19">
        <f t="shared" si="3"/>
        <v>0</v>
      </c>
      <c r="J29" s="18">
        <f t="shared" si="1"/>
        <v>7118924.9405569714</v>
      </c>
      <c r="K29" s="21"/>
    </row>
    <row r="30" spans="1:11" ht="12.75" x14ac:dyDescent="0.2">
      <c r="A30" s="13"/>
      <c r="B30" s="20">
        <v>42886</v>
      </c>
      <c r="C30" s="14"/>
      <c r="D30" s="18">
        <f t="shared" si="2"/>
        <v>9689352.1799999997</v>
      </c>
      <c r="E30" s="19">
        <f t="shared" si="2"/>
        <v>-2570427.2394430283</v>
      </c>
      <c r="F30" s="19">
        <f t="shared" si="0"/>
        <v>7118924.9405569714</v>
      </c>
      <c r="G30" s="18"/>
      <c r="H30" s="18"/>
      <c r="I30" s="19">
        <f t="shared" si="3"/>
        <v>0</v>
      </c>
      <c r="J30" s="18">
        <f t="shared" si="1"/>
        <v>7118924.9405569714</v>
      </c>
      <c r="K30" s="21"/>
    </row>
    <row r="31" spans="1:11" ht="12.75" x14ac:dyDescent="0.2">
      <c r="A31" s="13"/>
      <c r="B31" s="20">
        <v>42916</v>
      </c>
      <c r="C31" s="14"/>
      <c r="D31" s="18">
        <f t="shared" si="2"/>
        <v>9689352.1799999997</v>
      </c>
      <c r="E31" s="19">
        <f t="shared" si="2"/>
        <v>-2570427.2394430283</v>
      </c>
      <c r="F31" s="19">
        <f t="shared" si="0"/>
        <v>7118924.9405569714</v>
      </c>
      <c r="G31" s="18"/>
      <c r="H31" s="18"/>
      <c r="I31" s="19">
        <f t="shared" si="3"/>
        <v>0</v>
      </c>
      <c r="J31" s="18">
        <f t="shared" si="1"/>
        <v>7118924.9405569714</v>
      </c>
      <c r="K31" s="21"/>
    </row>
    <row r="32" spans="1:11" ht="12.75" x14ac:dyDescent="0.2">
      <c r="A32" s="13"/>
      <c r="B32" s="20">
        <v>42947</v>
      </c>
      <c r="C32" s="14"/>
      <c r="D32" s="18">
        <f t="shared" si="2"/>
        <v>9689352.1799999997</v>
      </c>
      <c r="E32" s="19">
        <f t="shared" si="2"/>
        <v>-2570427.2394430283</v>
      </c>
      <c r="F32" s="19">
        <f t="shared" si="0"/>
        <v>7118924.9405569714</v>
      </c>
      <c r="G32" s="18"/>
      <c r="H32" s="18"/>
      <c r="I32" s="19">
        <f t="shared" si="3"/>
        <v>0</v>
      </c>
      <c r="J32" s="18">
        <f t="shared" si="1"/>
        <v>7118924.9405569714</v>
      </c>
      <c r="K32" s="21"/>
    </row>
    <row r="33" spans="1:15" ht="12.75" x14ac:dyDescent="0.2">
      <c r="A33" s="1"/>
      <c r="B33" s="20">
        <v>42978</v>
      </c>
      <c r="C33" s="1"/>
      <c r="D33" s="18">
        <f t="shared" si="2"/>
        <v>9689352.1799999997</v>
      </c>
      <c r="E33" s="19">
        <f t="shared" si="2"/>
        <v>-2570427.2394430283</v>
      </c>
      <c r="F33" s="19">
        <f t="shared" si="0"/>
        <v>7118924.9405569714</v>
      </c>
      <c r="G33" s="18"/>
      <c r="H33" s="18"/>
      <c r="I33" s="19">
        <f t="shared" si="3"/>
        <v>0</v>
      </c>
      <c r="J33" s="18">
        <f t="shared" si="1"/>
        <v>7118924.9405569714</v>
      </c>
      <c r="K33" s="21"/>
    </row>
    <row r="34" spans="1:15" ht="12.75" x14ac:dyDescent="0.2">
      <c r="A34" s="1"/>
      <c r="B34" s="20">
        <v>43008</v>
      </c>
      <c r="C34" s="20"/>
      <c r="D34" s="18">
        <f t="shared" si="2"/>
        <v>9689352.1799999997</v>
      </c>
      <c r="E34" s="19">
        <f t="shared" si="2"/>
        <v>-2570427.2394430283</v>
      </c>
      <c r="F34" s="19">
        <f t="shared" si="0"/>
        <v>7118924.9405569714</v>
      </c>
      <c r="G34" s="18"/>
      <c r="H34" s="18"/>
      <c r="I34" s="19">
        <f t="shared" si="3"/>
        <v>0</v>
      </c>
      <c r="J34" s="18">
        <f t="shared" si="1"/>
        <v>7118924.9405569714</v>
      </c>
      <c r="K34" s="21">
        <f>(J22+J34+SUM(J23:J33)*2)/24</f>
        <v>7118924.9405569723</v>
      </c>
      <c r="L34" s="23"/>
    </row>
    <row r="35" spans="1:15" ht="12.75" x14ac:dyDescent="0.2">
      <c r="A35" s="1"/>
      <c r="B35" s="20">
        <v>43039</v>
      </c>
      <c r="C35" s="20"/>
      <c r="D35" s="18">
        <f t="shared" si="2"/>
        <v>9689352.1799999997</v>
      </c>
      <c r="E35" s="19">
        <f t="shared" si="2"/>
        <v>-2570427.2394430283</v>
      </c>
      <c r="F35" s="19">
        <f t="shared" si="0"/>
        <v>7118924.9405569714</v>
      </c>
      <c r="G35" s="18"/>
      <c r="H35" s="18"/>
      <c r="I35" s="19">
        <f t="shared" si="3"/>
        <v>0</v>
      </c>
      <c r="J35" s="18">
        <f t="shared" si="1"/>
        <v>7118924.9405569714</v>
      </c>
      <c r="K35" s="21">
        <f>(J23+J35+SUM(J24:J34)*2)/24</f>
        <v>7118924.9405569723</v>
      </c>
    </row>
    <row r="36" spans="1:15" ht="12.75" x14ac:dyDescent="0.2">
      <c r="A36" s="1"/>
      <c r="B36" s="20">
        <v>43069</v>
      </c>
      <c r="C36" s="20"/>
      <c r="D36" s="18">
        <f t="shared" si="2"/>
        <v>9689352.1799999997</v>
      </c>
      <c r="E36" s="19">
        <f t="shared" si="2"/>
        <v>-2570427.2394430283</v>
      </c>
      <c r="F36" s="19">
        <f t="shared" si="0"/>
        <v>7118924.9405569714</v>
      </c>
      <c r="G36" s="18"/>
      <c r="H36" s="18"/>
      <c r="I36" s="19">
        <f t="shared" si="3"/>
        <v>0</v>
      </c>
      <c r="J36" s="18">
        <f t="shared" si="1"/>
        <v>7118924.9405569714</v>
      </c>
      <c r="K36" s="21">
        <f t="shared" ref="K36:K37" si="4">(J24+J36+SUM(J25:J35)*2)/24</f>
        <v>7118924.9405569723</v>
      </c>
    </row>
    <row r="37" spans="1:15" ht="12.75" x14ac:dyDescent="0.2">
      <c r="A37" s="1"/>
      <c r="B37" s="22">
        <v>43100</v>
      </c>
      <c r="C37" s="20"/>
      <c r="D37" s="18">
        <f t="shared" si="2"/>
        <v>9689352.1799999997</v>
      </c>
      <c r="E37" s="19">
        <f t="shared" si="2"/>
        <v>-2570427.2394430283</v>
      </c>
      <c r="F37" s="19">
        <f t="shared" si="0"/>
        <v>7118924.9405569714</v>
      </c>
      <c r="G37" s="19">
        <v>-504571.12</v>
      </c>
      <c r="H37" s="19">
        <v>203919.09</v>
      </c>
      <c r="I37" s="19">
        <f t="shared" si="3"/>
        <v>300652.03000000003</v>
      </c>
      <c r="J37" s="18">
        <f t="shared" si="1"/>
        <v>6818272.9105569711</v>
      </c>
      <c r="K37" s="21">
        <f t="shared" si="4"/>
        <v>7106397.7726403056</v>
      </c>
      <c r="L37" s="23"/>
    </row>
    <row r="38" spans="1:15" ht="12.75" x14ac:dyDescent="0.2">
      <c r="A38" s="1"/>
      <c r="B38" s="20">
        <v>43131</v>
      </c>
      <c r="C38" s="24"/>
      <c r="D38" s="18">
        <f t="shared" si="2"/>
        <v>9689352.1799999997</v>
      </c>
      <c r="E38" s="19">
        <f t="shared" si="2"/>
        <v>-2570427.2394430283</v>
      </c>
      <c r="F38" s="19">
        <f t="shared" si="0"/>
        <v>7118924.9405569714</v>
      </c>
      <c r="G38" s="25">
        <f>-(D38/60)</f>
        <v>-161489.20300000001</v>
      </c>
      <c r="H38" s="25">
        <f>-(E38/60)</f>
        <v>42840.453990717142</v>
      </c>
      <c r="I38" s="19">
        <f>I37-G38-H38</f>
        <v>419300.77900928288</v>
      </c>
      <c r="J38" s="18">
        <f t="shared" si="1"/>
        <v>6699624.1615476888</v>
      </c>
      <c r="K38" s="21">
        <f>(J26+J38+SUM(J27:J37)*2)/24</f>
        <v>7076399.7389315851</v>
      </c>
    </row>
    <row r="39" spans="1:15" ht="12.75" x14ac:dyDescent="0.2">
      <c r="A39" s="1"/>
      <c r="B39" s="20">
        <v>43159</v>
      </c>
      <c r="C39" s="20"/>
      <c r="D39" s="18">
        <f t="shared" si="2"/>
        <v>9689352.1799999997</v>
      </c>
      <c r="E39" s="19">
        <f t="shared" si="2"/>
        <v>-2570427.2394430283</v>
      </c>
      <c r="F39" s="19">
        <f t="shared" si="0"/>
        <v>7118924.9405569714</v>
      </c>
      <c r="G39" s="25">
        <f t="shared" ref="G39:H96" si="5">-(D39/60)</f>
        <v>-161489.20300000001</v>
      </c>
      <c r="H39" s="25">
        <f t="shared" si="5"/>
        <v>42840.453990717142</v>
      </c>
      <c r="I39" s="19">
        <f t="shared" ref="I39:I97" si="6">I38-G39-H39</f>
        <v>537949.52801856573</v>
      </c>
      <c r="J39" s="18">
        <f t="shared" si="1"/>
        <v>6580975.4125384055</v>
      </c>
      <c r="K39" s="21">
        <f>(J27+J39+SUM(J28:J38)*2)/24</f>
        <v>7036514.3094720915</v>
      </c>
    </row>
    <row r="40" spans="1:15" ht="12.75" x14ac:dyDescent="0.2">
      <c r="A40" s="1"/>
      <c r="B40" s="20">
        <v>43190</v>
      </c>
      <c r="C40" s="20"/>
      <c r="D40" s="18">
        <f t="shared" ref="D40:E55" si="7">D39</f>
        <v>9689352.1799999997</v>
      </c>
      <c r="E40" s="19">
        <f t="shared" si="7"/>
        <v>-2570427.2394430283</v>
      </c>
      <c r="F40" s="19">
        <f t="shared" si="0"/>
        <v>7118924.9405569714</v>
      </c>
      <c r="G40" s="25">
        <f t="shared" si="5"/>
        <v>-161489.20300000001</v>
      </c>
      <c r="H40" s="25">
        <f t="shared" si="5"/>
        <v>42840.453990717142</v>
      </c>
      <c r="I40" s="19">
        <f t="shared" si="6"/>
        <v>656598.27702784853</v>
      </c>
      <c r="J40" s="18">
        <f t="shared" si="1"/>
        <v>6462326.6635291232</v>
      </c>
      <c r="K40" s="21">
        <f t="shared" ref="K40:K97" si="8">(J28+J40+SUM(J29:J39)*2)/24</f>
        <v>6986741.4842618247</v>
      </c>
      <c r="N40" s="35"/>
    </row>
    <row r="41" spans="1:15" ht="12.75" x14ac:dyDescent="0.2">
      <c r="A41" s="1"/>
      <c r="B41" s="20">
        <v>43220</v>
      </c>
      <c r="C41" s="20"/>
      <c r="D41" s="18">
        <f t="shared" si="7"/>
        <v>9689352.1799999997</v>
      </c>
      <c r="E41" s="19">
        <f t="shared" si="7"/>
        <v>-2570427.2394430283</v>
      </c>
      <c r="F41" s="19">
        <f t="shared" si="0"/>
        <v>7118924.9405569714</v>
      </c>
      <c r="G41" s="25">
        <f t="shared" si="5"/>
        <v>-161489.20300000001</v>
      </c>
      <c r="H41" s="25">
        <f t="shared" si="5"/>
        <v>42840.453990717142</v>
      </c>
      <c r="I41" s="19">
        <f t="shared" si="6"/>
        <v>775247.02603713132</v>
      </c>
      <c r="J41" s="18">
        <f t="shared" si="1"/>
        <v>6343677.9145198399</v>
      </c>
      <c r="K41" s="21">
        <f t="shared" si="8"/>
        <v>6927081.2633007839</v>
      </c>
      <c r="L41" s="23"/>
    </row>
    <row r="42" spans="1:15" ht="12.75" x14ac:dyDescent="0.2">
      <c r="A42" s="1"/>
      <c r="B42" s="20">
        <v>43251</v>
      </c>
      <c r="C42" s="20"/>
      <c r="D42" s="18">
        <f t="shared" si="7"/>
        <v>9689352.1799999997</v>
      </c>
      <c r="E42" s="19">
        <f t="shared" si="7"/>
        <v>-2570427.2394430283</v>
      </c>
      <c r="F42" s="19">
        <f t="shared" si="0"/>
        <v>7118924.9405569714</v>
      </c>
      <c r="G42" s="25">
        <f t="shared" si="5"/>
        <v>-161489.20300000001</v>
      </c>
      <c r="H42" s="25">
        <f t="shared" si="5"/>
        <v>42840.453990717142</v>
      </c>
      <c r="I42" s="19">
        <f t="shared" si="6"/>
        <v>893895.77504641411</v>
      </c>
      <c r="J42" s="18">
        <f t="shared" si="1"/>
        <v>6225029.1655105576</v>
      </c>
      <c r="K42" s="21">
        <f t="shared" si="8"/>
        <v>6857533.64658897</v>
      </c>
    </row>
    <row r="43" spans="1:15" ht="12.75" x14ac:dyDescent="0.2">
      <c r="A43" s="1"/>
      <c r="B43" s="20">
        <v>43281</v>
      </c>
      <c r="C43" s="20"/>
      <c r="D43" s="18">
        <f t="shared" si="7"/>
        <v>9689352.1799999997</v>
      </c>
      <c r="E43" s="19">
        <f t="shared" si="7"/>
        <v>-2570427.2394430283</v>
      </c>
      <c r="F43" s="19">
        <f t="shared" si="0"/>
        <v>7118924.9405569714</v>
      </c>
      <c r="G43" s="25">
        <f t="shared" si="5"/>
        <v>-161489.20300000001</v>
      </c>
      <c r="H43" s="25">
        <f t="shared" si="5"/>
        <v>42840.453990717142</v>
      </c>
      <c r="I43" s="19">
        <f t="shared" si="6"/>
        <v>1012544.524055697</v>
      </c>
      <c r="J43" s="18">
        <f t="shared" si="1"/>
        <v>6106380.4165012743</v>
      </c>
      <c r="K43" s="21">
        <f t="shared" si="8"/>
        <v>6778098.634126381</v>
      </c>
      <c r="O43" s="3" t="s">
        <v>23</v>
      </c>
    </row>
    <row r="44" spans="1:15" s="23" customFormat="1" ht="12.75" x14ac:dyDescent="0.2">
      <c r="A44" s="1"/>
      <c r="B44" s="20">
        <v>43312</v>
      </c>
      <c r="C44" s="20"/>
      <c r="D44" s="18">
        <f t="shared" si="7"/>
        <v>9689352.1799999997</v>
      </c>
      <c r="E44" s="19">
        <f t="shared" si="7"/>
        <v>-2570427.2394430283</v>
      </c>
      <c r="F44" s="19">
        <f t="shared" si="0"/>
        <v>7118924.9405569714</v>
      </c>
      <c r="G44" s="25">
        <f t="shared" si="5"/>
        <v>-161489.20300000001</v>
      </c>
      <c r="H44" s="25">
        <f t="shared" si="5"/>
        <v>42840.453990717142</v>
      </c>
      <c r="I44" s="19">
        <f t="shared" si="6"/>
        <v>1131193.2730649798</v>
      </c>
      <c r="J44" s="18">
        <f t="shared" si="1"/>
        <v>5987731.6674919911</v>
      </c>
      <c r="K44" s="21">
        <f t="shared" si="8"/>
        <v>6688776.2259130189</v>
      </c>
    </row>
    <row r="45" spans="1:15" ht="12.75" x14ac:dyDescent="0.2">
      <c r="A45" s="1"/>
      <c r="B45" s="20">
        <v>43343</v>
      </c>
      <c r="C45" s="20"/>
      <c r="D45" s="18">
        <f t="shared" si="7"/>
        <v>9689352.1799999997</v>
      </c>
      <c r="E45" s="19">
        <f t="shared" si="7"/>
        <v>-2570427.2394430283</v>
      </c>
      <c r="F45" s="19">
        <f t="shared" si="0"/>
        <v>7118924.9405569714</v>
      </c>
      <c r="G45" s="25">
        <f t="shared" si="5"/>
        <v>-161489.20300000001</v>
      </c>
      <c r="H45" s="25">
        <f t="shared" si="5"/>
        <v>42840.453990717142</v>
      </c>
      <c r="I45" s="19">
        <f t="shared" si="6"/>
        <v>1249842.0220742626</v>
      </c>
      <c r="J45" s="18">
        <f t="shared" si="1"/>
        <v>5869082.9184827087</v>
      </c>
      <c r="K45" s="21">
        <f t="shared" si="8"/>
        <v>6589566.4219488828</v>
      </c>
    </row>
    <row r="46" spans="1:15" ht="12.75" x14ac:dyDescent="0.2">
      <c r="A46" s="1"/>
      <c r="B46" s="20">
        <v>43373</v>
      </c>
      <c r="C46" s="20"/>
      <c r="D46" s="18">
        <f t="shared" si="7"/>
        <v>9689352.1799999997</v>
      </c>
      <c r="E46" s="19">
        <f t="shared" si="7"/>
        <v>-2570427.2394430283</v>
      </c>
      <c r="F46" s="19">
        <f t="shared" si="0"/>
        <v>7118924.9405569714</v>
      </c>
      <c r="G46" s="25">
        <f t="shared" si="5"/>
        <v>-161489.20300000001</v>
      </c>
      <c r="H46" s="25">
        <f t="shared" si="5"/>
        <v>42840.453990717142</v>
      </c>
      <c r="I46" s="19">
        <f t="shared" si="6"/>
        <v>1368490.7710835454</v>
      </c>
      <c r="J46" s="18">
        <f t="shared" si="1"/>
        <v>5750434.1694734264</v>
      </c>
      <c r="K46" s="21">
        <f>(J34+J46+SUM(J35:J45)*2)/24</f>
        <v>6480469.2222339734</v>
      </c>
      <c r="L46" s="23"/>
    </row>
    <row r="47" spans="1:15" ht="12.75" x14ac:dyDescent="0.2">
      <c r="A47" s="1"/>
      <c r="B47" s="20">
        <v>43404</v>
      </c>
      <c r="C47" s="20"/>
      <c r="D47" s="18">
        <f t="shared" si="7"/>
        <v>9689352.1799999997</v>
      </c>
      <c r="E47" s="19">
        <f t="shared" si="7"/>
        <v>-2570427.2394430283</v>
      </c>
      <c r="F47" s="19">
        <f t="shared" si="0"/>
        <v>7118924.9405569714</v>
      </c>
      <c r="G47" s="25">
        <f t="shared" si="5"/>
        <v>-161489.20300000001</v>
      </c>
      <c r="H47" s="25">
        <f t="shared" si="5"/>
        <v>42840.453990717142</v>
      </c>
      <c r="I47" s="19">
        <f t="shared" si="6"/>
        <v>1487139.5200928282</v>
      </c>
      <c r="J47" s="18">
        <f t="shared" si="1"/>
        <v>5631785.4204641432</v>
      </c>
      <c r="K47" s="21">
        <f>(J35+J47+SUM(J36:J46)*2)/24</f>
        <v>6361484.6267682919</v>
      </c>
    </row>
    <row r="48" spans="1:15" ht="12.75" x14ac:dyDescent="0.2">
      <c r="A48" s="1"/>
      <c r="B48" s="20">
        <v>43434</v>
      </c>
      <c r="C48" s="20"/>
      <c r="D48" s="18">
        <f t="shared" si="7"/>
        <v>9689352.1799999997</v>
      </c>
      <c r="E48" s="19">
        <f t="shared" si="7"/>
        <v>-2570427.2394430283</v>
      </c>
      <c r="F48" s="19">
        <f t="shared" si="0"/>
        <v>7118924.9405569714</v>
      </c>
      <c r="G48" s="25">
        <f t="shared" si="5"/>
        <v>-161489.20300000001</v>
      </c>
      <c r="H48" s="25">
        <f t="shared" si="5"/>
        <v>42840.453990717142</v>
      </c>
      <c r="I48" s="19">
        <f t="shared" si="6"/>
        <v>1605788.269102111</v>
      </c>
      <c r="J48" s="18">
        <f t="shared" si="1"/>
        <v>5513136.6714548599</v>
      </c>
      <c r="K48" s="21">
        <f t="shared" si="8"/>
        <v>6232612.6355518363</v>
      </c>
      <c r="L48" s="23"/>
    </row>
    <row r="49" spans="1:18" s="23" customFormat="1" ht="12.75" x14ac:dyDescent="0.2">
      <c r="A49" s="1"/>
      <c r="B49" s="22">
        <v>43465</v>
      </c>
      <c r="C49" s="20"/>
      <c r="D49" s="18">
        <f t="shared" si="7"/>
        <v>9689352.1799999997</v>
      </c>
      <c r="E49" s="19">
        <f t="shared" si="7"/>
        <v>-2570427.2394430283</v>
      </c>
      <c r="F49" s="19">
        <f t="shared" si="0"/>
        <v>7118924.9405569714</v>
      </c>
      <c r="G49" s="25">
        <f t="shared" si="5"/>
        <v>-161489.20300000001</v>
      </c>
      <c r="H49" s="25">
        <f t="shared" si="5"/>
        <v>42840.453990717142</v>
      </c>
      <c r="I49" s="19">
        <f t="shared" si="6"/>
        <v>1724437.0181113938</v>
      </c>
      <c r="J49" s="18">
        <f t="shared" si="1"/>
        <v>5394487.9224455776</v>
      </c>
      <c r="K49" s="21">
        <f t="shared" si="8"/>
        <v>6106380.4165012734</v>
      </c>
    </row>
    <row r="50" spans="1:18" s="23" customFormat="1" ht="12.75" x14ac:dyDescent="0.2">
      <c r="A50" s="1"/>
      <c r="B50" s="20">
        <v>43496</v>
      </c>
      <c r="C50" s="20"/>
      <c r="D50" s="18">
        <f t="shared" si="7"/>
        <v>9689352.1799999997</v>
      </c>
      <c r="E50" s="19">
        <f t="shared" si="7"/>
        <v>-2570427.2394430283</v>
      </c>
      <c r="F50" s="19">
        <f t="shared" si="0"/>
        <v>7118924.9405569714</v>
      </c>
      <c r="G50" s="25">
        <f t="shared" si="5"/>
        <v>-161489.20300000001</v>
      </c>
      <c r="H50" s="25">
        <f t="shared" si="5"/>
        <v>42840.453990717142</v>
      </c>
      <c r="I50" s="19">
        <f t="shared" si="6"/>
        <v>1843085.7671206766</v>
      </c>
      <c r="J50" s="18">
        <f t="shared" si="1"/>
        <v>5275839.1734362952</v>
      </c>
      <c r="K50" s="21">
        <f>(J38+J50+SUM(J39:J49)*2)/24</f>
        <v>5987731.6674919911</v>
      </c>
    </row>
    <row r="51" spans="1:18" ht="12.75" x14ac:dyDescent="0.2">
      <c r="A51" s="1"/>
      <c r="B51" s="20">
        <v>43524</v>
      </c>
      <c r="C51" s="20"/>
      <c r="D51" s="18">
        <f t="shared" si="7"/>
        <v>9689352.1799999997</v>
      </c>
      <c r="E51" s="19">
        <f t="shared" si="7"/>
        <v>-2570427.2394430283</v>
      </c>
      <c r="F51" s="19">
        <f t="shared" si="0"/>
        <v>7118924.9405569714</v>
      </c>
      <c r="G51" s="25">
        <f t="shared" si="5"/>
        <v>-161489.20300000001</v>
      </c>
      <c r="H51" s="25">
        <f t="shared" si="5"/>
        <v>42840.453990717142</v>
      </c>
      <c r="I51" s="19">
        <f t="shared" si="6"/>
        <v>1961734.5161299594</v>
      </c>
      <c r="J51" s="18">
        <f t="shared" si="1"/>
        <v>5157190.424427012</v>
      </c>
      <c r="K51" s="21">
        <f t="shared" si="8"/>
        <v>5869082.9184827087</v>
      </c>
    </row>
    <row r="52" spans="1:18" ht="12.75" x14ac:dyDescent="0.2">
      <c r="A52" s="1"/>
      <c r="B52" s="20">
        <v>43555</v>
      </c>
      <c r="C52" s="20"/>
      <c r="D52" s="18">
        <f t="shared" si="7"/>
        <v>9689352.1799999997</v>
      </c>
      <c r="E52" s="19">
        <f t="shared" si="7"/>
        <v>-2570427.2394430283</v>
      </c>
      <c r="F52" s="19">
        <f t="shared" si="0"/>
        <v>7118924.9405569714</v>
      </c>
      <c r="G52" s="25">
        <f t="shared" si="5"/>
        <v>-161489.20300000001</v>
      </c>
      <c r="H52" s="25">
        <f t="shared" si="5"/>
        <v>42840.453990717142</v>
      </c>
      <c r="I52" s="19">
        <f t="shared" si="6"/>
        <v>2080383.2651392424</v>
      </c>
      <c r="J52" s="18">
        <f t="shared" si="1"/>
        <v>5038541.6754177287</v>
      </c>
      <c r="K52" s="21">
        <f t="shared" si="8"/>
        <v>5750434.1694734273</v>
      </c>
    </row>
    <row r="53" spans="1:18" ht="12.75" x14ac:dyDescent="0.2">
      <c r="A53" s="1"/>
      <c r="B53" s="20">
        <v>43585</v>
      </c>
      <c r="C53" s="20"/>
      <c r="D53" s="18">
        <f t="shared" si="7"/>
        <v>9689352.1799999997</v>
      </c>
      <c r="E53" s="19">
        <f t="shared" si="7"/>
        <v>-2570427.2394430283</v>
      </c>
      <c r="F53" s="19">
        <f t="shared" si="0"/>
        <v>7118924.9405569714</v>
      </c>
      <c r="G53" s="25">
        <f t="shared" si="5"/>
        <v>-161489.20300000001</v>
      </c>
      <c r="H53" s="25">
        <f t="shared" si="5"/>
        <v>42840.453990717142</v>
      </c>
      <c r="I53" s="19">
        <f t="shared" si="6"/>
        <v>2199032.0141485254</v>
      </c>
      <c r="J53" s="18">
        <f t="shared" si="1"/>
        <v>4919892.9264084455</v>
      </c>
      <c r="K53" s="21">
        <f t="shared" si="8"/>
        <v>5631785.4204641432</v>
      </c>
    </row>
    <row r="54" spans="1:18" ht="12.75" x14ac:dyDescent="0.2">
      <c r="A54" s="1"/>
      <c r="B54" s="20">
        <v>43616</v>
      </c>
      <c r="C54" s="20"/>
      <c r="D54" s="18">
        <f t="shared" si="7"/>
        <v>9689352.1799999997</v>
      </c>
      <c r="E54" s="19">
        <f t="shared" si="7"/>
        <v>-2570427.2394430283</v>
      </c>
      <c r="F54" s="19">
        <f t="shared" si="0"/>
        <v>7118924.9405569714</v>
      </c>
      <c r="G54" s="25">
        <f t="shared" si="5"/>
        <v>-161489.20300000001</v>
      </c>
      <c r="H54" s="25">
        <f t="shared" si="5"/>
        <v>42840.453990717142</v>
      </c>
      <c r="I54" s="19">
        <f t="shared" si="6"/>
        <v>2317680.7631578087</v>
      </c>
      <c r="J54" s="18">
        <f t="shared" si="1"/>
        <v>4801244.1773991622</v>
      </c>
      <c r="K54" s="21">
        <f t="shared" si="8"/>
        <v>5513136.6714548608</v>
      </c>
      <c r="L54" s="23"/>
    </row>
    <row r="55" spans="1:18" s="23" customFormat="1" ht="12.75" x14ac:dyDescent="0.2">
      <c r="A55" s="1"/>
      <c r="B55" s="20">
        <v>43646</v>
      </c>
      <c r="C55" s="20"/>
      <c r="D55" s="18">
        <f t="shared" si="7"/>
        <v>9689352.1799999997</v>
      </c>
      <c r="E55" s="19">
        <f t="shared" si="7"/>
        <v>-2570427.2394430283</v>
      </c>
      <c r="F55" s="19">
        <f t="shared" si="0"/>
        <v>7118924.9405569714</v>
      </c>
      <c r="G55" s="25">
        <f t="shared" si="5"/>
        <v>-161489.20300000001</v>
      </c>
      <c r="H55" s="25">
        <f t="shared" si="5"/>
        <v>42840.453990717142</v>
      </c>
      <c r="I55" s="19">
        <f t="shared" si="6"/>
        <v>2436329.5121670919</v>
      </c>
      <c r="J55" s="18">
        <f t="shared" si="1"/>
        <v>4682595.4283898789</v>
      </c>
      <c r="K55" s="21">
        <f t="shared" si="8"/>
        <v>5394487.9224455776</v>
      </c>
      <c r="M55" s="3"/>
      <c r="N55" s="3"/>
      <c r="O55" s="3"/>
      <c r="P55" s="19"/>
    </row>
    <row r="56" spans="1:18" ht="15" x14ac:dyDescent="0.35">
      <c r="A56" s="1"/>
      <c r="B56" s="20">
        <v>43677</v>
      </c>
      <c r="C56" s="20"/>
      <c r="D56" s="18">
        <f t="shared" ref="D56:E71" si="9">D55</f>
        <v>9689352.1799999997</v>
      </c>
      <c r="E56" s="19">
        <f t="shared" si="9"/>
        <v>-2570427.2394430283</v>
      </c>
      <c r="F56" s="19">
        <f t="shared" si="0"/>
        <v>7118924.9405569714</v>
      </c>
      <c r="G56" s="25">
        <f t="shared" si="5"/>
        <v>-161489.20300000001</v>
      </c>
      <c r="H56" s="25">
        <f t="shared" si="5"/>
        <v>42840.453990717142</v>
      </c>
      <c r="I56" s="19">
        <f t="shared" si="6"/>
        <v>2554978.2611763752</v>
      </c>
      <c r="J56" s="18">
        <f t="shared" si="1"/>
        <v>4563946.6793805957</v>
      </c>
      <c r="K56" s="21">
        <f t="shared" si="8"/>
        <v>5275839.1734362934</v>
      </c>
      <c r="P56" s="43"/>
    </row>
    <row r="57" spans="1:18" ht="12.75" x14ac:dyDescent="0.2">
      <c r="A57" s="1"/>
      <c r="B57" s="20">
        <v>43708</v>
      </c>
      <c r="C57" s="20"/>
      <c r="D57" s="18">
        <f t="shared" si="9"/>
        <v>9689352.1799999997</v>
      </c>
      <c r="E57" s="19">
        <f t="shared" si="9"/>
        <v>-2570427.2394430283</v>
      </c>
      <c r="F57" s="19">
        <f t="shared" si="0"/>
        <v>7118924.9405569714</v>
      </c>
      <c r="G57" s="25">
        <f t="shared" si="5"/>
        <v>-161489.20300000001</v>
      </c>
      <c r="H57" s="25">
        <f t="shared" si="5"/>
        <v>42840.453990717142</v>
      </c>
      <c r="I57" s="19">
        <f t="shared" si="6"/>
        <v>2673627.0101856585</v>
      </c>
      <c r="J57" s="18">
        <f t="shared" si="1"/>
        <v>4445297.9303713124</v>
      </c>
      <c r="K57" s="21">
        <f>(J45+J57+SUM(J46:J56)*2)/24</f>
        <v>5157190.4244270111</v>
      </c>
      <c r="P57" s="19"/>
    </row>
    <row r="58" spans="1:18" ht="12.75" x14ac:dyDescent="0.2">
      <c r="A58" s="1"/>
      <c r="B58" s="20">
        <v>43738</v>
      </c>
      <c r="C58" s="20"/>
      <c r="D58" s="18">
        <f t="shared" si="9"/>
        <v>9689352.1799999997</v>
      </c>
      <c r="E58" s="19">
        <f t="shared" si="9"/>
        <v>-2570427.2394430283</v>
      </c>
      <c r="F58" s="19">
        <f t="shared" si="0"/>
        <v>7118924.9405569714</v>
      </c>
      <c r="G58" s="25">
        <f t="shared" si="5"/>
        <v>-161489.20300000001</v>
      </c>
      <c r="H58" s="25">
        <f t="shared" si="5"/>
        <v>42840.453990717142</v>
      </c>
      <c r="I58" s="19">
        <f t="shared" si="6"/>
        <v>2792275.7591949417</v>
      </c>
      <c r="J58" s="18">
        <f t="shared" si="1"/>
        <v>4326649.1813620292</v>
      </c>
      <c r="K58" s="21">
        <f t="shared" si="8"/>
        <v>5038541.6754177278</v>
      </c>
      <c r="L58" s="23"/>
    </row>
    <row r="59" spans="1:18" s="23" customFormat="1" ht="12.75" x14ac:dyDescent="0.2">
      <c r="A59" s="1"/>
      <c r="B59" s="20">
        <v>43769</v>
      </c>
      <c r="C59" s="20"/>
      <c r="D59" s="18">
        <f t="shared" si="9"/>
        <v>9689352.1799999997</v>
      </c>
      <c r="E59" s="19">
        <f t="shared" si="9"/>
        <v>-2570427.2394430283</v>
      </c>
      <c r="F59" s="19">
        <f t="shared" si="0"/>
        <v>7118924.9405569714</v>
      </c>
      <c r="G59" s="25">
        <f t="shared" si="5"/>
        <v>-161489.20300000001</v>
      </c>
      <c r="H59" s="25">
        <f t="shared" si="5"/>
        <v>42840.453990717142</v>
      </c>
      <c r="I59" s="19">
        <f t="shared" si="6"/>
        <v>2910924.508204225</v>
      </c>
      <c r="J59" s="18">
        <f t="shared" si="1"/>
        <v>4208000.4323527459</v>
      </c>
      <c r="K59" s="21">
        <f t="shared" si="8"/>
        <v>4919892.9264084455</v>
      </c>
      <c r="M59" s="3"/>
      <c r="N59" s="3"/>
      <c r="O59" s="3"/>
      <c r="P59" s="3"/>
    </row>
    <row r="60" spans="1:18" ht="12.75" x14ac:dyDescent="0.2">
      <c r="A60" s="1"/>
      <c r="B60" s="20">
        <v>43799</v>
      </c>
      <c r="C60" s="20"/>
      <c r="D60" s="18">
        <f t="shared" si="9"/>
        <v>9689352.1799999997</v>
      </c>
      <c r="E60" s="19">
        <f t="shared" si="9"/>
        <v>-2570427.2394430283</v>
      </c>
      <c r="F60" s="19">
        <f t="shared" si="0"/>
        <v>7118924.9405569714</v>
      </c>
      <c r="G60" s="25">
        <f t="shared" si="5"/>
        <v>-161489.20300000001</v>
      </c>
      <c r="H60" s="25">
        <f t="shared" si="5"/>
        <v>42840.453990717142</v>
      </c>
      <c r="I60" s="19">
        <f t="shared" si="6"/>
        <v>3029573.2572135082</v>
      </c>
      <c r="J60" s="18">
        <f t="shared" si="1"/>
        <v>4089351.6833434631</v>
      </c>
      <c r="K60" s="21">
        <f t="shared" si="8"/>
        <v>4801244.1773991613</v>
      </c>
    </row>
    <row r="61" spans="1:18" ht="12.75" x14ac:dyDescent="0.2">
      <c r="A61" s="1"/>
      <c r="B61" s="22">
        <v>43830</v>
      </c>
      <c r="C61" s="20"/>
      <c r="D61" s="18">
        <f t="shared" si="9"/>
        <v>9689352.1799999997</v>
      </c>
      <c r="E61" s="19">
        <f t="shared" si="9"/>
        <v>-2570427.2394430283</v>
      </c>
      <c r="F61" s="19">
        <f t="shared" si="0"/>
        <v>7118924.9405569714</v>
      </c>
      <c r="G61" s="25">
        <f t="shared" si="5"/>
        <v>-161489.20300000001</v>
      </c>
      <c r="H61" s="25">
        <f t="shared" si="5"/>
        <v>42840.453990717142</v>
      </c>
      <c r="I61" s="19">
        <f t="shared" si="6"/>
        <v>3148222.0062227915</v>
      </c>
      <c r="J61" s="18">
        <f t="shared" si="1"/>
        <v>3970702.9343341799</v>
      </c>
      <c r="K61" s="21">
        <f t="shared" si="8"/>
        <v>4682595.428389878</v>
      </c>
    </row>
    <row r="62" spans="1:18" ht="12.75" x14ac:dyDescent="0.2">
      <c r="A62" s="1"/>
      <c r="B62" s="20">
        <v>43861</v>
      </c>
      <c r="C62" s="20"/>
      <c r="D62" s="18">
        <f t="shared" si="9"/>
        <v>9689352.1799999997</v>
      </c>
      <c r="E62" s="19">
        <f t="shared" si="9"/>
        <v>-2570427.2394430283</v>
      </c>
      <c r="F62" s="19">
        <f t="shared" si="0"/>
        <v>7118924.9405569714</v>
      </c>
      <c r="G62" s="25">
        <f t="shared" si="5"/>
        <v>-161489.20300000001</v>
      </c>
      <c r="H62" s="25">
        <f t="shared" si="5"/>
        <v>42840.453990717142</v>
      </c>
      <c r="I62" s="19">
        <f t="shared" si="6"/>
        <v>3266870.7552320748</v>
      </c>
      <c r="J62" s="18">
        <f t="shared" si="1"/>
        <v>3852054.1853248966</v>
      </c>
      <c r="K62" s="21">
        <f t="shared" si="8"/>
        <v>4563946.6793805966</v>
      </c>
    </row>
    <row r="63" spans="1:18" ht="12.75" x14ac:dyDescent="0.2">
      <c r="A63" s="1"/>
      <c r="B63" s="20">
        <v>43889</v>
      </c>
      <c r="C63" s="33"/>
      <c r="D63" s="18">
        <f t="shared" si="9"/>
        <v>9689352.1799999997</v>
      </c>
      <c r="E63" s="19">
        <f t="shared" si="9"/>
        <v>-2570427.2394430283</v>
      </c>
      <c r="F63" s="19">
        <f t="shared" si="0"/>
        <v>7118924.9405569714</v>
      </c>
      <c r="G63" s="25">
        <f t="shared" si="5"/>
        <v>-161489.20300000001</v>
      </c>
      <c r="H63" s="25">
        <f t="shared" si="5"/>
        <v>42840.453990717142</v>
      </c>
      <c r="I63" s="19">
        <f t="shared" si="6"/>
        <v>3385519.504241358</v>
      </c>
      <c r="J63" s="18">
        <f t="shared" si="1"/>
        <v>3733405.4363156133</v>
      </c>
      <c r="K63" s="21">
        <f t="shared" si="8"/>
        <v>4445297.9303713134</v>
      </c>
      <c r="L63" s="23"/>
    </row>
    <row r="64" spans="1:18" ht="12.75" x14ac:dyDescent="0.2">
      <c r="A64" s="1"/>
      <c r="B64" s="20">
        <v>43921</v>
      </c>
      <c r="C64" s="33"/>
      <c r="D64" s="18">
        <f t="shared" si="9"/>
        <v>9689352.1799999997</v>
      </c>
      <c r="E64" s="19">
        <f t="shared" si="9"/>
        <v>-2570427.2394430283</v>
      </c>
      <c r="F64" s="19">
        <f t="shared" si="0"/>
        <v>7118924.9405569714</v>
      </c>
      <c r="G64" s="25">
        <f t="shared" si="5"/>
        <v>-161489.20300000001</v>
      </c>
      <c r="H64" s="25">
        <f t="shared" si="5"/>
        <v>42840.453990717142</v>
      </c>
      <c r="I64" s="19">
        <f t="shared" si="6"/>
        <v>3504168.2532506413</v>
      </c>
      <c r="J64" s="18">
        <f t="shared" si="1"/>
        <v>3614756.6873063301</v>
      </c>
      <c r="K64" s="21">
        <f t="shared" si="8"/>
        <v>4326649.1813620292</v>
      </c>
      <c r="L64" s="23"/>
      <c r="M64" s="23"/>
      <c r="N64" s="23"/>
      <c r="O64" s="23"/>
      <c r="P64" s="23"/>
      <c r="Q64" s="23"/>
      <c r="R64" s="23"/>
    </row>
    <row r="65" spans="1:18" ht="12.75" x14ac:dyDescent="0.2">
      <c r="A65" s="1"/>
      <c r="B65" s="20">
        <v>43951</v>
      </c>
      <c r="C65" s="33"/>
      <c r="D65" s="18">
        <f t="shared" si="9"/>
        <v>9689352.1799999997</v>
      </c>
      <c r="E65" s="19">
        <f t="shared" si="9"/>
        <v>-2570427.2394430283</v>
      </c>
      <c r="F65" s="19">
        <f t="shared" si="0"/>
        <v>7118924.9405569714</v>
      </c>
      <c r="G65" s="25">
        <f t="shared" si="5"/>
        <v>-161489.20300000001</v>
      </c>
      <c r="H65" s="25">
        <f t="shared" si="5"/>
        <v>42840.453990717142</v>
      </c>
      <c r="I65" s="19">
        <f t="shared" si="6"/>
        <v>3622817.0022599245</v>
      </c>
      <c r="J65" s="18">
        <f t="shared" si="1"/>
        <v>3496107.9382970468</v>
      </c>
      <c r="K65" s="21">
        <f t="shared" si="8"/>
        <v>4208000.4323527459</v>
      </c>
      <c r="L65" s="23"/>
      <c r="M65" s="23"/>
      <c r="N65" s="23"/>
      <c r="O65" s="23"/>
      <c r="P65" s="23"/>
      <c r="Q65" s="23"/>
      <c r="R65" s="23"/>
    </row>
    <row r="66" spans="1:18" ht="12.75" x14ac:dyDescent="0.2">
      <c r="B66" s="26">
        <v>43982</v>
      </c>
      <c r="C66" s="46"/>
      <c r="D66" s="28">
        <f t="shared" si="9"/>
        <v>9689352.1799999997</v>
      </c>
      <c r="E66" s="29">
        <f t="shared" si="9"/>
        <v>-2570427.2394430283</v>
      </c>
      <c r="F66" s="29">
        <f t="shared" si="0"/>
        <v>7118924.9405569714</v>
      </c>
      <c r="G66" s="30">
        <f t="shared" si="5"/>
        <v>-161489.20300000001</v>
      </c>
      <c r="H66" s="30">
        <f t="shared" si="5"/>
        <v>42840.453990717142</v>
      </c>
      <c r="I66" s="29">
        <f t="shared" si="6"/>
        <v>3741465.7512692078</v>
      </c>
      <c r="J66" s="28">
        <f t="shared" si="1"/>
        <v>3377459.1892877636</v>
      </c>
      <c r="K66" s="31">
        <f t="shared" si="8"/>
        <v>4089351.6833434631</v>
      </c>
      <c r="L66" s="23"/>
      <c r="M66" s="23"/>
      <c r="N66" s="23"/>
      <c r="O66" s="23"/>
      <c r="P66" s="23"/>
      <c r="Q66" s="23"/>
      <c r="R66" s="23"/>
    </row>
    <row r="67" spans="1:18" ht="12.75" x14ac:dyDescent="0.2">
      <c r="B67" s="32">
        <v>44012</v>
      </c>
      <c r="C67" s="47"/>
      <c r="D67" s="18">
        <f t="shared" si="9"/>
        <v>9689352.1799999997</v>
      </c>
      <c r="E67" s="19">
        <f t="shared" si="9"/>
        <v>-2570427.2394430283</v>
      </c>
      <c r="F67" s="19">
        <f t="shared" si="0"/>
        <v>7118924.9405569714</v>
      </c>
      <c r="G67" s="25">
        <f t="shared" si="5"/>
        <v>-161489.20300000001</v>
      </c>
      <c r="H67" s="25">
        <f t="shared" si="5"/>
        <v>42840.453990717142</v>
      </c>
      <c r="I67" s="19">
        <f t="shared" si="6"/>
        <v>3860114.5002784911</v>
      </c>
      <c r="J67" s="18">
        <f t="shared" si="1"/>
        <v>3258810.4402784803</v>
      </c>
      <c r="K67" s="34">
        <f t="shared" si="8"/>
        <v>3970702.9343341808</v>
      </c>
      <c r="L67" s="23"/>
      <c r="M67" s="23"/>
      <c r="N67" s="23"/>
      <c r="O67" s="23"/>
      <c r="P67" s="23"/>
      <c r="Q67" s="23"/>
      <c r="R67" s="23"/>
    </row>
    <row r="68" spans="1:18" ht="12.75" x14ac:dyDescent="0.2">
      <c r="B68" s="32">
        <v>44043</v>
      </c>
      <c r="C68" s="47"/>
      <c r="D68" s="18">
        <f t="shared" si="9"/>
        <v>9689352.1799999997</v>
      </c>
      <c r="E68" s="19">
        <f t="shared" si="9"/>
        <v>-2570427.2394430283</v>
      </c>
      <c r="F68" s="19">
        <f t="shared" si="0"/>
        <v>7118924.9405569714</v>
      </c>
      <c r="G68" s="25">
        <f t="shared" si="5"/>
        <v>-161489.20300000001</v>
      </c>
      <c r="H68" s="25">
        <f t="shared" si="5"/>
        <v>42840.453990717142</v>
      </c>
      <c r="I68" s="19">
        <f t="shared" si="6"/>
        <v>3978763.2492877743</v>
      </c>
      <c r="J68" s="18">
        <f>F68-I68</f>
        <v>3140161.691269197</v>
      </c>
      <c r="K68" s="34">
        <f>(J56+J68+SUM(J57:J67)*2)/24</f>
        <v>3852054.1853248961</v>
      </c>
      <c r="L68" s="23"/>
      <c r="M68" s="23"/>
      <c r="N68" s="23"/>
      <c r="O68" s="23"/>
      <c r="P68" s="23"/>
      <c r="Q68" s="23"/>
      <c r="R68" s="23"/>
    </row>
    <row r="69" spans="1:18" ht="12.75" x14ac:dyDescent="0.2">
      <c r="B69" s="32">
        <v>44074</v>
      </c>
      <c r="C69" s="47"/>
      <c r="D69" s="18">
        <f t="shared" si="9"/>
        <v>9689352.1799999997</v>
      </c>
      <c r="E69" s="19">
        <f t="shared" si="9"/>
        <v>-2570427.2394430283</v>
      </c>
      <c r="F69" s="19">
        <f t="shared" si="0"/>
        <v>7118924.9405569714</v>
      </c>
      <c r="G69" s="25">
        <f t="shared" si="5"/>
        <v>-161489.20300000001</v>
      </c>
      <c r="H69" s="25">
        <f t="shared" si="5"/>
        <v>42840.453990717142</v>
      </c>
      <c r="I69" s="19">
        <f t="shared" si="6"/>
        <v>4097411.9982970576</v>
      </c>
      <c r="J69" s="18">
        <f t="shared" si="1"/>
        <v>3021512.9422599138</v>
      </c>
      <c r="K69" s="34">
        <f t="shared" si="8"/>
        <v>3733405.4363156129</v>
      </c>
      <c r="L69" s="23"/>
      <c r="M69" s="23"/>
      <c r="N69" s="23"/>
      <c r="O69" s="23"/>
      <c r="P69" s="23"/>
      <c r="Q69" s="23"/>
      <c r="R69" s="23"/>
    </row>
    <row r="70" spans="1:18" ht="12.75" x14ac:dyDescent="0.2">
      <c r="B70" s="32">
        <v>44104</v>
      </c>
      <c r="C70" s="47"/>
      <c r="D70" s="18">
        <f t="shared" si="9"/>
        <v>9689352.1799999997</v>
      </c>
      <c r="E70" s="19">
        <f t="shared" si="9"/>
        <v>-2570427.2394430283</v>
      </c>
      <c r="F70" s="19">
        <f t="shared" si="0"/>
        <v>7118924.9405569714</v>
      </c>
      <c r="G70" s="25">
        <f t="shared" si="5"/>
        <v>-161489.20300000001</v>
      </c>
      <c r="H70" s="25">
        <f t="shared" si="5"/>
        <v>42840.453990717142</v>
      </c>
      <c r="I70" s="19">
        <f t="shared" si="6"/>
        <v>4216060.7473063404</v>
      </c>
      <c r="J70" s="18">
        <f t="shared" si="1"/>
        <v>2902864.193250631</v>
      </c>
      <c r="K70" s="34">
        <f t="shared" si="8"/>
        <v>3614756.6873063301</v>
      </c>
      <c r="L70" s="23"/>
      <c r="M70" s="23"/>
      <c r="N70" s="23"/>
      <c r="O70" s="23"/>
      <c r="P70" s="23"/>
      <c r="Q70" s="23"/>
      <c r="R70" s="23"/>
    </row>
    <row r="71" spans="1:18" ht="12.75" x14ac:dyDescent="0.2">
      <c r="B71" s="32">
        <v>44135</v>
      </c>
      <c r="C71" s="47"/>
      <c r="D71" s="18">
        <f t="shared" si="9"/>
        <v>9689352.1799999997</v>
      </c>
      <c r="E71" s="19">
        <f t="shared" si="9"/>
        <v>-2570427.2394430283</v>
      </c>
      <c r="F71" s="19">
        <f t="shared" si="0"/>
        <v>7118924.9405569714</v>
      </c>
      <c r="G71" s="25">
        <f t="shared" si="5"/>
        <v>-161489.20300000001</v>
      </c>
      <c r="H71" s="25">
        <f t="shared" si="5"/>
        <v>42840.453990717142</v>
      </c>
      <c r="I71" s="19">
        <f t="shared" si="6"/>
        <v>4334709.4963156227</v>
      </c>
      <c r="J71" s="18">
        <f t="shared" si="1"/>
        <v>2784215.4442413487</v>
      </c>
      <c r="K71" s="34">
        <f t="shared" si="8"/>
        <v>3496107.9382970477</v>
      </c>
      <c r="L71" s="23"/>
      <c r="M71" s="23"/>
      <c r="N71" s="23"/>
      <c r="O71" s="23"/>
      <c r="P71" s="23"/>
      <c r="Q71" s="23"/>
      <c r="R71" s="23"/>
    </row>
    <row r="72" spans="1:18" ht="12.75" x14ac:dyDescent="0.2">
      <c r="B72" s="32">
        <v>44165</v>
      </c>
      <c r="C72" s="47"/>
      <c r="D72" s="18">
        <f t="shared" ref="D72:E87" si="10">D71</f>
        <v>9689352.1799999997</v>
      </c>
      <c r="E72" s="19">
        <f t="shared" si="10"/>
        <v>-2570427.2394430283</v>
      </c>
      <c r="F72" s="19">
        <f t="shared" si="0"/>
        <v>7118924.9405569714</v>
      </c>
      <c r="G72" s="25">
        <f t="shared" si="5"/>
        <v>-161489.20300000001</v>
      </c>
      <c r="H72" s="25">
        <f t="shared" si="5"/>
        <v>42840.453990717142</v>
      </c>
      <c r="I72" s="19">
        <f t="shared" si="6"/>
        <v>4453358.245324905</v>
      </c>
      <c r="J72" s="18">
        <f t="shared" si="1"/>
        <v>2665566.6952320663</v>
      </c>
      <c r="K72" s="34">
        <f t="shared" si="8"/>
        <v>3377459.1892877645</v>
      </c>
      <c r="L72" s="23"/>
      <c r="M72" s="23"/>
      <c r="N72" s="23"/>
      <c r="O72" s="23"/>
      <c r="P72" s="23"/>
      <c r="Q72" s="23"/>
      <c r="R72" s="23"/>
    </row>
    <row r="73" spans="1:18" ht="12.75" x14ac:dyDescent="0.2">
      <c r="B73" s="36">
        <v>44196</v>
      </c>
      <c r="C73" s="47"/>
      <c r="D73" s="18">
        <f t="shared" si="10"/>
        <v>9689352.1799999997</v>
      </c>
      <c r="E73" s="19">
        <f t="shared" si="10"/>
        <v>-2570427.2394430283</v>
      </c>
      <c r="F73" s="19">
        <f t="shared" si="0"/>
        <v>7118924.9405569714</v>
      </c>
      <c r="G73" s="25">
        <f t="shared" si="5"/>
        <v>-161489.20300000001</v>
      </c>
      <c r="H73" s="25">
        <f t="shared" si="5"/>
        <v>42840.453990717142</v>
      </c>
      <c r="I73" s="19">
        <f t="shared" si="6"/>
        <v>4572006.9943341874</v>
      </c>
      <c r="J73" s="18">
        <f t="shared" si="1"/>
        <v>2546917.946222784</v>
      </c>
      <c r="K73" s="34">
        <f t="shared" si="8"/>
        <v>3258810.4402784803</v>
      </c>
      <c r="L73" s="23"/>
      <c r="M73" s="23"/>
      <c r="N73" s="23"/>
      <c r="O73" s="23"/>
      <c r="P73" s="23"/>
      <c r="Q73" s="23"/>
      <c r="R73" s="23"/>
    </row>
    <row r="74" spans="1:18" ht="12.75" x14ac:dyDescent="0.2">
      <c r="B74" s="32">
        <v>44227</v>
      </c>
      <c r="C74" s="47"/>
      <c r="D74" s="18">
        <f t="shared" si="10"/>
        <v>9689352.1799999997</v>
      </c>
      <c r="E74" s="19">
        <f t="shared" si="10"/>
        <v>-2570427.2394430283</v>
      </c>
      <c r="F74" s="19">
        <f t="shared" si="0"/>
        <v>7118924.9405569714</v>
      </c>
      <c r="G74" s="25">
        <f t="shared" si="5"/>
        <v>-161489.20300000001</v>
      </c>
      <c r="H74" s="25">
        <f t="shared" si="5"/>
        <v>42840.453990717142</v>
      </c>
      <c r="I74" s="19">
        <f t="shared" si="6"/>
        <v>4690655.7433434697</v>
      </c>
      <c r="J74" s="18">
        <f t="shared" si="1"/>
        <v>2428269.1972135017</v>
      </c>
      <c r="K74" s="34">
        <f t="shared" si="8"/>
        <v>3140161.691269198</v>
      </c>
      <c r="L74" s="23"/>
      <c r="M74" s="23"/>
      <c r="N74" s="23"/>
      <c r="O74" s="23"/>
      <c r="P74" s="23"/>
      <c r="Q74" s="23"/>
      <c r="R74" s="23"/>
    </row>
    <row r="75" spans="1:18" ht="12.75" x14ac:dyDescent="0.2">
      <c r="B75" s="32">
        <v>44255</v>
      </c>
      <c r="C75" s="47"/>
      <c r="D75" s="18">
        <f t="shared" si="10"/>
        <v>9689352.1799999997</v>
      </c>
      <c r="E75" s="19">
        <f t="shared" si="10"/>
        <v>-2570427.2394430283</v>
      </c>
      <c r="F75" s="19">
        <f t="shared" si="0"/>
        <v>7118924.9405569714</v>
      </c>
      <c r="G75" s="25">
        <f t="shared" si="5"/>
        <v>-161489.20300000001</v>
      </c>
      <c r="H75" s="25">
        <f t="shared" si="5"/>
        <v>42840.453990717142</v>
      </c>
      <c r="I75" s="19">
        <f t="shared" si="6"/>
        <v>4809304.492352752</v>
      </c>
      <c r="J75" s="18">
        <f t="shared" si="1"/>
        <v>2309620.4482042193</v>
      </c>
      <c r="K75" s="34">
        <f t="shared" si="8"/>
        <v>3021512.9422599152</v>
      </c>
      <c r="L75" s="23"/>
      <c r="M75" s="23"/>
      <c r="N75" s="23"/>
      <c r="O75" s="23"/>
      <c r="P75" s="23"/>
      <c r="Q75" s="23"/>
      <c r="R75" s="23"/>
    </row>
    <row r="76" spans="1:18" ht="12.75" x14ac:dyDescent="0.2">
      <c r="B76" s="32">
        <v>44286</v>
      </c>
      <c r="C76" s="47"/>
      <c r="D76" s="18">
        <f t="shared" si="10"/>
        <v>9689352.1799999997</v>
      </c>
      <c r="E76" s="19">
        <f t="shared" si="10"/>
        <v>-2570427.2394430283</v>
      </c>
      <c r="F76" s="19">
        <f t="shared" si="0"/>
        <v>7118924.9405569714</v>
      </c>
      <c r="G76" s="25">
        <f t="shared" si="5"/>
        <v>-161489.20300000001</v>
      </c>
      <c r="H76" s="25">
        <f t="shared" si="5"/>
        <v>42840.453990717142</v>
      </c>
      <c r="I76" s="19">
        <f t="shared" si="6"/>
        <v>4927953.2413620343</v>
      </c>
      <c r="J76" s="18">
        <f t="shared" si="1"/>
        <v>2190971.699194937</v>
      </c>
      <c r="K76" s="34">
        <f t="shared" si="8"/>
        <v>2902864.1932506319</v>
      </c>
      <c r="L76" s="23"/>
      <c r="M76" s="23"/>
      <c r="N76" s="23"/>
      <c r="O76" s="23"/>
      <c r="P76" s="23"/>
      <c r="Q76" s="23"/>
      <c r="R76" s="23"/>
    </row>
    <row r="77" spans="1:18" ht="12.75" x14ac:dyDescent="0.2">
      <c r="B77" s="37">
        <v>44316</v>
      </c>
      <c r="C77" s="48"/>
      <c r="D77" s="39">
        <f t="shared" si="10"/>
        <v>9689352.1799999997</v>
      </c>
      <c r="E77" s="40">
        <f t="shared" si="10"/>
        <v>-2570427.2394430283</v>
      </c>
      <c r="F77" s="40">
        <f t="shared" si="0"/>
        <v>7118924.9405569714</v>
      </c>
      <c r="G77" s="41">
        <f t="shared" si="5"/>
        <v>-161489.20300000001</v>
      </c>
      <c r="H77" s="41">
        <f t="shared" si="5"/>
        <v>42840.453990717142</v>
      </c>
      <c r="I77" s="40">
        <f t="shared" si="6"/>
        <v>5046601.9903713167</v>
      </c>
      <c r="J77" s="39">
        <f t="shared" si="1"/>
        <v>2072322.9501856547</v>
      </c>
      <c r="K77" s="42">
        <f t="shared" si="8"/>
        <v>2784215.4442413501</v>
      </c>
      <c r="L77" s="23"/>
      <c r="M77" s="23"/>
      <c r="N77" s="23"/>
      <c r="O77" s="23"/>
      <c r="P77" s="23"/>
      <c r="Q77" s="23"/>
      <c r="R77" s="23"/>
    </row>
    <row r="78" spans="1:18" ht="12.75" x14ac:dyDescent="0.2">
      <c r="B78" s="20">
        <v>44347</v>
      </c>
      <c r="C78" s="23"/>
      <c r="D78" s="18">
        <f t="shared" si="10"/>
        <v>9689352.1799999997</v>
      </c>
      <c r="E78" s="19">
        <f t="shared" si="10"/>
        <v>-2570427.2394430283</v>
      </c>
      <c r="F78" s="19">
        <f t="shared" si="0"/>
        <v>7118924.9405569714</v>
      </c>
      <c r="G78" s="25">
        <f t="shared" si="5"/>
        <v>-161489.20300000001</v>
      </c>
      <c r="H78" s="25">
        <f t="shared" si="5"/>
        <v>42840.453990717142</v>
      </c>
      <c r="I78" s="19">
        <f t="shared" si="6"/>
        <v>5165250.739380599</v>
      </c>
      <c r="J78" s="18">
        <f t="shared" si="1"/>
        <v>1953674.2011763724</v>
      </c>
      <c r="K78" s="21">
        <f t="shared" si="8"/>
        <v>2665566.6952320668</v>
      </c>
      <c r="L78" s="23"/>
      <c r="M78" s="23"/>
      <c r="N78" s="23"/>
      <c r="O78" s="23"/>
      <c r="P78" s="23"/>
      <c r="Q78" s="23"/>
      <c r="R78" s="23"/>
    </row>
    <row r="79" spans="1:18" ht="12.75" x14ac:dyDescent="0.2">
      <c r="B79" s="20">
        <v>44377</v>
      </c>
      <c r="C79" s="23"/>
      <c r="D79" s="18">
        <f t="shared" si="10"/>
        <v>9689352.1799999997</v>
      </c>
      <c r="E79" s="19">
        <f t="shared" si="10"/>
        <v>-2570427.2394430283</v>
      </c>
      <c r="F79" s="19">
        <f t="shared" si="0"/>
        <v>7118924.9405569714</v>
      </c>
      <c r="G79" s="25">
        <f t="shared" si="5"/>
        <v>-161489.20300000001</v>
      </c>
      <c r="H79" s="25">
        <f t="shared" si="5"/>
        <v>42840.453990717142</v>
      </c>
      <c r="I79" s="19">
        <f t="shared" si="6"/>
        <v>5283899.4883898813</v>
      </c>
      <c r="J79" s="18">
        <f t="shared" si="1"/>
        <v>1835025.45216709</v>
      </c>
      <c r="K79" s="21">
        <f t="shared" si="8"/>
        <v>2546917.9462227845</v>
      </c>
      <c r="L79" s="23"/>
      <c r="M79" s="23"/>
      <c r="N79" s="23"/>
      <c r="O79" s="23"/>
      <c r="P79" s="23"/>
      <c r="Q79" s="23"/>
      <c r="R79" s="23"/>
    </row>
    <row r="80" spans="1:18" ht="12.75" x14ac:dyDescent="0.2">
      <c r="B80" s="20">
        <v>44408</v>
      </c>
      <c r="C80" s="23"/>
      <c r="D80" s="18">
        <f t="shared" si="10"/>
        <v>9689352.1799999997</v>
      </c>
      <c r="E80" s="19">
        <f t="shared" si="10"/>
        <v>-2570427.2394430283</v>
      </c>
      <c r="F80" s="19">
        <f t="shared" si="0"/>
        <v>7118924.9405569714</v>
      </c>
      <c r="G80" s="25">
        <f t="shared" si="5"/>
        <v>-161489.20300000001</v>
      </c>
      <c r="H80" s="25">
        <f t="shared" si="5"/>
        <v>42840.453990717142</v>
      </c>
      <c r="I80" s="19">
        <f t="shared" si="6"/>
        <v>5402548.2373991637</v>
      </c>
      <c r="J80" s="18">
        <f t="shared" si="1"/>
        <v>1716376.7031578077</v>
      </c>
      <c r="K80" s="21">
        <f t="shared" si="8"/>
        <v>2428269.1972135021</v>
      </c>
      <c r="L80" s="23"/>
      <c r="M80" s="23"/>
      <c r="N80" s="23"/>
      <c r="O80" s="23"/>
      <c r="P80" s="23"/>
      <c r="Q80" s="23"/>
      <c r="R80" s="23"/>
    </row>
    <row r="81" spans="2:18" s="23" customFormat="1" ht="12.75" x14ac:dyDescent="0.2">
      <c r="B81" s="20">
        <v>44439</v>
      </c>
      <c r="D81" s="18">
        <f t="shared" si="10"/>
        <v>9689352.1799999997</v>
      </c>
      <c r="E81" s="19">
        <f t="shared" si="10"/>
        <v>-2570427.2394430283</v>
      </c>
      <c r="F81" s="19">
        <f t="shared" si="0"/>
        <v>7118924.9405569714</v>
      </c>
      <c r="G81" s="25">
        <f t="shared" si="5"/>
        <v>-161489.20300000001</v>
      </c>
      <c r="H81" s="25">
        <f t="shared" si="5"/>
        <v>42840.453990717142</v>
      </c>
      <c r="I81" s="19">
        <f t="shared" si="6"/>
        <v>5521196.986408446</v>
      </c>
      <c r="J81" s="18">
        <f t="shared" si="1"/>
        <v>1597727.9541485254</v>
      </c>
      <c r="K81" s="21">
        <f t="shared" si="8"/>
        <v>2309620.4482042198</v>
      </c>
    </row>
    <row r="82" spans="2:18" ht="12.75" x14ac:dyDescent="0.2">
      <c r="B82" s="20">
        <v>44469</v>
      </c>
      <c r="C82" s="23"/>
      <c r="D82" s="18">
        <f t="shared" si="10"/>
        <v>9689352.1799999997</v>
      </c>
      <c r="E82" s="19">
        <f t="shared" si="10"/>
        <v>-2570427.2394430283</v>
      </c>
      <c r="F82" s="19">
        <f t="shared" si="0"/>
        <v>7118924.9405569714</v>
      </c>
      <c r="G82" s="25">
        <f t="shared" si="5"/>
        <v>-161489.20300000001</v>
      </c>
      <c r="H82" s="25">
        <f t="shared" si="5"/>
        <v>42840.453990717142</v>
      </c>
      <c r="I82" s="19">
        <f t="shared" si="6"/>
        <v>5639845.7354177283</v>
      </c>
      <c r="J82" s="18">
        <f t="shared" si="1"/>
        <v>1479079.205139243</v>
      </c>
      <c r="K82" s="21">
        <f t="shared" si="8"/>
        <v>2190971.6991949375</v>
      </c>
      <c r="L82" s="23"/>
      <c r="M82" s="23"/>
      <c r="N82" s="23"/>
      <c r="O82" s="23"/>
      <c r="P82" s="23"/>
      <c r="Q82" s="23"/>
      <c r="R82" s="23"/>
    </row>
    <row r="83" spans="2:18" ht="12.75" x14ac:dyDescent="0.2">
      <c r="B83" s="20">
        <v>44500</v>
      </c>
      <c r="C83" s="23"/>
      <c r="D83" s="18">
        <f t="shared" si="10"/>
        <v>9689352.1799999997</v>
      </c>
      <c r="E83" s="19">
        <f t="shared" si="10"/>
        <v>-2570427.2394430283</v>
      </c>
      <c r="F83" s="19">
        <f t="shared" si="0"/>
        <v>7118924.9405569714</v>
      </c>
      <c r="G83" s="25">
        <f t="shared" si="5"/>
        <v>-161489.20300000001</v>
      </c>
      <c r="H83" s="25">
        <f t="shared" si="5"/>
        <v>42840.453990717142</v>
      </c>
      <c r="I83" s="19">
        <f t="shared" si="6"/>
        <v>5758494.4844270106</v>
      </c>
      <c r="J83" s="18">
        <f t="shared" si="1"/>
        <v>1360430.4561299607</v>
      </c>
      <c r="K83" s="21">
        <f t="shared" si="8"/>
        <v>2072322.9501856547</v>
      </c>
      <c r="L83" s="23"/>
      <c r="M83" s="23"/>
      <c r="N83" s="23"/>
      <c r="O83" s="23"/>
      <c r="P83" s="23"/>
      <c r="Q83" s="23"/>
      <c r="R83" s="23"/>
    </row>
    <row r="84" spans="2:18" ht="12.75" x14ac:dyDescent="0.2">
      <c r="B84" s="20">
        <v>44530</v>
      </c>
      <c r="C84" s="23"/>
      <c r="D84" s="18">
        <f t="shared" si="10"/>
        <v>9689352.1799999997</v>
      </c>
      <c r="E84" s="19">
        <f t="shared" si="10"/>
        <v>-2570427.2394430283</v>
      </c>
      <c r="F84" s="19">
        <f t="shared" si="0"/>
        <v>7118924.9405569714</v>
      </c>
      <c r="G84" s="25">
        <f t="shared" si="5"/>
        <v>-161489.20300000001</v>
      </c>
      <c r="H84" s="25">
        <f t="shared" si="5"/>
        <v>42840.453990717142</v>
      </c>
      <c r="I84" s="19">
        <f t="shared" si="6"/>
        <v>5877143.233436293</v>
      </c>
      <c r="J84" s="18">
        <f t="shared" si="1"/>
        <v>1241781.7071206784</v>
      </c>
      <c r="K84" s="21">
        <f t="shared" si="8"/>
        <v>1953674.2011763724</v>
      </c>
      <c r="L84" s="23"/>
      <c r="M84" s="23"/>
      <c r="N84" s="23"/>
      <c r="O84" s="23"/>
      <c r="P84" s="23"/>
      <c r="Q84" s="23"/>
      <c r="R84" s="23"/>
    </row>
    <row r="85" spans="2:18" s="23" customFormat="1" ht="12.75" x14ac:dyDescent="0.2">
      <c r="B85" s="22">
        <v>44561</v>
      </c>
      <c r="D85" s="18">
        <f t="shared" si="10"/>
        <v>9689352.1799999997</v>
      </c>
      <c r="E85" s="19">
        <f t="shared" si="10"/>
        <v>-2570427.2394430283</v>
      </c>
      <c r="F85" s="19">
        <f t="shared" si="0"/>
        <v>7118924.9405569714</v>
      </c>
      <c r="G85" s="25">
        <f t="shared" si="5"/>
        <v>-161489.20300000001</v>
      </c>
      <c r="H85" s="25">
        <f t="shared" si="5"/>
        <v>42840.453990717142</v>
      </c>
      <c r="I85" s="19">
        <f t="shared" si="6"/>
        <v>5995791.9824455753</v>
      </c>
      <c r="J85" s="18">
        <f t="shared" si="1"/>
        <v>1123132.9581113961</v>
      </c>
      <c r="K85" s="21">
        <f t="shared" si="8"/>
        <v>1835025.4521670903</v>
      </c>
    </row>
    <row r="86" spans="2:18" ht="12.75" x14ac:dyDescent="0.2">
      <c r="B86" s="20">
        <v>44592</v>
      </c>
      <c r="C86" s="23"/>
      <c r="D86" s="18">
        <f t="shared" si="10"/>
        <v>9689352.1799999997</v>
      </c>
      <c r="E86" s="19">
        <f t="shared" si="10"/>
        <v>-2570427.2394430283</v>
      </c>
      <c r="F86" s="19">
        <f t="shared" si="0"/>
        <v>7118924.9405569714</v>
      </c>
      <c r="G86" s="25">
        <f t="shared" si="5"/>
        <v>-161489.20300000001</v>
      </c>
      <c r="H86" s="25">
        <f t="shared" si="5"/>
        <v>42840.453990717142</v>
      </c>
      <c r="I86" s="19">
        <f t="shared" si="6"/>
        <v>6114440.7314548576</v>
      </c>
      <c r="J86" s="18">
        <f t="shared" si="1"/>
        <v>1004484.2091021137</v>
      </c>
      <c r="K86" s="21">
        <f t="shared" si="8"/>
        <v>1716376.7031578077</v>
      </c>
    </row>
    <row r="87" spans="2:18" s="23" customFormat="1" ht="12.75" x14ac:dyDescent="0.2">
      <c r="B87" s="20">
        <v>44620</v>
      </c>
      <c r="D87" s="18">
        <f t="shared" si="10"/>
        <v>9689352.1799999997</v>
      </c>
      <c r="E87" s="19">
        <f t="shared" si="10"/>
        <v>-2570427.2394430283</v>
      </c>
      <c r="F87" s="19">
        <f t="shared" ref="F87:F97" si="11">SUM(D87:E87)</f>
        <v>7118924.9405569714</v>
      </c>
      <c r="G87" s="25">
        <f t="shared" si="5"/>
        <v>-161489.20300000001</v>
      </c>
      <c r="H87" s="25">
        <f t="shared" si="5"/>
        <v>42840.453990717142</v>
      </c>
      <c r="I87" s="19">
        <f t="shared" si="6"/>
        <v>6233089.48046414</v>
      </c>
      <c r="J87" s="18">
        <f t="shared" ref="J87:J97" si="12">F87-I87</f>
        <v>885835.4600928314</v>
      </c>
      <c r="K87" s="21">
        <f t="shared" si="8"/>
        <v>1597727.9541485254</v>
      </c>
    </row>
    <row r="88" spans="2:18" ht="12.75" x14ac:dyDescent="0.2">
      <c r="B88" s="20">
        <v>44651</v>
      </c>
      <c r="C88" s="23"/>
      <c r="D88" s="18">
        <f t="shared" ref="D88:E97" si="13">D87</f>
        <v>9689352.1799999997</v>
      </c>
      <c r="E88" s="19">
        <f t="shared" si="13"/>
        <v>-2570427.2394430283</v>
      </c>
      <c r="F88" s="19">
        <f t="shared" si="11"/>
        <v>7118924.9405569714</v>
      </c>
      <c r="G88" s="25">
        <f t="shared" si="5"/>
        <v>-161489.20300000001</v>
      </c>
      <c r="H88" s="25">
        <f t="shared" si="5"/>
        <v>42840.453990717142</v>
      </c>
      <c r="I88" s="19">
        <f t="shared" si="6"/>
        <v>6351738.2294734223</v>
      </c>
      <c r="J88" s="18">
        <f t="shared" si="12"/>
        <v>767186.71108354907</v>
      </c>
      <c r="K88" s="21">
        <f t="shared" si="8"/>
        <v>1479079.205139243</v>
      </c>
      <c r="L88" s="23"/>
    </row>
    <row r="89" spans="2:18" ht="12.75" x14ac:dyDescent="0.2">
      <c r="B89" s="20">
        <v>44681</v>
      </c>
      <c r="C89" s="23"/>
      <c r="D89" s="18">
        <f t="shared" si="13"/>
        <v>9689352.1799999997</v>
      </c>
      <c r="E89" s="19">
        <f t="shared" si="13"/>
        <v>-2570427.2394430283</v>
      </c>
      <c r="F89" s="19">
        <f t="shared" si="11"/>
        <v>7118924.9405569714</v>
      </c>
      <c r="G89" s="25">
        <f t="shared" si="5"/>
        <v>-161489.20300000001</v>
      </c>
      <c r="H89" s="25">
        <f t="shared" si="5"/>
        <v>42840.453990717142</v>
      </c>
      <c r="I89" s="19">
        <f t="shared" si="6"/>
        <v>6470386.9784827046</v>
      </c>
      <c r="J89" s="18">
        <f t="shared" si="12"/>
        <v>648537.96207426675</v>
      </c>
      <c r="K89" s="21">
        <f t="shared" si="8"/>
        <v>1360430.4561299609</v>
      </c>
    </row>
    <row r="90" spans="2:18" ht="12.75" x14ac:dyDescent="0.2">
      <c r="B90" s="20">
        <v>44712</v>
      </c>
      <c r="D90" s="18">
        <f t="shared" si="13"/>
        <v>9689352.1799999997</v>
      </c>
      <c r="E90" s="19">
        <f t="shared" si="13"/>
        <v>-2570427.2394430283</v>
      </c>
      <c r="F90" s="19">
        <f t="shared" si="11"/>
        <v>7118924.9405569714</v>
      </c>
      <c r="G90" s="25">
        <f t="shared" si="5"/>
        <v>-161489.20300000001</v>
      </c>
      <c r="H90" s="25">
        <f t="shared" si="5"/>
        <v>42840.453990717142</v>
      </c>
      <c r="I90" s="19">
        <f t="shared" si="6"/>
        <v>6589035.7274919869</v>
      </c>
      <c r="J90" s="18">
        <f t="shared" si="12"/>
        <v>529889.21306498442</v>
      </c>
      <c r="K90" s="21">
        <f t="shared" si="8"/>
        <v>1241781.7071206784</v>
      </c>
    </row>
    <row r="91" spans="2:18" ht="12.75" x14ac:dyDescent="0.2">
      <c r="B91" s="20">
        <v>44742</v>
      </c>
      <c r="C91" s="23"/>
      <c r="D91" s="18">
        <f t="shared" si="13"/>
        <v>9689352.1799999997</v>
      </c>
      <c r="E91" s="19">
        <f t="shared" si="13"/>
        <v>-2570427.2394430283</v>
      </c>
      <c r="F91" s="19">
        <f t="shared" si="11"/>
        <v>7118924.9405569714</v>
      </c>
      <c r="G91" s="25">
        <f t="shared" si="5"/>
        <v>-161489.20300000001</v>
      </c>
      <c r="H91" s="25">
        <f t="shared" si="5"/>
        <v>42840.453990717142</v>
      </c>
      <c r="I91" s="19">
        <f t="shared" si="6"/>
        <v>6707684.4765012693</v>
      </c>
      <c r="J91" s="18">
        <f t="shared" si="12"/>
        <v>411240.46405570209</v>
      </c>
      <c r="K91" s="21">
        <f t="shared" si="8"/>
        <v>1123132.9581113963</v>
      </c>
    </row>
    <row r="92" spans="2:18" ht="12.75" x14ac:dyDescent="0.2">
      <c r="B92" s="20">
        <v>44773</v>
      </c>
      <c r="C92" s="23"/>
      <c r="D92" s="18">
        <f t="shared" si="13"/>
        <v>9689352.1799999997</v>
      </c>
      <c r="E92" s="19">
        <f t="shared" si="13"/>
        <v>-2570427.2394430283</v>
      </c>
      <c r="F92" s="19">
        <f t="shared" si="11"/>
        <v>7118924.9405569714</v>
      </c>
      <c r="G92" s="25">
        <f t="shared" si="5"/>
        <v>-161489.20300000001</v>
      </c>
      <c r="H92" s="25">
        <f t="shared" si="5"/>
        <v>42840.453990717142</v>
      </c>
      <c r="I92" s="19">
        <f t="shared" si="6"/>
        <v>6826333.2255105516</v>
      </c>
      <c r="J92" s="18">
        <f t="shared" si="12"/>
        <v>292591.71504641976</v>
      </c>
      <c r="K92" s="21">
        <f t="shared" si="8"/>
        <v>1004484.2091021137</v>
      </c>
    </row>
    <row r="93" spans="2:18" ht="12.75" x14ac:dyDescent="0.2">
      <c r="B93" s="20">
        <v>44804</v>
      </c>
      <c r="C93" s="23"/>
      <c r="D93" s="18">
        <f t="shared" si="13"/>
        <v>9689352.1799999997</v>
      </c>
      <c r="E93" s="19">
        <f t="shared" si="13"/>
        <v>-2570427.2394430283</v>
      </c>
      <c r="F93" s="19">
        <f t="shared" si="11"/>
        <v>7118924.9405569714</v>
      </c>
      <c r="G93" s="25">
        <f t="shared" si="5"/>
        <v>-161489.20300000001</v>
      </c>
      <c r="H93" s="25">
        <f t="shared" si="5"/>
        <v>42840.453990717142</v>
      </c>
      <c r="I93" s="19">
        <f t="shared" si="6"/>
        <v>6944981.9745198339</v>
      </c>
      <c r="J93" s="18">
        <f t="shared" si="12"/>
        <v>173942.96603713743</v>
      </c>
      <c r="K93" s="21">
        <f t="shared" si="8"/>
        <v>885835.4600928314</v>
      </c>
    </row>
    <row r="94" spans="2:18" ht="12.75" x14ac:dyDescent="0.2">
      <c r="B94" s="20">
        <v>44834</v>
      </c>
      <c r="C94" s="23"/>
      <c r="D94" s="18">
        <f t="shared" si="13"/>
        <v>9689352.1799999997</v>
      </c>
      <c r="E94" s="19">
        <f t="shared" si="13"/>
        <v>-2570427.2394430283</v>
      </c>
      <c r="F94" s="19">
        <f t="shared" si="11"/>
        <v>7118924.9405569714</v>
      </c>
      <c r="G94" s="25">
        <f t="shared" si="5"/>
        <v>-161489.20300000001</v>
      </c>
      <c r="H94" s="25">
        <f t="shared" si="5"/>
        <v>42840.453990717142</v>
      </c>
      <c r="I94" s="19">
        <f t="shared" si="6"/>
        <v>7063630.7235291163</v>
      </c>
      <c r="J94" s="18">
        <f t="shared" si="12"/>
        <v>55294.217027855106</v>
      </c>
      <c r="K94" s="21">
        <f t="shared" si="8"/>
        <v>767186.71108354907</v>
      </c>
    </row>
    <row r="95" spans="2:18" ht="12.75" x14ac:dyDescent="0.2">
      <c r="B95" s="20">
        <v>44865</v>
      </c>
      <c r="C95" s="23"/>
      <c r="D95" s="18">
        <f t="shared" si="13"/>
        <v>9689352.1799999997</v>
      </c>
      <c r="E95" s="19">
        <f t="shared" si="13"/>
        <v>-2570427.2394430283</v>
      </c>
      <c r="F95" s="19">
        <f t="shared" si="11"/>
        <v>7118924.9405569714</v>
      </c>
      <c r="G95" s="25">
        <f t="shared" si="5"/>
        <v>-161489.20300000001</v>
      </c>
      <c r="H95" s="25">
        <f t="shared" si="5"/>
        <v>42840.453990717142</v>
      </c>
      <c r="I95" s="19">
        <f t="shared" si="6"/>
        <v>7182279.4725383986</v>
      </c>
      <c r="J95" s="18">
        <f t="shared" si="12"/>
        <v>-63354.531981427222</v>
      </c>
      <c r="K95" s="21">
        <f t="shared" si="8"/>
        <v>648537.96207426675</v>
      </c>
    </row>
    <row r="96" spans="2:18" ht="12.75" x14ac:dyDescent="0.2">
      <c r="B96" s="20">
        <v>44895</v>
      </c>
      <c r="C96" s="23"/>
      <c r="D96" s="18">
        <f t="shared" si="13"/>
        <v>9689352.1799999997</v>
      </c>
      <c r="E96" s="19">
        <f t="shared" si="13"/>
        <v>-2570427.2394430283</v>
      </c>
      <c r="F96" s="19">
        <f t="shared" si="11"/>
        <v>7118924.9405569714</v>
      </c>
      <c r="G96" s="25">
        <f t="shared" si="5"/>
        <v>-161489.20300000001</v>
      </c>
      <c r="H96" s="25">
        <f t="shared" si="5"/>
        <v>42840.453990717142</v>
      </c>
      <c r="I96" s="19">
        <f t="shared" si="6"/>
        <v>7300928.2215476809</v>
      </c>
      <c r="J96" s="18">
        <f t="shared" si="12"/>
        <v>-182003.28099070955</v>
      </c>
      <c r="K96" s="21">
        <f t="shared" si="8"/>
        <v>529889.21306498442</v>
      </c>
    </row>
    <row r="97" spans="2:11" ht="12.75" x14ac:dyDescent="0.2">
      <c r="B97" s="22">
        <v>44926</v>
      </c>
      <c r="C97" s="23"/>
      <c r="D97" s="18">
        <f t="shared" si="13"/>
        <v>9689352.1799999997</v>
      </c>
      <c r="E97" s="19">
        <f t="shared" si="13"/>
        <v>-2570427.2394430283</v>
      </c>
      <c r="F97" s="19">
        <f t="shared" si="11"/>
        <v>7118924.9405569714</v>
      </c>
      <c r="G97" s="25">
        <f>G96-G37</f>
        <v>343081.91700000002</v>
      </c>
      <c r="H97" s="25">
        <f>H96-H37</f>
        <v>-161078.63600928284</v>
      </c>
      <c r="I97" s="19">
        <f t="shared" si="6"/>
        <v>7118924.940556963</v>
      </c>
      <c r="J97" s="18">
        <f t="shared" si="12"/>
        <v>8.3819031715393066E-9</v>
      </c>
      <c r="K97" s="21">
        <f t="shared" si="8"/>
        <v>423767.63197236881</v>
      </c>
    </row>
    <row r="98" spans="2:11" s="23" customFormat="1" ht="12.75" x14ac:dyDescent="0.2">
      <c r="B98" s="20"/>
      <c r="D98" s="18"/>
      <c r="E98" s="18"/>
      <c r="F98" s="18"/>
      <c r="G98" s="18"/>
      <c r="H98" s="18"/>
      <c r="I98" s="19"/>
      <c r="J98" s="18"/>
      <c r="K98" s="21"/>
    </row>
    <row r="99" spans="2:11" s="23" customFormat="1" ht="12.75" x14ac:dyDescent="0.2">
      <c r="B99" s="20"/>
      <c r="D99" s="18"/>
      <c r="E99" s="18"/>
      <c r="F99" s="18"/>
      <c r="G99" s="18"/>
      <c r="H99" s="18"/>
      <c r="I99" s="19"/>
      <c r="J99" s="18"/>
      <c r="K99" s="21"/>
    </row>
    <row r="100" spans="2:11" s="23" customFormat="1" ht="12.75" x14ac:dyDescent="0.2">
      <c r="B100" s="63">
        <f>32/12</f>
        <v>2.6666666666666665</v>
      </c>
      <c r="D100" s="18"/>
      <c r="E100" s="18"/>
      <c r="F100" s="18"/>
      <c r="G100" s="18"/>
      <c r="H100" s="18"/>
      <c r="I100" s="19"/>
      <c r="J100" s="18"/>
      <c r="K100" s="21"/>
    </row>
    <row r="101" spans="2:11" s="23" customFormat="1" ht="12.75" x14ac:dyDescent="0.2">
      <c r="B101" s="20"/>
      <c r="D101" s="18"/>
      <c r="E101" s="18"/>
      <c r="F101" s="18"/>
      <c r="G101" s="18"/>
      <c r="H101" s="18"/>
      <c r="I101" s="19"/>
      <c r="J101" s="18"/>
      <c r="K101" s="21"/>
    </row>
    <row r="102" spans="2:11" s="23" customFormat="1" ht="12.75" x14ac:dyDescent="0.2">
      <c r="B102" s="20"/>
      <c r="D102" s="18"/>
      <c r="E102" s="18"/>
      <c r="F102" s="18"/>
      <c r="G102" s="18"/>
      <c r="H102" s="18"/>
      <c r="I102" s="19"/>
      <c r="J102" s="18"/>
      <c r="K102" s="21"/>
    </row>
    <row r="103" spans="2:11" s="23" customFormat="1" ht="12.75" x14ac:dyDescent="0.2">
      <c r="B103" s="20"/>
      <c r="D103" s="18"/>
      <c r="E103" s="18"/>
      <c r="F103" s="18"/>
      <c r="G103" s="18"/>
      <c r="H103" s="18"/>
      <c r="I103" s="19"/>
      <c r="J103" s="18"/>
      <c r="K103" s="21"/>
    </row>
    <row r="104" spans="2:11" s="23" customFormat="1" ht="12.75" x14ac:dyDescent="0.2">
      <c r="B104" s="20"/>
      <c r="D104" s="18"/>
      <c r="E104" s="18"/>
      <c r="F104" s="18"/>
      <c r="G104" s="18"/>
      <c r="H104" s="18"/>
      <c r="I104" s="19"/>
      <c r="J104" s="18"/>
      <c r="K104" s="21"/>
    </row>
    <row r="105" spans="2:11" s="23" customFormat="1" ht="12.75" x14ac:dyDescent="0.2">
      <c r="B105" s="20"/>
      <c r="D105" s="18"/>
      <c r="E105" s="18"/>
      <c r="F105" s="18"/>
      <c r="G105" s="18"/>
      <c r="H105" s="18"/>
      <c r="I105" s="19"/>
      <c r="J105" s="18"/>
      <c r="K105" s="21"/>
    </row>
    <row r="106" spans="2:11" s="23" customFormat="1" ht="12.75" x14ac:dyDescent="0.2">
      <c r="B106" s="22"/>
      <c r="D106" s="18"/>
      <c r="E106" s="18"/>
      <c r="F106" s="18"/>
      <c r="G106" s="18"/>
      <c r="H106" s="18"/>
      <c r="I106" s="19"/>
      <c r="J106" s="18"/>
      <c r="K106" s="21"/>
    </row>
    <row r="107" spans="2:11" s="23" customFormat="1" ht="12.75" x14ac:dyDescent="0.2">
      <c r="B107" s="20"/>
      <c r="D107" s="18"/>
      <c r="E107" s="18"/>
      <c r="F107" s="18"/>
      <c r="G107" s="18"/>
      <c r="H107" s="18"/>
      <c r="I107" s="19"/>
      <c r="J107" s="18"/>
      <c r="K107" s="21"/>
    </row>
    <row r="108" spans="2:11" s="23" customFormat="1" ht="12.75" x14ac:dyDescent="0.2">
      <c r="B108" s="20"/>
      <c r="D108" s="18"/>
      <c r="E108" s="18"/>
      <c r="F108" s="18"/>
      <c r="G108" s="18"/>
      <c r="H108" s="18"/>
      <c r="I108" s="19"/>
      <c r="J108" s="18"/>
      <c r="K108" s="21"/>
    </row>
    <row r="109" spans="2:11" s="23" customFormat="1" ht="12.75" x14ac:dyDescent="0.2">
      <c r="B109" s="20"/>
      <c r="D109" s="18"/>
      <c r="E109" s="18"/>
      <c r="F109" s="18"/>
      <c r="G109" s="18"/>
      <c r="H109" s="18"/>
      <c r="I109" s="19"/>
      <c r="J109" s="18"/>
      <c r="K109" s="21"/>
    </row>
    <row r="110" spans="2:11" s="23" customFormat="1" ht="12.75" x14ac:dyDescent="0.2">
      <c r="B110" s="20"/>
      <c r="D110" s="18"/>
      <c r="E110" s="18"/>
      <c r="F110" s="18"/>
      <c r="G110" s="18"/>
      <c r="H110" s="18"/>
      <c r="I110" s="19"/>
      <c r="J110" s="18"/>
      <c r="K110" s="21"/>
    </row>
    <row r="111" spans="2:11" s="23" customFormat="1" ht="12.75" x14ac:dyDescent="0.2">
      <c r="B111" s="20"/>
      <c r="D111" s="18"/>
      <c r="E111" s="18"/>
      <c r="F111" s="18"/>
      <c r="G111" s="18"/>
      <c r="H111" s="18"/>
      <c r="I111" s="19"/>
      <c r="J111" s="18"/>
      <c r="K111" s="21"/>
    </row>
    <row r="112" spans="2:11" s="23" customFormat="1" ht="12.75" x14ac:dyDescent="0.2">
      <c r="B112" s="20"/>
      <c r="D112" s="18"/>
      <c r="E112" s="18"/>
      <c r="F112" s="18"/>
      <c r="G112" s="18"/>
      <c r="H112" s="18"/>
      <c r="I112" s="19"/>
      <c r="J112" s="18"/>
      <c r="K112" s="21"/>
    </row>
    <row r="113" spans="2:11" s="23" customFormat="1" ht="12.75" x14ac:dyDescent="0.2">
      <c r="B113" s="20"/>
      <c r="D113" s="18"/>
      <c r="E113" s="18"/>
      <c r="F113" s="18"/>
      <c r="G113" s="18"/>
      <c r="H113" s="18"/>
      <c r="I113" s="19"/>
      <c r="J113" s="18"/>
      <c r="K113" s="21"/>
    </row>
    <row r="114" spans="2:11" s="23" customFormat="1" ht="12.75" x14ac:dyDescent="0.2">
      <c r="B114" s="20"/>
      <c r="D114" s="18"/>
      <c r="E114" s="18"/>
      <c r="F114" s="18"/>
      <c r="G114" s="18"/>
      <c r="H114" s="18"/>
      <c r="I114" s="19"/>
      <c r="J114" s="18"/>
      <c r="K114" s="21"/>
    </row>
    <row r="115" spans="2:11" s="23" customFormat="1" ht="12.75" x14ac:dyDescent="0.2">
      <c r="B115" s="20"/>
      <c r="D115" s="18"/>
      <c r="E115" s="18"/>
      <c r="F115" s="18"/>
      <c r="G115" s="18"/>
      <c r="H115" s="18"/>
      <c r="I115" s="19"/>
      <c r="J115" s="18"/>
      <c r="K115" s="21"/>
    </row>
    <row r="116" spans="2:11" s="23" customFormat="1" ht="12.75" x14ac:dyDescent="0.2">
      <c r="B116" s="20"/>
      <c r="D116" s="18"/>
      <c r="E116" s="18"/>
      <c r="F116" s="18"/>
      <c r="G116" s="18"/>
      <c r="H116" s="18"/>
      <c r="I116" s="19"/>
      <c r="J116" s="18"/>
      <c r="K116" s="21"/>
    </row>
    <row r="117" spans="2:11" s="23" customFormat="1" ht="12.75" x14ac:dyDescent="0.2">
      <c r="B117" s="20"/>
      <c r="D117" s="18"/>
      <c r="E117" s="18"/>
      <c r="F117" s="18"/>
      <c r="G117" s="18"/>
      <c r="H117" s="18"/>
      <c r="I117" s="19"/>
      <c r="J117" s="18"/>
      <c r="K117" s="21"/>
    </row>
    <row r="118" spans="2:11" s="23" customFormat="1" ht="12.75" x14ac:dyDescent="0.2">
      <c r="B118" s="22"/>
      <c r="D118" s="18"/>
      <c r="E118" s="18"/>
      <c r="F118" s="18"/>
      <c r="G118" s="18"/>
      <c r="H118" s="18"/>
      <c r="I118" s="19"/>
      <c r="J118" s="18"/>
      <c r="K118" s="21"/>
    </row>
    <row r="119" spans="2:11" s="23" customFormat="1" ht="12.75" x14ac:dyDescent="0.2">
      <c r="B119" s="20"/>
      <c r="D119" s="18"/>
      <c r="E119" s="18"/>
      <c r="F119" s="18"/>
      <c r="G119" s="18"/>
      <c r="H119" s="18"/>
      <c r="I119" s="19"/>
      <c r="J119" s="18"/>
      <c r="K119" s="21"/>
    </row>
    <row r="120" spans="2:11" s="23" customFormat="1" ht="12.75" x14ac:dyDescent="0.2">
      <c r="B120" s="20"/>
      <c r="D120" s="18"/>
      <c r="E120" s="18"/>
      <c r="F120" s="18"/>
      <c r="G120" s="18"/>
      <c r="H120" s="18"/>
      <c r="I120" s="19"/>
      <c r="J120" s="18"/>
      <c r="K120" s="21"/>
    </row>
    <row r="121" spans="2:11" s="23" customFormat="1" ht="12.75" x14ac:dyDescent="0.2">
      <c r="B121" s="20"/>
      <c r="D121" s="18"/>
      <c r="E121" s="18"/>
      <c r="F121" s="18"/>
      <c r="G121" s="18"/>
      <c r="H121" s="18"/>
      <c r="I121" s="19"/>
      <c r="J121" s="18"/>
      <c r="K121" s="21"/>
    </row>
    <row r="122" spans="2:11" s="23" customFormat="1" ht="12.75" x14ac:dyDescent="0.2">
      <c r="B122" s="20"/>
      <c r="D122" s="18"/>
      <c r="E122" s="18"/>
      <c r="F122" s="18"/>
      <c r="G122" s="18"/>
      <c r="H122" s="18"/>
      <c r="I122" s="19"/>
      <c r="J122" s="18"/>
      <c r="K122" s="21"/>
    </row>
    <row r="123" spans="2:11" s="23" customFormat="1" ht="12.75" x14ac:dyDescent="0.2">
      <c r="B123" s="20"/>
      <c r="D123" s="18"/>
      <c r="E123" s="18"/>
      <c r="F123" s="18"/>
      <c r="G123" s="18"/>
      <c r="H123" s="18"/>
      <c r="I123" s="19"/>
      <c r="J123" s="18"/>
      <c r="K123" s="21"/>
    </row>
    <row r="124" spans="2:11" s="23" customFormat="1" ht="12.75" x14ac:dyDescent="0.2">
      <c r="B124" s="20"/>
      <c r="D124" s="18"/>
      <c r="E124" s="18"/>
      <c r="F124" s="18"/>
      <c r="G124" s="18"/>
      <c r="H124" s="18"/>
      <c r="I124" s="19"/>
      <c r="J124" s="18"/>
      <c r="K124" s="21"/>
    </row>
    <row r="125" spans="2:11" s="23" customFormat="1" ht="12.75" x14ac:dyDescent="0.2">
      <c r="B125" s="20"/>
      <c r="D125" s="18"/>
      <c r="E125" s="18"/>
      <c r="F125" s="18"/>
      <c r="G125" s="18"/>
      <c r="H125" s="18"/>
      <c r="I125" s="19"/>
      <c r="J125" s="18"/>
      <c r="K125" s="21"/>
    </row>
    <row r="126" spans="2:11" s="23" customFormat="1" ht="12.75" x14ac:dyDescent="0.2">
      <c r="B126" s="20"/>
      <c r="D126" s="18"/>
      <c r="E126" s="18"/>
      <c r="F126" s="18"/>
      <c r="G126" s="18"/>
      <c r="H126" s="18"/>
      <c r="I126" s="19"/>
      <c r="J126" s="18"/>
      <c r="K126" s="21"/>
    </row>
    <row r="127" spans="2:11" s="23" customFormat="1" ht="12.75" x14ac:dyDescent="0.2">
      <c r="B127" s="20"/>
      <c r="D127" s="18"/>
      <c r="E127" s="18"/>
      <c r="F127" s="18"/>
      <c r="G127" s="18"/>
      <c r="H127" s="18"/>
      <c r="I127" s="19"/>
      <c r="J127" s="18"/>
      <c r="K127" s="21"/>
    </row>
    <row r="128" spans="2:11" s="23" customFormat="1" ht="12.75" x14ac:dyDescent="0.2">
      <c r="B128" s="20"/>
      <c r="D128" s="18"/>
      <c r="E128" s="18"/>
      <c r="F128" s="18"/>
      <c r="G128" s="18"/>
      <c r="H128" s="18"/>
      <c r="I128" s="19"/>
      <c r="J128" s="18"/>
      <c r="K128" s="21"/>
    </row>
    <row r="129" spans="2:11" s="23" customFormat="1" ht="12.75" x14ac:dyDescent="0.2">
      <c r="B129" s="20"/>
      <c r="D129" s="18"/>
      <c r="E129" s="18"/>
      <c r="F129" s="18"/>
      <c r="G129" s="18"/>
      <c r="H129" s="18"/>
      <c r="I129" s="19"/>
      <c r="J129" s="18"/>
      <c r="K129" s="21"/>
    </row>
    <row r="130" spans="2:11" s="23" customFormat="1" ht="12.75" x14ac:dyDescent="0.2">
      <c r="B130" s="22"/>
      <c r="D130" s="18"/>
      <c r="E130" s="18"/>
      <c r="F130" s="18"/>
      <c r="G130" s="18"/>
      <c r="H130" s="18"/>
      <c r="I130" s="19"/>
      <c r="J130" s="18"/>
      <c r="K130" s="21"/>
    </row>
    <row r="131" spans="2:11" s="23" customFormat="1" ht="12.75" x14ac:dyDescent="0.2">
      <c r="B131" s="20"/>
      <c r="D131" s="18"/>
      <c r="E131" s="18"/>
      <c r="F131" s="18"/>
      <c r="G131" s="18"/>
      <c r="H131" s="18"/>
      <c r="I131" s="19"/>
      <c r="J131" s="18"/>
      <c r="K131" s="21"/>
    </row>
    <row r="132" spans="2:11" s="23" customFormat="1" ht="12.75" x14ac:dyDescent="0.2">
      <c r="B132" s="20"/>
      <c r="D132" s="18"/>
      <c r="E132" s="18"/>
      <c r="F132" s="18"/>
      <c r="G132" s="18"/>
      <c r="H132" s="18"/>
      <c r="I132" s="19"/>
      <c r="J132" s="18"/>
      <c r="K132" s="21"/>
    </row>
    <row r="133" spans="2:11" s="23" customFormat="1" ht="12.75" x14ac:dyDescent="0.2">
      <c r="B133" s="20"/>
      <c r="D133" s="18"/>
      <c r="E133" s="18"/>
      <c r="F133" s="18"/>
      <c r="G133" s="18"/>
      <c r="H133" s="18"/>
      <c r="I133" s="19"/>
      <c r="J133" s="18"/>
      <c r="K133" s="21"/>
    </row>
    <row r="134" spans="2:11" s="23" customFormat="1" ht="12.75" x14ac:dyDescent="0.2">
      <c r="B134" s="20"/>
      <c r="D134" s="18"/>
      <c r="E134" s="18"/>
      <c r="F134" s="18"/>
      <c r="G134" s="18"/>
      <c r="H134" s="18"/>
      <c r="I134" s="19"/>
      <c r="J134" s="18"/>
      <c r="K134" s="21"/>
    </row>
    <row r="135" spans="2:11" s="23" customFormat="1" ht="12.75" x14ac:dyDescent="0.2">
      <c r="B135" s="20"/>
      <c r="D135" s="18"/>
      <c r="E135" s="18"/>
      <c r="F135" s="18"/>
      <c r="G135" s="18"/>
      <c r="H135" s="18"/>
      <c r="I135" s="19"/>
      <c r="J135" s="18"/>
      <c r="K135" s="21"/>
    </row>
    <row r="136" spans="2:11" s="23" customFormat="1" ht="12.75" x14ac:dyDescent="0.2">
      <c r="B136" s="20"/>
      <c r="D136" s="18"/>
      <c r="E136" s="18"/>
      <c r="F136" s="18"/>
      <c r="G136" s="18"/>
      <c r="H136" s="18"/>
      <c r="I136" s="19"/>
      <c r="J136" s="18"/>
      <c r="K136" s="21"/>
    </row>
    <row r="137" spans="2:11" s="23" customFormat="1" ht="12.75" x14ac:dyDescent="0.2">
      <c r="B137" s="20"/>
      <c r="D137" s="18"/>
      <c r="E137" s="18"/>
      <c r="F137" s="18"/>
      <c r="G137" s="18"/>
      <c r="H137" s="18"/>
      <c r="I137" s="19"/>
      <c r="J137" s="18"/>
      <c r="K137" s="21"/>
    </row>
    <row r="138" spans="2:11" s="23" customFormat="1" ht="12.75" x14ac:dyDescent="0.2">
      <c r="B138" s="20"/>
      <c r="D138" s="18"/>
      <c r="E138" s="18"/>
      <c r="F138" s="18"/>
      <c r="G138" s="18"/>
      <c r="H138" s="18"/>
      <c r="I138" s="19"/>
      <c r="J138" s="18"/>
      <c r="K138" s="21"/>
    </row>
    <row r="139" spans="2:11" s="23" customFormat="1" ht="12.75" x14ac:dyDescent="0.2">
      <c r="B139" s="20"/>
      <c r="D139" s="18"/>
      <c r="E139" s="18"/>
      <c r="F139" s="18"/>
      <c r="G139" s="18"/>
      <c r="H139" s="18"/>
      <c r="I139" s="19"/>
      <c r="J139" s="18"/>
      <c r="K139" s="21"/>
    </row>
    <row r="140" spans="2:11" s="23" customFormat="1" ht="12.75" x14ac:dyDescent="0.2">
      <c r="B140" s="20"/>
      <c r="D140" s="18"/>
      <c r="E140" s="18"/>
      <c r="F140" s="18"/>
      <c r="G140" s="18"/>
      <c r="H140" s="18"/>
      <c r="I140" s="19"/>
      <c r="J140" s="18"/>
      <c r="K140" s="21"/>
    </row>
    <row r="141" spans="2:11" s="23" customFormat="1" ht="12.75" x14ac:dyDescent="0.2">
      <c r="B141" s="20"/>
      <c r="D141" s="18"/>
      <c r="E141" s="18"/>
      <c r="F141" s="18"/>
      <c r="G141" s="18"/>
      <c r="H141" s="18"/>
      <c r="I141" s="19"/>
      <c r="J141" s="18"/>
      <c r="K141" s="21"/>
    </row>
    <row r="142" spans="2:11" s="23" customFormat="1" ht="12.75" x14ac:dyDescent="0.2">
      <c r="B142" s="22"/>
      <c r="D142" s="18"/>
      <c r="E142" s="18"/>
      <c r="F142" s="18"/>
      <c r="G142" s="18"/>
      <c r="H142" s="18"/>
      <c r="I142" s="19"/>
      <c r="J142" s="18"/>
      <c r="K142" s="21"/>
    </row>
    <row r="143" spans="2:11" s="23" customFormat="1" ht="12.75" x14ac:dyDescent="0.2">
      <c r="B143" s="20"/>
      <c r="D143" s="18"/>
      <c r="E143" s="18"/>
      <c r="F143" s="18"/>
      <c r="G143" s="18"/>
      <c r="H143" s="18"/>
      <c r="I143" s="19"/>
      <c r="J143" s="18"/>
      <c r="K143" s="21"/>
    </row>
    <row r="144" spans="2:11" s="23" customFormat="1" ht="12.75" x14ac:dyDescent="0.2">
      <c r="B144" s="22"/>
      <c r="D144" s="18"/>
      <c r="E144" s="18"/>
      <c r="F144" s="18"/>
      <c r="G144" s="18"/>
      <c r="H144" s="18"/>
      <c r="I144" s="19"/>
      <c r="J144" s="18"/>
      <c r="K144" s="21"/>
    </row>
    <row r="145" spans="2:11" s="23" customFormat="1" ht="12.75" x14ac:dyDescent="0.2">
      <c r="B145" s="20"/>
      <c r="D145" s="18"/>
      <c r="E145" s="18"/>
      <c r="F145" s="18"/>
      <c r="G145" s="18"/>
      <c r="H145" s="18"/>
      <c r="I145" s="19"/>
      <c r="J145" s="18"/>
      <c r="K145" s="21"/>
    </row>
    <row r="146" spans="2:11" s="23" customFormat="1" ht="12.75" x14ac:dyDescent="0.2">
      <c r="B146" s="22"/>
      <c r="D146" s="18"/>
      <c r="E146" s="18"/>
      <c r="F146" s="18"/>
      <c r="G146" s="18"/>
      <c r="H146" s="18"/>
      <c r="I146" s="19"/>
      <c r="J146" s="18"/>
      <c r="K146" s="21"/>
    </row>
    <row r="147" spans="2:11" s="23" customFormat="1" ht="12.75" x14ac:dyDescent="0.2">
      <c r="B147" s="20"/>
      <c r="D147" s="44"/>
      <c r="E147" s="44"/>
      <c r="F147" s="44"/>
      <c r="G147" s="44"/>
      <c r="H147" s="44"/>
      <c r="I147" s="44"/>
      <c r="J147" s="44"/>
      <c r="K147" s="21"/>
    </row>
    <row r="148" spans="2:11" s="23" customFormat="1" ht="12.75" x14ac:dyDescent="0.2">
      <c r="B148" s="20"/>
      <c r="D148" s="44"/>
      <c r="E148" s="44"/>
      <c r="F148" s="44"/>
      <c r="G148" s="44"/>
      <c r="H148" s="44"/>
      <c r="I148" s="44"/>
      <c r="J148" s="44"/>
      <c r="K148" s="21"/>
    </row>
    <row r="149" spans="2:11" s="23" customFormat="1" ht="12.75" x14ac:dyDescent="0.2">
      <c r="B149" s="20"/>
      <c r="D149" s="44"/>
      <c r="E149" s="44"/>
      <c r="F149" s="44"/>
      <c r="G149" s="44"/>
      <c r="H149" s="44"/>
      <c r="I149" s="44"/>
      <c r="J149" s="44"/>
      <c r="K149" s="21"/>
    </row>
    <row r="150" spans="2:11" s="23" customFormat="1" ht="12.75" x14ac:dyDescent="0.2">
      <c r="B150" s="20"/>
      <c r="D150" s="44"/>
      <c r="E150" s="44"/>
      <c r="F150" s="44"/>
      <c r="G150" s="44"/>
      <c r="H150" s="44"/>
      <c r="I150" s="44"/>
      <c r="J150" s="44"/>
      <c r="K150" s="21"/>
    </row>
    <row r="151" spans="2:11" s="23" customFormat="1" ht="12.75" x14ac:dyDescent="0.2">
      <c r="B151" s="20"/>
      <c r="D151" s="44"/>
      <c r="E151" s="44"/>
      <c r="F151" s="44"/>
      <c r="G151" s="44"/>
      <c r="H151" s="44"/>
      <c r="I151" s="44"/>
      <c r="J151" s="44"/>
      <c r="K151" s="21"/>
    </row>
    <row r="152" spans="2:11" s="23" customFormat="1" ht="12.75" x14ac:dyDescent="0.2">
      <c r="B152" s="20"/>
      <c r="D152" s="44"/>
      <c r="E152" s="44"/>
      <c r="F152" s="44"/>
      <c r="G152" s="44"/>
      <c r="H152" s="44"/>
      <c r="I152" s="44"/>
      <c r="J152" s="44"/>
      <c r="K152" s="21"/>
    </row>
    <row r="153" spans="2:11" s="23" customFormat="1" ht="12.75" x14ac:dyDescent="0.2">
      <c r="B153" s="20"/>
      <c r="D153" s="44"/>
      <c r="E153" s="44"/>
      <c r="F153" s="44"/>
      <c r="G153" s="44"/>
      <c r="H153" s="44"/>
      <c r="I153" s="44"/>
      <c r="J153" s="44"/>
      <c r="K153" s="21"/>
    </row>
    <row r="154" spans="2:11" s="23" customFormat="1" ht="12.75" x14ac:dyDescent="0.2">
      <c r="B154" s="20"/>
      <c r="D154" s="44"/>
      <c r="E154" s="44"/>
      <c r="F154" s="44"/>
      <c r="G154" s="44"/>
      <c r="H154" s="44"/>
      <c r="I154" s="44"/>
      <c r="J154" s="44"/>
      <c r="K154" s="21"/>
    </row>
    <row r="155" spans="2:11" s="23" customFormat="1" ht="12.75" x14ac:dyDescent="0.2">
      <c r="B155" s="20"/>
      <c r="D155" s="44"/>
      <c r="E155" s="44"/>
      <c r="F155" s="44"/>
      <c r="G155" s="44"/>
      <c r="H155" s="44"/>
      <c r="I155" s="44"/>
      <c r="J155" s="44"/>
      <c r="K155" s="21"/>
    </row>
    <row r="156" spans="2:11" s="23" customFormat="1" ht="12.75" x14ac:dyDescent="0.2">
      <c r="B156" s="20"/>
      <c r="D156" s="44"/>
      <c r="E156" s="44"/>
      <c r="F156" s="44"/>
      <c r="G156" s="44"/>
      <c r="H156" s="44"/>
      <c r="I156" s="44"/>
      <c r="J156" s="44"/>
      <c r="K156" s="21"/>
    </row>
    <row r="157" spans="2:11" s="23" customFormat="1" ht="12.75" x14ac:dyDescent="0.2">
      <c r="B157" s="20"/>
      <c r="D157" s="44"/>
      <c r="E157" s="44"/>
      <c r="F157" s="44"/>
      <c r="G157" s="44"/>
      <c r="H157" s="44"/>
      <c r="I157" s="44"/>
      <c r="J157" s="44"/>
      <c r="K157" s="21"/>
    </row>
    <row r="158" spans="2:11" s="23" customFormat="1" ht="12.75" x14ac:dyDescent="0.2">
      <c r="B158" s="20"/>
      <c r="D158" s="44"/>
      <c r="E158" s="44"/>
      <c r="F158" s="44"/>
      <c r="G158" s="44"/>
      <c r="H158" s="44"/>
      <c r="I158" s="44"/>
      <c r="J158" s="44"/>
      <c r="K158" s="21"/>
    </row>
    <row r="159" spans="2:11" s="23" customFormat="1" ht="12.75" x14ac:dyDescent="0.2">
      <c r="B159" s="20"/>
      <c r="D159" s="44"/>
      <c r="E159" s="44"/>
      <c r="F159" s="44"/>
      <c r="G159" s="44"/>
      <c r="H159" s="44"/>
      <c r="I159" s="44"/>
      <c r="J159" s="44"/>
      <c r="K159" s="21"/>
    </row>
    <row r="160" spans="2:11" s="23" customFormat="1" ht="12.75" x14ac:dyDescent="0.2">
      <c r="B160" s="20"/>
      <c r="D160" s="44"/>
      <c r="E160" s="44"/>
      <c r="F160" s="44"/>
      <c r="G160" s="44"/>
      <c r="H160" s="44"/>
      <c r="I160" s="44"/>
      <c r="J160" s="44"/>
      <c r="K160" s="21"/>
    </row>
    <row r="161" spans="2:11" s="23" customFormat="1" ht="12.75" x14ac:dyDescent="0.2">
      <c r="B161" s="20"/>
      <c r="D161" s="44"/>
      <c r="E161" s="44"/>
      <c r="F161" s="44"/>
      <c r="G161" s="44"/>
      <c r="H161" s="44"/>
      <c r="I161" s="44"/>
      <c r="J161" s="44"/>
      <c r="K161" s="21"/>
    </row>
    <row r="162" spans="2:11" s="23" customFormat="1" ht="12.75" x14ac:dyDescent="0.2">
      <c r="B162" s="20"/>
      <c r="D162" s="44"/>
      <c r="E162" s="44"/>
      <c r="F162" s="44"/>
      <c r="G162" s="44"/>
      <c r="H162" s="44"/>
      <c r="I162" s="44"/>
      <c r="J162" s="44"/>
      <c r="K162" s="21"/>
    </row>
    <row r="163" spans="2:11" s="23" customFormat="1" ht="12.75" x14ac:dyDescent="0.2">
      <c r="B163" s="20"/>
      <c r="D163" s="44"/>
      <c r="E163" s="44"/>
      <c r="F163" s="44"/>
      <c r="G163" s="44"/>
      <c r="H163" s="44"/>
      <c r="I163" s="44"/>
      <c r="J163" s="44"/>
      <c r="K163" s="21"/>
    </row>
    <row r="164" spans="2:11" s="23" customFormat="1" ht="12.75" x14ac:dyDescent="0.2">
      <c r="B164" s="20"/>
      <c r="D164" s="44"/>
      <c r="E164" s="44"/>
      <c r="F164" s="44"/>
      <c r="G164" s="44"/>
      <c r="H164" s="44"/>
      <c r="I164" s="44"/>
      <c r="J164" s="44"/>
      <c r="K164" s="21"/>
    </row>
    <row r="165" spans="2:11" s="23" customFormat="1" ht="12.75" x14ac:dyDescent="0.2">
      <c r="B165" s="20"/>
      <c r="D165" s="44"/>
      <c r="E165" s="44"/>
      <c r="F165" s="44"/>
      <c r="G165" s="44"/>
      <c r="H165" s="44"/>
      <c r="I165" s="44"/>
      <c r="J165" s="44"/>
      <c r="K165" s="21"/>
    </row>
    <row r="166" spans="2:11" s="23" customFormat="1" ht="12.75" x14ac:dyDescent="0.2">
      <c r="B166" s="20"/>
      <c r="D166" s="44"/>
      <c r="E166" s="44"/>
      <c r="F166" s="44"/>
      <c r="G166" s="44"/>
      <c r="H166" s="44"/>
      <c r="I166" s="44"/>
      <c r="J166" s="44"/>
      <c r="K166" s="21"/>
    </row>
    <row r="167" spans="2:11" s="23" customFormat="1" ht="12.75" x14ac:dyDescent="0.2">
      <c r="B167" s="20"/>
      <c r="D167" s="44"/>
      <c r="E167" s="44"/>
      <c r="F167" s="44"/>
      <c r="G167" s="44"/>
      <c r="H167" s="44"/>
      <c r="I167" s="44"/>
      <c r="J167" s="44"/>
      <c r="K167" s="21"/>
    </row>
    <row r="168" spans="2:11" s="23" customFormat="1" ht="12.75" x14ac:dyDescent="0.2">
      <c r="B168" s="20"/>
      <c r="D168" s="44"/>
      <c r="E168" s="44"/>
      <c r="F168" s="44"/>
      <c r="G168" s="44"/>
      <c r="H168" s="44"/>
      <c r="I168" s="44"/>
      <c r="J168" s="44"/>
      <c r="K168" s="21"/>
    </row>
    <row r="169" spans="2:11" s="23" customFormat="1" ht="12.75" x14ac:dyDescent="0.2">
      <c r="B169" s="20"/>
      <c r="D169" s="44"/>
      <c r="E169" s="44"/>
      <c r="F169" s="44"/>
      <c r="G169" s="44"/>
      <c r="H169" s="44"/>
      <c r="I169" s="44"/>
      <c r="J169" s="44"/>
      <c r="K169" s="21"/>
    </row>
    <row r="170" spans="2:11" s="23" customFormat="1" ht="12.75" x14ac:dyDescent="0.2">
      <c r="B170" s="20"/>
      <c r="D170" s="44"/>
      <c r="E170" s="44"/>
      <c r="F170" s="44"/>
      <c r="G170" s="44"/>
      <c r="H170" s="44"/>
      <c r="I170" s="44"/>
      <c r="J170" s="44"/>
      <c r="K170" s="21"/>
    </row>
    <row r="171" spans="2:11" s="23" customFormat="1" ht="12.75" x14ac:dyDescent="0.2">
      <c r="B171" s="20"/>
      <c r="D171" s="44"/>
      <c r="E171" s="44"/>
      <c r="F171" s="44"/>
      <c r="G171" s="44"/>
      <c r="H171" s="44"/>
      <c r="I171" s="44"/>
      <c r="J171" s="44"/>
      <c r="K171" s="21"/>
    </row>
    <row r="172" spans="2:11" s="23" customFormat="1" ht="12.75" x14ac:dyDescent="0.2">
      <c r="B172" s="20"/>
      <c r="D172" s="44"/>
      <c r="E172" s="44"/>
      <c r="F172" s="44"/>
      <c r="G172" s="44"/>
      <c r="H172" s="44"/>
      <c r="I172" s="44"/>
      <c r="J172" s="44"/>
      <c r="K172" s="21"/>
    </row>
    <row r="173" spans="2:11" s="23" customFormat="1" ht="12.75" x14ac:dyDescent="0.2">
      <c r="B173" s="20"/>
      <c r="D173" s="44"/>
      <c r="E173" s="44"/>
      <c r="F173" s="44"/>
      <c r="G173" s="44"/>
      <c r="H173" s="44"/>
      <c r="I173" s="44"/>
      <c r="J173" s="44"/>
      <c r="K173" s="21"/>
    </row>
    <row r="174" spans="2:11" s="23" customFormat="1" ht="12.75" x14ac:dyDescent="0.2">
      <c r="B174" s="20"/>
      <c r="D174" s="44"/>
      <c r="E174" s="44"/>
      <c r="F174" s="44"/>
      <c r="G174" s="44"/>
      <c r="H174" s="44"/>
      <c r="I174" s="44"/>
      <c r="J174" s="44"/>
      <c r="K174" s="21"/>
    </row>
    <row r="175" spans="2:11" s="23" customFormat="1" ht="12.75" x14ac:dyDescent="0.2">
      <c r="B175" s="20"/>
      <c r="D175" s="44"/>
      <c r="E175" s="44"/>
      <c r="F175" s="44"/>
      <c r="G175" s="44"/>
      <c r="H175" s="44"/>
      <c r="I175" s="44"/>
      <c r="J175" s="44"/>
      <c r="K175" s="21"/>
    </row>
    <row r="176" spans="2:11" s="23" customFormat="1" ht="12.75" x14ac:dyDescent="0.2">
      <c r="B176" s="20"/>
      <c r="D176" s="44"/>
      <c r="E176" s="44"/>
      <c r="F176" s="44"/>
      <c r="G176" s="44"/>
      <c r="H176" s="44"/>
      <c r="I176" s="44"/>
      <c r="J176" s="44"/>
      <c r="K176" s="21"/>
    </row>
    <row r="177" spans="2:11" s="23" customFormat="1" ht="12.75" x14ac:dyDescent="0.2">
      <c r="B177" s="20"/>
      <c r="D177" s="44"/>
      <c r="E177" s="44"/>
      <c r="F177" s="44"/>
      <c r="G177" s="44"/>
      <c r="H177" s="44"/>
      <c r="I177" s="44"/>
      <c r="J177" s="44"/>
      <c r="K177" s="21"/>
    </row>
    <row r="178" spans="2:11" s="23" customFormat="1" ht="12.75" x14ac:dyDescent="0.2">
      <c r="B178" s="20"/>
      <c r="D178" s="44"/>
      <c r="E178" s="44"/>
      <c r="F178" s="44"/>
      <c r="G178" s="44"/>
      <c r="H178" s="44"/>
      <c r="I178" s="44"/>
      <c r="J178" s="44"/>
      <c r="K178" s="21"/>
    </row>
    <row r="179" spans="2:11" s="23" customFormat="1" ht="12.75" x14ac:dyDescent="0.2">
      <c r="B179" s="20"/>
      <c r="D179" s="44"/>
      <c r="E179" s="44"/>
      <c r="F179" s="44"/>
      <c r="G179" s="44"/>
      <c r="H179" s="44"/>
      <c r="I179" s="44"/>
      <c r="J179" s="44"/>
      <c r="K179" s="21"/>
    </row>
    <row r="180" spans="2:11" s="23" customFormat="1" ht="12.75" x14ac:dyDescent="0.2">
      <c r="B180" s="20"/>
      <c r="D180" s="44"/>
      <c r="E180" s="44"/>
      <c r="F180" s="44"/>
      <c r="G180" s="44"/>
      <c r="H180" s="44"/>
      <c r="I180" s="44"/>
      <c r="J180" s="44"/>
      <c r="K180" s="21"/>
    </row>
    <row r="181" spans="2:11" s="23" customFormat="1" ht="12.75" x14ac:dyDescent="0.2">
      <c r="B181" s="20"/>
      <c r="D181" s="44"/>
      <c r="E181" s="44"/>
      <c r="F181" s="44"/>
      <c r="G181" s="44"/>
      <c r="H181" s="44"/>
      <c r="I181" s="44"/>
      <c r="J181" s="44"/>
      <c r="K181" s="21"/>
    </row>
    <row r="182" spans="2:11" s="23" customFormat="1" ht="12.75" x14ac:dyDescent="0.2">
      <c r="B182" s="20"/>
      <c r="D182" s="44"/>
      <c r="E182" s="44"/>
      <c r="F182" s="44"/>
      <c r="G182" s="44"/>
      <c r="H182" s="44"/>
      <c r="I182" s="44"/>
      <c r="J182" s="44"/>
      <c r="K182" s="21"/>
    </row>
    <row r="183" spans="2:11" s="23" customFormat="1" ht="12.75" x14ac:dyDescent="0.2">
      <c r="B183" s="20"/>
      <c r="D183" s="44"/>
      <c r="E183" s="44"/>
      <c r="F183" s="44"/>
      <c r="G183" s="44"/>
      <c r="H183" s="44"/>
      <c r="I183" s="44"/>
      <c r="J183" s="44"/>
      <c r="K183" s="21"/>
    </row>
    <row r="184" spans="2:11" s="23" customFormat="1" ht="12.75" x14ac:dyDescent="0.2">
      <c r="B184" s="20"/>
      <c r="D184" s="44"/>
      <c r="E184" s="44"/>
      <c r="F184" s="44"/>
      <c r="G184" s="44"/>
      <c r="H184" s="44"/>
      <c r="I184" s="44"/>
      <c r="J184" s="44"/>
      <c r="K184" s="21"/>
    </row>
    <row r="185" spans="2:11" s="23" customFormat="1" ht="12.75" x14ac:dyDescent="0.2">
      <c r="B185" s="20"/>
      <c r="D185" s="44"/>
      <c r="E185" s="44"/>
      <c r="F185" s="44"/>
      <c r="G185" s="44"/>
      <c r="H185" s="44"/>
      <c r="I185" s="44"/>
      <c r="J185" s="44"/>
      <c r="K185" s="21"/>
    </row>
    <row r="186" spans="2:11" s="23" customFormat="1" ht="12.75" x14ac:dyDescent="0.2">
      <c r="B186" s="20"/>
      <c r="D186" s="44"/>
      <c r="E186" s="44"/>
      <c r="F186" s="44"/>
      <c r="G186" s="44"/>
      <c r="H186" s="44"/>
      <c r="I186" s="44"/>
      <c r="J186" s="44"/>
      <c r="K186" s="21"/>
    </row>
    <row r="187" spans="2:11" s="23" customFormat="1" ht="12.75" x14ac:dyDescent="0.2">
      <c r="B187" s="20"/>
      <c r="D187" s="44"/>
      <c r="E187" s="44"/>
      <c r="F187" s="44"/>
      <c r="G187" s="44"/>
      <c r="H187" s="44"/>
      <c r="I187" s="44"/>
      <c r="J187" s="44"/>
      <c r="K187" s="21"/>
    </row>
    <row r="188" spans="2:11" s="23" customFormat="1" ht="12.75" x14ac:dyDescent="0.2">
      <c r="B188" s="20"/>
      <c r="D188" s="44"/>
      <c r="E188" s="44"/>
      <c r="F188" s="44"/>
      <c r="G188" s="44"/>
      <c r="H188" s="44"/>
      <c r="I188" s="44"/>
      <c r="J188" s="44"/>
      <c r="K188" s="21"/>
    </row>
    <row r="189" spans="2:11" s="23" customFormat="1" ht="12.75" x14ac:dyDescent="0.2">
      <c r="B189" s="20"/>
      <c r="D189" s="44"/>
      <c r="E189" s="44"/>
      <c r="F189" s="44"/>
      <c r="G189" s="44"/>
      <c r="H189" s="44"/>
      <c r="I189" s="44"/>
      <c r="J189" s="44"/>
      <c r="K189" s="21"/>
    </row>
    <row r="190" spans="2:11" s="23" customFormat="1" ht="12.75" x14ac:dyDescent="0.2">
      <c r="B190" s="20"/>
      <c r="D190" s="44"/>
      <c r="E190" s="44"/>
      <c r="F190" s="44"/>
      <c r="G190" s="44"/>
      <c r="H190" s="44"/>
      <c r="I190" s="44"/>
      <c r="J190" s="44"/>
      <c r="K190" s="21"/>
    </row>
    <row r="191" spans="2:11" s="23" customFormat="1" ht="12.75" x14ac:dyDescent="0.2">
      <c r="B191" s="20"/>
      <c r="D191" s="44"/>
      <c r="E191" s="44"/>
      <c r="F191" s="44"/>
      <c r="G191" s="44"/>
      <c r="H191" s="44"/>
      <c r="I191" s="44"/>
      <c r="J191" s="44"/>
      <c r="K191" s="21"/>
    </row>
    <row r="192" spans="2:11" s="23" customFormat="1" ht="12.75" x14ac:dyDescent="0.2">
      <c r="B192" s="20"/>
      <c r="D192" s="44"/>
      <c r="E192" s="44"/>
      <c r="F192" s="44"/>
      <c r="G192" s="44"/>
      <c r="H192" s="44"/>
      <c r="I192" s="44"/>
      <c r="J192" s="44"/>
      <c r="K192" s="21"/>
    </row>
    <row r="193" spans="2:11" s="23" customFormat="1" ht="12.75" x14ac:dyDescent="0.2">
      <c r="B193" s="20"/>
      <c r="D193" s="44"/>
      <c r="E193" s="44"/>
      <c r="F193" s="44"/>
      <c r="G193" s="44"/>
      <c r="H193" s="44"/>
      <c r="I193" s="44"/>
      <c r="J193" s="44"/>
      <c r="K193" s="21"/>
    </row>
    <row r="194" spans="2:11" s="23" customFormat="1" ht="12.75" x14ac:dyDescent="0.2">
      <c r="B194" s="20"/>
      <c r="D194" s="44"/>
      <c r="E194" s="44"/>
      <c r="F194" s="44"/>
      <c r="G194" s="44"/>
      <c r="H194" s="44"/>
      <c r="I194" s="44"/>
      <c r="J194" s="44"/>
      <c r="K194" s="21"/>
    </row>
    <row r="195" spans="2:11" s="23" customFormat="1" ht="12.75" x14ac:dyDescent="0.2">
      <c r="B195" s="20"/>
      <c r="D195" s="44"/>
      <c r="E195" s="44"/>
      <c r="F195" s="44"/>
      <c r="G195" s="44"/>
      <c r="H195" s="44"/>
      <c r="I195" s="44"/>
      <c r="J195" s="44"/>
      <c r="K195" s="21"/>
    </row>
    <row r="196" spans="2:11" s="23" customFormat="1" ht="12.75" x14ac:dyDescent="0.2">
      <c r="B196" s="20"/>
      <c r="D196" s="44"/>
      <c r="E196" s="44"/>
      <c r="F196" s="44"/>
      <c r="G196" s="44"/>
      <c r="H196" s="44"/>
      <c r="I196" s="44"/>
      <c r="J196" s="44"/>
      <c r="K196" s="21"/>
    </row>
    <row r="197" spans="2:11" s="23" customFormat="1" ht="12.75" x14ac:dyDescent="0.2">
      <c r="B197" s="20"/>
      <c r="D197" s="44"/>
      <c r="E197" s="44"/>
      <c r="F197" s="44"/>
      <c r="G197" s="44"/>
      <c r="H197" s="44"/>
      <c r="I197" s="44"/>
      <c r="J197" s="44"/>
      <c r="K197" s="21"/>
    </row>
    <row r="198" spans="2:11" s="23" customFormat="1" ht="12.75" x14ac:dyDescent="0.2">
      <c r="B198" s="20"/>
      <c r="D198" s="44"/>
      <c r="E198" s="44"/>
      <c r="F198" s="44"/>
      <c r="G198" s="44"/>
      <c r="H198" s="44"/>
      <c r="I198" s="44"/>
      <c r="J198" s="44"/>
      <c r="K198" s="21"/>
    </row>
    <row r="199" spans="2:11" s="23" customFormat="1" ht="12.75" x14ac:dyDescent="0.2">
      <c r="B199" s="20"/>
      <c r="D199" s="44"/>
      <c r="E199" s="44"/>
      <c r="F199" s="44"/>
      <c r="G199" s="44"/>
      <c r="H199" s="44"/>
      <c r="I199" s="44"/>
      <c r="J199" s="44"/>
      <c r="K199" s="21"/>
    </row>
    <row r="200" spans="2:11" s="23" customFormat="1" ht="12.75" x14ac:dyDescent="0.2">
      <c r="B200" s="20"/>
      <c r="D200" s="44"/>
      <c r="E200" s="44"/>
      <c r="F200" s="44"/>
      <c r="G200" s="44"/>
      <c r="H200" s="44"/>
      <c r="I200" s="44"/>
      <c r="J200" s="44"/>
      <c r="K200" s="21"/>
    </row>
    <row r="201" spans="2:11" s="23" customFormat="1" ht="12.75" x14ac:dyDescent="0.2">
      <c r="B201" s="20"/>
      <c r="D201" s="44"/>
      <c r="E201" s="44"/>
      <c r="F201" s="44"/>
      <c r="G201" s="44"/>
      <c r="H201" s="44"/>
      <c r="I201" s="44"/>
      <c r="J201" s="44"/>
      <c r="K201" s="21"/>
    </row>
    <row r="202" spans="2:11" s="23" customFormat="1" ht="12.75" x14ac:dyDescent="0.2">
      <c r="B202" s="20"/>
      <c r="D202" s="44"/>
      <c r="E202" s="44"/>
      <c r="F202" s="44"/>
      <c r="G202" s="44"/>
      <c r="H202" s="44"/>
      <c r="I202" s="44"/>
      <c r="J202" s="44"/>
      <c r="K202" s="21"/>
    </row>
    <row r="203" spans="2:11" s="23" customFormat="1" ht="12.75" x14ac:dyDescent="0.2">
      <c r="B203" s="20"/>
      <c r="D203" s="44"/>
      <c r="E203" s="44"/>
      <c r="F203" s="44"/>
      <c r="G203" s="44"/>
      <c r="H203" s="44"/>
      <c r="I203" s="44"/>
      <c r="J203" s="44"/>
      <c r="K203" s="21"/>
    </row>
    <row r="204" spans="2:11" s="23" customFormat="1" ht="12.75" x14ac:dyDescent="0.2">
      <c r="B204" s="20"/>
      <c r="D204" s="44"/>
      <c r="E204" s="44"/>
      <c r="F204" s="44"/>
      <c r="G204" s="44"/>
      <c r="H204" s="44"/>
      <c r="I204" s="44"/>
      <c r="J204" s="44"/>
      <c r="K204" s="21"/>
    </row>
    <row r="205" spans="2:11" s="23" customFormat="1" ht="12.75" x14ac:dyDescent="0.2">
      <c r="B205" s="20"/>
      <c r="D205" s="44"/>
      <c r="E205" s="44"/>
      <c r="F205" s="44"/>
      <c r="G205" s="44"/>
      <c r="H205" s="44"/>
      <c r="I205" s="44"/>
      <c r="J205" s="44"/>
      <c r="K205" s="21"/>
    </row>
    <row r="206" spans="2:11" s="23" customFormat="1" ht="12.75" x14ac:dyDescent="0.2">
      <c r="B206" s="20"/>
      <c r="D206" s="44"/>
      <c r="E206" s="44"/>
      <c r="F206" s="44"/>
      <c r="G206" s="44"/>
      <c r="H206" s="44"/>
      <c r="I206" s="44"/>
      <c r="J206" s="44"/>
      <c r="K206" s="21"/>
    </row>
    <row r="207" spans="2:11" s="23" customFormat="1" ht="12.75" x14ac:dyDescent="0.2">
      <c r="B207" s="20"/>
      <c r="D207" s="44"/>
      <c r="E207" s="44"/>
      <c r="F207" s="44"/>
      <c r="G207" s="44"/>
      <c r="H207" s="44"/>
      <c r="I207" s="44"/>
      <c r="J207" s="44"/>
      <c r="K207" s="21"/>
    </row>
    <row r="208" spans="2:11" s="23" customFormat="1" ht="12.75" x14ac:dyDescent="0.2">
      <c r="B208" s="20"/>
      <c r="D208" s="44"/>
      <c r="E208" s="44"/>
      <c r="F208" s="44"/>
      <c r="G208" s="44"/>
      <c r="H208" s="44"/>
      <c r="I208" s="44"/>
      <c r="J208" s="44"/>
      <c r="K208" s="21"/>
    </row>
    <row r="209" spans="2:11" s="23" customFormat="1" ht="12.75" x14ac:dyDescent="0.2">
      <c r="B209" s="20"/>
      <c r="D209" s="44"/>
      <c r="E209" s="44"/>
      <c r="F209" s="44"/>
      <c r="G209" s="44"/>
      <c r="H209" s="44"/>
      <c r="I209" s="44"/>
      <c r="J209" s="44"/>
      <c r="K209" s="21"/>
    </row>
    <row r="210" spans="2:11" s="23" customFormat="1" ht="12.75" x14ac:dyDescent="0.2">
      <c r="B210" s="20"/>
      <c r="D210" s="44"/>
      <c r="E210" s="44"/>
      <c r="F210" s="44"/>
      <c r="G210" s="44"/>
      <c r="H210" s="44"/>
      <c r="I210" s="44"/>
      <c r="J210" s="44"/>
      <c r="K210" s="21"/>
    </row>
    <row r="211" spans="2:11" s="23" customFormat="1" ht="12.75" x14ac:dyDescent="0.2">
      <c r="B211" s="20"/>
      <c r="D211" s="44"/>
      <c r="E211" s="44"/>
      <c r="F211" s="44"/>
      <c r="G211" s="44"/>
      <c r="H211" s="44"/>
      <c r="I211" s="44"/>
      <c r="J211" s="44"/>
      <c r="K211" s="21"/>
    </row>
    <row r="212" spans="2:11" s="23" customFormat="1" ht="12.75" x14ac:dyDescent="0.2">
      <c r="B212" s="20"/>
      <c r="D212" s="44"/>
      <c r="E212" s="44"/>
      <c r="F212" s="44"/>
      <c r="G212" s="44"/>
      <c r="H212" s="44"/>
      <c r="I212" s="44"/>
      <c r="J212" s="44"/>
      <c r="K212" s="21"/>
    </row>
    <row r="213" spans="2:11" s="23" customFormat="1" ht="12.75" x14ac:dyDescent="0.2">
      <c r="B213" s="20"/>
      <c r="D213" s="44"/>
      <c r="E213" s="44"/>
      <c r="F213" s="44"/>
      <c r="G213" s="44"/>
      <c r="H213" s="44"/>
      <c r="I213" s="44"/>
      <c r="J213" s="44"/>
      <c r="K213" s="21"/>
    </row>
    <row r="214" spans="2:11" s="23" customFormat="1" ht="12.75" x14ac:dyDescent="0.2">
      <c r="B214" s="20"/>
      <c r="D214" s="44"/>
      <c r="E214" s="44"/>
      <c r="F214" s="44"/>
      <c r="G214" s="44"/>
      <c r="H214" s="44"/>
      <c r="I214" s="44"/>
      <c r="J214" s="44"/>
      <c r="K214" s="21"/>
    </row>
    <row r="215" spans="2:11" s="23" customFormat="1" ht="12.75" x14ac:dyDescent="0.2">
      <c r="B215" s="20"/>
      <c r="D215" s="44"/>
      <c r="E215" s="44"/>
      <c r="F215" s="44"/>
      <c r="G215" s="44"/>
      <c r="H215" s="44"/>
      <c r="I215" s="44"/>
      <c r="J215" s="44"/>
      <c r="K215" s="21"/>
    </row>
    <row r="216" spans="2:11" s="23" customFormat="1" ht="12.75" x14ac:dyDescent="0.2">
      <c r="B216" s="20"/>
      <c r="D216" s="44"/>
      <c r="E216" s="44"/>
      <c r="F216" s="44"/>
      <c r="G216" s="44"/>
      <c r="H216" s="44"/>
      <c r="I216" s="44"/>
      <c r="J216" s="44"/>
      <c r="K216" s="21"/>
    </row>
    <row r="217" spans="2:11" s="23" customFormat="1" ht="12.75" x14ac:dyDescent="0.2">
      <c r="B217" s="20"/>
      <c r="D217" s="44"/>
      <c r="E217" s="44"/>
      <c r="F217" s="44"/>
      <c r="G217" s="44"/>
      <c r="H217" s="44"/>
      <c r="I217" s="44"/>
      <c r="J217" s="44"/>
      <c r="K217" s="21"/>
    </row>
    <row r="218" spans="2:11" s="23" customFormat="1" ht="12.75" x14ac:dyDescent="0.2">
      <c r="B218" s="20"/>
      <c r="D218" s="44"/>
      <c r="E218" s="44"/>
      <c r="F218" s="44"/>
      <c r="G218" s="44"/>
      <c r="H218" s="44"/>
      <c r="I218" s="44"/>
      <c r="J218" s="44"/>
      <c r="K218" s="21"/>
    </row>
    <row r="219" spans="2:11" s="23" customFormat="1" ht="12.75" x14ac:dyDescent="0.2">
      <c r="B219" s="20"/>
      <c r="D219" s="44"/>
      <c r="E219" s="44"/>
      <c r="F219" s="44"/>
      <c r="G219" s="44"/>
      <c r="H219" s="44"/>
      <c r="I219" s="44"/>
      <c r="J219" s="44"/>
      <c r="K219" s="21"/>
    </row>
    <row r="220" spans="2:11" s="23" customFormat="1" ht="12.75" x14ac:dyDescent="0.2">
      <c r="B220" s="20"/>
      <c r="D220" s="44"/>
      <c r="E220" s="44"/>
      <c r="F220" s="44"/>
      <c r="G220" s="44"/>
      <c r="H220" s="44"/>
      <c r="I220" s="44"/>
      <c r="J220" s="44"/>
      <c r="K220" s="21"/>
    </row>
    <row r="221" spans="2:11" s="23" customFormat="1" ht="12.75" x14ac:dyDescent="0.2">
      <c r="B221" s="20"/>
      <c r="D221" s="44"/>
      <c r="E221" s="44"/>
      <c r="F221" s="44"/>
      <c r="G221" s="44"/>
      <c r="H221" s="44"/>
      <c r="I221" s="44"/>
      <c r="J221" s="44"/>
      <c r="K221" s="21"/>
    </row>
    <row r="222" spans="2:11" s="23" customFormat="1" ht="12.75" x14ac:dyDescent="0.2">
      <c r="B222" s="20"/>
      <c r="D222" s="44"/>
      <c r="E222" s="44"/>
      <c r="F222" s="44"/>
      <c r="G222" s="44"/>
      <c r="H222" s="44"/>
      <c r="I222" s="44"/>
      <c r="J222" s="44"/>
      <c r="K222" s="21"/>
    </row>
    <row r="223" spans="2:11" s="23" customFormat="1" ht="12.75" x14ac:dyDescent="0.2">
      <c r="B223" s="20"/>
      <c r="D223" s="44"/>
      <c r="E223" s="44"/>
      <c r="F223" s="44"/>
      <c r="G223" s="44"/>
      <c r="H223" s="44"/>
      <c r="I223" s="44"/>
      <c r="J223" s="44"/>
      <c r="K223" s="21"/>
    </row>
    <row r="224" spans="2:11" s="23" customFormat="1" ht="12.75" x14ac:dyDescent="0.2">
      <c r="B224" s="20"/>
      <c r="D224" s="44"/>
      <c r="E224" s="44"/>
      <c r="F224" s="44"/>
      <c r="G224" s="44"/>
      <c r="H224" s="44"/>
      <c r="I224" s="44"/>
      <c r="J224" s="44"/>
      <c r="K224" s="21"/>
    </row>
    <row r="225" spans="2:11" s="23" customFormat="1" ht="12.75" x14ac:dyDescent="0.2">
      <c r="B225" s="20"/>
      <c r="D225" s="44"/>
      <c r="E225" s="44"/>
      <c r="F225" s="44"/>
      <c r="G225" s="44"/>
      <c r="H225" s="44"/>
      <c r="I225" s="44"/>
      <c r="J225" s="44"/>
      <c r="K225" s="21"/>
    </row>
    <row r="226" spans="2:11" s="23" customFormat="1" ht="12.75" x14ac:dyDescent="0.2">
      <c r="B226" s="20"/>
      <c r="D226" s="44"/>
      <c r="E226" s="44"/>
      <c r="F226" s="44"/>
      <c r="G226" s="44"/>
      <c r="H226" s="44"/>
      <c r="I226" s="44"/>
      <c r="J226" s="44"/>
      <c r="K226" s="21"/>
    </row>
    <row r="227" spans="2:11" s="23" customFormat="1" ht="12.75" x14ac:dyDescent="0.2">
      <c r="B227" s="20"/>
      <c r="D227" s="44"/>
      <c r="E227" s="44"/>
      <c r="F227" s="44"/>
      <c r="G227" s="44"/>
      <c r="H227" s="44"/>
      <c r="I227" s="44"/>
      <c r="J227" s="44"/>
      <c r="K227" s="21"/>
    </row>
    <row r="228" spans="2:11" s="23" customFormat="1" ht="12.75" x14ac:dyDescent="0.2">
      <c r="B228" s="20"/>
      <c r="D228" s="44"/>
      <c r="E228" s="44"/>
      <c r="F228" s="44"/>
      <c r="G228" s="44"/>
      <c r="H228" s="44"/>
      <c r="I228" s="44"/>
      <c r="J228" s="44"/>
      <c r="K228" s="21"/>
    </row>
    <row r="229" spans="2:11" s="23" customFormat="1" ht="12.75" x14ac:dyDescent="0.2">
      <c r="B229" s="20"/>
      <c r="D229" s="44"/>
      <c r="E229" s="44"/>
      <c r="F229" s="44"/>
      <c r="G229" s="44"/>
      <c r="H229" s="44"/>
      <c r="I229" s="44"/>
      <c r="J229" s="44"/>
      <c r="K229" s="21"/>
    </row>
    <row r="230" spans="2:11" s="23" customFormat="1" ht="12.75" x14ac:dyDescent="0.2">
      <c r="B230" s="20"/>
      <c r="D230" s="44"/>
      <c r="E230" s="44"/>
      <c r="F230" s="44"/>
      <c r="G230" s="44"/>
      <c r="H230" s="44"/>
      <c r="I230" s="44"/>
      <c r="J230" s="44"/>
      <c r="K230" s="21"/>
    </row>
    <row r="231" spans="2:11" s="23" customFormat="1" ht="12.75" x14ac:dyDescent="0.2">
      <c r="B231" s="20"/>
      <c r="D231" s="44"/>
      <c r="E231" s="44"/>
      <c r="F231" s="44"/>
      <c r="G231" s="44"/>
      <c r="H231" s="44"/>
      <c r="I231" s="44"/>
      <c r="J231" s="44"/>
      <c r="K231" s="21"/>
    </row>
    <row r="232" spans="2:11" s="23" customFormat="1" ht="12.75" x14ac:dyDescent="0.2">
      <c r="B232" s="20"/>
      <c r="D232" s="44"/>
      <c r="E232" s="44"/>
      <c r="F232" s="44"/>
      <c r="G232" s="44"/>
      <c r="H232" s="44"/>
      <c r="I232" s="44"/>
      <c r="J232" s="44"/>
      <c r="K232" s="21"/>
    </row>
    <row r="233" spans="2:11" s="23" customFormat="1" ht="12.75" x14ac:dyDescent="0.2">
      <c r="B233" s="20"/>
      <c r="D233" s="44"/>
      <c r="E233" s="44"/>
      <c r="F233" s="44"/>
      <c r="G233" s="44"/>
      <c r="H233" s="44"/>
      <c r="I233" s="44"/>
      <c r="J233" s="44"/>
      <c r="K233" s="21"/>
    </row>
    <row r="234" spans="2:11" s="23" customFormat="1" ht="12.75" x14ac:dyDescent="0.2">
      <c r="B234" s="20"/>
      <c r="D234" s="44"/>
      <c r="E234" s="44"/>
      <c r="F234" s="44"/>
      <c r="G234" s="44"/>
      <c r="H234" s="44"/>
      <c r="I234" s="44"/>
      <c r="J234" s="44"/>
      <c r="K234" s="21"/>
    </row>
    <row r="235" spans="2:11" s="23" customFormat="1" ht="12.75" x14ac:dyDescent="0.2">
      <c r="B235" s="20"/>
      <c r="D235" s="44"/>
      <c r="E235" s="44"/>
      <c r="F235" s="44"/>
      <c r="G235" s="44"/>
      <c r="H235" s="44"/>
      <c r="I235" s="44"/>
      <c r="J235" s="44"/>
      <c r="K235" s="21"/>
    </row>
    <row r="236" spans="2:11" s="23" customFormat="1" ht="12.75" x14ac:dyDescent="0.2">
      <c r="B236" s="20"/>
      <c r="D236" s="44"/>
      <c r="E236" s="44"/>
      <c r="F236" s="44"/>
      <c r="G236" s="44"/>
      <c r="H236" s="44"/>
      <c r="I236" s="44"/>
      <c r="J236" s="44"/>
      <c r="K236" s="21"/>
    </row>
    <row r="237" spans="2:11" s="23" customFormat="1" ht="12.75" x14ac:dyDescent="0.2">
      <c r="B237" s="20"/>
      <c r="D237" s="44"/>
      <c r="E237" s="44"/>
      <c r="F237" s="44"/>
      <c r="G237" s="44"/>
      <c r="H237" s="44"/>
      <c r="I237" s="44"/>
      <c r="J237" s="44"/>
      <c r="K237" s="21"/>
    </row>
    <row r="238" spans="2:11" s="23" customFormat="1" ht="12.75" x14ac:dyDescent="0.2">
      <c r="B238" s="20"/>
      <c r="D238" s="44"/>
      <c r="E238" s="44"/>
      <c r="F238" s="44"/>
      <c r="G238" s="44"/>
      <c r="H238" s="44"/>
      <c r="I238" s="44"/>
      <c r="J238" s="44"/>
      <c r="K238" s="21"/>
    </row>
    <row r="239" spans="2:11" s="23" customFormat="1" ht="12.75" x14ac:dyDescent="0.2">
      <c r="B239" s="20"/>
      <c r="D239" s="44"/>
      <c r="E239" s="44"/>
      <c r="F239" s="44"/>
      <c r="G239" s="44"/>
      <c r="H239" s="44"/>
      <c r="I239" s="44"/>
      <c r="J239" s="44"/>
      <c r="K239" s="21"/>
    </row>
    <row r="240" spans="2:11" s="23" customFormat="1" ht="12.75" x14ac:dyDescent="0.2">
      <c r="B240" s="20"/>
      <c r="D240" s="44"/>
      <c r="E240" s="44"/>
      <c r="F240" s="44"/>
      <c r="G240" s="44"/>
      <c r="H240" s="44"/>
      <c r="I240" s="44"/>
      <c r="J240" s="44"/>
      <c r="K240" s="21"/>
    </row>
    <row r="241" spans="2:11" s="23" customFormat="1" ht="12.75" x14ac:dyDescent="0.2">
      <c r="B241" s="20"/>
      <c r="D241" s="44"/>
      <c r="E241" s="44"/>
      <c r="F241" s="44"/>
      <c r="G241" s="44"/>
      <c r="H241" s="44"/>
      <c r="I241" s="44"/>
      <c r="J241" s="44"/>
      <c r="K241" s="21"/>
    </row>
    <row r="242" spans="2:11" s="23" customFormat="1" ht="12.75" x14ac:dyDescent="0.2">
      <c r="B242" s="20"/>
      <c r="D242" s="44"/>
      <c r="E242" s="44"/>
      <c r="F242" s="44"/>
      <c r="G242" s="44"/>
      <c r="H242" s="44"/>
      <c r="I242" s="44"/>
      <c r="J242" s="44"/>
      <c r="K242" s="21"/>
    </row>
    <row r="243" spans="2:11" s="23" customFormat="1" ht="12.75" x14ac:dyDescent="0.2">
      <c r="B243" s="20"/>
      <c r="D243" s="44"/>
      <c r="E243" s="44"/>
      <c r="F243" s="44"/>
      <c r="G243" s="44"/>
      <c r="H243" s="44"/>
      <c r="I243" s="44"/>
      <c r="J243" s="44"/>
      <c r="K243" s="21"/>
    </row>
    <row r="244" spans="2:11" s="23" customFormat="1" ht="12.75" x14ac:dyDescent="0.2">
      <c r="B244" s="20"/>
      <c r="D244" s="44"/>
      <c r="E244" s="44"/>
      <c r="F244" s="44"/>
      <c r="G244" s="44"/>
      <c r="H244" s="44"/>
      <c r="I244" s="44"/>
      <c r="J244" s="44"/>
      <c r="K244" s="21"/>
    </row>
    <row r="245" spans="2:11" s="23" customFormat="1" ht="12.75" x14ac:dyDescent="0.2">
      <c r="B245" s="20"/>
      <c r="D245" s="44"/>
      <c r="E245" s="44"/>
      <c r="F245" s="44"/>
      <c r="G245" s="44"/>
      <c r="H245" s="44"/>
      <c r="I245" s="44"/>
      <c r="J245" s="44"/>
      <c r="K245" s="21"/>
    </row>
    <row r="246" spans="2:11" s="23" customFormat="1" ht="12.75" x14ac:dyDescent="0.2">
      <c r="B246" s="20"/>
      <c r="D246" s="44"/>
      <c r="E246" s="44"/>
      <c r="F246" s="44"/>
      <c r="G246" s="44"/>
      <c r="H246" s="44"/>
      <c r="I246" s="44"/>
      <c r="J246" s="44"/>
      <c r="K246" s="21"/>
    </row>
    <row r="247" spans="2:11" s="23" customFormat="1" ht="12.75" x14ac:dyDescent="0.2">
      <c r="B247" s="20"/>
      <c r="D247" s="44"/>
      <c r="E247" s="44"/>
      <c r="F247" s="44"/>
      <c r="G247" s="44"/>
      <c r="H247" s="44"/>
      <c r="I247" s="44"/>
      <c r="J247" s="44"/>
      <c r="K247" s="21"/>
    </row>
    <row r="248" spans="2:11" s="23" customFormat="1" ht="12.75" x14ac:dyDescent="0.2">
      <c r="B248" s="20"/>
      <c r="D248" s="44"/>
      <c r="E248" s="44"/>
      <c r="F248" s="44"/>
      <c r="G248" s="44"/>
      <c r="H248" s="44"/>
      <c r="I248" s="44"/>
      <c r="J248" s="44"/>
      <c r="K248" s="21"/>
    </row>
    <row r="249" spans="2:11" s="23" customFormat="1" ht="12.75" x14ac:dyDescent="0.2">
      <c r="B249" s="20"/>
      <c r="D249" s="44"/>
      <c r="E249" s="44"/>
      <c r="F249" s="44"/>
      <c r="G249" s="44"/>
      <c r="H249" s="44"/>
      <c r="I249" s="44"/>
      <c r="J249" s="44"/>
      <c r="K249" s="21"/>
    </row>
    <row r="250" spans="2:11" s="23" customFormat="1" ht="12.75" x14ac:dyDescent="0.2">
      <c r="B250" s="20"/>
      <c r="D250" s="44"/>
      <c r="E250" s="44"/>
      <c r="F250" s="44"/>
      <c r="G250" s="44"/>
      <c r="H250" s="44"/>
      <c r="I250" s="44"/>
      <c r="J250" s="44"/>
      <c r="K250" s="21"/>
    </row>
    <row r="251" spans="2:11" s="23" customFormat="1" ht="12.75" x14ac:dyDescent="0.2">
      <c r="B251" s="20"/>
      <c r="D251" s="44"/>
      <c r="E251" s="44"/>
      <c r="F251" s="44"/>
      <c r="G251" s="44"/>
      <c r="H251" s="44"/>
      <c r="I251" s="44"/>
      <c r="J251" s="44"/>
      <c r="K251" s="21"/>
    </row>
    <row r="252" spans="2:11" s="23" customFormat="1" ht="12.75" x14ac:dyDescent="0.2">
      <c r="B252" s="20"/>
      <c r="D252" s="44"/>
      <c r="E252" s="44"/>
      <c r="F252" s="44"/>
      <c r="G252" s="44"/>
      <c r="H252" s="44"/>
      <c r="I252" s="44"/>
      <c r="J252" s="44"/>
      <c r="K252" s="21"/>
    </row>
    <row r="253" spans="2:11" s="23" customFormat="1" ht="12.75" x14ac:dyDescent="0.2">
      <c r="B253" s="20"/>
      <c r="D253" s="44"/>
      <c r="E253" s="44"/>
      <c r="F253" s="44"/>
      <c r="G253" s="44"/>
      <c r="H253" s="44"/>
      <c r="I253" s="44"/>
      <c r="J253" s="44"/>
      <c r="K253" s="21"/>
    </row>
    <row r="254" spans="2:11" s="23" customFormat="1" ht="12.75" x14ac:dyDescent="0.2">
      <c r="B254" s="20"/>
      <c r="D254" s="44"/>
      <c r="E254" s="44"/>
      <c r="F254" s="44"/>
      <c r="G254" s="44"/>
      <c r="H254" s="44"/>
      <c r="I254" s="44"/>
      <c r="J254" s="44"/>
      <c r="K254" s="21"/>
    </row>
    <row r="255" spans="2:11" s="23" customFormat="1" ht="12.75" x14ac:dyDescent="0.2">
      <c r="B255" s="20"/>
      <c r="D255" s="44"/>
      <c r="E255" s="44"/>
      <c r="F255" s="44"/>
      <c r="G255" s="44"/>
      <c r="H255" s="44"/>
      <c r="I255" s="44"/>
      <c r="J255" s="44"/>
      <c r="K255" s="21"/>
    </row>
    <row r="256" spans="2:11" s="23" customFormat="1" ht="12.75" x14ac:dyDescent="0.2">
      <c r="B256" s="20"/>
      <c r="D256" s="44"/>
      <c r="E256" s="44"/>
      <c r="F256" s="44"/>
      <c r="G256" s="44"/>
      <c r="H256" s="44"/>
      <c r="I256" s="44"/>
      <c r="J256" s="44"/>
      <c r="K256" s="21"/>
    </row>
    <row r="257" spans="2:11" s="23" customFormat="1" ht="12.75" x14ac:dyDescent="0.2">
      <c r="B257" s="20"/>
      <c r="D257" s="44"/>
      <c r="E257" s="44"/>
      <c r="F257" s="44"/>
      <c r="G257" s="44"/>
      <c r="H257" s="44"/>
      <c r="I257" s="44"/>
      <c r="J257" s="44"/>
      <c r="K257" s="21"/>
    </row>
    <row r="258" spans="2:11" s="23" customFormat="1" ht="12.75" x14ac:dyDescent="0.2">
      <c r="B258" s="20"/>
      <c r="D258" s="44"/>
      <c r="E258" s="44"/>
      <c r="F258" s="44"/>
      <c r="G258" s="44"/>
      <c r="H258" s="44"/>
      <c r="I258" s="44"/>
      <c r="J258" s="44"/>
      <c r="K258" s="21"/>
    </row>
    <row r="259" spans="2:11" s="23" customFormat="1" ht="12.75" x14ac:dyDescent="0.2">
      <c r="B259" s="20"/>
      <c r="D259" s="44"/>
      <c r="E259" s="44"/>
      <c r="F259" s="44"/>
      <c r="G259" s="44"/>
      <c r="H259" s="44"/>
      <c r="I259" s="44"/>
      <c r="J259" s="44"/>
      <c r="K259" s="21"/>
    </row>
    <row r="260" spans="2:11" s="23" customFormat="1" ht="12.75" x14ac:dyDescent="0.2">
      <c r="B260" s="20"/>
      <c r="D260" s="44"/>
      <c r="E260" s="44"/>
      <c r="F260" s="44"/>
      <c r="G260" s="44"/>
      <c r="H260" s="44"/>
      <c r="I260" s="44"/>
      <c r="J260" s="44"/>
      <c r="K260" s="21"/>
    </row>
    <row r="261" spans="2:11" s="23" customFormat="1" ht="12.75" x14ac:dyDescent="0.2">
      <c r="B261" s="20"/>
      <c r="D261" s="44"/>
      <c r="E261" s="44"/>
      <c r="F261" s="44"/>
      <c r="G261" s="44"/>
      <c r="H261" s="44"/>
      <c r="I261" s="44"/>
      <c r="J261" s="44"/>
      <c r="K261" s="21"/>
    </row>
    <row r="262" spans="2:11" s="23" customFormat="1" ht="12.75" x14ac:dyDescent="0.2">
      <c r="B262" s="20"/>
      <c r="D262" s="44"/>
      <c r="E262" s="44"/>
      <c r="F262" s="44"/>
      <c r="G262" s="44"/>
      <c r="H262" s="44"/>
      <c r="I262" s="44"/>
      <c r="J262" s="44"/>
      <c r="K262" s="21"/>
    </row>
    <row r="263" spans="2:11" s="23" customFormat="1" ht="12.75" x14ac:dyDescent="0.2">
      <c r="B263" s="20"/>
      <c r="D263" s="44"/>
      <c r="E263" s="44"/>
      <c r="F263" s="44"/>
      <c r="G263" s="44"/>
      <c r="H263" s="44"/>
      <c r="I263" s="44"/>
      <c r="J263" s="44"/>
      <c r="K263" s="21"/>
    </row>
    <row r="264" spans="2:11" s="23" customFormat="1" ht="12.75" x14ac:dyDescent="0.2">
      <c r="B264" s="20"/>
      <c r="D264" s="44"/>
      <c r="E264" s="44"/>
      <c r="F264" s="44"/>
      <c r="G264" s="44"/>
      <c r="H264" s="44"/>
      <c r="I264" s="44"/>
      <c r="J264" s="44"/>
      <c r="K264" s="21"/>
    </row>
    <row r="265" spans="2:11" s="23" customFormat="1" ht="12.75" x14ac:dyDescent="0.2">
      <c r="B265" s="20"/>
      <c r="D265" s="44"/>
      <c r="E265" s="44"/>
      <c r="F265" s="44"/>
      <c r="G265" s="44"/>
      <c r="H265" s="44"/>
      <c r="I265" s="44"/>
      <c r="J265" s="44"/>
      <c r="K265" s="21"/>
    </row>
    <row r="266" spans="2:11" ht="12.75" x14ac:dyDescent="0.2">
      <c r="B266" s="20"/>
      <c r="D266" s="44"/>
      <c r="E266" s="44"/>
      <c r="F266" s="44"/>
      <c r="G266" s="44"/>
      <c r="H266" s="44"/>
      <c r="I266" s="44"/>
      <c r="J266" s="44"/>
      <c r="K266" s="21"/>
    </row>
    <row r="267" spans="2:11" ht="12.75" x14ac:dyDescent="0.2">
      <c r="B267" s="20"/>
      <c r="D267" s="44"/>
      <c r="E267" s="44"/>
      <c r="F267" s="44"/>
      <c r="G267" s="44"/>
      <c r="H267" s="44"/>
      <c r="I267" s="44"/>
      <c r="J267" s="44"/>
      <c r="K267" s="21"/>
    </row>
    <row r="268" spans="2:11" ht="12.75" x14ac:dyDescent="0.2">
      <c r="B268" s="20"/>
      <c r="D268" s="44"/>
      <c r="E268" s="44"/>
      <c r="F268" s="44"/>
      <c r="G268" s="44"/>
      <c r="H268" s="44"/>
      <c r="I268" s="44"/>
      <c r="J268" s="44"/>
      <c r="K268" s="21"/>
    </row>
    <row r="269" spans="2:11" ht="12.75" x14ac:dyDescent="0.2">
      <c r="B269" s="20"/>
      <c r="D269" s="44"/>
      <c r="E269" s="44"/>
      <c r="F269" s="44"/>
      <c r="G269" s="44"/>
      <c r="H269" s="44"/>
      <c r="I269" s="44"/>
      <c r="J269" s="44"/>
      <c r="K269" s="21"/>
    </row>
    <row r="270" spans="2:11" ht="12.75" x14ac:dyDescent="0.2">
      <c r="B270" s="20"/>
      <c r="D270" s="44"/>
      <c r="E270" s="44"/>
      <c r="F270" s="44"/>
      <c r="G270" s="44"/>
      <c r="H270" s="44"/>
      <c r="I270" s="44"/>
      <c r="J270" s="44"/>
      <c r="K270" s="21"/>
    </row>
    <row r="271" spans="2:11" ht="12.75" x14ac:dyDescent="0.2">
      <c r="B271" s="20"/>
      <c r="D271" s="44"/>
      <c r="E271" s="44"/>
      <c r="F271" s="44"/>
      <c r="G271" s="44"/>
      <c r="H271" s="44"/>
      <c r="I271" s="44"/>
      <c r="J271" s="44"/>
      <c r="K271" s="21"/>
    </row>
    <row r="272" spans="2:11" ht="12.75" x14ac:dyDescent="0.2">
      <c r="B272" s="20"/>
      <c r="D272" s="44"/>
      <c r="E272" s="44"/>
      <c r="F272" s="44"/>
      <c r="G272" s="44"/>
      <c r="H272" s="44"/>
      <c r="I272" s="44"/>
      <c r="J272" s="44"/>
      <c r="K272" s="21"/>
    </row>
    <row r="273" spans="2:11" ht="12.75" x14ac:dyDescent="0.2">
      <c r="B273" s="20"/>
      <c r="D273" s="44"/>
      <c r="E273" s="44"/>
      <c r="F273" s="44"/>
      <c r="G273" s="44"/>
      <c r="H273" s="44"/>
      <c r="I273" s="44"/>
      <c r="J273" s="44"/>
      <c r="K273" s="21"/>
    </row>
  </sheetData>
  <printOptions horizontalCentered="1"/>
  <pageMargins left="0.7" right="0.7" top="0.75" bottom="0.75" header="0.3" footer="0.3"/>
  <pageSetup scale="6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3"/>
  <sheetViews>
    <sheetView tabSelected="1" workbookViewId="0">
      <pane xSplit="3" ySplit="21" topLeftCell="D99" activePane="bottomRight" state="frozen"/>
      <selection pane="topRight" activeCell="D1" sqref="D1"/>
      <selection pane="bottomLeft" activeCell="A22" sqref="A22"/>
      <selection pane="bottomRight" activeCell="E113" sqref="E113"/>
    </sheetView>
  </sheetViews>
  <sheetFormatPr defaultColWidth="8.875" defaultRowHeight="10.5" x14ac:dyDescent="0.15"/>
  <cols>
    <col min="1" max="1" width="1.875" style="3" customWidth="1"/>
    <col min="2" max="2" width="15.875" style="3" customWidth="1"/>
    <col min="3" max="3" width="2.125" style="3" customWidth="1"/>
    <col min="4" max="4" width="13.625" style="3" bestFit="1" customWidth="1"/>
    <col min="5" max="5" width="16.625" style="3" bestFit="1" customWidth="1"/>
    <col min="6" max="6" width="13.5" style="3" customWidth="1"/>
    <col min="7" max="8" width="21.875" style="3" bestFit="1" customWidth="1"/>
    <col min="9" max="9" width="13.375" style="3" customWidth="1"/>
    <col min="10" max="10" width="14.875" style="3" bestFit="1" customWidth="1"/>
    <col min="11" max="11" width="13.125" style="3" bestFit="1" customWidth="1"/>
    <col min="12" max="12" width="9.875" style="3" bestFit="1" customWidth="1"/>
    <col min="13" max="13" width="10" style="3" bestFit="1" customWidth="1"/>
    <col min="14" max="14" width="8.125" style="3" bestFit="1" customWidth="1"/>
    <col min="15" max="15" width="8.875" style="3"/>
    <col min="16" max="16" width="11.125" style="3" bestFit="1" customWidth="1"/>
    <col min="17" max="16384" width="8.875" style="3"/>
  </cols>
  <sheetData>
    <row r="1" spans="1:12" ht="12.75" x14ac:dyDescent="0.2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</row>
    <row r="2" spans="1:12" ht="12.75" x14ac:dyDescent="0.2">
      <c r="A2" s="1"/>
      <c r="B2" s="2" t="s">
        <v>32</v>
      </c>
      <c r="C2" s="1"/>
      <c r="D2" s="1"/>
      <c r="E2" s="1"/>
      <c r="F2" s="1"/>
      <c r="G2" s="1"/>
      <c r="H2" s="1"/>
      <c r="I2" s="1"/>
      <c r="J2" s="1"/>
      <c r="K2" s="1"/>
    </row>
    <row r="3" spans="1:12" ht="12.75" x14ac:dyDescent="0.2">
      <c r="A3" s="1"/>
      <c r="B3" s="2" t="s">
        <v>24</v>
      </c>
      <c r="C3" s="1"/>
      <c r="D3" s="1"/>
      <c r="E3" s="1"/>
      <c r="F3" s="1"/>
      <c r="G3" s="1"/>
      <c r="H3" s="1"/>
      <c r="I3" s="1"/>
      <c r="J3" s="1"/>
      <c r="K3" s="1"/>
    </row>
    <row r="4" spans="1:12" ht="12.75" x14ac:dyDescent="0.2">
      <c r="A4" s="1"/>
      <c r="B4" s="45"/>
      <c r="C4" s="1"/>
      <c r="D4" s="1"/>
      <c r="E4" s="1"/>
      <c r="F4" s="1"/>
      <c r="G4"/>
      <c r="H4" s="5"/>
      <c r="I4" s="1"/>
      <c r="J4" s="1"/>
      <c r="K4" s="1"/>
    </row>
    <row r="5" spans="1:12" ht="12.75" x14ac:dyDescent="0.2">
      <c r="A5" s="6"/>
      <c r="B5" s="6"/>
      <c r="C5" s="6"/>
      <c r="D5" s="7"/>
      <c r="E5" s="7"/>
      <c r="F5" s="7"/>
      <c r="G5" s="8"/>
      <c r="H5" s="8"/>
      <c r="I5" s="9"/>
      <c r="J5" s="7"/>
      <c r="K5" s="10"/>
    </row>
    <row r="6" spans="1:12" ht="12.75" x14ac:dyDescent="0.2">
      <c r="A6" s="1"/>
      <c r="B6" s="1"/>
      <c r="C6" s="1"/>
      <c r="D6" s="11"/>
      <c r="E6" s="11" t="s">
        <v>4</v>
      </c>
      <c r="F6" s="11"/>
      <c r="G6" s="11"/>
      <c r="H6" s="11" t="s">
        <v>4</v>
      </c>
      <c r="I6" s="12" t="s">
        <v>5</v>
      </c>
      <c r="J6" s="12" t="s">
        <v>6</v>
      </c>
      <c r="K6" s="12" t="s">
        <v>7</v>
      </c>
    </row>
    <row r="7" spans="1:12" ht="12.75" x14ac:dyDescent="0.2">
      <c r="A7" s="13"/>
      <c r="B7" s="14" t="s">
        <v>8</v>
      </c>
      <c r="C7" s="1"/>
      <c r="D7" s="11" t="s">
        <v>9</v>
      </c>
      <c r="E7" s="11" t="s">
        <v>10</v>
      </c>
      <c r="F7" s="11"/>
      <c r="G7" s="11" t="s">
        <v>9</v>
      </c>
      <c r="H7" s="11" t="s">
        <v>10</v>
      </c>
      <c r="I7" s="11" t="s">
        <v>11</v>
      </c>
      <c r="J7" s="11" t="s">
        <v>12</v>
      </c>
      <c r="K7" s="11" t="s">
        <v>13</v>
      </c>
    </row>
    <row r="8" spans="1:12" ht="12.75" x14ac:dyDescent="0.2">
      <c r="A8" s="13"/>
      <c r="B8" s="14"/>
      <c r="C8" s="14"/>
      <c r="D8" s="11" t="s">
        <v>14</v>
      </c>
      <c r="E8" s="11" t="s">
        <v>14</v>
      </c>
      <c r="F8" s="11" t="s">
        <v>14</v>
      </c>
      <c r="G8" s="11" t="s">
        <v>26</v>
      </c>
      <c r="H8" s="11" t="s">
        <v>26</v>
      </c>
      <c r="I8" s="11" t="s">
        <v>16</v>
      </c>
      <c r="J8" s="11" t="s">
        <v>17</v>
      </c>
      <c r="K8" s="11" t="s">
        <v>18</v>
      </c>
      <c r="L8" s="15"/>
    </row>
    <row r="9" spans="1:12" ht="12.75" x14ac:dyDescent="0.2">
      <c r="A9" s="6"/>
      <c r="B9" s="16"/>
      <c r="C9" s="16"/>
      <c r="D9" s="17" t="s">
        <v>35</v>
      </c>
      <c r="E9" s="17" t="s">
        <v>36</v>
      </c>
      <c r="F9" s="17"/>
      <c r="G9" s="17" t="s">
        <v>37</v>
      </c>
      <c r="H9" s="17" t="s">
        <v>38</v>
      </c>
      <c r="I9" s="10" t="s">
        <v>21</v>
      </c>
      <c r="J9" s="10"/>
      <c r="K9" s="10"/>
      <c r="L9" s="15"/>
    </row>
    <row r="10" spans="1:12" ht="12.75" hidden="1" x14ac:dyDescent="0.2">
      <c r="A10" s="13"/>
      <c r="B10" s="14"/>
      <c r="C10" s="14"/>
      <c r="D10" s="11"/>
      <c r="E10" s="11"/>
      <c r="F10" s="11"/>
      <c r="G10" s="11"/>
      <c r="H10" s="11"/>
      <c r="I10" s="11"/>
      <c r="J10" s="11"/>
      <c r="K10" s="11"/>
      <c r="L10" s="15"/>
    </row>
    <row r="11" spans="1:12" ht="12.75" hidden="1" x14ac:dyDescent="0.2">
      <c r="A11" s="13"/>
      <c r="B11" s="14"/>
      <c r="C11" s="14"/>
      <c r="D11" s="11"/>
      <c r="E11" s="11"/>
      <c r="F11" s="11"/>
      <c r="G11" s="11"/>
      <c r="H11" s="11"/>
      <c r="I11" s="11"/>
      <c r="J11" s="11"/>
      <c r="K11" s="11"/>
      <c r="L11" s="15"/>
    </row>
    <row r="12" spans="1:12" ht="12.75" hidden="1" x14ac:dyDescent="0.2">
      <c r="A12" s="13"/>
      <c r="B12" s="14"/>
      <c r="C12" s="14"/>
      <c r="D12" s="11"/>
      <c r="E12" s="11"/>
      <c r="F12" s="11"/>
      <c r="G12" s="11"/>
      <c r="H12" s="11"/>
      <c r="I12" s="11"/>
      <c r="J12" s="11"/>
      <c r="K12" s="11"/>
      <c r="L12" s="15"/>
    </row>
    <row r="13" spans="1:12" ht="12.75" hidden="1" x14ac:dyDescent="0.2">
      <c r="A13" s="13"/>
      <c r="B13" s="14"/>
      <c r="C13" s="14"/>
      <c r="D13" s="11"/>
      <c r="E13" s="11"/>
      <c r="F13" s="11"/>
      <c r="G13" s="11"/>
      <c r="H13" s="11"/>
      <c r="I13" s="11"/>
      <c r="J13" s="11"/>
      <c r="K13" s="11"/>
    </row>
    <row r="14" spans="1:12" ht="12.75" hidden="1" x14ac:dyDescent="0.2">
      <c r="A14" s="13"/>
      <c r="B14" s="14"/>
      <c r="C14" s="14"/>
      <c r="D14" s="11"/>
      <c r="E14" s="11"/>
      <c r="F14" s="11"/>
      <c r="G14" s="11"/>
      <c r="H14" s="11"/>
      <c r="I14" s="11"/>
      <c r="J14" s="11"/>
      <c r="K14" s="11"/>
    </row>
    <row r="15" spans="1:12" ht="12.75" hidden="1" x14ac:dyDescent="0.2">
      <c r="A15" s="13"/>
      <c r="B15" s="14"/>
      <c r="C15" s="14"/>
      <c r="D15" s="11"/>
      <c r="E15" s="11"/>
      <c r="F15" s="11"/>
      <c r="G15" s="11"/>
      <c r="H15" s="11"/>
      <c r="I15" s="11"/>
      <c r="J15" s="11"/>
      <c r="K15" s="11"/>
    </row>
    <row r="16" spans="1:12" ht="12.75" hidden="1" x14ac:dyDescent="0.2">
      <c r="A16" s="13"/>
      <c r="B16" s="14"/>
      <c r="C16" s="14"/>
      <c r="D16" s="11"/>
      <c r="E16" s="11"/>
      <c r="F16" s="11"/>
      <c r="G16" s="11"/>
      <c r="H16" s="11"/>
      <c r="I16" s="11"/>
      <c r="J16" s="11"/>
      <c r="K16" s="11"/>
    </row>
    <row r="17" spans="1:11" ht="12.75" hidden="1" x14ac:dyDescent="0.2">
      <c r="A17" s="13"/>
      <c r="B17" s="14"/>
      <c r="C17" s="14"/>
      <c r="D17" s="11"/>
      <c r="E17" s="11"/>
      <c r="F17" s="11"/>
      <c r="G17" s="11"/>
      <c r="H17" s="11"/>
      <c r="I17" s="11"/>
      <c r="J17" s="11"/>
      <c r="K17" s="11"/>
    </row>
    <row r="18" spans="1:11" ht="12.75" hidden="1" x14ac:dyDescent="0.2">
      <c r="A18" s="13"/>
      <c r="B18" s="14"/>
      <c r="C18" s="14"/>
      <c r="D18" s="11"/>
      <c r="E18" s="11"/>
      <c r="F18" s="11"/>
      <c r="G18" s="11"/>
      <c r="H18" s="11"/>
      <c r="I18" s="11"/>
      <c r="J18" s="11"/>
      <c r="K18" s="11"/>
    </row>
    <row r="19" spans="1:11" ht="12.75" hidden="1" x14ac:dyDescent="0.2">
      <c r="A19" s="13"/>
      <c r="B19" s="14"/>
      <c r="C19" s="14"/>
      <c r="D19" s="11"/>
      <c r="E19" s="11"/>
      <c r="F19" s="11"/>
      <c r="G19" s="11"/>
      <c r="H19" s="11"/>
      <c r="I19" s="11"/>
      <c r="J19" s="11"/>
      <c r="K19" s="11"/>
    </row>
    <row r="20" spans="1:11" ht="12.75" hidden="1" x14ac:dyDescent="0.2">
      <c r="A20" s="13"/>
      <c r="B20" s="14"/>
      <c r="C20" s="14"/>
      <c r="D20" s="11"/>
      <c r="E20" s="11"/>
      <c r="F20" s="11"/>
      <c r="G20" s="11"/>
      <c r="H20" s="11"/>
      <c r="I20" s="11"/>
      <c r="J20" s="11"/>
      <c r="K20" s="11"/>
    </row>
    <row r="21" spans="1:11" ht="12.75" hidden="1" x14ac:dyDescent="0.2">
      <c r="A21" s="13"/>
      <c r="B21" s="14"/>
      <c r="C21" s="14"/>
      <c r="D21" s="11"/>
      <c r="E21" s="11"/>
      <c r="F21" s="11"/>
      <c r="G21" s="11"/>
      <c r="H21" s="11"/>
      <c r="I21" s="11"/>
      <c r="J21" s="11"/>
      <c r="K21" s="11"/>
    </row>
    <row r="22" spans="1:11" ht="12.75" x14ac:dyDescent="0.2">
      <c r="A22" s="13"/>
      <c r="B22" s="14" t="s">
        <v>31</v>
      </c>
      <c r="C22" s="14"/>
      <c r="D22" s="51">
        <f>'2017 GRC Gas Amort Sch'!D22</f>
        <v>72192483.439999983</v>
      </c>
      <c r="E22" s="50">
        <f>'2017 GRC Gas Amort Sch'!E22</f>
        <v>-29176115.831175227</v>
      </c>
      <c r="F22" s="50">
        <f>'2017 GRC Gas Amort Sch'!F22</f>
        <v>43016367.60882476</v>
      </c>
      <c r="G22" s="51">
        <f>'2017 GRC Gas Amort Sch'!G22</f>
        <v>0</v>
      </c>
      <c r="H22" s="51">
        <f>'2017 GRC Gas Amort Sch'!H22</f>
        <v>0</v>
      </c>
      <c r="I22" s="50">
        <f>'2017 GRC Gas Amort Sch'!I22</f>
        <v>0</v>
      </c>
      <c r="J22" s="51">
        <f>'2017 GRC Gas Amort Sch'!J22</f>
        <v>43016367.60882476</v>
      </c>
      <c r="K22" s="51">
        <f>'2017 GRC Gas Amort Sch'!K22</f>
        <v>0</v>
      </c>
    </row>
    <row r="23" spans="1:11" ht="12.75" x14ac:dyDescent="0.2">
      <c r="A23" s="13"/>
      <c r="B23" s="20">
        <v>42674</v>
      </c>
      <c r="C23" s="14"/>
      <c r="D23" s="51">
        <f>'2017 GRC Gas Amort Sch'!D23</f>
        <v>72192483.439999983</v>
      </c>
      <c r="E23" s="50">
        <f>'2017 GRC Gas Amort Sch'!E23</f>
        <v>-29176115.831175227</v>
      </c>
      <c r="F23" s="50">
        <f>'2017 GRC Gas Amort Sch'!F23</f>
        <v>43016367.60882476</v>
      </c>
      <c r="G23" s="51">
        <f>'2017 GRC Gas Amort Sch'!G23</f>
        <v>0</v>
      </c>
      <c r="H23" s="51">
        <f>'2017 GRC Gas Amort Sch'!H23</f>
        <v>0</v>
      </c>
      <c r="I23" s="50">
        <f>'2017 GRC Gas Amort Sch'!I23</f>
        <v>0</v>
      </c>
      <c r="J23" s="51">
        <f>'2017 GRC Gas Amort Sch'!J23</f>
        <v>43016367.60882476</v>
      </c>
      <c r="K23" s="52">
        <f>'2017 GRC Gas Amort Sch'!K23</f>
        <v>0</v>
      </c>
    </row>
    <row r="24" spans="1:11" ht="12.75" x14ac:dyDescent="0.2">
      <c r="A24" s="13"/>
      <c r="B24" s="20">
        <v>42704</v>
      </c>
      <c r="C24" s="14"/>
      <c r="D24" s="51">
        <f>'2017 GRC Gas Amort Sch'!D24</f>
        <v>72192483.439999983</v>
      </c>
      <c r="E24" s="50">
        <f>'2017 GRC Gas Amort Sch'!E24</f>
        <v>-29176115.831175227</v>
      </c>
      <c r="F24" s="50">
        <f>'2017 GRC Gas Amort Sch'!F24</f>
        <v>43016367.60882476</v>
      </c>
      <c r="G24" s="51">
        <f>'2017 GRC Gas Amort Sch'!G24</f>
        <v>0</v>
      </c>
      <c r="H24" s="51">
        <f>'2017 GRC Gas Amort Sch'!H24</f>
        <v>0</v>
      </c>
      <c r="I24" s="50">
        <f>'2017 GRC Gas Amort Sch'!I24</f>
        <v>0</v>
      </c>
      <c r="J24" s="51">
        <f>'2017 GRC Gas Amort Sch'!J24</f>
        <v>43016367.60882476</v>
      </c>
      <c r="K24" s="52">
        <f>'2017 GRC Gas Amort Sch'!K24</f>
        <v>0</v>
      </c>
    </row>
    <row r="25" spans="1:11" ht="12.75" x14ac:dyDescent="0.2">
      <c r="A25" s="13"/>
      <c r="B25" s="22">
        <v>42735</v>
      </c>
      <c r="C25" s="14"/>
      <c r="D25" s="51">
        <f>'2017 GRC Gas Amort Sch'!D25</f>
        <v>72192483.439999983</v>
      </c>
      <c r="E25" s="50">
        <f>'2017 GRC Gas Amort Sch'!E25</f>
        <v>-29176115.831175227</v>
      </c>
      <c r="F25" s="50">
        <f>'2017 GRC Gas Amort Sch'!F25</f>
        <v>43016367.60882476</v>
      </c>
      <c r="G25" s="51">
        <f>'2017 GRC Gas Amort Sch'!G25</f>
        <v>0</v>
      </c>
      <c r="H25" s="51">
        <f>'2017 GRC Gas Amort Sch'!H25</f>
        <v>0</v>
      </c>
      <c r="I25" s="50">
        <f>'2017 GRC Gas Amort Sch'!I25</f>
        <v>0</v>
      </c>
      <c r="J25" s="51">
        <f>'2017 GRC Gas Amort Sch'!J25</f>
        <v>43016367.60882476</v>
      </c>
      <c r="K25" s="52">
        <f>'2017 GRC Gas Amort Sch'!K25</f>
        <v>0</v>
      </c>
    </row>
    <row r="26" spans="1:11" ht="12.75" x14ac:dyDescent="0.2">
      <c r="A26" s="13"/>
      <c r="B26" s="20">
        <v>42766</v>
      </c>
      <c r="C26" s="14"/>
      <c r="D26" s="51">
        <f>'2017 GRC Gas Amort Sch'!D26</f>
        <v>72192483.439999983</v>
      </c>
      <c r="E26" s="50">
        <f>'2017 GRC Gas Amort Sch'!E26</f>
        <v>-29176115.831175227</v>
      </c>
      <c r="F26" s="50">
        <f>'2017 GRC Gas Amort Sch'!F26</f>
        <v>43016367.60882476</v>
      </c>
      <c r="G26" s="51">
        <f>'2017 GRC Gas Amort Sch'!G26</f>
        <v>0</v>
      </c>
      <c r="H26" s="51">
        <f>'2017 GRC Gas Amort Sch'!H26</f>
        <v>0</v>
      </c>
      <c r="I26" s="50">
        <f>'2017 GRC Gas Amort Sch'!I26</f>
        <v>0</v>
      </c>
      <c r="J26" s="51">
        <f>'2017 GRC Gas Amort Sch'!J26</f>
        <v>43016367.60882476</v>
      </c>
      <c r="K26" s="52">
        <f>'2017 GRC Gas Amort Sch'!K26</f>
        <v>0</v>
      </c>
    </row>
    <row r="27" spans="1:11" ht="12.75" x14ac:dyDescent="0.2">
      <c r="A27" s="13"/>
      <c r="B27" s="20">
        <v>42794</v>
      </c>
      <c r="C27" s="14"/>
      <c r="D27" s="51">
        <f>'2017 GRC Gas Amort Sch'!D27</f>
        <v>72192483.439999983</v>
      </c>
      <c r="E27" s="50">
        <f>'2017 GRC Gas Amort Sch'!E27</f>
        <v>-29176115.831175227</v>
      </c>
      <c r="F27" s="50">
        <f>'2017 GRC Gas Amort Sch'!F27</f>
        <v>43016367.60882476</v>
      </c>
      <c r="G27" s="51">
        <f>'2017 GRC Gas Amort Sch'!G27</f>
        <v>0</v>
      </c>
      <c r="H27" s="51">
        <f>'2017 GRC Gas Amort Sch'!H27</f>
        <v>0</v>
      </c>
      <c r="I27" s="50">
        <f>'2017 GRC Gas Amort Sch'!I27</f>
        <v>0</v>
      </c>
      <c r="J27" s="51">
        <f>'2017 GRC Gas Amort Sch'!J27</f>
        <v>43016367.60882476</v>
      </c>
      <c r="K27" s="52">
        <f>'2017 GRC Gas Amort Sch'!K27</f>
        <v>0</v>
      </c>
    </row>
    <row r="28" spans="1:11" ht="12.75" x14ac:dyDescent="0.2">
      <c r="A28" s="13"/>
      <c r="B28" s="20">
        <v>42825</v>
      </c>
      <c r="C28" s="14"/>
      <c r="D28" s="51">
        <f>'2017 GRC Gas Amort Sch'!D28</f>
        <v>72192483.439999983</v>
      </c>
      <c r="E28" s="50">
        <f>'2017 GRC Gas Amort Sch'!E28</f>
        <v>-29176115.831175227</v>
      </c>
      <c r="F28" s="50">
        <f>'2017 GRC Gas Amort Sch'!F28</f>
        <v>43016367.60882476</v>
      </c>
      <c r="G28" s="51">
        <f>'2017 GRC Gas Amort Sch'!G28</f>
        <v>0</v>
      </c>
      <c r="H28" s="51">
        <f>'2017 GRC Gas Amort Sch'!H28</f>
        <v>0</v>
      </c>
      <c r="I28" s="50">
        <f>'2017 GRC Gas Amort Sch'!I28</f>
        <v>0</v>
      </c>
      <c r="J28" s="51">
        <f>'2017 GRC Gas Amort Sch'!J28</f>
        <v>43016367.60882476</v>
      </c>
      <c r="K28" s="52">
        <f>'2017 GRC Gas Amort Sch'!K28</f>
        <v>0</v>
      </c>
    </row>
    <row r="29" spans="1:11" ht="12.75" x14ac:dyDescent="0.2">
      <c r="A29" s="13"/>
      <c r="B29" s="20">
        <v>42855</v>
      </c>
      <c r="C29" s="14"/>
      <c r="D29" s="51">
        <f>'2017 GRC Gas Amort Sch'!D29</f>
        <v>72192483.439999983</v>
      </c>
      <c r="E29" s="50">
        <f>'2017 GRC Gas Amort Sch'!E29</f>
        <v>-29176115.831175227</v>
      </c>
      <c r="F29" s="50">
        <f>'2017 GRC Gas Amort Sch'!F29</f>
        <v>43016367.60882476</v>
      </c>
      <c r="G29" s="51">
        <f>'2017 GRC Gas Amort Sch'!G29</f>
        <v>0</v>
      </c>
      <c r="H29" s="51">
        <f>'2017 GRC Gas Amort Sch'!H29</f>
        <v>0</v>
      </c>
      <c r="I29" s="50">
        <f>'2017 GRC Gas Amort Sch'!I29</f>
        <v>0</v>
      </c>
      <c r="J29" s="51">
        <f>'2017 GRC Gas Amort Sch'!J29</f>
        <v>43016367.60882476</v>
      </c>
      <c r="K29" s="52">
        <f>'2017 GRC Gas Amort Sch'!K29</f>
        <v>0</v>
      </c>
    </row>
    <row r="30" spans="1:11" ht="12.75" x14ac:dyDescent="0.2">
      <c r="A30" s="13"/>
      <c r="B30" s="20">
        <v>42886</v>
      </c>
      <c r="C30" s="14"/>
      <c r="D30" s="51">
        <f>'2017 GRC Gas Amort Sch'!D30</f>
        <v>72192483.439999983</v>
      </c>
      <c r="E30" s="50">
        <f>'2017 GRC Gas Amort Sch'!E30</f>
        <v>-29176115.831175227</v>
      </c>
      <c r="F30" s="50">
        <f>'2017 GRC Gas Amort Sch'!F30</f>
        <v>43016367.60882476</v>
      </c>
      <c r="G30" s="51">
        <f>'2017 GRC Gas Amort Sch'!G30</f>
        <v>0</v>
      </c>
      <c r="H30" s="51">
        <f>'2017 GRC Gas Amort Sch'!H30</f>
        <v>0</v>
      </c>
      <c r="I30" s="50">
        <f>'2017 GRC Gas Amort Sch'!I30</f>
        <v>0</v>
      </c>
      <c r="J30" s="51">
        <f>'2017 GRC Gas Amort Sch'!J30</f>
        <v>43016367.60882476</v>
      </c>
      <c r="K30" s="52">
        <f>'2017 GRC Gas Amort Sch'!K30</f>
        <v>0</v>
      </c>
    </row>
    <row r="31" spans="1:11" ht="12.75" x14ac:dyDescent="0.2">
      <c r="A31" s="13"/>
      <c r="B31" s="20">
        <v>42916</v>
      </c>
      <c r="C31" s="14"/>
      <c r="D31" s="51">
        <f>'2017 GRC Gas Amort Sch'!D31</f>
        <v>72192483.439999983</v>
      </c>
      <c r="E31" s="50">
        <f>'2017 GRC Gas Amort Sch'!E31</f>
        <v>-29176115.831175227</v>
      </c>
      <c r="F31" s="50">
        <f>'2017 GRC Gas Amort Sch'!F31</f>
        <v>43016367.60882476</v>
      </c>
      <c r="G31" s="51">
        <f>'2017 GRC Gas Amort Sch'!G31</f>
        <v>0</v>
      </c>
      <c r="H31" s="51">
        <f>'2017 GRC Gas Amort Sch'!H31</f>
        <v>0</v>
      </c>
      <c r="I31" s="50">
        <f>'2017 GRC Gas Amort Sch'!I31</f>
        <v>0</v>
      </c>
      <c r="J31" s="51">
        <f>'2017 GRC Gas Amort Sch'!J31</f>
        <v>43016367.60882476</v>
      </c>
      <c r="K31" s="52">
        <f>'2017 GRC Gas Amort Sch'!K31</f>
        <v>0</v>
      </c>
    </row>
    <row r="32" spans="1:11" ht="12.75" x14ac:dyDescent="0.2">
      <c r="A32" s="13"/>
      <c r="B32" s="20">
        <v>42947</v>
      </c>
      <c r="C32" s="14"/>
      <c r="D32" s="51">
        <f>'2017 GRC Gas Amort Sch'!D32</f>
        <v>72192483.439999983</v>
      </c>
      <c r="E32" s="50">
        <f>'2017 GRC Gas Amort Sch'!E32</f>
        <v>-29176115.831175227</v>
      </c>
      <c r="F32" s="50">
        <f>'2017 GRC Gas Amort Sch'!F32</f>
        <v>43016367.60882476</v>
      </c>
      <c r="G32" s="51">
        <f>'2017 GRC Gas Amort Sch'!G32</f>
        <v>0</v>
      </c>
      <c r="H32" s="51">
        <f>'2017 GRC Gas Amort Sch'!H32</f>
        <v>0</v>
      </c>
      <c r="I32" s="50">
        <f>'2017 GRC Gas Amort Sch'!I32</f>
        <v>0</v>
      </c>
      <c r="J32" s="51">
        <f>'2017 GRC Gas Amort Sch'!J32</f>
        <v>43016367.60882476</v>
      </c>
      <c r="K32" s="52">
        <f>'2017 GRC Gas Amort Sch'!K32</f>
        <v>0</v>
      </c>
    </row>
    <row r="33" spans="1:15" ht="12.75" x14ac:dyDescent="0.2">
      <c r="A33" s="1"/>
      <c r="B33" s="20">
        <v>42978</v>
      </c>
      <c r="C33" s="1"/>
      <c r="D33" s="51">
        <f>'2017 GRC Gas Amort Sch'!D33</f>
        <v>72192483.439999983</v>
      </c>
      <c r="E33" s="50">
        <f>'2017 GRC Gas Amort Sch'!E33</f>
        <v>-29176115.831175227</v>
      </c>
      <c r="F33" s="50">
        <f>'2017 GRC Gas Amort Sch'!F33</f>
        <v>43016367.60882476</v>
      </c>
      <c r="G33" s="51">
        <f>'2017 GRC Gas Amort Sch'!G33</f>
        <v>0</v>
      </c>
      <c r="H33" s="51">
        <f>'2017 GRC Gas Amort Sch'!H33</f>
        <v>0</v>
      </c>
      <c r="I33" s="50">
        <f>'2017 GRC Gas Amort Sch'!I33</f>
        <v>0</v>
      </c>
      <c r="J33" s="51">
        <f>'2017 GRC Gas Amort Sch'!J33</f>
        <v>43016367.60882476</v>
      </c>
      <c r="K33" s="52">
        <f>'2017 GRC Gas Amort Sch'!K33</f>
        <v>0</v>
      </c>
    </row>
    <row r="34" spans="1:15" ht="12.75" x14ac:dyDescent="0.2">
      <c r="A34" s="1"/>
      <c r="B34" s="20">
        <v>43008</v>
      </c>
      <c r="C34" s="20"/>
      <c r="D34" s="51">
        <f>'2017 GRC Gas Amort Sch'!D34</f>
        <v>72192483.439999983</v>
      </c>
      <c r="E34" s="50">
        <f>'2017 GRC Gas Amort Sch'!E34</f>
        <v>-29176115.831175227</v>
      </c>
      <c r="F34" s="50">
        <f>'2017 GRC Gas Amort Sch'!F34</f>
        <v>43016367.60882476</v>
      </c>
      <c r="G34" s="51">
        <f>'2017 GRC Gas Amort Sch'!G34</f>
        <v>0</v>
      </c>
      <c r="H34" s="51">
        <f>'2017 GRC Gas Amort Sch'!H34</f>
        <v>0</v>
      </c>
      <c r="I34" s="50">
        <f>'2017 GRC Gas Amort Sch'!I34</f>
        <v>0</v>
      </c>
      <c r="J34" s="51">
        <f>'2017 GRC Gas Amort Sch'!J34</f>
        <v>43016367.60882476</v>
      </c>
      <c r="K34" s="52">
        <f>'2017 GRC Gas Amort Sch'!K34</f>
        <v>43016367.608824752</v>
      </c>
      <c r="L34" s="23"/>
    </row>
    <row r="35" spans="1:15" ht="12.75" x14ac:dyDescent="0.2">
      <c r="A35" s="1"/>
      <c r="B35" s="20">
        <v>43039</v>
      </c>
      <c r="C35" s="20"/>
      <c r="D35" s="51">
        <f>'2017 GRC Gas Amort Sch'!D35</f>
        <v>72192483.439999983</v>
      </c>
      <c r="E35" s="50">
        <f>'2017 GRC Gas Amort Sch'!E35</f>
        <v>-29176115.831175227</v>
      </c>
      <c r="F35" s="50">
        <f>'2017 GRC Gas Amort Sch'!F35</f>
        <v>43016367.60882476</v>
      </c>
      <c r="G35" s="51">
        <f>'2017 GRC Gas Amort Sch'!G35</f>
        <v>0</v>
      </c>
      <c r="H35" s="51">
        <f>'2017 GRC Gas Amort Sch'!H35</f>
        <v>0</v>
      </c>
      <c r="I35" s="50">
        <f>'2017 GRC Gas Amort Sch'!I35</f>
        <v>0</v>
      </c>
      <c r="J35" s="51">
        <f>'2017 GRC Gas Amort Sch'!J35</f>
        <v>43016367.60882476</v>
      </c>
      <c r="K35" s="52">
        <f>'2017 GRC Gas Amort Sch'!K35</f>
        <v>43016367.608824752</v>
      </c>
    </row>
    <row r="36" spans="1:15" ht="12.75" x14ac:dyDescent="0.2">
      <c r="A36" s="1"/>
      <c r="B36" s="20">
        <v>43069</v>
      </c>
      <c r="C36" s="20"/>
      <c r="D36" s="51">
        <f>'2017 GRC Gas Amort Sch'!D36</f>
        <v>72192483.439999983</v>
      </c>
      <c r="E36" s="50">
        <f>'2017 GRC Gas Amort Sch'!E36</f>
        <v>-29176115.831175227</v>
      </c>
      <c r="F36" s="50">
        <f>'2017 GRC Gas Amort Sch'!F36</f>
        <v>43016367.60882476</v>
      </c>
      <c r="G36" s="51">
        <f>'2017 GRC Gas Amort Sch'!G36</f>
        <v>0</v>
      </c>
      <c r="H36" s="51">
        <f>'2017 GRC Gas Amort Sch'!H36</f>
        <v>0</v>
      </c>
      <c r="I36" s="50">
        <f>'2017 GRC Gas Amort Sch'!I36</f>
        <v>0</v>
      </c>
      <c r="J36" s="51">
        <f>'2017 GRC Gas Amort Sch'!J36</f>
        <v>43016367.60882476</v>
      </c>
      <c r="K36" s="52">
        <f>'2017 GRC Gas Amort Sch'!K36</f>
        <v>43016367.608824752</v>
      </c>
    </row>
    <row r="37" spans="1:15" ht="12.75" x14ac:dyDescent="0.2">
      <c r="A37" s="1"/>
      <c r="B37" s="22">
        <v>43100</v>
      </c>
      <c r="C37" s="20"/>
      <c r="D37" s="51">
        <f>'2017 GRC Gas Amort Sch'!D37</f>
        <v>72192483.439999983</v>
      </c>
      <c r="E37" s="50">
        <f>'2017 GRC Gas Amort Sch'!E37</f>
        <v>-29176115.831175227</v>
      </c>
      <c r="F37" s="50">
        <f>'2017 GRC Gas Amort Sch'!F37</f>
        <v>43016367.60882476</v>
      </c>
      <c r="G37" s="50">
        <f>'2017 GRC Gas Amort Sch'!G37</f>
        <v>-504571.12</v>
      </c>
      <c r="H37" s="50">
        <f>'2017 GRC Gas Amort Sch'!H37</f>
        <v>203919.09</v>
      </c>
      <c r="I37" s="50">
        <f>'2017 GRC Gas Amort Sch'!I37</f>
        <v>300652.03000000003</v>
      </c>
      <c r="J37" s="51">
        <f>'2017 GRC Gas Amort Sch'!J37</f>
        <v>42715715.578824759</v>
      </c>
      <c r="K37" s="52">
        <f>'2017 GRC Gas Amort Sch'!K37</f>
        <v>43003840.440908082</v>
      </c>
      <c r="L37" s="23"/>
    </row>
    <row r="38" spans="1:15" ht="12.75" x14ac:dyDescent="0.2">
      <c r="A38" s="1"/>
      <c r="B38" s="20">
        <v>43131</v>
      </c>
      <c r="C38" s="24"/>
      <c r="D38" s="51">
        <f>'2017 GRC Gas Amort Sch'!D38</f>
        <v>72192483.439999983</v>
      </c>
      <c r="E38" s="50">
        <f>'2017 GRC Gas Amort Sch'!E38</f>
        <v>-29176115.831175227</v>
      </c>
      <c r="F38" s="50">
        <f>'2017 GRC Gas Amort Sch'!F38</f>
        <v>43016367.60882476</v>
      </c>
      <c r="G38" s="50">
        <f>'2017 GRC Gas Amort Sch'!G38</f>
        <v>-1203208.057333333</v>
      </c>
      <c r="H38" s="50">
        <f>'2017 GRC Gas Amort Sch'!H38</f>
        <v>486268.59718625376</v>
      </c>
      <c r="I38" s="50">
        <f>'2017 GRC Gas Amort Sch'!I38</f>
        <v>1017591.4901470792</v>
      </c>
      <c r="J38" s="51">
        <f>'2017 GRC Gas Amort Sch'!J38</f>
        <v>41998776.118677683</v>
      </c>
      <c r="K38" s="52">
        <f>'2017 GRC Gas Amort Sch'!K38</f>
        <v>42948913.627568625</v>
      </c>
    </row>
    <row r="39" spans="1:15" ht="12.75" x14ac:dyDescent="0.2">
      <c r="A39" s="1"/>
      <c r="B39" s="20">
        <v>43159</v>
      </c>
      <c r="C39" s="20"/>
      <c r="D39" s="51">
        <f>'2017 GRC Gas Amort Sch'!D39</f>
        <v>72192483.439999983</v>
      </c>
      <c r="E39" s="50">
        <f>'2017 GRC Gas Amort Sch'!E39</f>
        <v>-29176115.831175227</v>
      </c>
      <c r="F39" s="50">
        <f>'2017 GRC Gas Amort Sch'!F39</f>
        <v>43016367.60882476</v>
      </c>
      <c r="G39" s="50">
        <f>'2017 GRC Gas Amort Sch'!G39</f>
        <v>-1203208.057333333</v>
      </c>
      <c r="H39" s="50">
        <f>'2017 GRC Gas Amort Sch'!H39</f>
        <v>486268.59718625376</v>
      </c>
      <c r="I39" s="50">
        <f>'2017 GRC Gas Amort Sch'!I39</f>
        <v>1734530.9502941584</v>
      </c>
      <c r="J39" s="51">
        <f>'2017 GRC Gas Amort Sch'!J39</f>
        <v>41281836.6585306</v>
      </c>
      <c r="K39" s="52">
        <f>'2017 GRC Gas Amort Sch'!K39</f>
        <v>42834241.859216906</v>
      </c>
    </row>
    <row r="40" spans="1:15" ht="12.75" x14ac:dyDescent="0.2">
      <c r="A40" s="1"/>
      <c r="B40" s="20">
        <v>43190</v>
      </c>
      <c r="C40" s="20"/>
      <c r="D40" s="51">
        <f>'2017 GRC Gas Amort Sch'!D40</f>
        <v>72192483.439999983</v>
      </c>
      <c r="E40" s="50">
        <f>'2017 GRC Gas Amort Sch'!E40</f>
        <v>-29176115.831175227</v>
      </c>
      <c r="F40" s="50">
        <f>'2017 GRC Gas Amort Sch'!F40</f>
        <v>43016367.60882476</v>
      </c>
      <c r="G40" s="50">
        <f>'2017 GRC Gas Amort Sch'!G40</f>
        <v>-1203208.057333333</v>
      </c>
      <c r="H40" s="50">
        <f>'2017 GRC Gas Amort Sch'!H40</f>
        <v>486268.59718625376</v>
      </c>
      <c r="I40" s="50">
        <f>'2017 GRC Gas Amort Sch'!I40</f>
        <v>2451470.4104412375</v>
      </c>
      <c r="J40" s="51">
        <f>'2017 GRC Gas Amort Sch'!J40</f>
        <v>40564897.198383525</v>
      </c>
      <c r="K40" s="52">
        <f>'2017 GRC Gas Amort Sch'!K40</f>
        <v>42659825.13585294</v>
      </c>
      <c r="N40" s="35"/>
    </row>
    <row r="41" spans="1:15" ht="12.75" x14ac:dyDescent="0.2">
      <c r="A41" s="1"/>
      <c r="B41" s="20">
        <v>43220</v>
      </c>
      <c r="C41" s="20"/>
      <c r="D41" s="51">
        <f>'2017 GRC Gas Amort Sch'!D41</f>
        <v>72192483.439999983</v>
      </c>
      <c r="E41" s="50">
        <f>'2017 GRC Gas Amort Sch'!E41</f>
        <v>-29176115.831175227</v>
      </c>
      <c r="F41" s="50">
        <f>'2017 GRC Gas Amort Sch'!F41</f>
        <v>43016367.60882476</v>
      </c>
      <c r="G41" s="50">
        <f>'2017 GRC Gas Amort Sch'!G41</f>
        <v>-1203208.057333333</v>
      </c>
      <c r="H41" s="50">
        <f>'2017 GRC Gas Amort Sch'!H41</f>
        <v>486268.59718625376</v>
      </c>
      <c r="I41" s="50">
        <f>'2017 GRC Gas Amort Sch'!I41</f>
        <v>3168409.8705883166</v>
      </c>
      <c r="J41" s="51">
        <f>'2017 GRC Gas Amort Sch'!J41</f>
        <v>39847957.738236442</v>
      </c>
      <c r="K41" s="52">
        <f>'2017 GRC Gas Amort Sch'!K41</f>
        <v>42425663.457476705</v>
      </c>
      <c r="L41" s="23"/>
    </row>
    <row r="42" spans="1:15" ht="12.75" x14ac:dyDescent="0.2">
      <c r="A42" s="1"/>
      <c r="B42" s="20">
        <v>43251</v>
      </c>
      <c r="C42" s="20"/>
      <c r="D42" s="51">
        <f>'2017 GRC Gas Amort Sch'!D42</f>
        <v>72192483.439999983</v>
      </c>
      <c r="E42" s="50">
        <f>'2017 GRC Gas Amort Sch'!E42</f>
        <v>-29176115.831175227</v>
      </c>
      <c r="F42" s="50">
        <f>'2017 GRC Gas Amort Sch'!F42</f>
        <v>43016367.60882476</v>
      </c>
      <c r="G42" s="50">
        <f>'2017 GRC Gas Amort Sch'!G42</f>
        <v>-1203208.057333333</v>
      </c>
      <c r="H42" s="50">
        <f>'2017 GRC Gas Amort Sch'!H42</f>
        <v>486268.59718625376</v>
      </c>
      <c r="I42" s="50">
        <f>'2017 GRC Gas Amort Sch'!I42</f>
        <v>3885349.3307353952</v>
      </c>
      <c r="J42" s="51">
        <f>'2017 GRC Gas Amort Sch'!J42</f>
        <v>39131018.278089367</v>
      </c>
      <c r="K42" s="52">
        <f>'2017 GRC Gas Amort Sch'!K42</f>
        <v>42131756.824088216</v>
      </c>
    </row>
    <row r="43" spans="1:15" ht="12.75" x14ac:dyDescent="0.2">
      <c r="A43" s="1"/>
      <c r="B43" s="20">
        <v>43281</v>
      </c>
      <c r="C43" s="20"/>
      <c r="D43" s="51">
        <f>'2017 GRC Gas Amort Sch'!D43</f>
        <v>72192483.439999983</v>
      </c>
      <c r="E43" s="50">
        <f>'2017 GRC Gas Amort Sch'!E43</f>
        <v>-29176115.831175227</v>
      </c>
      <c r="F43" s="50">
        <f>'2017 GRC Gas Amort Sch'!F43</f>
        <v>43016367.60882476</v>
      </c>
      <c r="G43" s="50">
        <f>'2017 GRC Gas Amort Sch'!G43</f>
        <v>-1203208.057333333</v>
      </c>
      <c r="H43" s="50">
        <f>'2017 GRC Gas Amort Sch'!H43</f>
        <v>486268.59718625376</v>
      </c>
      <c r="I43" s="50">
        <f>'2017 GRC Gas Amort Sch'!I43</f>
        <v>4602288.7908824747</v>
      </c>
      <c r="J43" s="51">
        <f>'2017 GRC Gas Amort Sch'!J43</f>
        <v>38414078.817942284</v>
      </c>
      <c r="K43" s="52">
        <f>'2017 GRC Gas Amort Sch'!K43</f>
        <v>41778105.235687472</v>
      </c>
      <c r="O43" s="3" t="s">
        <v>23</v>
      </c>
    </row>
    <row r="44" spans="1:15" s="23" customFormat="1" ht="12.75" x14ac:dyDescent="0.2">
      <c r="A44" s="1"/>
      <c r="B44" s="20">
        <v>43312</v>
      </c>
      <c r="C44" s="20"/>
      <c r="D44" s="51">
        <f>'2017 GRC Gas Amort Sch'!D44</f>
        <v>72192483.439999983</v>
      </c>
      <c r="E44" s="50">
        <f>'2017 GRC Gas Amort Sch'!E44</f>
        <v>-29176115.831175227</v>
      </c>
      <c r="F44" s="50">
        <f>'2017 GRC Gas Amort Sch'!F44</f>
        <v>43016367.60882476</v>
      </c>
      <c r="G44" s="50">
        <f>'2017 GRC Gas Amort Sch'!G44</f>
        <v>-1203208.057333333</v>
      </c>
      <c r="H44" s="50">
        <f>'2017 GRC Gas Amort Sch'!H44</f>
        <v>486268.59718625376</v>
      </c>
      <c r="I44" s="50">
        <f>'2017 GRC Gas Amort Sch'!I44</f>
        <v>5319228.2510295538</v>
      </c>
      <c r="J44" s="51">
        <f>'2017 GRC Gas Amort Sch'!J44</f>
        <v>37697139.357795209</v>
      </c>
      <c r="K44" s="52">
        <f>'2017 GRC Gas Amort Sch'!K44</f>
        <v>41364708.692274466</v>
      </c>
    </row>
    <row r="45" spans="1:15" ht="12.75" x14ac:dyDescent="0.2">
      <c r="A45" s="1"/>
      <c r="B45" s="20">
        <v>43343</v>
      </c>
      <c r="C45" s="20"/>
      <c r="D45" s="51">
        <f>'2017 GRC Gas Amort Sch'!D45</f>
        <v>72192483.439999983</v>
      </c>
      <c r="E45" s="50">
        <f>'2017 GRC Gas Amort Sch'!E45</f>
        <v>-29176115.831175227</v>
      </c>
      <c r="F45" s="50">
        <f>'2017 GRC Gas Amort Sch'!F45</f>
        <v>43016367.60882476</v>
      </c>
      <c r="G45" s="50">
        <f>'2017 GRC Gas Amort Sch'!G45</f>
        <v>-1203208.057333333</v>
      </c>
      <c r="H45" s="50">
        <f>'2017 GRC Gas Amort Sch'!H45</f>
        <v>486268.59718625376</v>
      </c>
      <c r="I45" s="50">
        <f>'2017 GRC Gas Amort Sch'!I45</f>
        <v>6036167.7111766329</v>
      </c>
      <c r="J45" s="51">
        <f>'2017 GRC Gas Amort Sch'!J45</f>
        <v>36980199.897648126</v>
      </c>
      <c r="K45" s="52">
        <f>'2017 GRC Gas Amort Sch'!K45</f>
        <v>40891567.193849206</v>
      </c>
    </row>
    <row r="46" spans="1:15" ht="12.75" x14ac:dyDescent="0.2">
      <c r="A46" s="1"/>
      <c r="B46" s="20">
        <v>43373</v>
      </c>
      <c r="C46" s="20"/>
      <c r="D46" s="51">
        <f>'2017 GRC Gas Amort Sch'!D46</f>
        <v>72192483.439999983</v>
      </c>
      <c r="E46" s="50">
        <f>'2017 GRC Gas Amort Sch'!E46</f>
        <v>-29176115.831175227</v>
      </c>
      <c r="F46" s="50">
        <f>'2017 GRC Gas Amort Sch'!F46</f>
        <v>43016367.60882476</v>
      </c>
      <c r="G46" s="50">
        <f>'2017 GRC Gas Amort Sch'!G46</f>
        <v>-1203208.057333333</v>
      </c>
      <c r="H46" s="50">
        <f>'2017 GRC Gas Amort Sch'!H46</f>
        <v>486268.59718625376</v>
      </c>
      <c r="I46" s="50">
        <f>'2017 GRC Gas Amort Sch'!I46</f>
        <v>6753107.171323712</v>
      </c>
      <c r="J46" s="51">
        <f>'2017 GRC Gas Amort Sch'!J46</f>
        <v>36263260.437501051</v>
      </c>
      <c r="K46" s="52">
        <f>'2017 GRC Gas Amort Sch'!K46</f>
        <v>40358680.740411691</v>
      </c>
      <c r="L46" s="23"/>
    </row>
    <row r="47" spans="1:15" ht="12.75" x14ac:dyDescent="0.2">
      <c r="A47" s="1"/>
      <c r="B47" s="20">
        <v>43404</v>
      </c>
      <c r="C47" s="20"/>
      <c r="D47" s="51">
        <f>'2017 GRC Gas Amort Sch'!D47</f>
        <v>72192483.439999983</v>
      </c>
      <c r="E47" s="50">
        <f>'2017 GRC Gas Amort Sch'!E47</f>
        <v>-29176115.831175227</v>
      </c>
      <c r="F47" s="50">
        <f>'2017 GRC Gas Amort Sch'!F47</f>
        <v>43016367.60882476</v>
      </c>
      <c r="G47" s="50">
        <f>'2017 GRC Gas Amort Sch'!G47</f>
        <v>-1203208.057333333</v>
      </c>
      <c r="H47" s="50">
        <f>'2017 GRC Gas Amort Sch'!H47</f>
        <v>486268.59718625376</v>
      </c>
      <c r="I47" s="50">
        <f>'2017 GRC Gas Amort Sch'!I47</f>
        <v>7470046.6314707911</v>
      </c>
      <c r="J47" s="51">
        <f>'2017 GRC Gas Amort Sch'!J47</f>
        <v>35546320.977353968</v>
      </c>
      <c r="K47" s="52">
        <f>'2017 GRC Gas Amort Sch'!K47</f>
        <v>39766049.33196193</v>
      </c>
    </row>
    <row r="48" spans="1:15" ht="12.75" x14ac:dyDescent="0.2">
      <c r="A48" s="1"/>
      <c r="B48" s="20">
        <v>43434</v>
      </c>
      <c r="C48" s="20"/>
      <c r="D48" s="51">
        <f>'2017 GRC Gas Amort Sch'!D48</f>
        <v>72192483.439999983</v>
      </c>
      <c r="E48" s="50">
        <f>'2017 GRC Gas Amort Sch'!E48</f>
        <v>-29176115.831175227</v>
      </c>
      <c r="F48" s="50">
        <f>'2017 GRC Gas Amort Sch'!F48</f>
        <v>43016367.60882476</v>
      </c>
      <c r="G48" s="50">
        <f>'2017 GRC Gas Amort Sch'!G48</f>
        <v>-1203208.057333333</v>
      </c>
      <c r="H48" s="50">
        <f>'2017 GRC Gas Amort Sch'!H48</f>
        <v>486268.59718625376</v>
      </c>
      <c r="I48" s="50">
        <f>'2017 GRC Gas Amort Sch'!I48</f>
        <v>8186986.0916178701</v>
      </c>
      <c r="J48" s="51">
        <f>'2017 GRC Gas Amort Sch'!J48</f>
        <v>34829381.517206892</v>
      </c>
      <c r="K48" s="52">
        <f>'2017 GRC Gas Amort Sch'!K48</f>
        <v>39113672.968499906</v>
      </c>
      <c r="L48" s="23"/>
    </row>
    <row r="49" spans="1:16" s="23" customFormat="1" ht="12.75" x14ac:dyDescent="0.2">
      <c r="A49" s="1"/>
      <c r="B49" s="22">
        <v>43465</v>
      </c>
      <c r="C49" s="20"/>
      <c r="D49" s="51">
        <f>'2017 GRC Gas Amort Sch'!D49+'2019 GRC Gas Amort Sch'!D22</f>
        <v>78886104.949999988</v>
      </c>
      <c r="E49" s="51">
        <f>'2017 GRC Gas Amort Sch'!E49+'2019 GRC Gas Amort Sch'!E22</f>
        <v>-31585283.99216551</v>
      </c>
      <c r="F49" s="51">
        <f>'2017 GRC Gas Amort Sch'!F49+'2019 GRC Gas Amort Sch'!F22</f>
        <v>47300820.957834482</v>
      </c>
      <c r="G49" s="51">
        <f>'2017 GRC Gas Amort Sch'!G49+'2019 GRC Gas Amort Sch'!G22</f>
        <v>-1203208.057333333</v>
      </c>
      <c r="H49" s="51">
        <f>'2017 GRC Gas Amort Sch'!H49+'2019 GRC Gas Amort Sch'!H22</f>
        <v>486268.59718625376</v>
      </c>
      <c r="I49" s="51">
        <f>'2017 GRC Gas Amort Sch'!I49+'2019 GRC Gas Amort Sch'!I22</f>
        <v>8903925.5517649483</v>
      </c>
      <c r="J49" s="51">
        <f>'2017 GRC Gas Amort Sch'!J49+'2019 GRC Gas Amort Sch'!J22</f>
        <v>38396895.406069532</v>
      </c>
      <c r="K49" s="51">
        <f>'2017 GRC Gas Amort Sch'!K49+'2019 GRC Gas Amort Sch'!K22</f>
        <v>38414078.817942284</v>
      </c>
    </row>
    <row r="50" spans="1:16" s="23" customFormat="1" ht="12.75" x14ac:dyDescent="0.2">
      <c r="A50" s="1"/>
      <c r="B50" s="20">
        <v>43496</v>
      </c>
      <c r="C50" s="20"/>
      <c r="D50" s="51">
        <f>'2017 GRC Gas Amort Sch'!D50+'2019 GRC Gas Amort Sch'!D23</f>
        <v>78886104.949999988</v>
      </c>
      <c r="E50" s="51">
        <f>'2017 GRC Gas Amort Sch'!E50+'2019 GRC Gas Amort Sch'!E23</f>
        <v>-31585283.99216551</v>
      </c>
      <c r="F50" s="51">
        <f>'2017 GRC Gas Amort Sch'!F50+'2019 GRC Gas Amort Sch'!F23</f>
        <v>47300820.957834482</v>
      </c>
      <c r="G50" s="51">
        <f>'2017 GRC Gas Amort Sch'!G50+'2019 GRC Gas Amort Sch'!G23</f>
        <v>-1203208.057333333</v>
      </c>
      <c r="H50" s="51">
        <f>'2017 GRC Gas Amort Sch'!H50+'2019 GRC Gas Amort Sch'!H23</f>
        <v>486268.59718625376</v>
      </c>
      <c r="I50" s="51">
        <f>'2017 GRC Gas Amort Sch'!I50+'2019 GRC Gas Amort Sch'!I23</f>
        <v>9620865.0119120274</v>
      </c>
      <c r="J50" s="51">
        <f>'2017 GRC Gas Amort Sch'!J50+'2019 GRC Gas Amort Sch'!J23</f>
        <v>37679955.945922457</v>
      </c>
      <c r="K50" s="51">
        <f>'2017 GRC Gas Amort Sch'!K50+'2019 GRC Gas Amort Sch'!K23</f>
        <v>37697139.357795216</v>
      </c>
    </row>
    <row r="51" spans="1:16" ht="12.75" x14ac:dyDescent="0.2">
      <c r="A51" s="1"/>
      <c r="B51" s="20">
        <v>43524</v>
      </c>
      <c r="C51" s="20"/>
      <c r="D51" s="51">
        <f>'2017 GRC Gas Amort Sch'!D51+'2019 GRC Gas Amort Sch'!D24</f>
        <v>78886104.949999988</v>
      </c>
      <c r="E51" s="51">
        <f>'2017 GRC Gas Amort Sch'!E51+'2019 GRC Gas Amort Sch'!E24</f>
        <v>-31585283.99216551</v>
      </c>
      <c r="F51" s="51">
        <f>'2017 GRC Gas Amort Sch'!F51+'2019 GRC Gas Amort Sch'!F24</f>
        <v>47300820.957834482</v>
      </c>
      <c r="G51" s="51">
        <f>'2017 GRC Gas Amort Sch'!G51+'2019 GRC Gas Amort Sch'!G24</f>
        <v>-1203208.057333333</v>
      </c>
      <c r="H51" s="51">
        <f>'2017 GRC Gas Amort Sch'!H51+'2019 GRC Gas Amort Sch'!H24</f>
        <v>486268.59718625376</v>
      </c>
      <c r="I51" s="51">
        <f>'2017 GRC Gas Amort Sch'!I51+'2019 GRC Gas Amort Sch'!I24</f>
        <v>10337804.472059106</v>
      </c>
      <c r="J51" s="51">
        <f>'2017 GRC Gas Amort Sch'!J51+'2019 GRC Gas Amort Sch'!J24</f>
        <v>36963016.485775374</v>
      </c>
      <c r="K51" s="51">
        <f>'2017 GRC Gas Amort Sch'!K51+'2019 GRC Gas Amort Sch'!K24</f>
        <v>36980199.897648133</v>
      </c>
    </row>
    <row r="52" spans="1:16" ht="12.75" x14ac:dyDescent="0.2">
      <c r="A52" s="1"/>
      <c r="B52" s="20">
        <v>43555</v>
      </c>
      <c r="C52" s="20"/>
      <c r="D52" s="51">
        <f>'2017 GRC Gas Amort Sch'!D52+'2019 GRC Gas Amort Sch'!D25</f>
        <v>78886104.949999988</v>
      </c>
      <c r="E52" s="51">
        <f>'2017 GRC Gas Amort Sch'!E52+'2019 GRC Gas Amort Sch'!E25</f>
        <v>-31585283.99216551</v>
      </c>
      <c r="F52" s="51">
        <f>'2017 GRC Gas Amort Sch'!F52+'2019 GRC Gas Amort Sch'!F25</f>
        <v>47300820.957834482</v>
      </c>
      <c r="G52" s="51">
        <f>'2017 GRC Gas Amort Sch'!G52+'2019 GRC Gas Amort Sch'!G25</f>
        <v>-1203208.057333333</v>
      </c>
      <c r="H52" s="51">
        <f>'2017 GRC Gas Amort Sch'!H52+'2019 GRC Gas Amort Sch'!H25</f>
        <v>486268.59718625376</v>
      </c>
      <c r="I52" s="51">
        <f>'2017 GRC Gas Amort Sch'!I52+'2019 GRC Gas Amort Sch'!I25</f>
        <v>11054743.932206186</v>
      </c>
      <c r="J52" s="51">
        <f>'2017 GRC Gas Amort Sch'!J52+'2019 GRC Gas Amort Sch'!J25</f>
        <v>36246077.025628299</v>
      </c>
      <c r="K52" s="51">
        <f>'2017 GRC Gas Amort Sch'!K52+'2019 GRC Gas Amort Sch'!K25</f>
        <v>36263260.437501051</v>
      </c>
    </row>
    <row r="53" spans="1:16" ht="12.75" x14ac:dyDescent="0.2">
      <c r="A53" s="1"/>
      <c r="B53" s="20">
        <v>43585</v>
      </c>
      <c r="C53" s="20"/>
      <c r="D53" s="51">
        <f>'2017 GRC Gas Amort Sch'!D53+'2019 GRC Gas Amort Sch'!D26</f>
        <v>78886104.949999988</v>
      </c>
      <c r="E53" s="51">
        <f>'2017 GRC Gas Amort Sch'!E53+'2019 GRC Gas Amort Sch'!E26</f>
        <v>-31585283.99216551</v>
      </c>
      <c r="F53" s="51">
        <f>'2017 GRC Gas Amort Sch'!F53+'2019 GRC Gas Amort Sch'!F26</f>
        <v>47300820.957834482</v>
      </c>
      <c r="G53" s="51">
        <f>'2017 GRC Gas Amort Sch'!G53+'2019 GRC Gas Amort Sch'!G26</f>
        <v>-1203208.057333333</v>
      </c>
      <c r="H53" s="51">
        <f>'2017 GRC Gas Amort Sch'!H53+'2019 GRC Gas Amort Sch'!H26</f>
        <v>486268.59718625376</v>
      </c>
      <c r="I53" s="51">
        <f>'2017 GRC Gas Amort Sch'!I53+'2019 GRC Gas Amort Sch'!I26</f>
        <v>11771683.392353265</v>
      </c>
      <c r="J53" s="51">
        <f>'2017 GRC Gas Amort Sch'!J53+'2019 GRC Gas Amort Sch'!J26</f>
        <v>35529137.565481216</v>
      </c>
      <c r="K53" s="51">
        <f>'2017 GRC Gas Amort Sch'!K53+'2019 GRC Gas Amort Sch'!K26</f>
        <v>35546320.977353975</v>
      </c>
    </row>
    <row r="54" spans="1:16" ht="12.75" x14ac:dyDescent="0.2">
      <c r="A54" s="1"/>
      <c r="B54" s="20">
        <v>43616</v>
      </c>
      <c r="C54" s="20"/>
      <c r="D54" s="51">
        <f>'2017 GRC Gas Amort Sch'!D54+'2019 GRC Gas Amort Sch'!D27</f>
        <v>78886104.949999988</v>
      </c>
      <c r="E54" s="51">
        <f>'2017 GRC Gas Amort Sch'!E54+'2019 GRC Gas Amort Sch'!E27</f>
        <v>-31585283.99216551</v>
      </c>
      <c r="F54" s="51">
        <f>'2017 GRC Gas Amort Sch'!F54+'2019 GRC Gas Amort Sch'!F27</f>
        <v>47300820.957834482</v>
      </c>
      <c r="G54" s="51">
        <f>'2017 GRC Gas Amort Sch'!G54+'2019 GRC Gas Amort Sch'!G27</f>
        <v>-1203208.057333333</v>
      </c>
      <c r="H54" s="51">
        <f>'2017 GRC Gas Amort Sch'!H54+'2019 GRC Gas Amort Sch'!H27</f>
        <v>486268.59718625376</v>
      </c>
      <c r="I54" s="51">
        <f>'2017 GRC Gas Amort Sch'!I54+'2019 GRC Gas Amort Sch'!I27</f>
        <v>12488622.852500344</v>
      </c>
      <c r="J54" s="51">
        <f>'2017 GRC Gas Amort Sch'!J54+'2019 GRC Gas Amort Sch'!J27</f>
        <v>34812198.10533414</v>
      </c>
      <c r="K54" s="51">
        <f>'2017 GRC Gas Amort Sch'!K54+'2019 GRC Gas Amort Sch'!K27</f>
        <v>34829381.517206892</v>
      </c>
      <c r="L54" s="23"/>
    </row>
    <row r="55" spans="1:16" s="23" customFormat="1" ht="12.75" x14ac:dyDescent="0.2">
      <c r="A55" s="1"/>
      <c r="B55" s="20">
        <v>43646</v>
      </c>
      <c r="C55" s="20"/>
      <c r="D55" s="51">
        <f>'2017 GRC Gas Amort Sch'!D55+'2019 GRC Gas Amort Sch'!D28</f>
        <v>78886104.949999988</v>
      </c>
      <c r="E55" s="51">
        <f>'2017 GRC Gas Amort Sch'!E55+'2019 GRC Gas Amort Sch'!E28</f>
        <v>-31585283.99216551</v>
      </c>
      <c r="F55" s="51">
        <f>'2017 GRC Gas Amort Sch'!F55+'2019 GRC Gas Amort Sch'!F28</f>
        <v>47300820.957834482</v>
      </c>
      <c r="G55" s="51">
        <f>'2017 GRC Gas Amort Sch'!G55+'2019 GRC Gas Amort Sch'!G28</f>
        <v>-1203208.057333333</v>
      </c>
      <c r="H55" s="51">
        <f>'2017 GRC Gas Amort Sch'!H55+'2019 GRC Gas Amort Sch'!H28</f>
        <v>486268.59718625376</v>
      </c>
      <c r="I55" s="51">
        <f>'2017 GRC Gas Amort Sch'!I55+'2019 GRC Gas Amort Sch'!I28</f>
        <v>13205562.312647423</v>
      </c>
      <c r="J55" s="51">
        <f>'2017 GRC Gas Amort Sch'!J55+'2019 GRC Gas Amort Sch'!J28</f>
        <v>34095258.645187058</v>
      </c>
      <c r="K55" s="51">
        <f>'2017 GRC Gas Amort Sch'!K55+'2019 GRC Gas Amort Sch'!K28</f>
        <v>34112442.057059817</v>
      </c>
      <c r="M55" s="3"/>
      <c r="N55" s="3"/>
      <c r="O55" s="3"/>
      <c r="P55" s="19"/>
    </row>
    <row r="56" spans="1:16" ht="15" x14ac:dyDescent="0.35">
      <c r="A56" s="1"/>
      <c r="B56" s="20">
        <v>43677</v>
      </c>
      <c r="C56" s="20"/>
      <c r="D56" s="51">
        <f>'2017 GRC Gas Amort Sch'!D56+'2019 GRC Gas Amort Sch'!D29</f>
        <v>78886104.949999988</v>
      </c>
      <c r="E56" s="51">
        <f>'2017 GRC Gas Amort Sch'!E56+'2019 GRC Gas Amort Sch'!E29</f>
        <v>-31585283.99216551</v>
      </c>
      <c r="F56" s="51">
        <f>'2017 GRC Gas Amort Sch'!F56+'2019 GRC Gas Amort Sch'!F29</f>
        <v>47300820.957834482</v>
      </c>
      <c r="G56" s="51">
        <f>'2017 GRC Gas Amort Sch'!G56+'2019 GRC Gas Amort Sch'!G29</f>
        <v>-1203208.057333333</v>
      </c>
      <c r="H56" s="51">
        <f>'2017 GRC Gas Amort Sch'!H56+'2019 GRC Gas Amort Sch'!H29</f>
        <v>486268.59718625376</v>
      </c>
      <c r="I56" s="51">
        <f>'2017 GRC Gas Amort Sch'!I56+'2019 GRC Gas Amort Sch'!I29</f>
        <v>13922501.772794502</v>
      </c>
      <c r="J56" s="51">
        <f>'2017 GRC Gas Amort Sch'!J56+'2019 GRC Gas Amort Sch'!J29</f>
        <v>33378319.185039982</v>
      </c>
      <c r="K56" s="51">
        <f>'2017 GRC Gas Amort Sch'!K56+'2019 GRC Gas Amort Sch'!K29</f>
        <v>33395502.59691273</v>
      </c>
      <c r="P56" s="43"/>
    </row>
    <row r="57" spans="1:16" ht="12.75" x14ac:dyDescent="0.2">
      <c r="A57" s="1"/>
      <c r="B57" s="20">
        <v>43708</v>
      </c>
      <c r="C57" s="20"/>
      <c r="D57" s="51">
        <f>'2017 GRC Gas Amort Sch'!D57+'2019 GRC Gas Amort Sch'!D30</f>
        <v>78886104.949999988</v>
      </c>
      <c r="E57" s="51">
        <f>'2017 GRC Gas Amort Sch'!E57+'2019 GRC Gas Amort Sch'!E30</f>
        <v>-31585283.99216551</v>
      </c>
      <c r="F57" s="51">
        <f>'2017 GRC Gas Amort Sch'!F57+'2019 GRC Gas Amort Sch'!F30</f>
        <v>47300820.957834482</v>
      </c>
      <c r="G57" s="51">
        <f>'2017 GRC Gas Amort Sch'!G57+'2019 GRC Gas Amort Sch'!G30</f>
        <v>-1203208.057333333</v>
      </c>
      <c r="H57" s="51">
        <f>'2017 GRC Gas Amort Sch'!H57+'2019 GRC Gas Amort Sch'!H30</f>
        <v>486268.59718625376</v>
      </c>
      <c r="I57" s="51">
        <f>'2017 GRC Gas Amort Sch'!I57+'2019 GRC Gas Amort Sch'!I30</f>
        <v>14639441.232941581</v>
      </c>
      <c r="J57" s="51">
        <f>'2017 GRC Gas Amort Sch'!J57+'2019 GRC Gas Amort Sch'!J30</f>
        <v>32661379.724892899</v>
      </c>
      <c r="K57" s="51">
        <f>'2017 GRC Gas Amort Sch'!K57+'2019 GRC Gas Amort Sch'!K30</f>
        <v>32678563.136765655</v>
      </c>
      <c r="P57" s="19"/>
    </row>
    <row r="58" spans="1:16" ht="12.75" x14ac:dyDescent="0.2">
      <c r="A58" s="1"/>
      <c r="B58" s="20">
        <v>43738</v>
      </c>
      <c r="C58" s="20"/>
      <c r="D58" s="51">
        <f>'2017 GRC Gas Amort Sch'!D58+'2019 GRC Gas Amort Sch'!D31</f>
        <v>78886104.949999988</v>
      </c>
      <c r="E58" s="51">
        <f>'2017 GRC Gas Amort Sch'!E58+'2019 GRC Gas Amort Sch'!E31</f>
        <v>-31585283.99216551</v>
      </c>
      <c r="F58" s="51">
        <f>'2017 GRC Gas Amort Sch'!F58+'2019 GRC Gas Amort Sch'!F31</f>
        <v>47300820.957834482</v>
      </c>
      <c r="G58" s="51">
        <f>'2017 GRC Gas Amort Sch'!G58+'2019 GRC Gas Amort Sch'!G31</f>
        <v>-1203208.057333333</v>
      </c>
      <c r="H58" s="51">
        <f>'2017 GRC Gas Amort Sch'!H58+'2019 GRC Gas Amort Sch'!H31</f>
        <v>486268.59718625376</v>
      </c>
      <c r="I58" s="51">
        <f>'2017 GRC Gas Amort Sch'!I58+'2019 GRC Gas Amort Sch'!I31</f>
        <v>15356380.69308866</v>
      </c>
      <c r="J58" s="51">
        <f>'2017 GRC Gas Amort Sch'!J58+'2019 GRC Gas Amort Sch'!J31</f>
        <v>31944440.264745824</v>
      </c>
      <c r="K58" s="51">
        <f>'2017 GRC Gas Amort Sch'!K58+'2019 GRC Gas Amort Sch'!K31</f>
        <v>31961623.676618572</v>
      </c>
      <c r="L58" s="23"/>
    </row>
    <row r="59" spans="1:16" s="23" customFormat="1" ht="12.75" x14ac:dyDescent="0.2">
      <c r="A59" s="1"/>
      <c r="B59" s="20">
        <v>43769</v>
      </c>
      <c r="C59" s="20"/>
      <c r="D59" s="51">
        <f>'2017 GRC Gas Amort Sch'!D59+'2019 GRC Gas Amort Sch'!D32</f>
        <v>78886104.949999988</v>
      </c>
      <c r="E59" s="51">
        <f>'2017 GRC Gas Amort Sch'!E59+'2019 GRC Gas Amort Sch'!E32</f>
        <v>-31585283.99216551</v>
      </c>
      <c r="F59" s="51">
        <f>'2017 GRC Gas Amort Sch'!F59+'2019 GRC Gas Amort Sch'!F32</f>
        <v>47300820.957834482</v>
      </c>
      <c r="G59" s="51">
        <f>'2017 GRC Gas Amort Sch'!G59+'2019 GRC Gas Amort Sch'!G32</f>
        <v>-1203208.057333333</v>
      </c>
      <c r="H59" s="51">
        <f>'2017 GRC Gas Amort Sch'!H59+'2019 GRC Gas Amort Sch'!H32</f>
        <v>486268.59718625376</v>
      </c>
      <c r="I59" s="51">
        <f>'2017 GRC Gas Amort Sch'!I59+'2019 GRC Gas Amort Sch'!I32</f>
        <v>16073320.153235739</v>
      </c>
      <c r="J59" s="51">
        <f>'2017 GRC Gas Amort Sch'!J59+'2019 GRC Gas Amort Sch'!J32</f>
        <v>31227500.804598741</v>
      </c>
      <c r="K59" s="51">
        <f>'2017 GRC Gas Amort Sch'!K59+'2019 GRC Gas Amort Sch'!K32</f>
        <v>31244684.216471493</v>
      </c>
      <c r="M59" s="3"/>
      <c r="N59" s="3"/>
      <c r="O59" s="3"/>
      <c r="P59" s="3"/>
    </row>
    <row r="60" spans="1:16" ht="12.75" x14ac:dyDescent="0.2">
      <c r="A60" s="1"/>
      <c r="B60" s="20">
        <v>43799</v>
      </c>
      <c r="C60" s="20"/>
      <c r="D60" s="51">
        <f>'2017 GRC Gas Amort Sch'!D60+'2019 GRC Gas Amort Sch'!D33</f>
        <v>78886104.949999988</v>
      </c>
      <c r="E60" s="51">
        <f>'2017 GRC Gas Amort Sch'!E60+'2019 GRC Gas Amort Sch'!E33</f>
        <v>-31585283.99216551</v>
      </c>
      <c r="F60" s="51">
        <f>'2017 GRC Gas Amort Sch'!F60+'2019 GRC Gas Amort Sch'!F33</f>
        <v>47300820.957834482</v>
      </c>
      <c r="G60" s="51">
        <f>'2017 GRC Gas Amort Sch'!G60+'2019 GRC Gas Amort Sch'!G33</f>
        <v>-1203208.057333333</v>
      </c>
      <c r="H60" s="51">
        <f>'2017 GRC Gas Amort Sch'!H60+'2019 GRC Gas Amort Sch'!H33</f>
        <v>486268.59718625376</v>
      </c>
      <c r="I60" s="51">
        <f>'2017 GRC Gas Amort Sch'!I60+'2019 GRC Gas Amort Sch'!I33</f>
        <v>16790259.61338282</v>
      </c>
      <c r="J60" s="51">
        <f>'2017 GRC Gas Amort Sch'!J60+'2019 GRC Gas Amort Sch'!J33</f>
        <v>30510561.344451666</v>
      </c>
      <c r="K60" s="51">
        <f>'2017 GRC Gas Amort Sch'!K60+'2019 GRC Gas Amort Sch'!K33</f>
        <v>30527744.75632441</v>
      </c>
    </row>
    <row r="61" spans="1:16" ht="12.75" x14ac:dyDescent="0.2">
      <c r="A61" s="1"/>
      <c r="B61" s="22">
        <v>43830</v>
      </c>
      <c r="C61" s="20"/>
      <c r="D61" s="51">
        <f>'2017 GRC Gas Amort Sch'!D61+'2019 GRC Gas Amort Sch'!D34</f>
        <v>78886104.949999988</v>
      </c>
      <c r="E61" s="51">
        <f>'2017 GRC Gas Amort Sch'!E61+'2019 GRC Gas Amort Sch'!E34</f>
        <v>-31585283.99216551</v>
      </c>
      <c r="F61" s="51">
        <f>'2017 GRC Gas Amort Sch'!F61+'2019 GRC Gas Amort Sch'!F34</f>
        <v>47300820.957834482</v>
      </c>
      <c r="G61" s="51">
        <f>'2017 GRC Gas Amort Sch'!G61+'2019 GRC Gas Amort Sch'!G34</f>
        <v>-1203208.057333333</v>
      </c>
      <c r="H61" s="51">
        <f>'2017 GRC Gas Amort Sch'!H61+'2019 GRC Gas Amort Sch'!H34</f>
        <v>486268.59718625376</v>
      </c>
      <c r="I61" s="51">
        <f>'2017 GRC Gas Amort Sch'!I61+'2019 GRC Gas Amort Sch'!I34</f>
        <v>17507199.073529899</v>
      </c>
      <c r="J61" s="51">
        <f>'2017 GRC Gas Amort Sch'!J61+'2019 GRC Gas Amort Sch'!J34</f>
        <v>29793621.884304583</v>
      </c>
      <c r="K61" s="51">
        <f>'2017 GRC Gas Amort Sch'!K61+'2019 GRC Gas Amort Sch'!K34</f>
        <v>34095258.64518705</v>
      </c>
    </row>
    <row r="62" spans="1:16" ht="12.75" x14ac:dyDescent="0.2">
      <c r="A62" s="1"/>
      <c r="B62" s="20">
        <v>43861</v>
      </c>
      <c r="C62" s="20"/>
      <c r="D62" s="51">
        <f>'2017 GRC Gas Amort Sch'!D62+'2019 GRC Gas Amort Sch'!D35</f>
        <v>78886104.949999988</v>
      </c>
      <c r="E62" s="51">
        <f>'2017 GRC Gas Amort Sch'!E62+'2019 GRC Gas Amort Sch'!E35</f>
        <v>-31585283.99216551</v>
      </c>
      <c r="F62" s="51">
        <f>'2017 GRC Gas Amort Sch'!F62+'2019 GRC Gas Amort Sch'!F35</f>
        <v>47300820.957834482</v>
      </c>
      <c r="G62" s="51">
        <f>'2017 GRC Gas Amort Sch'!G62+'2019 GRC Gas Amort Sch'!G35</f>
        <v>-1203208.057333333</v>
      </c>
      <c r="H62" s="51">
        <f>'2017 GRC Gas Amort Sch'!H62+'2019 GRC Gas Amort Sch'!H35</f>
        <v>486268.59718625376</v>
      </c>
      <c r="I62" s="51">
        <f>'2017 GRC Gas Amort Sch'!I62+'2019 GRC Gas Amort Sch'!I35</f>
        <v>18224138.533676978</v>
      </c>
      <c r="J62" s="51">
        <f>'2017 GRC Gas Amort Sch'!J62+'2019 GRC Gas Amort Sch'!J35</f>
        <v>29076682.424157508</v>
      </c>
      <c r="K62" s="51">
        <f>'2017 GRC Gas Amort Sch'!K62+'2019 GRC Gas Amort Sch'!K35</f>
        <v>33378319.185039978</v>
      </c>
    </row>
    <row r="63" spans="1:16" ht="12.75" x14ac:dyDescent="0.2">
      <c r="A63" s="1"/>
      <c r="B63" s="20">
        <v>43889</v>
      </c>
      <c r="C63" s="33"/>
      <c r="D63" s="51">
        <f>'2017 GRC Gas Amort Sch'!D63+'2019 GRC Gas Amort Sch'!D36</f>
        <v>78886104.949999988</v>
      </c>
      <c r="E63" s="51">
        <f>'2017 GRC Gas Amort Sch'!E63+'2019 GRC Gas Amort Sch'!E36</f>
        <v>-31585283.99216551</v>
      </c>
      <c r="F63" s="51">
        <f>'2017 GRC Gas Amort Sch'!F63+'2019 GRC Gas Amort Sch'!F36</f>
        <v>47300820.957834482</v>
      </c>
      <c r="G63" s="51">
        <f>'2017 GRC Gas Amort Sch'!G63+'2019 GRC Gas Amort Sch'!G36</f>
        <v>-1203208.057333333</v>
      </c>
      <c r="H63" s="51">
        <f>'2017 GRC Gas Amort Sch'!H63+'2019 GRC Gas Amort Sch'!H36</f>
        <v>486268.59718625376</v>
      </c>
      <c r="I63" s="51">
        <f>'2017 GRC Gas Amort Sch'!I63+'2019 GRC Gas Amort Sch'!I36</f>
        <v>18941077.993824057</v>
      </c>
      <c r="J63" s="51">
        <f>'2017 GRC Gas Amort Sch'!J63+'2019 GRC Gas Amort Sch'!J36</f>
        <v>28359742.964010425</v>
      </c>
      <c r="K63" s="51">
        <f>'2017 GRC Gas Amort Sch'!K63+'2019 GRC Gas Amort Sch'!K36</f>
        <v>32661379.724892899</v>
      </c>
      <c r="L63" s="23"/>
    </row>
    <row r="64" spans="1:16" ht="12.75" x14ac:dyDescent="0.2">
      <c r="A64" s="1"/>
      <c r="B64" s="20">
        <v>43921</v>
      </c>
      <c r="C64" s="33"/>
      <c r="D64" s="51">
        <f>'2017 GRC Gas Amort Sch'!D64+'2019 GRC Gas Amort Sch'!D37</f>
        <v>78886104.949999988</v>
      </c>
      <c r="E64" s="51">
        <f>'2017 GRC Gas Amort Sch'!E64+'2019 GRC Gas Amort Sch'!E37</f>
        <v>-31585283.99216551</v>
      </c>
      <c r="F64" s="51">
        <f>'2017 GRC Gas Amort Sch'!F64+'2019 GRC Gas Amort Sch'!F37</f>
        <v>47300820.957834482</v>
      </c>
      <c r="G64" s="51">
        <f>'2017 GRC Gas Amort Sch'!G64+'2019 GRC Gas Amort Sch'!G37</f>
        <v>-1203208.057333333</v>
      </c>
      <c r="H64" s="51">
        <f>'2017 GRC Gas Amort Sch'!H64+'2019 GRC Gas Amort Sch'!H37</f>
        <v>486268.59718625376</v>
      </c>
      <c r="I64" s="51">
        <f>'2017 GRC Gas Amort Sch'!I64+'2019 GRC Gas Amort Sch'!I37</f>
        <v>19658017.453971136</v>
      </c>
      <c r="J64" s="51">
        <f>'2017 GRC Gas Amort Sch'!J64+'2019 GRC Gas Amort Sch'!J37</f>
        <v>27642803.50386335</v>
      </c>
      <c r="K64" s="51">
        <f>'2017 GRC Gas Amort Sch'!K64+'2019 GRC Gas Amort Sch'!K37</f>
        <v>31944440.264745828</v>
      </c>
    </row>
    <row r="65" spans="1:13" ht="12.75" x14ac:dyDescent="0.2">
      <c r="A65" s="1"/>
      <c r="B65" s="20">
        <v>43951</v>
      </c>
      <c r="C65" s="33"/>
      <c r="D65" s="51">
        <f>'2017 GRC Gas Amort Sch'!D65+'2019 GRC Gas Amort Sch'!D38</f>
        <v>78886104.949999988</v>
      </c>
      <c r="E65" s="51">
        <f>'2017 GRC Gas Amort Sch'!E65+'2019 GRC Gas Amort Sch'!E38</f>
        <v>-31585283.99216551</v>
      </c>
      <c r="F65" s="51">
        <f>'2017 GRC Gas Amort Sch'!F65+'2019 GRC Gas Amort Sch'!F38</f>
        <v>47300820.957834482</v>
      </c>
      <c r="G65" s="51">
        <f>'2017 GRC Gas Amort Sch'!G65+'2019 GRC Gas Amort Sch'!G38</f>
        <v>-1203208.057333333</v>
      </c>
      <c r="H65" s="51">
        <f>'2017 GRC Gas Amort Sch'!H65+'2019 GRC Gas Amort Sch'!H38</f>
        <v>486268.59718625376</v>
      </c>
      <c r="I65" s="51">
        <f>'2017 GRC Gas Amort Sch'!I65+'2019 GRC Gas Amort Sch'!I38</f>
        <v>20374956.914118215</v>
      </c>
      <c r="J65" s="51">
        <f>'2017 GRC Gas Amort Sch'!J65+'2019 GRC Gas Amort Sch'!J38</f>
        <v>26925864.043716267</v>
      </c>
      <c r="K65" s="51">
        <f>'2017 GRC Gas Amort Sch'!K65+'2019 GRC Gas Amort Sch'!K38</f>
        <v>31227500.804598745</v>
      </c>
    </row>
    <row r="66" spans="1:13" ht="12.75" x14ac:dyDescent="0.2">
      <c r="B66" s="26">
        <v>43982</v>
      </c>
      <c r="C66" s="46"/>
      <c r="D66" s="51">
        <f>'2017 GRC Gas Amort Sch'!D66+'2019 GRC Gas Amort Sch'!D39</f>
        <v>78886104.949999988</v>
      </c>
      <c r="E66" s="51">
        <f>'2017 GRC Gas Amort Sch'!E66+'2019 GRC Gas Amort Sch'!E39</f>
        <v>-31585283.99216551</v>
      </c>
      <c r="F66" s="51">
        <f>'2017 GRC Gas Amort Sch'!F66+'2019 GRC Gas Amort Sch'!F39</f>
        <v>47300820.957834482</v>
      </c>
      <c r="G66" s="51">
        <f>'2017 GRC Gas Amort Sch'!G66+'2019 GRC Gas Amort Sch'!G39</f>
        <v>-1314768.415833333</v>
      </c>
      <c r="H66" s="51">
        <f>'2017 GRC Gas Amort Sch'!H66+'2019 GRC Gas Amort Sch'!H39</f>
        <v>526421.39986942511</v>
      </c>
      <c r="I66" s="51">
        <f>'2017 GRC Gas Amort Sch'!I66+'2019 GRC Gas Amort Sch'!I39</f>
        <v>21163303.930082124</v>
      </c>
      <c r="J66" s="51">
        <f>'2017 GRC Gas Amort Sch'!J66+'2019 GRC Gas Amort Sch'!J39</f>
        <v>26137517.027752362</v>
      </c>
      <c r="K66" s="51">
        <f>'2017 GRC Gas Amort Sch'!K66+'2019 GRC Gas Amort Sch'!K39</f>
        <v>30507586.029625967</v>
      </c>
      <c r="L66" s="23"/>
      <c r="M66" s="23"/>
    </row>
    <row r="67" spans="1:13" ht="12.75" x14ac:dyDescent="0.2">
      <c r="B67" s="32">
        <v>44012</v>
      </c>
      <c r="C67" s="47"/>
      <c r="D67" s="51">
        <f>'2017 GRC Gas Amort Sch'!D67+'2019 GRC Gas Amort Sch'!D40</f>
        <v>78886104.949999988</v>
      </c>
      <c r="E67" s="51">
        <f>'2017 GRC Gas Amort Sch'!E67+'2019 GRC Gas Amort Sch'!E40</f>
        <v>-31585283.99216551</v>
      </c>
      <c r="F67" s="51">
        <f>'2017 GRC Gas Amort Sch'!F67+'2019 GRC Gas Amort Sch'!F40</f>
        <v>47300820.957834482</v>
      </c>
      <c r="G67" s="51">
        <f>'2017 GRC Gas Amort Sch'!G67+'2019 GRC Gas Amort Sch'!G40</f>
        <v>-1314768.415833333</v>
      </c>
      <c r="H67" s="51">
        <f>'2017 GRC Gas Amort Sch'!H67+'2019 GRC Gas Amort Sch'!H40</f>
        <v>526421.39986942511</v>
      </c>
      <c r="I67" s="51">
        <f>'2017 GRC Gas Amort Sch'!I67+'2019 GRC Gas Amort Sch'!I40</f>
        <v>21951650.946046032</v>
      </c>
      <c r="J67" s="51">
        <f>'2017 GRC Gas Amort Sch'!J67+'2019 GRC Gas Amort Sch'!J40</f>
        <v>25349170.011788454</v>
      </c>
      <c r="K67" s="51">
        <f>'2017 GRC Gas Amort Sch'!K67+'2019 GRC Gas Amort Sch'!K40</f>
        <v>29781720.625001781</v>
      </c>
      <c r="L67" s="23"/>
      <c r="M67" s="23"/>
    </row>
    <row r="68" spans="1:13" ht="12.75" x14ac:dyDescent="0.2">
      <c r="B68" s="32">
        <v>44043</v>
      </c>
      <c r="C68" s="47"/>
      <c r="D68" s="51">
        <f>'2017 GRC Gas Amort Sch'!D68+'2019 GRC Gas Amort Sch'!D41</f>
        <v>78886104.949999988</v>
      </c>
      <c r="E68" s="51">
        <f>'2017 GRC Gas Amort Sch'!E68+'2019 GRC Gas Amort Sch'!E41</f>
        <v>-31585283.99216551</v>
      </c>
      <c r="F68" s="51">
        <f>'2017 GRC Gas Amort Sch'!F68+'2019 GRC Gas Amort Sch'!F41</f>
        <v>47300820.957834482</v>
      </c>
      <c r="G68" s="51">
        <f>'2017 GRC Gas Amort Sch'!G68+'2019 GRC Gas Amort Sch'!G41</f>
        <v>-1314768.415833333</v>
      </c>
      <c r="H68" s="51">
        <f>'2017 GRC Gas Amort Sch'!H68+'2019 GRC Gas Amort Sch'!H41</f>
        <v>526421.39986942511</v>
      </c>
      <c r="I68" s="51">
        <f>'2017 GRC Gas Amort Sch'!I68+'2019 GRC Gas Amort Sch'!I41</f>
        <v>22739997.96200994</v>
      </c>
      <c r="J68" s="51">
        <f>'2017 GRC Gas Amort Sch'!J68+'2019 GRC Gas Amort Sch'!J41</f>
        <v>24560822.995824546</v>
      </c>
      <c r="K68" s="51">
        <f>'2017 GRC Gas Amort Sch'!K68+'2019 GRC Gas Amort Sch'!K41</f>
        <v>29049904.590726193</v>
      </c>
      <c r="L68" s="23"/>
      <c r="M68" s="23"/>
    </row>
    <row r="69" spans="1:13" ht="12.75" x14ac:dyDescent="0.2">
      <c r="B69" s="32">
        <v>44074</v>
      </c>
      <c r="C69" s="47"/>
      <c r="D69" s="51">
        <f>'2017 GRC Gas Amort Sch'!D69+'2019 GRC Gas Amort Sch'!D42</f>
        <v>78886104.949999988</v>
      </c>
      <c r="E69" s="51">
        <f>'2017 GRC Gas Amort Sch'!E69+'2019 GRC Gas Amort Sch'!E42</f>
        <v>-31585283.99216551</v>
      </c>
      <c r="F69" s="51">
        <f>'2017 GRC Gas Amort Sch'!F69+'2019 GRC Gas Amort Sch'!F42</f>
        <v>47300820.957834482</v>
      </c>
      <c r="G69" s="51">
        <f>'2017 GRC Gas Amort Sch'!G69+'2019 GRC Gas Amort Sch'!G42</f>
        <v>-1314768.415833333</v>
      </c>
      <c r="H69" s="51">
        <f>'2017 GRC Gas Amort Sch'!H69+'2019 GRC Gas Amort Sch'!H42</f>
        <v>526421.39986942511</v>
      </c>
      <c r="I69" s="51">
        <f>'2017 GRC Gas Amort Sch'!I69+'2019 GRC Gas Amort Sch'!I42</f>
        <v>23528344.977973849</v>
      </c>
      <c r="J69" s="51">
        <f>'2017 GRC Gas Amort Sch'!J69+'2019 GRC Gas Amort Sch'!J42</f>
        <v>23772475.979860637</v>
      </c>
      <c r="K69" s="51">
        <f>'2017 GRC Gas Amort Sch'!K69+'2019 GRC Gas Amort Sch'!K42</f>
        <v>28312137.926799208</v>
      </c>
      <c r="L69" s="23"/>
      <c r="M69" s="23"/>
    </row>
    <row r="70" spans="1:13" ht="12.75" x14ac:dyDescent="0.2">
      <c r="B70" s="32">
        <v>44104</v>
      </c>
      <c r="C70" s="47"/>
      <c r="D70" s="51">
        <f>'2017 GRC Gas Amort Sch'!D70+'2019 GRC Gas Amort Sch'!D43</f>
        <v>78886104.949999988</v>
      </c>
      <c r="E70" s="51">
        <f>'2017 GRC Gas Amort Sch'!E70+'2019 GRC Gas Amort Sch'!E43</f>
        <v>-31585283.99216551</v>
      </c>
      <c r="F70" s="51">
        <f>'2017 GRC Gas Amort Sch'!F70+'2019 GRC Gas Amort Sch'!F43</f>
        <v>47300820.957834482</v>
      </c>
      <c r="G70" s="51">
        <f>'2017 GRC Gas Amort Sch'!G70+'2019 GRC Gas Amort Sch'!G43</f>
        <v>-1314768.415833333</v>
      </c>
      <c r="H70" s="51">
        <f>'2017 GRC Gas Amort Sch'!H70+'2019 GRC Gas Amort Sch'!H43</f>
        <v>526421.39986942511</v>
      </c>
      <c r="I70" s="51">
        <f>'2017 GRC Gas Amort Sch'!I70+'2019 GRC Gas Amort Sch'!I43</f>
        <v>24316691.993937753</v>
      </c>
      <c r="J70" s="51">
        <f>'2017 GRC Gas Amort Sch'!J70+'2019 GRC Gas Amort Sch'!J43</f>
        <v>22984128.963896729</v>
      </c>
      <c r="K70" s="51">
        <f>'2017 GRC Gas Amort Sch'!K70+'2019 GRC Gas Amort Sch'!K43</f>
        <v>27568420.633220822</v>
      </c>
      <c r="L70" s="23"/>
      <c r="M70" s="23"/>
    </row>
    <row r="71" spans="1:13" ht="12.75" x14ac:dyDescent="0.2">
      <c r="B71" s="32">
        <v>44135</v>
      </c>
      <c r="C71" s="47"/>
      <c r="D71" s="51">
        <f>'2017 GRC Gas Amort Sch'!D71+'2019 GRC Gas Amort Sch'!D44</f>
        <v>78886104.949999988</v>
      </c>
      <c r="E71" s="51">
        <f>'2017 GRC Gas Amort Sch'!E71+'2019 GRC Gas Amort Sch'!E44</f>
        <v>-31585283.99216551</v>
      </c>
      <c r="F71" s="51">
        <f>'2017 GRC Gas Amort Sch'!F71+'2019 GRC Gas Amort Sch'!F44</f>
        <v>47300820.957834482</v>
      </c>
      <c r="G71" s="51">
        <f>'2017 GRC Gas Amort Sch'!G71+'2019 GRC Gas Amort Sch'!G44</f>
        <v>-1314768.415833333</v>
      </c>
      <c r="H71" s="51">
        <f>'2017 GRC Gas Amort Sch'!H71+'2019 GRC Gas Amort Sch'!H44</f>
        <v>526421.39986942511</v>
      </c>
      <c r="I71" s="51">
        <f>'2017 GRC Gas Amort Sch'!I71+'2019 GRC Gas Amort Sch'!I44</f>
        <v>25105039.009901661</v>
      </c>
      <c r="J71" s="51">
        <f>'2017 GRC Gas Amort Sch'!J71+'2019 GRC Gas Amort Sch'!J44</f>
        <v>22195781.947932821</v>
      </c>
      <c r="K71" s="51">
        <f>'2017 GRC Gas Amort Sch'!K71+'2019 GRC Gas Amort Sch'!K44</f>
        <v>26818752.709991023</v>
      </c>
      <c r="L71" s="23"/>
      <c r="M71" s="23"/>
    </row>
    <row r="72" spans="1:13" ht="12.75" x14ac:dyDescent="0.2">
      <c r="B72" s="32">
        <v>44165</v>
      </c>
      <c r="C72" s="47"/>
      <c r="D72" s="51">
        <f>'2017 GRC Gas Amort Sch'!D72+'2019 GRC Gas Amort Sch'!D45</f>
        <v>78886104.949999988</v>
      </c>
      <c r="E72" s="51">
        <f>'2017 GRC Gas Amort Sch'!E72+'2019 GRC Gas Amort Sch'!E45</f>
        <v>-31585283.99216551</v>
      </c>
      <c r="F72" s="51">
        <f>'2017 GRC Gas Amort Sch'!F72+'2019 GRC Gas Amort Sch'!F45</f>
        <v>47300820.957834482</v>
      </c>
      <c r="G72" s="51">
        <f>'2017 GRC Gas Amort Sch'!G72+'2019 GRC Gas Amort Sch'!G45</f>
        <v>-1314768.415833333</v>
      </c>
      <c r="H72" s="51">
        <f>'2017 GRC Gas Amort Sch'!H72+'2019 GRC Gas Amort Sch'!H45</f>
        <v>526421.39986942511</v>
      </c>
      <c r="I72" s="51">
        <f>'2017 GRC Gas Amort Sch'!I72+'2019 GRC Gas Amort Sch'!I45</f>
        <v>25893386.02586557</v>
      </c>
      <c r="J72" s="51">
        <f>'2017 GRC Gas Amort Sch'!J72+'2019 GRC Gas Amort Sch'!J45</f>
        <v>21407434.931968912</v>
      </c>
      <c r="K72" s="51">
        <f>'2017 GRC Gas Amort Sch'!K72+'2019 GRC Gas Amort Sch'!K45</f>
        <v>26063134.157109831</v>
      </c>
      <c r="L72" s="23"/>
      <c r="M72" s="23"/>
    </row>
    <row r="73" spans="1:13" ht="12.75" x14ac:dyDescent="0.2">
      <c r="B73" s="36">
        <v>44196</v>
      </c>
      <c r="C73" s="47"/>
      <c r="D73" s="51">
        <f>'2017 GRC Gas Amort Sch'!D73+'2019 GRC Gas Amort Sch'!D46</f>
        <v>78886104.949999988</v>
      </c>
      <c r="E73" s="51">
        <f>'2017 GRC Gas Amort Sch'!E73+'2019 GRC Gas Amort Sch'!E46</f>
        <v>-31585283.99216551</v>
      </c>
      <c r="F73" s="51">
        <f>'2017 GRC Gas Amort Sch'!F73+'2019 GRC Gas Amort Sch'!F46</f>
        <v>47300820.957834482</v>
      </c>
      <c r="G73" s="51">
        <f>'2017 GRC Gas Amort Sch'!G73+'2019 GRC Gas Amort Sch'!G46</f>
        <v>-1314768.415833333</v>
      </c>
      <c r="H73" s="51">
        <f>'2017 GRC Gas Amort Sch'!H73+'2019 GRC Gas Amort Sch'!H46</f>
        <v>526421.39986942511</v>
      </c>
      <c r="I73" s="51">
        <f>'2017 GRC Gas Amort Sch'!I73+'2019 GRC Gas Amort Sch'!I46</f>
        <v>26681733.041829478</v>
      </c>
      <c r="J73" s="51">
        <f>'2017 GRC Gas Amort Sch'!J73+'2019 GRC Gas Amort Sch'!J46</f>
        <v>20619087.916005008</v>
      </c>
      <c r="K73" s="51">
        <f>'2017 GRC Gas Amort Sch'!K73+'2019 GRC Gas Amort Sch'!K46</f>
        <v>25301564.974577233</v>
      </c>
      <c r="L73" s="50">
        <f>-SUM(G68:H73)</f>
        <v>4730082.0957834478</v>
      </c>
      <c r="M73" s="23"/>
    </row>
    <row r="74" spans="1:13" ht="12.75" x14ac:dyDescent="0.2">
      <c r="B74" s="32">
        <v>44227</v>
      </c>
      <c r="C74" s="47"/>
      <c r="D74" s="51">
        <f>'2017 GRC Gas Amort Sch'!D74+'2019 GRC Gas Amort Sch'!D47</f>
        <v>78886104.949999988</v>
      </c>
      <c r="E74" s="51">
        <f>'2017 GRC Gas Amort Sch'!E74+'2019 GRC Gas Amort Sch'!E47</f>
        <v>-31585283.99216551</v>
      </c>
      <c r="F74" s="51">
        <f>'2017 GRC Gas Amort Sch'!F74+'2019 GRC Gas Amort Sch'!F47</f>
        <v>47300820.957834482</v>
      </c>
      <c r="G74" s="51">
        <f>'2017 GRC Gas Amort Sch'!G74+'2019 GRC Gas Amort Sch'!G47</f>
        <v>-1314768.415833333</v>
      </c>
      <c r="H74" s="51">
        <f>'2017 GRC Gas Amort Sch'!H74+'2019 GRC Gas Amort Sch'!H47</f>
        <v>526421.39986942511</v>
      </c>
      <c r="I74" s="51">
        <f>'2017 GRC Gas Amort Sch'!I74+'2019 GRC Gas Amort Sch'!I47</f>
        <v>27470080.057793386</v>
      </c>
      <c r="J74" s="51">
        <f>'2017 GRC Gas Amort Sch'!J74+'2019 GRC Gas Amort Sch'!J47</f>
        <v>19830740.9000411</v>
      </c>
      <c r="K74" s="51">
        <f>'2017 GRC Gas Amort Sch'!K74+'2019 GRC Gas Amort Sch'!K47</f>
        <v>24534045.162393235</v>
      </c>
      <c r="L74" s="50"/>
      <c r="M74" s="23"/>
    </row>
    <row r="75" spans="1:13" ht="12.75" x14ac:dyDescent="0.2">
      <c r="B75" s="32">
        <v>44255</v>
      </c>
      <c r="C75" s="47"/>
      <c r="D75" s="51">
        <f>'2017 GRC Gas Amort Sch'!D75+'2019 GRC Gas Amort Sch'!D48</f>
        <v>78886104.949999988</v>
      </c>
      <c r="E75" s="51">
        <f>'2017 GRC Gas Amort Sch'!E75+'2019 GRC Gas Amort Sch'!E48</f>
        <v>-31585283.99216551</v>
      </c>
      <c r="F75" s="51">
        <f>'2017 GRC Gas Amort Sch'!F75+'2019 GRC Gas Amort Sch'!F48</f>
        <v>47300820.957834482</v>
      </c>
      <c r="G75" s="51">
        <f>'2017 GRC Gas Amort Sch'!G75+'2019 GRC Gas Amort Sch'!G48</f>
        <v>-1314768.415833333</v>
      </c>
      <c r="H75" s="51">
        <f>'2017 GRC Gas Amort Sch'!H75+'2019 GRC Gas Amort Sch'!H48</f>
        <v>526421.39986942511</v>
      </c>
      <c r="I75" s="51">
        <f>'2017 GRC Gas Amort Sch'!I75+'2019 GRC Gas Amort Sch'!I48</f>
        <v>28258427.073757295</v>
      </c>
      <c r="J75" s="51">
        <f>'2017 GRC Gas Amort Sch'!J75+'2019 GRC Gas Amort Sch'!J48</f>
        <v>19042393.884077191</v>
      </c>
      <c r="K75" s="51">
        <f>'2017 GRC Gas Amort Sch'!K75+'2019 GRC Gas Amort Sch'!K48</f>
        <v>23760574.720557831</v>
      </c>
      <c r="L75" s="50"/>
      <c r="M75" s="23"/>
    </row>
    <row r="76" spans="1:13" ht="12.75" x14ac:dyDescent="0.2">
      <c r="B76" s="32">
        <v>44286</v>
      </c>
      <c r="C76" s="47"/>
      <c r="D76" s="51">
        <f>'2017 GRC Gas Amort Sch'!D76+'2019 GRC Gas Amort Sch'!D49</f>
        <v>78886104.949999988</v>
      </c>
      <c r="E76" s="51">
        <f>'2017 GRC Gas Amort Sch'!E76+'2019 GRC Gas Amort Sch'!E49</f>
        <v>-31585283.99216551</v>
      </c>
      <c r="F76" s="51">
        <f>'2017 GRC Gas Amort Sch'!F76+'2019 GRC Gas Amort Sch'!F49</f>
        <v>47300820.957834482</v>
      </c>
      <c r="G76" s="51">
        <f>'2017 GRC Gas Amort Sch'!G76+'2019 GRC Gas Amort Sch'!G49</f>
        <v>-1314768.415833333</v>
      </c>
      <c r="H76" s="51">
        <f>'2017 GRC Gas Amort Sch'!H76+'2019 GRC Gas Amort Sch'!H49</f>
        <v>526421.39986942511</v>
      </c>
      <c r="I76" s="51">
        <f>'2017 GRC Gas Amort Sch'!I76+'2019 GRC Gas Amort Sch'!I49</f>
        <v>29046774.089721203</v>
      </c>
      <c r="J76" s="51">
        <f>'2017 GRC Gas Amort Sch'!J76+'2019 GRC Gas Amort Sch'!J49</f>
        <v>18254046.868113283</v>
      </c>
      <c r="K76" s="51">
        <f>'2017 GRC Gas Amort Sch'!K76+'2019 GRC Gas Amort Sch'!K49</f>
        <v>22981153.64907103</v>
      </c>
      <c r="L76" s="50"/>
      <c r="M76" s="23"/>
    </row>
    <row r="77" spans="1:13" ht="12.75" x14ac:dyDescent="0.2">
      <c r="B77" s="37">
        <v>44316</v>
      </c>
      <c r="C77" s="48"/>
      <c r="D77" s="51">
        <f>'2017 GRC Gas Amort Sch'!D77+'2019 GRC Gas Amort Sch'!D50</f>
        <v>78886104.949999988</v>
      </c>
      <c r="E77" s="51">
        <f>'2017 GRC Gas Amort Sch'!E77+'2019 GRC Gas Amort Sch'!E50</f>
        <v>-31585283.99216551</v>
      </c>
      <c r="F77" s="51">
        <f>'2017 GRC Gas Amort Sch'!F77+'2019 GRC Gas Amort Sch'!F50</f>
        <v>47300820.957834482</v>
      </c>
      <c r="G77" s="51">
        <f>'2017 GRC Gas Amort Sch'!G77+'2019 GRC Gas Amort Sch'!G50</f>
        <v>-1314768.415833333</v>
      </c>
      <c r="H77" s="51">
        <f>'2017 GRC Gas Amort Sch'!H77+'2019 GRC Gas Amort Sch'!H50</f>
        <v>526421.39986942511</v>
      </c>
      <c r="I77" s="51">
        <f>'2017 GRC Gas Amort Sch'!I77+'2019 GRC Gas Amort Sch'!I50</f>
        <v>29835121.105685107</v>
      </c>
      <c r="J77" s="51">
        <f>'2017 GRC Gas Amort Sch'!J77+'2019 GRC Gas Amort Sch'!J50</f>
        <v>17465699.852149375</v>
      </c>
      <c r="K77" s="51">
        <f>'2017 GRC Gas Amort Sch'!K77+'2019 GRC Gas Amort Sch'!K50</f>
        <v>22195781.947932821</v>
      </c>
      <c r="L77" s="50"/>
      <c r="M77" s="23"/>
    </row>
    <row r="78" spans="1:13" ht="12.75" x14ac:dyDescent="0.2">
      <c r="B78" s="20">
        <v>44347</v>
      </c>
      <c r="C78" s="23"/>
      <c r="D78" s="51">
        <f>'2017 GRC Gas Amort Sch'!D78+'2019 GRC Gas Amort Sch'!D51</f>
        <v>78886104.949999988</v>
      </c>
      <c r="E78" s="51">
        <f>'2017 GRC Gas Amort Sch'!E78+'2019 GRC Gas Amort Sch'!E51</f>
        <v>-31585283.99216551</v>
      </c>
      <c r="F78" s="51">
        <f>'2017 GRC Gas Amort Sch'!F78+'2019 GRC Gas Amort Sch'!F51</f>
        <v>47300820.957834482</v>
      </c>
      <c r="G78" s="51">
        <f>'2017 GRC Gas Amort Sch'!G78+'2019 GRC Gas Amort Sch'!G51</f>
        <v>-1314768.415833333</v>
      </c>
      <c r="H78" s="51">
        <f>'2017 GRC Gas Amort Sch'!H78+'2019 GRC Gas Amort Sch'!H51</f>
        <v>526421.39986942511</v>
      </c>
      <c r="I78" s="51">
        <f>'2017 GRC Gas Amort Sch'!I78+'2019 GRC Gas Amort Sch'!I51</f>
        <v>30623468.121649016</v>
      </c>
      <c r="J78" s="51">
        <f>'2017 GRC Gas Amort Sch'!J78+'2019 GRC Gas Amort Sch'!J51</f>
        <v>16677352.836185466</v>
      </c>
      <c r="K78" s="51">
        <f>'2017 GRC Gas Amort Sch'!K78+'2019 GRC Gas Amort Sch'!K51</f>
        <v>21407434.931968912</v>
      </c>
      <c r="L78" s="50"/>
      <c r="M78" s="23"/>
    </row>
    <row r="79" spans="1:13" ht="12.75" x14ac:dyDescent="0.2">
      <c r="B79" s="20">
        <v>44377</v>
      </c>
      <c r="C79" s="23"/>
      <c r="D79" s="51">
        <f>'2017 GRC Gas Amort Sch'!D79+'2019 GRC Gas Amort Sch'!D52</f>
        <v>78886104.949999988</v>
      </c>
      <c r="E79" s="51">
        <f>'2017 GRC Gas Amort Sch'!E79+'2019 GRC Gas Amort Sch'!E52</f>
        <v>-31585283.99216551</v>
      </c>
      <c r="F79" s="51">
        <f>'2017 GRC Gas Amort Sch'!F79+'2019 GRC Gas Amort Sch'!F52</f>
        <v>47300820.957834482</v>
      </c>
      <c r="G79" s="51">
        <f>'2017 GRC Gas Amort Sch'!G79+'2019 GRC Gas Amort Sch'!G52</f>
        <v>-1314768.415833333</v>
      </c>
      <c r="H79" s="51">
        <f>'2017 GRC Gas Amort Sch'!H79+'2019 GRC Gas Amort Sch'!H52</f>
        <v>526421.39986942511</v>
      </c>
      <c r="I79" s="51">
        <f>'2017 GRC Gas Amort Sch'!I79+'2019 GRC Gas Amort Sch'!I52</f>
        <v>31411815.137612924</v>
      </c>
      <c r="J79" s="51">
        <f>'2017 GRC Gas Amort Sch'!J79+'2019 GRC Gas Amort Sch'!J52</f>
        <v>15889005.820221558</v>
      </c>
      <c r="K79" s="51">
        <f>'2017 GRC Gas Amort Sch'!K79+'2019 GRC Gas Amort Sch'!K52</f>
        <v>20619087.916005008</v>
      </c>
      <c r="L79" s="50"/>
      <c r="M79" s="23"/>
    </row>
    <row r="80" spans="1:13" ht="12.75" x14ac:dyDescent="0.2">
      <c r="B80" s="20">
        <v>44408</v>
      </c>
      <c r="C80" s="23"/>
      <c r="D80" s="51">
        <f>'2017 GRC Gas Amort Sch'!D80+'2019 GRC Gas Amort Sch'!D53</f>
        <v>78886104.949999988</v>
      </c>
      <c r="E80" s="51">
        <f>'2017 GRC Gas Amort Sch'!E80+'2019 GRC Gas Amort Sch'!E53</f>
        <v>-31585283.99216551</v>
      </c>
      <c r="F80" s="51">
        <f>'2017 GRC Gas Amort Sch'!F80+'2019 GRC Gas Amort Sch'!F53</f>
        <v>47300820.957834482</v>
      </c>
      <c r="G80" s="51">
        <f>'2017 GRC Gas Amort Sch'!G80+'2019 GRC Gas Amort Sch'!G53</f>
        <v>-1314768.415833333</v>
      </c>
      <c r="H80" s="51">
        <f>'2017 GRC Gas Amort Sch'!H80+'2019 GRC Gas Amort Sch'!H53</f>
        <v>526421.39986942511</v>
      </c>
      <c r="I80" s="51">
        <f>'2017 GRC Gas Amort Sch'!I80+'2019 GRC Gas Amort Sch'!I53</f>
        <v>32200162.153576832</v>
      </c>
      <c r="J80" s="51">
        <f>'2017 GRC Gas Amort Sch'!J80+'2019 GRC Gas Amort Sch'!J53</f>
        <v>15100658.804257652</v>
      </c>
      <c r="K80" s="51">
        <f>'2017 GRC Gas Amort Sch'!K80+'2019 GRC Gas Amort Sch'!K53</f>
        <v>19830740.900041096</v>
      </c>
      <c r="L80" s="50"/>
      <c r="M80" s="23"/>
    </row>
    <row r="81" spans="2:13" s="23" customFormat="1" ht="12.75" x14ac:dyDescent="0.2">
      <c r="B81" s="20">
        <v>44439</v>
      </c>
      <c r="D81" s="51">
        <f>'2017 GRC Gas Amort Sch'!D81+'2019 GRC Gas Amort Sch'!D54</f>
        <v>78886104.949999988</v>
      </c>
      <c r="E81" s="51">
        <f>'2017 GRC Gas Amort Sch'!E81+'2019 GRC Gas Amort Sch'!E54</f>
        <v>-31585283.99216551</v>
      </c>
      <c r="F81" s="51">
        <f>'2017 GRC Gas Amort Sch'!F81+'2019 GRC Gas Amort Sch'!F54</f>
        <v>47300820.957834482</v>
      </c>
      <c r="G81" s="51">
        <f>'2017 GRC Gas Amort Sch'!G81+'2019 GRC Gas Amort Sch'!G54</f>
        <v>-1314768.415833333</v>
      </c>
      <c r="H81" s="51">
        <f>'2017 GRC Gas Amort Sch'!H81+'2019 GRC Gas Amort Sch'!H54</f>
        <v>526421.39986942511</v>
      </c>
      <c r="I81" s="51">
        <f>'2017 GRC Gas Amort Sch'!I81+'2019 GRC Gas Amort Sch'!I54</f>
        <v>32988509.169540741</v>
      </c>
      <c r="J81" s="51">
        <f>'2017 GRC Gas Amort Sch'!J81+'2019 GRC Gas Amort Sch'!J54</f>
        <v>14312311.788293744</v>
      </c>
      <c r="K81" s="51">
        <f>'2017 GRC Gas Amort Sch'!K81+'2019 GRC Gas Amort Sch'!K54</f>
        <v>19042393.884077191</v>
      </c>
      <c r="L81" s="50"/>
    </row>
    <row r="82" spans="2:13" ht="12.75" x14ac:dyDescent="0.2">
      <c r="B82" s="20">
        <v>44469</v>
      </c>
      <c r="C82" s="23"/>
      <c r="D82" s="51">
        <f>'2017 GRC Gas Amort Sch'!D82+'2019 GRC Gas Amort Sch'!D55</f>
        <v>78886104.949999988</v>
      </c>
      <c r="E82" s="51">
        <f>'2017 GRC Gas Amort Sch'!E82+'2019 GRC Gas Amort Sch'!E55</f>
        <v>-31585283.99216551</v>
      </c>
      <c r="F82" s="51">
        <f>'2017 GRC Gas Amort Sch'!F82+'2019 GRC Gas Amort Sch'!F55</f>
        <v>47300820.957834482</v>
      </c>
      <c r="G82" s="51">
        <f>'2017 GRC Gas Amort Sch'!G82+'2019 GRC Gas Amort Sch'!G55</f>
        <v>-1314768.415833333</v>
      </c>
      <c r="H82" s="51">
        <f>'2017 GRC Gas Amort Sch'!H82+'2019 GRC Gas Amort Sch'!H55</f>
        <v>526421.39986942511</v>
      </c>
      <c r="I82" s="51">
        <f>'2017 GRC Gas Amort Sch'!I82+'2019 GRC Gas Amort Sch'!I55</f>
        <v>33776856.185504645</v>
      </c>
      <c r="J82" s="51">
        <f>'2017 GRC Gas Amort Sch'!J82+'2019 GRC Gas Amort Sch'!J55</f>
        <v>13523964.772329835</v>
      </c>
      <c r="K82" s="51">
        <f>'2017 GRC Gas Amort Sch'!K82+'2019 GRC Gas Amort Sch'!K55</f>
        <v>18254046.868113279</v>
      </c>
      <c r="L82" s="50"/>
      <c r="M82" s="23"/>
    </row>
    <row r="83" spans="2:13" ht="12.75" x14ac:dyDescent="0.2">
      <c r="B83" s="20">
        <v>44500</v>
      </c>
      <c r="C83" s="23"/>
      <c r="D83" s="51">
        <f>'2017 GRC Gas Amort Sch'!D83+'2019 GRC Gas Amort Sch'!D56</f>
        <v>78886104.949999988</v>
      </c>
      <c r="E83" s="51">
        <f>'2017 GRC Gas Amort Sch'!E83+'2019 GRC Gas Amort Sch'!E56</f>
        <v>-31585283.99216551</v>
      </c>
      <c r="F83" s="51">
        <f>'2017 GRC Gas Amort Sch'!F83+'2019 GRC Gas Amort Sch'!F56</f>
        <v>47300820.957834482</v>
      </c>
      <c r="G83" s="51">
        <f>'2017 GRC Gas Amort Sch'!G83+'2019 GRC Gas Amort Sch'!G56</f>
        <v>-1314768.415833333</v>
      </c>
      <c r="H83" s="51">
        <f>'2017 GRC Gas Amort Sch'!H83+'2019 GRC Gas Amort Sch'!H56</f>
        <v>526421.39986942511</v>
      </c>
      <c r="I83" s="51">
        <f>'2017 GRC Gas Amort Sch'!I83+'2019 GRC Gas Amort Sch'!I56</f>
        <v>34565203.201468557</v>
      </c>
      <c r="J83" s="51">
        <f>'2017 GRC Gas Amort Sch'!J83+'2019 GRC Gas Amort Sch'!J56</f>
        <v>12735617.756365929</v>
      </c>
      <c r="K83" s="51">
        <f>'2017 GRC Gas Amort Sch'!K83+'2019 GRC Gas Amort Sch'!K56</f>
        <v>17465699.852149375</v>
      </c>
      <c r="L83" s="50"/>
      <c r="M83" s="23"/>
    </row>
    <row r="84" spans="2:13" ht="12.75" x14ac:dyDescent="0.2">
      <c r="B84" s="20">
        <v>44530</v>
      </c>
      <c r="C84" s="23"/>
      <c r="D84" s="51">
        <f>'2017 GRC Gas Amort Sch'!D84+'2019 GRC Gas Amort Sch'!D57</f>
        <v>78886104.949999988</v>
      </c>
      <c r="E84" s="51">
        <f>'2017 GRC Gas Amort Sch'!E84+'2019 GRC Gas Amort Sch'!E57</f>
        <v>-31585283.99216551</v>
      </c>
      <c r="F84" s="51">
        <f>'2017 GRC Gas Amort Sch'!F84+'2019 GRC Gas Amort Sch'!F57</f>
        <v>47300820.957834482</v>
      </c>
      <c r="G84" s="51">
        <f>'2017 GRC Gas Amort Sch'!G84+'2019 GRC Gas Amort Sch'!G57</f>
        <v>-1314768.415833333</v>
      </c>
      <c r="H84" s="51">
        <f>'2017 GRC Gas Amort Sch'!H84+'2019 GRC Gas Amort Sch'!H57</f>
        <v>526421.39986942511</v>
      </c>
      <c r="I84" s="51">
        <f>'2017 GRC Gas Amort Sch'!I84+'2019 GRC Gas Amort Sch'!I57</f>
        <v>35353550.217432469</v>
      </c>
      <c r="J84" s="51">
        <f>'2017 GRC Gas Amort Sch'!J84+'2019 GRC Gas Amort Sch'!J57</f>
        <v>11947270.740402017</v>
      </c>
      <c r="K84" s="51">
        <f>'2017 GRC Gas Amort Sch'!K84+'2019 GRC Gas Amort Sch'!K57</f>
        <v>16677352.836185468</v>
      </c>
      <c r="L84" s="50"/>
      <c r="M84" s="23"/>
    </row>
    <row r="85" spans="2:13" s="23" customFormat="1" ht="12.75" x14ac:dyDescent="0.2">
      <c r="B85" s="22">
        <v>44561</v>
      </c>
      <c r="D85" s="51">
        <f>'2017 GRC Gas Amort Sch'!D85+'2019 GRC Gas Amort Sch'!D58</f>
        <v>78886104.949999988</v>
      </c>
      <c r="E85" s="51">
        <f>'2017 GRC Gas Amort Sch'!E85+'2019 GRC Gas Amort Sch'!E58</f>
        <v>-31585283.99216551</v>
      </c>
      <c r="F85" s="51">
        <f>'2017 GRC Gas Amort Sch'!F85+'2019 GRC Gas Amort Sch'!F58</f>
        <v>47300820.957834482</v>
      </c>
      <c r="G85" s="51">
        <f>'2017 GRC Gas Amort Sch'!G85+'2019 GRC Gas Amort Sch'!G58</f>
        <v>-1314768.415833333</v>
      </c>
      <c r="H85" s="51">
        <f>'2017 GRC Gas Amort Sch'!H85+'2019 GRC Gas Amort Sch'!H58</f>
        <v>526421.39986942511</v>
      </c>
      <c r="I85" s="51">
        <f>'2017 GRC Gas Amort Sch'!I85+'2019 GRC Gas Amort Sch'!I58</f>
        <v>36141897.233396381</v>
      </c>
      <c r="J85" s="51">
        <f>'2017 GRC Gas Amort Sch'!J85+'2019 GRC Gas Amort Sch'!J58</f>
        <v>11158923.724438105</v>
      </c>
      <c r="K85" s="51">
        <f>'2017 GRC Gas Amort Sch'!K85+'2019 GRC Gas Amort Sch'!K58</f>
        <v>15889005.820221558</v>
      </c>
      <c r="L85" s="50">
        <f>-SUM(G74:H85)</f>
        <v>9460164.1915668976</v>
      </c>
    </row>
    <row r="86" spans="2:13" ht="12.75" x14ac:dyDescent="0.2">
      <c r="B86" s="20">
        <v>44592</v>
      </c>
      <c r="C86" s="23"/>
      <c r="D86" s="51">
        <f>'2017 GRC Gas Amort Sch'!D86+'2019 GRC Gas Amort Sch'!D59</f>
        <v>78886104.949999988</v>
      </c>
      <c r="E86" s="51">
        <f>'2017 GRC Gas Amort Sch'!E86+'2019 GRC Gas Amort Sch'!E59</f>
        <v>-31585283.99216551</v>
      </c>
      <c r="F86" s="51">
        <f>'2017 GRC Gas Amort Sch'!F86+'2019 GRC Gas Amort Sch'!F59</f>
        <v>47300820.957834482</v>
      </c>
      <c r="G86" s="51">
        <f>'2017 GRC Gas Amort Sch'!G86+'2019 GRC Gas Amort Sch'!G59</f>
        <v>-1314768.415833333</v>
      </c>
      <c r="H86" s="51">
        <f>'2017 GRC Gas Amort Sch'!H86+'2019 GRC Gas Amort Sch'!H59</f>
        <v>526421.39986942511</v>
      </c>
      <c r="I86" s="51">
        <f>'2017 GRC Gas Amort Sch'!I86+'2019 GRC Gas Amort Sch'!I59</f>
        <v>36930244.249360293</v>
      </c>
      <c r="J86" s="51">
        <f>'2017 GRC Gas Amort Sch'!J86+'2019 GRC Gas Amort Sch'!J59</f>
        <v>10370576.708474193</v>
      </c>
      <c r="K86" s="51">
        <f>'2017 GRC Gas Amort Sch'!K86+'2019 GRC Gas Amort Sch'!K59</f>
        <v>15100658.80425765</v>
      </c>
      <c r="L86" s="50"/>
      <c r="M86" s="23"/>
    </row>
    <row r="87" spans="2:13" s="23" customFormat="1" ht="12.75" x14ac:dyDescent="0.2">
      <c r="B87" s="20">
        <v>44620</v>
      </c>
      <c r="D87" s="51">
        <f>'2017 GRC Gas Amort Sch'!D87+'2019 GRC Gas Amort Sch'!D60</f>
        <v>78886104.949999988</v>
      </c>
      <c r="E87" s="51">
        <f>'2017 GRC Gas Amort Sch'!E87+'2019 GRC Gas Amort Sch'!E60</f>
        <v>-31585283.99216551</v>
      </c>
      <c r="F87" s="51">
        <f>'2017 GRC Gas Amort Sch'!F87+'2019 GRC Gas Amort Sch'!F60</f>
        <v>47300820.957834482</v>
      </c>
      <c r="G87" s="51">
        <f>'2017 GRC Gas Amort Sch'!G87+'2019 GRC Gas Amort Sch'!G60</f>
        <v>-1314768.415833333</v>
      </c>
      <c r="H87" s="51">
        <f>'2017 GRC Gas Amort Sch'!H87+'2019 GRC Gas Amort Sch'!H60</f>
        <v>526421.39986942511</v>
      </c>
      <c r="I87" s="51">
        <f>'2017 GRC Gas Amort Sch'!I87+'2019 GRC Gas Amort Sch'!I60</f>
        <v>37718591.265324205</v>
      </c>
      <c r="J87" s="51">
        <f>'2017 GRC Gas Amort Sch'!J87+'2019 GRC Gas Amort Sch'!J60</f>
        <v>9582229.6925102808</v>
      </c>
      <c r="K87" s="51">
        <f>'2017 GRC Gas Amort Sch'!K87+'2019 GRC Gas Amort Sch'!K60</f>
        <v>14312311.788293742</v>
      </c>
      <c r="L87" s="50"/>
    </row>
    <row r="88" spans="2:13" ht="12.75" x14ac:dyDescent="0.2">
      <c r="B88" s="20">
        <v>44651</v>
      </c>
      <c r="C88" s="23"/>
      <c r="D88" s="51">
        <f>'2017 GRC Gas Amort Sch'!D88+'2019 GRC Gas Amort Sch'!D61</f>
        <v>78886104.949999988</v>
      </c>
      <c r="E88" s="51">
        <f>'2017 GRC Gas Amort Sch'!E88+'2019 GRC Gas Amort Sch'!E61</f>
        <v>-31585283.99216551</v>
      </c>
      <c r="F88" s="51">
        <f>'2017 GRC Gas Amort Sch'!F88+'2019 GRC Gas Amort Sch'!F61</f>
        <v>47300820.957834482</v>
      </c>
      <c r="G88" s="51">
        <f>'2017 GRC Gas Amort Sch'!G88+'2019 GRC Gas Amort Sch'!G61</f>
        <v>-1314768.415833333</v>
      </c>
      <c r="H88" s="51">
        <f>'2017 GRC Gas Amort Sch'!H88+'2019 GRC Gas Amort Sch'!H61</f>
        <v>526421.39986942511</v>
      </c>
      <c r="I88" s="51">
        <f>'2017 GRC Gas Amort Sch'!I88+'2019 GRC Gas Amort Sch'!I61</f>
        <v>38506938.281288117</v>
      </c>
      <c r="J88" s="51">
        <f>'2017 GRC Gas Amort Sch'!J88+'2019 GRC Gas Amort Sch'!J61</f>
        <v>8793882.6765463706</v>
      </c>
      <c r="K88" s="51">
        <f>'2017 GRC Gas Amort Sch'!K88+'2019 GRC Gas Amort Sch'!K61</f>
        <v>13523964.772329835</v>
      </c>
      <c r="L88" s="50"/>
      <c r="M88" s="23"/>
    </row>
    <row r="89" spans="2:13" ht="12.75" x14ac:dyDescent="0.2">
      <c r="B89" s="20">
        <v>44681</v>
      </c>
      <c r="C89" s="23"/>
      <c r="D89" s="51">
        <f>'2017 GRC Gas Amort Sch'!D89+'2019 GRC Gas Amort Sch'!D62</f>
        <v>78886104.949999988</v>
      </c>
      <c r="E89" s="51">
        <f>'2017 GRC Gas Amort Sch'!E89+'2019 GRC Gas Amort Sch'!E62</f>
        <v>-31585283.99216551</v>
      </c>
      <c r="F89" s="51">
        <f>'2017 GRC Gas Amort Sch'!F89+'2019 GRC Gas Amort Sch'!F62</f>
        <v>47300820.957834482</v>
      </c>
      <c r="G89" s="51">
        <f>'2017 GRC Gas Amort Sch'!G89+'2019 GRC Gas Amort Sch'!G62</f>
        <v>-1314768.415833333</v>
      </c>
      <c r="H89" s="51">
        <f>'2017 GRC Gas Amort Sch'!H89+'2019 GRC Gas Amort Sch'!H62</f>
        <v>526421.39986942511</v>
      </c>
      <c r="I89" s="51">
        <f>'2017 GRC Gas Amort Sch'!I89+'2019 GRC Gas Amort Sch'!I62</f>
        <v>39295285.297252029</v>
      </c>
      <c r="J89" s="51">
        <f>'2017 GRC Gas Amort Sch'!J89+'2019 GRC Gas Amort Sch'!J62</f>
        <v>8005535.6605824586</v>
      </c>
      <c r="K89" s="51">
        <f>'2017 GRC Gas Amort Sch'!K89+'2019 GRC Gas Amort Sch'!K62</f>
        <v>12735617.756365925</v>
      </c>
      <c r="L89" s="50"/>
      <c r="M89" s="23"/>
    </row>
    <row r="90" spans="2:13" ht="12.75" x14ac:dyDescent="0.2">
      <c r="B90" s="20">
        <v>44712</v>
      </c>
      <c r="C90" s="23"/>
      <c r="D90" s="51">
        <f>'2017 GRC Gas Amort Sch'!D90+'2019 GRC Gas Amort Sch'!D63</f>
        <v>78886104.949999988</v>
      </c>
      <c r="E90" s="51">
        <f>'2017 GRC Gas Amort Sch'!E90+'2019 GRC Gas Amort Sch'!E63</f>
        <v>-31585283.99216551</v>
      </c>
      <c r="F90" s="51">
        <f>'2017 GRC Gas Amort Sch'!F90+'2019 GRC Gas Amort Sch'!F63</f>
        <v>47300820.957834482</v>
      </c>
      <c r="G90" s="51">
        <f>'2017 GRC Gas Amort Sch'!G90+'2019 GRC Gas Amort Sch'!G63</f>
        <v>-1314768.415833333</v>
      </c>
      <c r="H90" s="51">
        <f>'2017 GRC Gas Amort Sch'!H90+'2019 GRC Gas Amort Sch'!H63</f>
        <v>526421.39986942511</v>
      </c>
      <c r="I90" s="51">
        <f>'2017 GRC Gas Amort Sch'!I90+'2019 GRC Gas Amort Sch'!I63</f>
        <v>40083632.313215934</v>
      </c>
      <c r="J90" s="51">
        <f>'2017 GRC Gas Amort Sch'!J90+'2019 GRC Gas Amort Sch'!J63</f>
        <v>7217188.6446185466</v>
      </c>
      <c r="K90" s="51">
        <f>'2017 GRC Gas Amort Sch'!K90+'2019 GRC Gas Amort Sch'!K63</f>
        <v>11947270.740402013</v>
      </c>
      <c r="L90" s="50"/>
      <c r="M90" s="23"/>
    </row>
    <row r="91" spans="2:13" ht="12.75" x14ac:dyDescent="0.2">
      <c r="B91" s="20">
        <v>44742</v>
      </c>
      <c r="C91" s="23"/>
      <c r="D91" s="51">
        <f>'2017 GRC Gas Amort Sch'!D91+'2019 GRC Gas Amort Sch'!D64</f>
        <v>78886104.949999988</v>
      </c>
      <c r="E91" s="51">
        <f>'2017 GRC Gas Amort Sch'!E91+'2019 GRC Gas Amort Sch'!E64</f>
        <v>-31585283.99216551</v>
      </c>
      <c r="F91" s="51">
        <f>'2017 GRC Gas Amort Sch'!F91+'2019 GRC Gas Amort Sch'!F64</f>
        <v>47300820.957834482</v>
      </c>
      <c r="G91" s="51">
        <f>'2017 GRC Gas Amort Sch'!G91+'2019 GRC Gas Amort Sch'!G64</f>
        <v>-1314768.415833333</v>
      </c>
      <c r="H91" s="51">
        <f>'2017 GRC Gas Amort Sch'!H91+'2019 GRC Gas Amort Sch'!H64</f>
        <v>526421.39986942511</v>
      </c>
      <c r="I91" s="51">
        <f>'2017 GRC Gas Amort Sch'!I91+'2019 GRC Gas Amort Sch'!I64</f>
        <v>40871979.329179846</v>
      </c>
      <c r="J91" s="51">
        <f>'2017 GRC Gas Amort Sch'!J91+'2019 GRC Gas Amort Sch'!J64</f>
        <v>6428841.6286546355</v>
      </c>
      <c r="K91" s="51">
        <f>'2017 GRC Gas Amort Sch'!K91+'2019 GRC Gas Amort Sch'!K64</f>
        <v>11158923.724438105</v>
      </c>
      <c r="L91" s="50"/>
      <c r="M91" s="23"/>
    </row>
    <row r="92" spans="2:13" ht="12.75" x14ac:dyDescent="0.2">
      <c r="B92" s="20">
        <v>44773</v>
      </c>
      <c r="C92" s="23"/>
      <c r="D92" s="51">
        <f>'2017 GRC Gas Amort Sch'!D92+'2019 GRC Gas Amort Sch'!D65</f>
        <v>78886104.949999988</v>
      </c>
      <c r="E92" s="51">
        <f>'2017 GRC Gas Amort Sch'!E92+'2019 GRC Gas Amort Sch'!E65</f>
        <v>-31585283.99216551</v>
      </c>
      <c r="F92" s="51">
        <f>'2017 GRC Gas Amort Sch'!F92+'2019 GRC Gas Amort Sch'!F65</f>
        <v>47300820.957834482</v>
      </c>
      <c r="G92" s="51">
        <f>'2017 GRC Gas Amort Sch'!G92+'2019 GRC Gas Amort Sch'!G65</f>
        <v>-1314768.415833333</v>
      </c>
      <c r="H92" s="51">
        <f>'2017 GRC Gas Amort Sch'!H92+'2019 GRC Gas Amort Sch'!H65</f>
        <v>526421.39986942511</v>
      </c>
      <c r="I92" s="51">
        <f>'2017 GRC Gas Amort Sch'!I92+'2019 GRC Gas Amort Sch'!I65</f>
        <v>41660326.345143758</v>
      </c>
      <c r="J92" s="51">
        <f>'2017 GRC Gas Amort Sch'!J92+'2019 GRC Gas Amort Sch'!J65</f>
        <v>5640494.6126907244</v>
      </c>
      <c r="K92" s="51">
        <f>'2017 GRC Gas Amort Sch'!K92+'2019 GRC Gas Amort Sch'!K65</f>
        <v>10370576.708474193</v>
      </c>
      <c r="L92" s="50"/>
      <c r="M92" s="23"/>
    </row>
    <row r="93" spans="2:13" ht="12.75" x14ac:dyDescent="0.2">
      <c r="B93" s="20">
        <v>44804</v>
      </c>
      <c r="C93" s="23"/>
      <c r="D93" s="51">
        <f>'2017 GRC Gas Amort Sch'!D93+'2019 GRC Gas Amort Sch'!D66</f>
        <v>78886104.949999988</v>
      </c>
      <c r="E93" s="51">
        <f>'2017 GRC Gas Amort Sch'!E93+'2019 GRC Gas Amort Sch'!E66</f>
        <v>-31585283.99216551</v>
      </c>
      <c r="F93" s="51">
        <f>'2017 GRC Gas Amort Sch'!F93+'2019 GRC Gas Amort Sch'!F66</f>
        <v>47300820.957834482</v>
      </c>
      <c r="G93" s="51">
        <f>'2017 GRC Gas Amort Sch'!G93+'2019 GRC Gas Amort Sch'!G66</f>
        <v>-1314768.415833333</v>
      </c>
      <c r="H93" s="51">
        <f>'2017 GRC Gas Amort Sch'!H93+'2019 GRC Gas Amort Sch'!H66</f>
        <v>526421.39986942511</v>
      </c>
      <c r="I93" s="51">
        <f>'2017 GRC Gas Amort Sch'!I93+'2019 GRC Gas Amort Sch'!I66</f>
        <v>42448673.36110767</v>
      </c>
      <c r="J93" s="51">
        <f>'2017 GRC Gas Amort Sch'!J93+'2019 GRC Gas Amort Sch'!J66</f>
        <v>4852147.5967268124</v>
      </c>
      <c r="K93" s="51">
        <f>'2017 GRC Gas Amort Sch'!K93+'2019 GRC Gas Amort Sch'!K66</f>
        <v>9582229.6925102826</v>
      </c>
      <c r="L93" s="50"/>
      <c r="M93" s="23"/>
    </row>
    <row r="94" spans="2:13" ht="12.75" x14ac:dyDescent="0.2">
      <c r="B94" s="20">
        <v>44834</v>
      </c>
      <c r="C94" s="23"/>
      <c r="D94" s="51">
        <f>'2017 GRC Gas Amort Sch'!D94+'2019 GRC Gas Amort Sch'!D67</f>
        <v>78886104.949999988</v>
      </c>
      <c r="E94" s="51">
        <f>'2017 GRC Gas Amort Sch'!E94+'2019 GRC Gas Amort Sch'!E67</f>
        <v>-31585283.99216551</v>
      </c>
      <c r="F94" s="51">
        <f>'2017 GRC Gas Amort Sch'!F94+'2019 GRC Gas Amort Sch'!F67</f>
        <v>47300820.957834482</v>
      </c>
      <c r="G94" s="51">
        <f>'2017 GRC Gas Amort Sch'!G94+'2019 GRC Gas Amort Sch'!G67</f>
        <v>-1314768.415833333</v>
      </c>
      <c r="H94" s="51">
        <f>'2017 GRC Gas Amort Sch'!H94+'2019 GRC Gas Amort Sch'!H67</f>
        <v>526421.39986942511</v>
      </c>
      <c r="I94" s="51">
        <f>'2017 GRC Gas Amort Sch'!I94+'2019 GRC Gas Amort Sch'!I67</f>
        <v>43237020.377071582</v>
      </c>
      <c r="J94" s="51">
        <f>'2017 GRC Gas Amort Sch'!J94+'2019 GRC Gas Amort Sch'!J67</f>
        <v>4063800.5807629009</v>
      </c>
      <c r="K94" s="51">
        <f>'2017 GRC Gas Amort Sch'!K94+'2019 GRC Gas Amort Sch'!K67</f>
        <v>8793882.6765463687</v>
      </c>
      <c r="L94" s="50"/>
      <c r="M94" s="23"/>
    </row>
    <row r="95" spans="2:13" ht="12.75" x14ac:dyDescent="0.2">
      <c r="B95" s="20">
        <v>44865</v>
      </c>
      <c r="C95" s="23"/>
      <c r="D95" s="51">
        <f>'2017 GRC Gas Amort Sch'!D95+'2019 GRC Gas Amort Sch'!D68</f>
        <v>78886104.949999988</v>
      </c>
      <c r="E95" s="51">
        <f>'2017 GRC Gas Amort Sch'!E95+'2019 GRC Gas Amort Sch'!E68</f>
        <v>-31585283.99216551</v>
      </c>
      <c r="F95" s="51">
        <f>'2017 GRC Gas Amort Sch'!F95+'2019 GRC Gas Amort Sch'!F68</f>
        <v>47300820.957834482</v>
      </c>
      <c r="G95" s="51">
        <f>'2017 GRC Gas Amort Sch'!G95+'2019 GRC Gas Amort Sch'!G68</f>
        <v>-1314768.415833333</v>
      </c>
      <c r="H95" s="51">
        <f>'2017 GRC Gas Amort Sch'!H95+'2019 GRC Gas Amort Sch'!H68</f>
        <v>526421.39986942511</v>
      </c>
      <c r="I95" s="51">
        <f>'2017 GRC Gas Amort Sch'!I95+'2019 GRC Gas Amort Sch'!I68</f>
        <v>44025367.393035494</v>
      </c>
      <c r="J95" s="51">
        <f>'2017 GRC Gas Amort Sch'!J95+'2019 GRC Gas Amort Sch'!J68</f>
        <v>3275453.5647989893</v>
      </c>
      <c r="K95" s="51">
        <f>'2017 GRC Gas Amort Sch'!K95+'2019 GRC Gas Amort Sch'!K68</f>
        <v>8005535.6605824586</v>
      </c>
      <c r="L95" s="50"/>
      <c r="M95" s="23"/>
    </row>
    <row r="96" spans="2:13" ht="12.75" x14ac:dyDescent="0.2">
      <c r="B96" s="20">
        <v>44895</v>
      </c>
      <c r="C96" s="23"/>
      <c r="D96" s="51">
        <f>'2017 GRC Gas Amort Sch'!D96+'2019 GRC Gas Amort Sch'!D69</f>
        <v>78886104.949999988</v>
      </c>
      <c r="E96" s="51">
        <f>'2017 GRC Gas Amort Sch'!E96+'2019 GRC Gas Amort Sch'!E69</f>
        <v>-31585283.99216551</v>
      </c>
      <c r="F96" s="51">
        <f>'2017 GRC Gas Amort Sch'!F96+'2019 GRC Gas Amort Sch'!F69</f>
        <v>47300820.957834482</v>
      </c>
      <c r="G96" s="51">
        <f>'2017 GRC Gas Amort Sch'!G96+'2019 GRC Gas Amort Sch'!G69</f>
        <v>-1314768.415833333</v>
      </c>
      <c r="H96" s="51">
        <f>'2017 GRC Gas Amort Sch'!H96+'2019 GRC Gas Amort Sch'!H69</f>
        <v>526421.39986942511</v>
      </c>
      <c r="I96" s="51">
        <f>'2017 GRC Gas Amort Sch'!I96+'2019 GRC Gas Amort Sch'!I69</f>
        <v>44813714.408999406</v>
      </c>
      <c r="J96" s="51">
        <f>'2017 GRC Gas Amort Sch'!J96+'2019 GRC Gas Amort Sch'!J69</f>
        <v>2487106.5488350778</v>
      </c>
      <c r="K96" s="51">
        <f>'2017 GRC Gas Amort Sch'!K96+'2019 GRC Gas Amort Sch'!K69</f>
        <v>7217188.6446185466</v>
      </c>
      <c r="L96" s="50"/>
    </row>
    <row r="97" spans="2:12" ht="12.75" x14ac:dyDescent="0.2">
      <c r="B97" s="22">
        <v>44926</v>
      </c>
      <c r="C97" s="23"/>
      <c r="D97" s="51">
        <f>'2017 GRC Gas Amort Sch'!D97+'2019 GRC Gas Amort Sch'!D70</f>
        <v>78886104.949999988</v>
      </c>
      <c r="E97" s="51">
        <f>'2017 GRC Gas Amort Sch'!E97+'2019 GRC Gas Amort Sch'!E70</f>
        <v>-31585283.99216551</v>
      </c>
      <c r="F97" s="51">
        <f>'2017 GRC Gas Amort Sch'!F97+'2019 GRC Gas Amort Sch'!F70</f>
        <v>47300820.957834482</v>
      </c>
      <c r="G97" s="51">
        <f>'2017 GRC Gas Amort Sch'!G97+'2019 GRC Gas Amort Sch'!G70</f>
        <v>-810197.29583333305</v>
      </c>
      <c r="H97" s="51">
        <f>'2017 GRC Gas Amort Sch'!H97+'2019 GRC Gas Amort Sch'!H70</f>
        <v>322502.30986942514</v>
      </c>
      <c r="I97" s="51">
        <f>'2017 GRC Gas Amort Sch'!I97+'2019 GRC Gas Amort Sch'!I70</f>
        <v>45301409.394963309</v>
      </c>
      <c r="J97" s="51">
        <f>'2017 GRC Gas Amort Sch'!J97+'2019 GRC Gas Amort Sch'!J70</f>
        <v>1999411.5628712047</v>
      </c>
      <c r="K97" s="51">
        <f>'2017 GRC Gas Amort Sch'!K97+'2019 GRC Gas Amort Sch'!K70</f>
        <v>6441368.7965713032</v>
      </c>
      <c r="L97" s="50">
        <f>-SUM(G86:H97)</f>
        <v>9159512.1615668964</v>
      </c>
    </row>
    <row r="98" spans="2:12" s="23" customFormat="1" ht="12.75" x14ac:dyDescent="0.2">
      <c r="B98" s="20">
        <v>44957</v>
      </c>
      <c r="D98" s="51">
        <f>'2017 GRC Gas Amort Sch'!D98+'2019 GRC Gas Amort Sch'!D71</f>
        <v>6693621.5100000072</v>
      </c>
      <c r="E98" s="51">
        <f>'2017 GRC Gas Amort Sch'!E98+'2019 GRC Gas Amort Sch'!E71</f>
        <v>-2409168.1609902824</v>
      </c>
      <c r="F98" s="51">
        <f>'2017 GRC Gas Amort Sch'!F98+'2019 GRC Gas Amort Sch'!F71</f>
        <v>4284453.3490097243</v>
      </c>
      <c r="G98" s="51">
        <f>'2017 GRC Gas Amort Sch'!G98+'2019 GRC Gas Amort Sch'!G71</f>
        <v>-111560.35850000012</v>
      </c>
      <c r="H98" s="51">
        <f>'2017 GRC Gas Amort Sch'!H98+'2019 GRC Gas Amort Sch'!H71</f>
        <v>40152.802683171372</v>
      </c>
      <c r="I98" s="51">
        <f>'2017 GRC Gas Amort Sch'!I98+'2019 GRC Gas Amort Sch'!I71</f>
        <v>2356449.3419553484</v>
      </c>
      <c r="J98" s="51">
        <f>'2017 GRC Gas Amort Sch'!J98+'2019 GRC Gas Amort Sch'!J71</f>
        <v>1928004.007054376</v>
      </c>
      <c r="K98" s="51">
        <f>'2017 GRC Gas Amort Sch'!K98+'2019 GRC Gas Amort Sch'!K71</f>
        <v>2356449.3419553484</v>
      </c>
      <c r="L98" s="50"/>
    </row>
    <row r="99" spans="2:12" s="23" customFormat="1" ht="12.75" x14ac:dyDescent="0.2">
      <c r="B99" s="20">
        <v>44985</v>
      </c>
      <c r="D99" s="51">
        <f>'2017 GRC Gas Amort Sch'!D99+'2019 GRC Gas Amort Sch'!D72</f>
        <v>6693621.5100000072</v>
      </c>
      <c r="E99" s="51">
        <f>'2017 GRC Gas Amort Sch'!E99+'2019 GRC Gas Amort Sch'!E72</f>
        <v>-2409168.1609902824</v>
      </c>
      <c r="F99" s="51">
        <f>'2017 GRC Gas Amort Sch'!F99+'2019 GRC Gas Amort Sch'!F72</f>
        <v>4284453.3490097243</v>
      </c>
      <c r="G99" s="51">
        <f>'2017 GRC Gas Amort Sch'!G99+'2019 GRC Gas Amort Sch'!G72</f>
        <v>-111560.35850000012</v>
      </c>
      <c r="H99" s="51">
        <f>'2017 GRC Gas Amort Sch'!H99+'2019 GRC Gas Amort Sch'!H72</f>
        <v>40152.802683171372</v>
      </c>
      <c r="I99" s="51">
        <f>'2017 GRC Gas Amort Sch'!I99+'2019 GRC Gas Amort Sch'!I72</f>
        <v>2427856.8977721771</v>
      </c>
      <c r="J99" s="51">
        <f>'2017 GRC Gas Amort Sch'!J99+'2019 GRC Gas Amort Sch'!J72</f>
        <v>1856596.4512375472</v>
      </c>
      <c r="K99" s="51">
        <f>'2017 GRC Gas Amort Sch'!K99+'2019 GRC Gas Amort Sch'!K72</f>
        <v>2285041.7861385192</v>
      </c>
      <c r="L99" s="50"/>
    </row>
    <row r="100" spans="2:12" s="23" customFormat="1" ht="12.75" x14ac:dyDescent="0.2">
      <c r="B100" s="20">
        <v>45016</v>
      </c>
      <c r="D100" s="51">
        <f>'2017 GRC Gas Amort Sch'!D100+'2019 GRC Gas Amort Sch'!D73</f>
        <v>6693621.5100000072</v>
      </c>
      <c r="E100" s="51">
        <f>'2017 GRC Gas Amort Sch'!E100+'2019 GRC Gas Amort Sch'!E73</f>
        <v>-2409168.1609902824</v>
      </c>
      <c r="F100" s="51">
        <f>'2017 GRC Gas Amort Sch'!F100+'2019 GRC Gas Amort Sch'!F73</f>
        <v>4284453.3490097243</v>
      </c>
      <c r="G100" s="51">
        <f>'2017 GRC Gas Amort Sch'!G100+'2019 GRC Gas Amort Sch'!G73</f>
        <v>-111560.35850000012</v>
      </c>
      <c r="H100" s="51">
        <f>'2017 GRC Gas Amort Sch'!H100+'2019 GRC Gas Amort Sch'!H73</f>
        <v>40152.802683171372</v>
      </c>
      <c r="I100" s="51">
        <f>'2017 GRC Gas Amort Sch'!I100+'2019 GRC Gas Amort Sch'!I73</f>
        <v>2499264.4535890059</v>
      </c>
      <c r="J100" s="51">
        <f>'2017 GRC Gas Amort Sch'!J100+'2019 GRC Gas Amort Sch'!J73</f>
        <v>1785188.8954207185</v>
      </c>
      <c r="K100" s="51">
        <f>'2017 GRC Gas Amort Sch'!K100+'2019 GRC Gas Amort Sch'!K73</f>
        <v>2213634.2303216909</v>
      </c>
      <c r="L100" s="50"/>
    </row>
    <row r="101" spans="2:12" s="23" customFormat="1" ht="12.75" x14ac:dyDescent="0.2">
      <c r="B101" s="20">
        <v>45046</v>
      </c>
      <c r="D101" s="51">
        <f>'2017 GRC Gas Amort Sch'!D101+'2019 GRC Gas Amort Sch'!D74</f>
        <v>6693621.5100000072</v>
      </c>
      <c r="E101" s="51">
        <f>'2017 GRC Gas Amort Sch'!E101+'2019 GRC Gas Amort Sch'!E74</f>
        <v>-2409168.1609902824</v>
      </c>
      <c r="F101" s="51">
        <f>'2017 GRC Gas Amort Sch'!F101+'2019 GRC Gas Amort Sch'!F74</f>
        <v>4284453.3490097243</v>
      </c>
      <c r="G101" s="51">
        <f>'2017 GRC Gas Amort Sch'!G101+'2019 GRC Gas Amort Sch'!G74</f>
        <v>-111560.35850000012</v>
      </c>
      <c r="H101" s="51">
        <f>'2017 GRC Gas Amort Sch'!H101+'2019 GRC Gas Amort Sch'!H74</f>
        <v>40152.802683171372</v>
      </c>
      <c r="I101" s="51">
        <f>'2017 GRC Gas Amort Sch'!I101+'2019 GRC Gas Amort Sch'!I74</f>
        <v>2570672.0094058346</v>
      </c>
      <c r="J101" s="51">
        <f>'2017 GRC Gas Amort Sch'!J101+'2019 GRC Gas Amort Sch'!J74</f>
        <v>1713781.3396038897</v>
      </c>
      <c r="K101" s="51">
        <f>'2017 GRC Gas Amort Sch'!K101+'2019 GRC Gas Amort Sch'!K74</f>
        <v>2142226.6745048626</v>
      </c>
      <c r="L101" s="50"/>
    </row>
    <row r="102" spans="2:12" s="23" customFormat="1" ht="12.75" x14ac:dyDescent="0.2">
      <c r="B102" s="20">
        <v>45077</v>
      </c>
      <c r="D102" s="51">
        <f>'2017 GRC Gas Amort Sch'!D102+'2019 GRC Gas Amort Sch'!D75</f>
        <v>6693621.5100000072</v>
      </c>
      <c r="E102" s="51">
        <f>'2017 GRC Gas Amort Sch'!E102+'2019 GRC Gas Amort Sch'!E75</f>
        <v>-2409168.1609902824</v>
      </c>
      <c r="F102" s="51">
        <f>'2017 GRC Gas Amort Sch'!F102+'2019 GRC Gas Amort Sch'!F75</f>
        <v>4284453.3490097243</v>
      </c>
      <c r="G102" s="51">
        <f>'2017 GRC Gas Amort Sch'!G102+'2019 GRC Gas Amort Sch'!G75</f>
        <v>-111560.35850000012</v>
      </c>
      <c r="H102" s="51">
        <f>'2017 GRC Gas Amort Sch'!H102+'2019 GRC Gas Amort Sch'!H75</f>
        <v>40152.802683171372</v>
      </c>
      <c r="I102" s="51">
        <f>'2017 GRC Gas Amort Sch'!I102+'2019 GRC Gas Amort Sch'!I75</f>
        <v>2642079.5652226633</v>
      </c>
      <c r="J102" s="51">
        <f>'2017 GRC Gas Amort Sch'!J102+'2019 GRC Gas Amort Sch'!J75</f>
        <v>1642373.783787061</v>
      </c>
      <c r="K102" s="51">
        <f>'2017 GRC Gas Amort Sch'!K102+'2019 GRC Gas Amort Sch'!K75</f>
        <v>2070819.1186880337</v>
      </c>
      <c r="L102" s="50"/>
    </row>
    <row r="103" spans="2:12" s="23" customFormat="1" ht="12.75" x14ac:dyDescent="0.2">
      <c r="B103" s="20">
        <v>45107</v>
      </c>
      <c r="D103" s="51">
        <f>'2017 GRC Gas Amort Sch'!D103+'2019 GRC Gas Amort Sch'!D76</f>
        <v>6693621.5100000072</v>
      </c>
      <c r="E103" s="51">
        <f>'2017 GRC Gas Amort Sch'!E103+'2019 GRC Gas Amort Sch'!E76</f>
        <v>-2409168.1609902824</v>
      </c>
      <c r="F103" s="51">
        <f>'2017 GRC Gas Amort Sch'!F103+'2019 GRC Gas Amort Sch'!F76</f>
        <v>4284453.3490097243</v>
      </c>
      <c r="G103" s="51">
        <f>'2017 GRC Gas Amort Sch'!G103+'2019 GRC Gas Amort Sch'!G76</f>
        <v>-111560.35850000012</v>
      </c>
      <c r="H103" s="51">
        <f>'2017 GRC Gas Amort Sch'!H103+'2019 GRC Gas Amort Sch'!H76</f>
        <v>40152.802683171372</v>
      </c>
      <c r="I103" s="51">
        <f>'2017 GRC Gas Amort Sch'!I103+'2019 GRC Gas Amort Sch'!I76</f>
        <v>2713487.1210394921</v>
      </c>
      <c r="J103" s="51">
        <f>'2017 GRC Gas Amort Sch'!J103+'2019 GRC Gas Amort Sch'!J76</f>
        <v>1570966.2279702323</v>
      </c>
      <c r="K103" s="51">
        <f>'2017 GRC Gas Amort Sch'!K103+'2019 GRC Gas Amort Sch'!K76</f>
        <v>1999411.5628712047</v>
      </c>
      <c r="L103" s="50"/>
    </row>
    <row r="104" spans="2:12" s="23" customFormat="1" ht="12.75" x14ac:dyDescent="0.2">
      <c r="B104" s="20">
        <v>45138</v>
      </c>
      <c r="D104" s="51">
        <f>'2017 GRC Gas Amort Sch'!D104+'2019 GRC Gas Amort Sch'!D77</f>
        <v>6693621.5100000072</v>
      </c>
      <c r="E104" s="51">
        <f>'2017 GRC Gas Amort Sch'!E104+'2019 GRC Gas Amort Sch'!E77</f>
        <v>-2409168.1609902824</v>
      </c>
      <c r="F104" s="51">
        <f>'2017 GRC Gas Amort Sch'!F104+'2019 GRC Gas Amort Sch'!F77</f>
        <v>4284453.3490097243</v>
      </c>
      <c r="G104" s="51">
        <f>'2017 GRC Gas Amort Sch'!G104+'2019 GRC Gas Amort Sch'!G77</f>
        <v>-111560.35850000012</v>
      </c>
      <c r="H104" s="51">
        <f>'2017 GRC Gas Amort Sch'!H104+'2019 GRC Gas Amort Sch'!H77</f>
        <v>40152.802683171372</v>
      </c>
      <c r="I104" s="51">
        <f>'2017 GRC Gas Amort Sch'!I104+'2019 GRC Gas Amort Sch'!I77</f>
        <v>2784894.6768563208</v>
      </c>
      <c r="J104" s="51">
        <f>'2017 GRC Gas Amort Sch'!J104+'2019 GRC Gas Amort Sch'!J77</f>
        <v>1499558.6721534035</v>
      </c>
      <c r="K104" s="51">
        <f>'2017 GRC Gas Amort Sch'!K104+'2019 GRC Gas Amort Sch'!K77</f>
        <v>1928004.0070543757</v>
      </c>
      <c r="L104" s="50"/>
    </row>
    <row r="105" spans="2:12" s="23" customFormat="1" ht="12.75" x14ac:dyDescent="0.2">
      <c r="B105" s="20">
        <v>45169</v>
      </c>
      <c r="D105" s="51">
        <f>'2017 GRC Gas Amort Sch'!D105+'2019 GRC Gas Amort Sch'!D78</f>
        <v>6693621.5100000072</v>
      </c>
      <c r="E105" s="51">
        <f>'2017 GRC Gas Amort Sch'!E105+'2019 GRC Gas Amort Sch'!E78</f>
        <v>-2409168.1609902824</v>
      </c>
      <c r="F105" s="51">
        <f>'2017 GRC Gas Amort Sch'!F105+'2019 GRC Gas Amort Sch'!F78</f>
        <v>4284453.3490097243</v>
      </c>
      <c r="G105" s="51">
        <f>'2017 GRC Gas Amort Sch'!G105+'2019 GRC Gas Amort Sch'!G78</f>
        <v>-111560.35850000012</v>
      </c>
      <c r="H105" s="51">
        <f>'2017 GRC Gas Amort Sch'!H105+'2019 GRC Gas Amort Sch'!H78</f>
        <v>40152.802683171372</v>
      </c>
      <c r="I105" s="51">
        <f>'2017 GRC Gas Amort Sch'!I105+'2019 GRC Gas Amort Sch'!I78</f>
        <v>2856302.2326731496</v>
      </c>
      <c r="J105" s="51">
        <f>'2017 GRC Gas Amort Sch'!J105+'2019 GRC Gas Amort Sch'!J78</f>
        <v>1428151.1163365748</v>
      </c>
      <c r="K105" s="51">
        <f>'2017 GRC Gas Amort Sch'!K105+'2019 GRC Gas Amort Sch'!K78</f>
        <v>1856596.4512375472</v>
      </c>
      <c r="L105" s="50"/>
    </row>
    <row r="106" spans="2:12" s="23" customFormat="1" ht="12.75" x14ac:dyDescent="0.2">
      <c r="B106" s="22">
        <v>45199</v>
      </c>
      <c r="D106" s="51">
        <f>'2017 GRC Gas Amort Sch'!D106+'2019 GRC Gas Amort Sch'!D79</f>
        <v>6693621.5100000072</v>
      </c>
      <c r="E106" s="51">
        <f>'2017 GRC Gas Amort Sch'!E106+'2019 GRC Gas Amort Sch'!E79</f>
        <v>-2409168.1609902824</v>
      </c>
      <c r="F106" s="51">
        <f>'2017 GRC Gas Amort Sch'!F106+'2019 GRC Gas Amort Sch'!F79</f>
        <v>4284453.3490097243</v>
      </c>
      <c r="G106" s="51">
        <f>'2017 GRC Gas Amort Sch'!G106+'2019 GRC Gas Amort Sch'!G79</f>
        <v>-111560.35850000012</v>
      </c>
      <c r="H106" s="51">
        <f>'2017 GRC Gas Amort Sch'!H106+'2019 GRC Gas Amort Sch'!H79</f>
        <v>40152.802683171372</v>
      </c>
      <c r="I106" s="51">
        <f>'2017 GRC Gas Amort Sch'!I106+'2019 GRC Gas Amort Sch'!I79</f>
        <v>2927709.7884899783</v>
      </c>
      <c r="J106" s="51">
        <f>'2017 GRC Gas Amort Sch'!J106+'2019 GRC Gas Amort Sch'!J79</f>
        <v>1356743.560519746</v>
      </c>
      <c r="K106" s="51">
        <f>'2017 GRC Gas Amort Sch'!K106+'2019 GRC Gas Amort Sch'!K79</f>
        <v>1785188.895420718</v>
      </c>
      <c r="L106" s="50"/>
    </row>
    <row r="107" spans="2:12" s="23" customFormat="1" ht="12.75" x14ac:dyDescent="0.2">
      <c r="B107" s="20">
        <v>45230</v>
      </c>
      <c r="D107" s="51">
        <f>'2017 GRC Gas Amort Sch'!D107+'2019 GRC Gas Amort Sch'!D80</f>
        <v>6693621.5100000072</v>
      </c>
      <c r="E107" s="51">
        <f>'2017 GRC Gas Amort Sch'!E107+'2019 GRC Gas Amort Sch'!E80</f>
        <v>-2409168.1609902824</v>
      </c>
      <c r="F107" s="51">
        <f>'2017 GRC Gas Amort Sch'!F107+'2019 GRC Gas Amort Sch'!F80</f>
        <v>4284453.3490097243</v>
      </c>
      <c r="G107" s="51">
        <f>'2017 GRC Gas Amort Sch'!G107+'2019 GRC Gas Amort Sch'!G80</f>
        <v>-111560.35850000012</v>
      </c>
      <c r="H107" s="51">
        <f>'2017 GRC Gas Amort Sch'!H107+'2019 GRC Gas Amort Sch'!H80</f>
        <v>40152.802683171372</v>
      </c>
      <c r="I107" s="51">
        <f>'2017 GRC Gas Amort Sch'!I107+'2019 GRC Gas Amort Sch'!I80</f>
        <v>2999117.344306807</v>
      </c>
      <c r="J107" s="51">
        <f>'2017 GRC Gas Amort Sch'!J107+'2019 GRC Gas Amort Sch'!J80</f>
        <v>1285336.0047029173</v>
      </c>
      <c r="K107" s="51">
        <f>'2017 GRC Gas Amort Sch'!K107+'2019 GRC Gas Amort Sch'!K80</f>
        <v>1713781.3396038897</v>
      </c>
      <c r="L107" s="50"/>
    </row>
    <row r="108" spans="2:12" s="23" customFormat="1" ht="12.75" x14ac:dyDescent="0.2">
      <c r="B108" s="20">
        <v>45260</v>
      </c>
      <c r="D108" s="51">
        <f>'2017 GRC Gas Amort Sch'!D108+'2019 GRC Gas Amort Sch'!D81</f>
        <v>6693621.5100000072</v>
      </c>
      <c r="E108" s="51">
        <f>'2017 GRC Gas Amort Sch'!E108+'2019 GRC Gas Amort Sch'!E81</f>
        <v>-2409168.1609902824</v>
      </c>
      <c r="F108" s="51">
        <f>'2017 GRC Gas Amort Sch'!F108+'2019 GRC Gas Amort Sch'!F81</f>
        <v>4284453.3490097243</v>
      </c>
      <c r="G108" s="51">
        <f>'2017 GRC Gas Amort Sch'!G108+'2019 GRC Gas Amort Sch'!G81</f>
        <v>-111560.35850000012</v>
      </c>
      <c r="H108" s="51">
        <f>'2017 GRC Gas Amort Sch'!H108+'2019 GRC Gas Amort Sch'!H81</f>
        <v>40152.802683171372</v>
      </c>
      <c r="I108" s="51">
        <f>'2017 GRC Gas Amort Sch'!I108+'2019 GRC Gas Amort Sch'!I81</f>
        <v>3070524.9001236358</v>
      </c>
      <c r="J108" s="51">
        <f>'2017 GRC Gas Amort Sch'!J108+'2019 GRC Gas Amort Sch'!J81</f>
        <v>1213928.4488860886</v>
      </c>
      <c r="K108" s="51">
        <f>'2017 GRC Gas Amort Sch'!K108+'2019 GRC Gas Amort Sch'!K81</f>
        <v>1642373.7837870612</v>
      </c>
      <c r="L108" s="50"/>
    </row>
    <row r="109" spans="2:12" s="23" customFormat="1" ht="12.75" x14ac:dyDescent="0.2">
      <c r="B109" s="20">
        <v>45291</v>
      </c>
      <c r="D109" s="51">
        <f>'2017 GRC Gas Amort Sch'!D109+'2019 GRC Gas Amort Sch'!D82</f>
        <v>6693621.5100000072</v>
      </c>
      <c r="E109" s="51">
        <f>'2017 GRC Gas Amort Sch'!E109+'2019 GRC Gas Amort Sch'!E82</f>
        <v>-2409168.1609902824</v>
      </c>
      <c r="F109" s="51">
        <f>'2017 GRC Gas Amort Sch'!F109+'2019 GRC Gas Amort Sch'!F82</f>
        <v>4284453.3490097243</v>
      </c>
      <c r="G109" s="51">
        <f>'2017 GRC Gas Amort Sch'!G109+'2019 GRC Gas Amort Sch'!G82</f>
        <v>-111560.35850000012</v>
      </c>
      <c r="H109" s="51">
        <f>'2017 GRC Gas Amort Sch'!H109+'2019 GRC Gas Amort Sch'!H82</f>
        <v>40152.802683171372</v>
      </c>
      <c r="I109" s="51">
        <f>'2017 GRC Gas Amort Sch'!I109+'2019 GRC Gas Amort Sch'!I82</f>
        <v>3141932.4559404645</v>
      </c>
      <c r="J109" s="51">
        <f>'2017 GRC Gas Amort Sch'!J109+'2019 GRC Gas Amort Sch'!J82</f>
        <v>1142520.8930692598</v>
      </c>
      <c r="K109" s="51">
        <f>'2017 GRC Gas Amort Sch'!K109+'2019 GRC Gas Amort Sch'!K82</f>
        <v>1570966.2279702323</v>
      </c>
      <c r="L109" s="50">
        <f>-SUM(G98:H109)</f>
        <v>856890.66980194487</v>
      </c>
    </row>
    <row r="110" spans="2:12" s="23" customFormat="1" ht="12.75" x14ac:dyDescent="0.2">
      <c r="B110" s="20">
        <v>45322</v>
      </c>
      <c r="D110" s="51">
        <f>'2017 GRC Gas Amort Sch'!D110+'2019 GRC Gas Amort Sch'!D83</f>
        <v>6693621.5100000072</v>
      </c>
      <c r="E110" s="51">
        <f>'2017 GRC Gas Amort Sch'!E110+'2019 GRC Gas Amort Sch'!E83</f>
        <v>-2409168.1609902824</v>
      </c>
      <c r="F110" s="51">
        <f>'2017 GRC Gas Amort Sch'!F110+'2019 GRC Gas Amort Sch'!F83</f>
        <v>4284453.3490097243</v>
      </c>
      <c r="G110" s="51">
        <f>'2017 GRC Gas Amort Sch'!G110+'2019 GRC Gas Amort Sch'!G83</f>
        <v>-111560.35850000012</v>
      </c>
      <c r="H110" s="51">
        <f>'2017 GRC Gas Amort Sch'!H110+'2019 GRC Gas Amort Sch'!H83</f>
        <v>40152.802683171372</v>
      </c>
      <c r="I110" s="51">
        <f>'2017 GRC Gas Amort Sch'!I110+'2019 GRC Gas Amort Sch'!I83</f>
        <v>3213340.0117572933</v>
      </c>
      <c r="J110" s="51">
        <f>'2017 GRC Gas Amort Sch'!J110+'2019 GRC Gas Amort Sch'!J83</f>
        <v>1071113.3372524311</v>
      </c>
      <c r="K110" s="51">
        <f>'2017 GRC Gas Amort Sch'!K110+'2019 GRC Gas Amort Sch'!K83</f>
        <v>1499558.6721534033</v>
      </c>
      <c r="L110" s="50"/>
    </row>
    <row r="111" spans="2:12" s="23" customFormat="1" ht="12.75" x14ac:dyDescent="0.2">
      <c r="B111" s="20">
        <v>45351</v>
      </c>
      <c r="D111" s="51">
        <f>'2017 GRC Gas Amort Sch'!D111+'2019 GRC Gas Amort Sch'!D84</f>
        <v>6693621.5100000072</v>
      </c>
      <c r="E111" s="51">
        <f>'2017 GRC Gas Amort Sch'!E111+'2019 GRC Gas Amort Sch'!E84</f>
        <v>-2409168.1609902824</v>
      </c>
      <c r="F111" s="51">
        <f>'2017 GRC Gas Amort Sch'!F111+'2019 GRC Gas Amort Sch'!F84</f>
        <v>4284453.3490097243</v>
      </c>
      <c r="G111" s="51">
        <f>'2017 GRC Gas Amort Sch'!G111+'2019 GRC Gas Amort Sch'!G84</f>
        <v>-111560.35850000012</v>
      </c>
      <c r="H111" s="51">
        <f>'2017 GRC Gas Amort Sch'!H111+'2019 GRC Gas Amort Sch'!H84</f>
        <v>40152.802683171372</v>
      </c>
      <c r="I111" s="51">
        <f>'2017 GRC Gas Amort Sch'!I111+'2019 GRC Gas Amort Sch'!I84</f>
        <v>3284747.567574122</v>
      </c>
      <c r="J111" s="51">
        <f>'2017 GRC Gas Amort Sch'!J111+'2019 GRC Gas Amort Sch'!J84</f>
        <v>999705.78143560234</v>
      </c>
      <c r="K111" s="51">
        <f>'2017 GRC Gas Amort Sch'!K111+'2019 GRC Gas Amort Sch'!K84</f>
        <v>1428151.1163365748</v>
      </c>
      <c r="L111" s="50"/>
    </row>
    <row r="112" spans="2:12" s="23" customFormat="1" ht="12.75" x14ac:dyDescent="0.2">
      <c r="B112" s="20">
        <v>45382</v>
      </c>
      <c r="D112" s="51">
        <f>'2017 GRC Gas Amort Sch'!D112+'2019 GRC Gas Amort Sch'!D85</f>
        <v>6693621.5100000072</v>
      </c>
      <c r="E112" s="51">
        <f>'2017 GRC Gas Amort Sch'!E112+'2019 GRC Gas Amort Sch'!E85</f>
        <v>-2409168.1609902824</v>
      </c>
      <c r="F112" s="51">
        <f>'2017 GRC Gas Amort Sch'!F112+'2019 GRC Gas Amort Sch'!F85</f>
        <v>4284453.3490097243</v>
      </c>
      <c r="G112" s="51">
        <f>'2017 GRC Gas Amort Sch'!G112+'2019 GRC Gas Amort Sch'!G85</f>
        <v>-111560.35850000012</v>
      </c>
      <c r="H112" s="51">
        <f>'2017 GRC Gas Amort Sch'!H112+'2019 GRC Gas Amort Sch'!H85</f>
        <v>40152.802683171372</v>
      </c>
      <c r="I112" s="51">
        <f>'2017 GRC Gas Amort Sch'!I112+'2019 GRC Gas Amort Sch'!I85</f>
        <v>3356155.1233909507</v>
      </c>
      <c r="J112" s="51">
        <f>'2017 GRC Gas Amort Sch'!J112+'2019 GRC Gas Amort Sch'!J85</f>
        <v>928298.22561877361</v>
      </c>
      <c r="K112" s="51">
        <f>'2017 GRC Gas Amort Sch'!K112+'2019 GRC Gas Amort Sch'!K85</f>
        <v>1356743.560519746</v>
      </c>
      <c r="L112" s="50"/>
    </row>
    <row r="113" spans="2:12" s="23" customFormat="1" ht="12.75" x14ac:dyDescent="0.2">
      <c r="B113" s="20">
        <v>45412</v>
      </c>
      <c r="D113" s="51">
        <f>'2017 GRC Gas Amort Sch'!D113+'2019 GRC Gas Amort Sch'!D86</f>
        <v>6693621.5100000072</v>
      </c>
      <c r="E113" s="51">
        <f>'2017 GRC Gas Amort Sch'!E113+'2019 GRC Gas Amort Sch'!E86</f>
        <v>-2409168.1609902824</v>
      </c>
      <c r="F113" s="51">
        <f>'2017 GRC Gas Amort Sch'!F113+'2019 GRC Gas Amort Sch'!F86</f>
        <v>4284453.3490097243</v>
      </c>
      <c r="G113" s="51">
        <f>'2017 GRC Gas Amort Sch'!G113+'2019 GRC Gas Amort Sch'!G86</f>
        <v>-111560.35850000012</v>
      </c>
      <c r="H113" s="51">
        <f>'2017 GRC Gas Amort Sch'!H113+'2019 GRC Gas Amort Sch'!H86</f>
        <v>40152.802683171372</v>
      </c>
      <c r="I113" s="51">
        <f>'2017 GRC Gas Amort Sch'!I113+'2019 GRC Gas Amort Sch'!I86</f>
        <v>3427562.6792077795</v>
      </c>
      <c r="J113" s="51">
        <f>'2017 GRC Gas Amort Sch'!J113+'2019 GRC Gas Amort Sch'!J86</f>
        <v>856890.66980194487</v>
      </c>
      <c r="K113" s="51">
        <f>'2017 GRC Gas Amort Sch'!K113+'2019 GRC Gas Amort Sch'!K86</f>
        <v>1285336.0047029173</v>
      </c>
      <c r="L113" s="50"/>
    </row>
    <row r="114" spans="2:12" s="23" customFormat="1" ht="12.75" x14ac:dyDescent="0.2">
      <c r="B114" s="20">
        <v>45443</v>
      </c>
      <c r="D114" s="51">
        <f>'2017 GRC Gas Amort Sch'!D114+'2019 GRC Gas Amort Sch'!D87</f>
        <v>6693621.5100000072</v>
      </c>
      <c r="E114" s="51">
        <f>'2017 GRC Gas Amort Sch'!E114+'2019 GRC Gas Amort Sch'!E87</f>
        <v>-2409168.1609902824</v>
      </c>
      <c r="F114" s="51">
        <f>'2017 GRC Gas Amort Sch'!F114+'2019 GRC Gas Amort Sch'!F87</f>
        <v>4284453.3490097243</v>
      </c>
      <c r="G114" s="51">
        <f>'2017 GRC Gas Amort Sch'!G114+'2019 GRC Gas Amort Sch'!G87</f>
        <v>-111560.35850000012</v>
      </c>
      <c r="H114" s="51">
        <f>'2017 GRC Gas Amort Sch'!H114+'2019 GRC Gas Amort Sch'!H87</f>
        <v>40152.802683171372</v>
      </c>
      <c r="I114" s="51">
        <f>'2017 GRC Gas Amort Sch'!I114+'2019 GRC Gas Amort Sch'!I87</f>
        <v>3498970.2350246082</v>
      </c>
      <c r="J114" s="51">
        <f>'2017 GRC Gas Amort Sch'!J114+'2019 GRC Gas Amort Sch'!J87</f>
        <v>785483.11398511613</v>
      </c>
      <c r="K114" s="51">
        <f>'2017 GRC Gas Amort Sch'!K114+'2019 GRC Gas Amort Sch'!K87</f>
        <v>1213928.4488860883</v>
      </c>
      <c r="L114" s="50"/>
    </row>
    <row r="115" spans="2:12" s="23" customFormat="1" ht="12.75" x14ac:dyDescent="0.2">
      <c r="B115" s="20">
        <v>45473</v>
      </c>
      <c r="D115" s="51">
        <f>'2017 GRC Gas Amort Sch'!D115+'2019 GRC Gas Amort Sch'!D88</f>
        <v>6693621.5100000072</v>
      </c>
      <c r="E115" s="51">
        <f>'2017 GRC Gas Amort Sch'!E115+'2019 GRC Gas Amort Sch'!E88</f>
        <v>-2409168.1609902824</v>
      </c>
      <c r="F115" s="51">
        <f>'2017 GRC Gas Amort Sch'!F115+'2019 GRC Gas Amort Sch'!F88</f>
        <v>4284453.3490097243</v>
      </c>
      <c r="G115" s="51">
        <f>'2017 GRC Gas Amort Sch'!G115+'2019 GRC Gas Amort Sch'!G88</f>
        <v>-111560.35850000012</v>
      </c>
      <c r="H115" s="51">
        <f>'2017 GRC Gas Amort Sch'!H115+'2019 GRC Gas Amort Sch'!H88</f>
        <v>40152.802683171372</v>
      </c>
      <c r="I115" s="51">
        <f>'2017 GRC Gas Amort Sch'!I115+'2019 GRC Gas Amort Sch'!I88</f>
        <v>3570377.7908414369</v>
      </c>
      <c r="J115" s="51">
        <f>'2017 GRC Gas Amort Sch'!J115+'2019 GRC Gas Amort Sch'!J88</f>
        <v>714075.55816828739</v>
      </c>
      <c r="K115" s="51">
        <f>'2017 GRC Gas Amort Sch'!K115+'2019 GRC Gas Amort Sch'!K88</f>
        <v>1142520.8930692596</v>
      </c>
      <c r="L115" s="50"/>
    </row>
    <row r="116" spans="2:12" s="23" customFormat="1" ht="12.75" x14ac:dyDescent="0.2">
      <c r="B116" s="20">
        <v>45504</v>
      </c>
      <c r="D116" s="51">
        <f>'2017 GRC Gas Amort Sch'!D116+'2019 GRC Gas Amort Sch'!D89</f>
        <v>6693621.5100000072</v>
      </c>
      <c r="E116" s="51">
        <f>'2017 GRC Gas Amort Sch'!E116+'2019 GRC Gas Amort Sch'!E89</f>
        <v>-2409168.1609902824</v>
      </c>
      <c r="F116" s="51">
        <f>'2017 GRC Gas Amort Sch'!F116+'2019 GRC Gas Amort Sch'!F89</f>
        <v>4284453.3490097243</v>
      </c>
      <c r="G116" s="51">
        <f>'2017 GRC Gas Amort Sch'!G116+'2019 GRC Gas Amort Sch'!G89</f>
        <v>-111560.35850000012</v>
      </c>
      <c r="H116" s="51">
        <f>'2017 GRC Gas Amort Sch'!H116+'2019 GRC Gas Amort Sch'!H89</f>
        <v>40152.802683171372</v>
      </c>
      <c r="I116" s="51">
        <f>'2017 GRC Gas Amort Sch'!I116+'2019 GRC Gas Amort Sch'!I89</f>
        <v>3641785.3466582657</v>
      </c>
      <c r="J116" s="51">
        <f>'2017 GRC Gas Amort Sch'!J116+'2019 GRC Gas Amort Sch'!J89</f>
        <v>642668.00235145865</v>
      </c>
      <c r="K116" s="51">
        <f>'2017 GRC Gas Amort Sch'!K116+'2019 GRC Gas Amort Sch'!K89</f>
        <v>1071113.3372524309</v>
      </c>
      <c r="L116" s="50"/>
    </row>
    <row r="117" spans="2:12" s="23" customFormat="1" ht="12.75" x14ac:dyDescent="0.2">
      <c r="B117" s="20">
        <v>45535</v>
      </c>
      <c r="D117" s="51">
        <f>'2017 GRC Gas Amort Sch'!D117+'2019 GRC Gas Amort Sch'!D90</f>
        <v>6693621.5100000072</v>
      </c>
      <c r="E117" s="51">
        <f>'2017 GRC Gas Amort Sch'!E117+'2019 GRC Gas Amort Sch'!E90</f>
        <v>-2409168.1609902824</v>
      </c>
      <c r="F117" s="51">
        <f>'2017 GRC Gas Amort Sch'!F117+'2019 GRC Gas Amort Sch'!F90</f>
        <v>4284453.3490097243</v>
      </c>
      <c r="G117" s="51">
        <f>'2017 GRC Gas Amort Sch'!G117+'2019 GRC Gas Amort Sch'!G90</f>
        <v>-111560.35850000012</v>
      </c>
      <c r="H117" s="51">
        <f>'2017 GRC Gas Amort Sch'!H117+'2019 GRC Gas Amort Sch'!H90</f>
        <v>40152.802683171372</v>
      </c>
      <c r="I117" s="51">
        <f>'2017 GRC Gas Amort Sch'!I117+'2019 GRC Gas Amort Sch'!I90</f>
        <v>3713192.9024750944</v>
      </c>
      <c r="J117" s="51">
        <f>'2017 GRC Gas Amort Sch'!J117+'2019 GRC Gas Amort Sch'!J90</f>
        <v>571260.44653462991</v>
      </c>
      <c r="K117" s="51">
        <f>'2017 GRC Gas Amort Sch'!K117+'2019 GRC Gas Amort Sch'!K90</f>
        <v>999705.78143560234</v>
      </c>
      <c r="L117" s="50"/>
    </row>
    <row r="118" spans="2:12" s="23" customFormat="1" ht="12.75" x14ac:dyDescent="0.2">
      <c r="B118" s="22">
        <v>45565</v>
      </c>
      <c r="D118" s="51">
        <f>'2017 GRC Gas Amort Sch'!D118+'2019 GRC Gas Amort Sch'!D91</f>
        <v>6693621.5100000072</v>
      </c>
      <c r="E118" s="51">
        <f>'2017 GRC Gas Amort Sch'!E118+'2019 GRC Gas Amort Sch'!E91</f>
        <v>-2409168.1609902824</v>
      </c>
      <c r="F118" s="51">
        <f>'2017 GRC Gas Amort Sch'!F118+'2019 GRC Gas Amort Sch'!F91</f>
        <v>4284453.3490097243</v>
      </c>
      <c r="G118" s="51">
        <f>'2017 GRC Gas Amort Sch'!G118+'2019 GRC Gas Amort Sch'!G91</f>
        <v>-111560.35850000012</v>
      </c>
      <c r="H118" s="51">
        <f>'2017 GRC Gas Amort Sch'!H118+'2019 GRC Gas Amort Sch'!H91</f>
        <v>40152.802683171372</v>
      </c>
      <c r="I118" s="51">
        <f>'2017 GRC Gas Amort Sch'!I118+'2019 GRC Gas Amort Sch'!I91</f>
        <v>3784600.4582919232</v>
      </c>
      <c r="J118" s="51">
        <f>'2017 GRC Gas Amort Sch'!J118+'2019 GRC Gas Amort Sch'!J91</f>
        <v>499852.89071780117</v>
      </c>
      <c r="K118" s="51">
        <f>'2017 GRC Gas Amort Sch'!K118+'2019 GRC Gas Amort Sch'!K91</f>
        <v>928298.22561877361</v>
      </c>
      <c r="L118" s="50"/>
    </row>
    <row r="119" spans="2:12" s="23" customFormat="1" ht="12.75" x14ac:dyDescent="0.2">
      <c r="B119" s="20">
        <v>45596</v>
      </c>
      <c r="D119" s="51">
        <f>'2017 GRC Gas Amort Sch'!D119+'2019 GRC Gas Amort Sch'!D92</f>
        <v>6693621.5100000072</v>
      </c>
      <c r="E119" s="51">
        <f>'2017 GRC Gas Amort Sch'!E119+'2019 GRC Gas Amort Sch'!E92</f>
        <v>-2409168.1609902824</v>
      </c>
      <c r="F119" s="51">
        <f>'2017 GRC Gas Amort Sch'!F119+'2019 GRC Gas Amort Sch'!F92</f>
        <v>4284453.3490097243</v>
      </c>
      <c r="G119" s="51">
        <f>'2017 GRC Gas Amort Sch'!G119+'2019 GRC Gas Amort Sch'!G92</f>
        <v>-111560.35850000012</v>
      </c>
      <c r="H119" s="51">
        <f>'2017 GRC Gas Amort Sch'!H119+'2019 GRC Gas Amort Sch'!H92</f>
        <v>40152.802683171372</v>
      </c>
      <c r="I119" s="51">
        <f>'2017 GRC Gas Amort Sch'!I119+'2019 GRC Gas Amort Sch'!I92</f>
        <v>3856008.0141087519</v>
      </c>
      <c r="J119" s="51">
        <f>'2017 GRC Gas Amort Sch'!J119+'2019 GRC Gas Amort Sch'!J92</f>
        <v>428445.33490097243</v>
      </c>
      <c r="K119" s="51">
        <f>'2017 GRC Gas Amort Sch'!K119+'2019 GRC Gas Amort Sch'!K92</f>
        <v>856890.66980194475</v>
      </c>
      <c r="L119" s="50"/>
    </row>
    <row r="120" spans="2:12" s="23" customFormat="1" ht="12.75" x14ac:dyDescent="0.2">
      <c r="B120" s="20">
        <v>45626</v>
      </c>
      <c r="D120" s="51">
        <f>'2017 GRC Gas Amort Sch'!D120+'2019 GRC Gas Amort Sch'!D93</f>
        <v>6693621.5100000072</v>
      </c>
      <c r="E120" s="51">
        <f>'2017 GRC Gas Amort Sch'!E120+'2019 GRC Gas Amort Sch'!E93</f>
        <v>-2409168.1609902824</v>
      </c>
      <c r="F120" s="51">
        <f>'2017 GRC Gas Amort Sch'!F120+'2019 GRC Gas Amort Sch'!F93</f>
        <v>4284453.3490097243</v>
      </c>
      <c r="G120" s="51">
        <f>'2017 GRC Gas Amort Sch'!G120+'2019 GRC Gas Amort Sch'!G93</f>
        <v>-111560.35850000012</v>
      </c>
      <c r="H120" s="51">
        <f>'2017 GRC Gas Amort Sch'!H120+'2019 GRC Gas Amort Sch'!H93</f>
        <v>40152.802683171372</v>
      </c>
      <c r="I120" s="51">
        <f>'2017 GRC Gas Amort Sch'!I120+'2019 GRC Gas Amort Sch'!I93</f>
        <v>3927415.5699255806</v>
      </c>
      <c r="J120" s="51">
        <f>'2017 GRC Gas Amort Sch'!J120+'2019 GRC Gas Amort Sch'!J93</f>
        <v>357037.77908414369</v>
      </c>
      <c r="K120" s="51">
        <f>'2017 GRC Gas Amort Sch'!K120+'2019 GRC Gas Amort Sch'!K93</f>
        <v>785483.11398511613</v>
      </c>
      <c r="L120" s="50"/>
    </row>
    <row r="121" spans="2:12" s="23" customFormat="1" ht="12.75" x14ac:dyDescent="0.2">
      <c r="B121" s="20">
        <v>45657</v>
      </c>
      <c r="D121" s="51">
        <f>'2017 GRC Gas Amort Sch'!D121+'2019 GRC Gas Amort Sch'!D94</f>
        <v>6693621.5100000072</v>
      </c>
      <c r="E121" s="51">
        <f>'2017 GRC Gas Amort Sch'!E121+'2019 GRC Gas Amort Sch'!E94</f>
        <v>-2409168.1609902824</v>
      </c>
      <c r="F121" s="51">
        <f>'2017 GRC Gas Amort Sch'!F121+'2019 GRC Gas Amort Sch'!F94</f>
        <v>4284453.3490097243</v>
      </c>
      <c r="G121" s="51">
        <f>'2017 GRC Gas Amort Sch'!G121+'2019 GRC Gas Amort Sch'!G94</f>
        <v>-111560.35850000012</v>
      </c>
      <c r="H121" s="51">
        <f>'2017 GRC Gas Amort Sch'!H121+'2019 GRC Gas Amort Sch'!H94</f>
        <v>40152.802683171372</v>
      </c>
      <c r="I121" s="51">
        <f>'2017 GRC Gas Amort Sch'!I121+'2019 GRC Gas Amort Sch'!I94</f>
        <v>3998823.1257424094</v>
      </c>
      <c r="J121" s="51">
        <f>'2017 GRC Gas Amort Sch'!J121+'2019 GRC Gas Amort Sch'!J94</f>
        <v>285630.22326731496</v>
      </c>
      <c r="K121" s="51">
        <f>'2017 GRC Gas Amort Sch'!K121+'2019 GRC Gas Amort Sch'!K94</f>
        <v>714075.55816828739</v>
      </c>
      <c r="L121" s="50">
        <f>-SUM(G110:H121)</f>
        <v>856890.66980194487</v>
      </c>
    </row>
    <row r="122" spans="2:12" s="23" customFormat="1" ht="12.75" x14ac:dyDescent="0.2">
      <c r="B122" s="20">
        <v>45688</v>
      </c>
      <c r="D122" s="51">
        <f>'2017 GRC Gas Amort Sch'!D122+'2019 GRC Gas Amort Sch'!D95</f>
        <v>6693621.5100000072</v>
      </c>
      <c r="E122" s="51">
        <f>'2017 GRC Gas Amort Sch'!E122+'2019 GRC Gas Amort Sch'!E95</f>
        <v>-2409168.1609902824</v>
      </c>
      <c r="F122" s="51">
        <f>'2017 GRC Gas Amort Sch'!F122+'2019 GRC Gas Amort Sch'!F95</f>
        <v>4284453.3490097243</v>
      </c>
      <c r="G122" s="51">
        <f>'2017 GRC Gas Amort Sch'!G122+'2019 GRC Gas Amort Sch'!G95</f>
        <v>-111560.35850000012</v>
      </c>
      <c r="H122" s="51">
        <f>'2017 GRC Gas Amort Sch'!H122+'2019 GRC Gas Amort Sch'!H95</f>
        <v>40152.802683171372</v>
      </c>
      <c r="I122" s="51">
        <f>'2017 GRC Gas Amort Sch'!I122+'2019 GRC Gas Amort Sch'!I95</f>
        <v>4070230.6815592381</v>
      </c>
      <c r="J122" s="51">
        <f>'2017 GRC Gas Amort Sch'!J122+'2019 GRC Gas Amort Sch'!J95</f>
        <v>214222.66745048622</v>
      </c>
      <c r="K122" s="51">
        <f>'2017 GRC Gas Amort Sch'!K122+'2019 GRC Gas Amort Sch'!K95</f>
        <v>642668.00235145865</v>
      </c>
      <c r="L122" s="50"/>
    </row>
    <row r="123" spans="2:12" s="23" customFormat="1" ht="12.75" x14ac:dyDescent="0.2">
      <c r="B123" s="20">
        <v>45716</v>
      </c>
      <c r="D123" s="51">
        <f>'2017 GRC Gas Amort Sch'!D123+'2019 GRC Gas Amort Sch'!D96</f>
        <v>6693621.5100000072</v>
      </c>
      <c r="E123" s="51">
        <f>'2017 GRC Gas Amort Sch'!E123+'2019 GRC Gas Amort Sch'!E96</f>
        <v>-2409168.1609902824</v>
      </c>
      <c r="F123" s="51">
        <f>'2017 GRC Gas Amort Sch'!F123+'2019 GRC Gas Amort Sch'!F96</f>
        <v>4284453.3490097243</v>
      </c>
      <c r="G123" s="51">
        <f>'2017 GRC Gas Amort Sch'!G123+'2019 GRC Gas Amort Sch'!G96</f>
        <v>-111560.35850000012</v>
      </c>
      <c r="H123" s="51">
        <f>'2017 GRC Gas Amort Sch'!H123+'2019 GRC Gas Amort Sch'!H96</f>
        <v>40152.802683171372</v>
      </c>
      <c r="I123" s="51">
        <f>'2017 GRC Gas Amort Sch'!I123+'2019 GRC Gas Amort Sch'!I96</f>
        <v>4141638.2373760669</v>
      </c>
      <c r="J123" s="51">
        <f>'2017 GRC Gas Amort Sch'!J123+'2019 GRC Gas Amort Sch'!J96</f>
        <v>142815.11163365748</v>
      </c>
      <c r="K123" s="51">
        <f>'2017 GRC Gas Amort Sch'!K123+'2019 GRC Gas Amort Sch'!K96</f>
        <v>571260.44653462979</v>
      </c>
      <c r="L123" s="50"/>
    </row>
    <row r="124" spans="2:12" s="23" customFormat="1" ht="12.75" x14ac:dyDescent="0.2">
      <c r="B124" s="20">
        <v>45747</v>
      </c>
      <c r="D124" s="51">
        <f>'2017 GRC Gas Amort Sch'!D124+'2019 GRC Gas Amort Sch'!D97</f>
        <v>6693621.5100000072</v>
      </c>
      <c r="E124" s="51">
        <f>'2017 GRC Gas Amort Sch'!E124+'2019 GRC Gas Amort Sch'!E97</f>
        <v>-2409168.1609902824</v>
      </c>
      <c r="F124" s="51">
        <f>'2017 GRC Gas Amort Sch'!F124+'2019 GRC Gas Amort Sch'!F97</f>
        <v>4284453.3490097243</v>
      </c>
      <c r="G124" s="51">
        <f>'2017 GRC Gas Amort Sch'!G124+'2019 GRC Gas Amort Sch'!G97</f>
        <v>-111560.35850000012</v>
      </c>
      <c r="H124" s="51">
        <f>'2017 GRC Gas Amort Sch'!H124+'2019 GRC Gas Amort Sch'!H97</f>
        <v>40152.802683171372</v>
      </c>
      <c r="I124" s="51">
        <f>'2017 GRC Gas Amort Sch'!I124+'2019 GRC Gas Amort Sch'!I97</f>
        <v>4213045.7931928951</v>
      </c>
      <c r="J124" s="51">
        <f>'2017 GRC Gas Amort Sch'!J124+'2019 GRC Gas Amort Sch'!J97</f>
        <v>71407.555816829205</v>
      </c>
      <c r="K124" s="51">
        <f>'2017 GRC Gas Amort Sch'!K124+'2019 GRC Gas Amort Sch'!K97</f>
        <v>499852.89071780117</v>
      </c>
      <c r="L124" s="50"/>
    </row>
    <row r="125" spans="2:12" s="23" customFormat="1" ht="12.75" x14ac:dyDescent="0.2">
      <c r="B125" s="20">
        <v>45777</v>
      </c>
      <c r="D125" s="51">
        <f>'2017 GRC Gas Amort Sch'!D125+'2019 GRC Gas Amort Sch'!D98</f>
        <v>6693621.5100000072</v>
      </c>
      <c r="E125" s="51">
        <f>'2017 GRC Gas Amort Sch'!E125+'2019 GRC Gas Amort Sch'!E98</f>
        <v>-2409168.1609902824</v>
      </c>
      <c r="F125" s="51">
        <f>'2017 GRC Gas Amort Sch'!F125+'2019 GRC Gas Amort Sch'!F98</f>
        <v>4284453.3490097243</v>
      </c>
      <c r="G125" s="51">
        <f>'2017 GRC Gas Amort Sch'!G125+'2019 GRC Gas Amort Sch'!G98</f>
        <v>-111560.35850000012</v>
      </c>
      <c r="H125" s="51">
        <f>'2017 GRC Gas Amort Sch'!H125+'2019 GRC Gas Amort Sch'!H98</f>
        <v>40152.802683171372</v>
      </c>
      <c r="I125" s="51">
        <f>'2017 GRC Gas Amort Sch'!I125+'2019 GRC Gas Amort Sch'!I98</f>
        <v>4284453.3490097234</v>
      </c>
      <c r="J125" s="51">
        <f>'2017 GRC Gas Amort Sch'!J125+'2019 GRC Gas Amort Sch'!J98</f>
        <v>0</v>
      </c>
      <c r="K125" s="51">
        <f>'2017 GRC Gas Amort Sch'!K125+'2019 GRC Gas Amort Sch'!K98</f>
        <v>428445.33490097243</v>
      </c>
      <c r="L125" s="50"/>
    </row>
    <row r="126" spans="2:12" s="23" customFormat="1" ht="12.75" x14ac:dyDescent="0.2">
      <c r="B126" s="20">
        <v>45808</v>
      </c>
      <c r="D126" s="18"/>
      <c r="E126" s="18"/>
      <c r="F126" s="18"/>
      <c r="G126" s="18"/>
      <c r="H126" s="18"/>
      <c r="I126" s="19"/>
      <c r="J126" s="18"/>
      <c r="K126" s="21"/>
      <c r="L126"/>
    </row>
    <row r="127" spans="2:12" s="23" customFormat="1" ht="12.75" x14ac:dyDescent="0.2">
      <c r="B127" s="20">
        <v>45838</v>
      </c>
      <c r="D127" s="18"/>
      <c r="E127" s="18"/>
      <c r="F127" s="18"/>
      <c r="G127" s="18"/>
      <c r="H127" s="18"/>
      <c r="I127" s="19"/>
      <c r="J127" s="18"/>
      <c r="K127" s="21"/>
      <c r="L127"/>
    </row>
    <row r="128" spans="2:12" s="23" customFormat="1" ht="12.75" x14ac:dyDescent="0.2">
      <c r="B128" s="20">
        <v>45869</v>
      </c>
      <c r="D128" s="18"/>
      <c r="E128" s="18"/>
      <c r="F128" s="18"/>
      <c r="G128" s="18"/>
      <c r="H128" s="18"/>
      <c r="I128" s="19"/>
      <c r="J128" s="18"/>
      <c r="K128" s="21"/>
      <c r="L128"/>
    </row>
    <row r="129" spans="2:12" s="23" customFormat="1" ht="12.75" x14ac:dyDescent="0.2">
      <c r="B129" s="20">
        <v>45900</v>
      </c>
      <c r="D129" s="18"/>
      <c r="E129" s="18"/>
      <c r="F129" s="18"/>
      <c r="G129" s="18"/>
      <c r="H129" s="18"/>
      <c r="I129" s="19"/>
      <c r="J129" s="18"/>
      <c r="K129" s="21"/>
      <c r="L129"/>
    </row>
    <row r="130" spans="2:12" s="23" customFormat="1" ht="12.75" x14ac:dyDescent="0.2">
      <c r="B130" s="20">
        <v>45930</v>
      </c>
      <c r="D130" s="18"/>
      <c r="E130" s="18"/>
      <c r="F130" s="18"/>
      <c r="G130" s="18"/>
      <c r="H130" s="18"/>
      <c r="I130" s="19"/>
      <c r="J130" s="18"/>
      <c r="K130" s="21"/>
      <c r="L130"/>
    </row>
    <row r="131" spans="2:12" s="23" customFormat="1" ht="12.75" x14ac:dyDescent="0.2">
      <c r="B131" s="20">
        <v>45961</v>
      </c>
      <c r="D131" s="18"/>
      <c r="E131" s="18"/>
      <c r="F131" s="18"/>
      <c r="G131" s="18"/>
      <c r="H131" s="18"/>
      <c r="I131" s="19"/>
      <c r="J131" s="18"/>
      <c r="K131" s="21"/>
      <c r="L131"/>
    </row>
    <row r="132" spans="2:12" s="23" customFormat="1" ht="12.75" x14ac:dyDescent="0.2">
      <c r="B132" s="20">
        <v>45991</v>
      </c>
      <c r="D132" s="18"/>
      <c r="E132" s="18"/>
      <c r="F132" s="18"/>
      <c r="G132" s="18"/>
      <c r="H132" s="18"/>
      <c r="I132" s="19"/>
      <c r="J132" s="18"/>
      <c r="K132" s="21"/>
      <c r="L132"/>
    </row>
    <row r="133" spans="2:12" s="23" customFormat="1" ht="12.75" x14ac:dyDescent="0.2">
      <c r="B133" s="20">
        <v>46022</v>
      </c>
      <c r="D133" s="18"/>
      <c r="E133" s="18"/>
      <c r="F133" s="18"/>
      <c r="G133" s="18"/>
      <c r="H133" s="18"/>
      <c r="I133" s="19"/>
      <c r="J133" s="18"/>
      <c r="K133" s="21"/>
      <c r="L133" s="50">
        <f>-SUM(G122:H133)</f>
        <v>285630.22326731496</v>
      </c>
    </row>
    <row r="134" spans="2:12" s="23" customFormat="1" ht="12.75" x14ac:dyDescent="0.2">
      <c r="B134" s="20"/>
      <c r="D134" s="18"/>
      <c r="E134" s="18"/>
      <c r="F134" s="18"/>
      <c r="G134" s="18"/>
      <c r="H134" s="18"/>
      <c r="I134" s="19"/>
      <c r="J134" s="18"/>
      <c r="K134" s="21"/>
    </row>
    <row r="135" spans="2:12" s="23" customFormat="1" ht="12.75" x14ac:dyDescent="0.2">
      <c r="B135" s="20"/>
      <c r="D135" s="18"/>
      <c r="E135" s="18"/>
      <c r="F135" s="18"/>
      <c r="G135" s="18"/>
      <c r="H135" s="18"/>
      <c r="I135" s="19"/>
      <c r="J135" s="18"/>
      <c r="K135" s="21"/>
    </row>
    <row r="136" spans="2:12" s="23" customFormat="1" ht="12.75" x14ac:dyDescent="0.2">
      <c r="B136" s="20"/>
      <c r="D136" s="18"/>
      <c r="E136" s="18"/>
      <c r="F136" s="18"/>
      <c r="G136" s="18"/>
      <c r="H136" s="18"/>
      <c r="I136" s="19"/>
      <c r="J136" s="18"/>
      <c r="K136" s="21"/>
    </row>
    <row r="137" spans="2:12" s="23" customFormat="1" ht="12.75" x14ac:dyDescent="0.2">
      <c r="B137" s="20"/>
      <c r="D137" s="18"/>
      <c r="E137" s="18"/>
      <c r="F137" s="18"/>
      <c r="G137" s="18"/>
      <c r="H137" s="18"/>
      <c r="I137" s="19"/>
      <c r="J137" s="18"/>
      <c r="K137" s="21"/>
    </row>
    <row r="138" spans="2:12" s="23" customFormat="1" ht="12.75" x14ac:dyDescent="0.2">
      <c r="B138" s="20"/>
      <c r="D138" s="18"/>
      <c r="E138" s="18"/>
      <c r="F138" s="18"/>
      <c r="G138" s="18"/>
      <c r="H138" s="18"/>
      <c r="I138" s="19"/>
      <c r="J138" s="18"/>
      <c r="K138" s="21"/>
    </row>
    <row r="139" spans="2:12" s="23" customFormat="1" ht="12.75" x14ac:dyDescent="0.2">
      <c r="B139" s="20"/>
      <c r="D139" s="18"/>
      <c r="E139" s="18"/>
      <c r="F139" s="18"/>
      <c r="G139" s="18"/>
      <c r="H139" s="18"/>
      <c r="I139" s="19"/>
      <c r="J139" s="18"/>
      <c r="K139" s="21"/>
    </row>
    <row r="140" spans="2:12" s="23" customFormat="1" ht="12.75" x14ac:dyDescent="0.2">
      <c r="B140" s="20"/>
      <c r="D140" s="18"/>
      <c r="E140" s="18"/>
      <c r="F140" s="18"/>
      <c r="G140" s="18"/>
      <c r="H140" s="18"/>
      <c r="I140" s="19"/>
      <c r="J140" s="18"/>
      <c r="K140" s="21"/>
    </row>
    <row r="141" spans="2:12" s="23" customFormat="1" ht="12.75" x14ac:dyDescent="0.2">
      <c r="B141" s="20"/>
      <c r="D141" s="18"/>
      <c r="E141" s="18"/>
      <c r="F141" s="18"/>
      <c r="G141" s="18"/>
      <c r="H141" s="18"/>
      <c r="I141" s="19"/>
      <c r="J141" s="18"/>
      <c r="K141" s="21"/>
    </row>
    <row r="142" spans="2:12" s="23" customFormat="1" ht="12.75" x14ac:dyDescent="0.2">
      <c r="B142" s="22"/>
      <c r="D142" s="18"/>
      <c r="E142" s="18"/>
      <c r="F142" s="18"/>
      <c r="G142" s="18"/>
      <c r="H142" s="18"/>
      <c r="I142" s="19"/>
      <c r="J142" s="18"/>
      <c r="K142" s="21"/>
    </row>
    <row r="143" spans="2:12" s="23" customFormat="1" ht="12.75" x14ac:dyDescent="0.2">
      <c r="B143" s="20"/>
      <c r="D143" s="18"/>
      <c r="E143" s="18"/>
      <c r="F143" s="18"/>
      <c r="G143" s="18"/>
      <c r="H143" s="18"/>
      <c r="I143" s="19"/>
      <c r="J143" s="18"/>
      <c r="K143" s="21"/>
    </row>
    <row r="144" spans="2:12" s="23" customFormat="1" ht="12.75" x14ac:dyDescent="0.2">
      <c r="B144" s="22"/>
      <c r="D144" s="18"/>
      <c r="E144" s="18"/>
      <c r="F144" s="18"/>
      <c r="G144" s="18"/>
      <c r="H144" s="18"/>
      <c r="I144" s="19"/>
      <c r="J144" s="18"/>
      <c r="K144" s="21"/>
    </row>
    <row r="145" spans="2:11" s="23" customFormat="1" ht="12.75" x14ac:dyDescent="0.2">
      <c r="B145" s="20"/>
      <c r="D145" s="18"/>
      <c r="E145" s="18"/>
      <c r="F145" s="18"/>
      <c r="G145" s="18"/>
      <c r="H145" s="18"/>
      <c r="I145" s="19"/>
      <c r="J145" s="18"/>
      <c r="K145" s="21"/>
    </row>
    <row r="146" spans="2:11" s="23" customFormat="1" ht="12.75" x14ac:dyDescent="0.2">
      <c r="B146" s="22"/>
      <c r="D146" s="18"/>
      <c r="E146" s="18"/>
      <c r="F146" s="18"/>
      <c r="G146" s="18"/>
      <c r="H146" s="18"/>
      <c r="I146" s="19"/>
      <c r="J146" s="18"/>
      <c r="K146" s="21"/>
    </row>
    <row r="147" spans="2:11" s="23" customFormat="1" ht="12.75" x14ac:dyDescent="0.2">
      <c r="B147" s="20"/>
      <c r="D147" s="44"/>
      <c r="E147" s="44"/>
      <c r="F147" s="44"/>
      <c r="G147" s="44"/>
      <c r="H147" s="44"/>
      <c r="I147" s="44"/>
      <c r="J147" s="44"/>
      <c r="K147" s="21"/>
    </row>
    <row r="148" spans="2:11" s="23" customFormat="1" ht="12.75" x14ac:dyDescent="0.2">
      <c r="B148" s="20"/>
      <c r="D148" s="44"/>
      <c r="E148" s="44"/>
      <c r="F148" s="44"/>
      <c r="G148" s="44"/>
      <c r="H148" s="44"/>
      <c r="I148" s="44"/>
      <c r="J148" s="44"/>
      <c r="K148" s="21"/>
    </row>
    <row r="149" spans="2:11" s="23" customFormat="1" ht="12.75" x14ac:dyDescent="0.2">
      <c r="B149" s="20"/>
      <c r="D149" s="44"/>
      <c r="E149" s="44"/>
      <c r="F149" s="44"/>
      <c r="G149" s="44"/>
      <c r="H149" s="44"/>
      <c r="I149" s="44"/>
      <c r="J149" s="44"/>
      <c r="K149" s="21"/>
    </row>
    <row r="150" spans="2:11" s="23" customFormat="1" ht="12.75" x14ac:dyDescent="0.2">
      <c r="B150" s="20"/>
      <c r="D150" s="44"/>
      <c r="E150" s="44"/>
      <c r="F150" s="44"/>
      <c r="G150" s="44"/>
      <c r="H150" s="44"/>
      <c r="I150" s="44"/>
      <c r="J150" s="44"/>
      <c r="K150" s="21"/>
    </row>
    <row r="151" spans="2:11" s="23" customFormat="1" ht="12.75" x14ac:dyDescent="0.2">
      <c r="B151" s="20"/>
      <c r="D151" s="44"/>
      <c r="E151" s="44"/>
      <c r="F151" s="44"/>
      <c r="G151" s="44"/>
      <c r="H151" s="44"/>
      <c r="I151" s="44"/>
      <c r="J151" s="44"/>
      <c r="K151" s="21"/>
    </row>
    <row r="152" spans="2:11" s="23" customFormat="1" ht="12.75" x14ac:dyDescent="0.2">
      <c r="B152" s="20"/>
      <c r="D152" s="44"/>
      <c r="E152" s="44"/>
      <c r="F152" s="44"/>
      <c r="G152" s="44"/>
      <c r="H152" s="44"/>
      <c r="I152" s="44"/>
      <c r="J152" s="44"/>
      <c r="K152" s="21"/>
    </row>
    <row r="153" spans="2:11" s="23" customFormat="1" ht="12.75" x14ac:dyDescent="0.2">
      <c r="B153" s="20"/>
      <c r="D153" s="44"/>
      <c r="E153" s="44"/>
      <c r="F153" s="44"/>
      <c r="G153" s="44"/>
      <c r="H153" s="44"/>
      <c r="I153" s="44"/>
      <c r="J153" s="44"/>
      <c r="K153" s="21"/>
    </row>
    <row r="154" spans="2:11" s="23" customFormat="1" ht="12.75" x14ac:dyDescent="0.2">
      <c r="B154" s="20"/>
      <c r="D154" s="44"/>
      <c r="E154" s="44"/>
      <c r="F154" s="44"/>
      <c r="G154" s="44"/>
      <c r="H154" s="44"/>
      <c r="I154" s="44"/>
      <c r="J154" s="44"/>
      <c r="K154" s="21"/>
    </row>
    <row r="155" spans="2:11" s="23" customFormat="1" ht="12.75" x14ac:dyDescent="0.2">
      <c r="B155" s="20"/>
      <c r="D155" s="44"/>
      <c r="E155" s="44"/>
      <c r="F155" s="44"/>
      <c r="G155" s="44"/>
      <c r="H155" s="44"/>
      <c r="I155" s="44"/>
      <c r="J155" s="44"/>
      <c r="K155" s="21"/>
    </row>
    <row r="156" spans="2:11" s="23" customFormat="1" ht="12.75" x14ac:dyDescent="0.2">
      <c r="B156" s="20"/>
      <c r="D156" s="44"/>
      <c r="E156" s="44"/>
      <c r="F156" s="44"/>
      <c r="G156" s="44"/>
      <c r="H156" s="44"/>
      <c r="I156" s="44"/>
      <c r="J156" s="44"/>
      <c r="K156" s="21"/>
    </row>
    <row r="157" spans="2:11" s="23" customFormat="1" ht="12.75" x14ac:dyDescent="0.2">
      <c r="B157" s="20"/>
      <c r="D157" s="44"/>
      <c r="E157" s="44"/>
      <c r="F157" s="44"/>
      <c r="G157" s="44"/>
      <c r="H157" s="44"/>
      <c r="I157" s="44"/>
      <c r="J157" s="44"/>
      <c r="K157" s="21"/>
    </row>
    <row r="158" spans="2:11" s="23" customFormat="1" ht="12.75" x14ac:dyDescent="0.2">
      <c r="B158" s="20"/>
      <c r="D158" s="44"/>
      <c r="E158" s="44"/>
      <c r="F158" s="44"/>
      <c r="G158" s="44"/>
      <c r="H158" s="44"/>
      <c r="I158" s="44"/>
      <c r="J158" s="44"/>
      <c r="K158" s="21"/>
    </row>
    <row r="159" spans="2:11" s="23" customFormat="1" ht="12.75" x14ac:dyDescent="0.2">
      <c r="B159" s="20"/>
      <c r="D159" s="44"/>
      <c r="E159" s="44"/>
      <c r="F159" s="44"/>
      <c r="G159" s="44"/>
      <c r="H159" s="44"/>
      <c r="I159" s="44"/>
      <c r="J159" s="44"/>
      <c r="K159" s="21"/>
    </row>
    <row r="160" spans="2:11" s="23" customFormat="1" ht="12.75" x14ac:dyDescent="0.2">
      <c r="B160" s="20"/>
      <c r="D160" s="44"/>
      <c r="E160" s="44"/>
      <c r="F160" s="44"/>
      <c r="G160" s="44"/>
      <c r="H160" s="44"/>
      <c r="I160" s="44"/>
      <c r="J160" s="44"/>
      <c r="K160" s="21"/>
    </row>
    <row r="161" spans="2:11" s="23" customFormat="1" ht="12.75" x14ac:dyDescent="0.2">
      <c r="B161" s="20"/>
      <c r="D161" s="44"/>
      <c r="E161" s="44"/>
      <c r="F161" s="44"/>
      <c r="G161" s="44"/>
      <c r="H161" s="44"/>
      <c r="I161" s="44"/>
      <c r="J161" s="44"/>
      <c r="K161" s="21"/>
    </row>
    <row r="162" spans="2:11" s="23" customFormat="1" ht="12.75" x14ac:dyDescent="0.2">
      <c r="B162" s="20"/>
      <c r="D162" s="44"/>
      <c r="E162" s="44"/>
      <c r="F162" s="44"/>
      <c r="G162" s="44"/>
      <c r="H162" s="44"/>
      <c r="I162" s="44"/>
      <c r="J162" s="44"/>
      <c r="K162" s="21"/>
    </row>
    <row r="163" spans="2:11" s="23" customFormat="1" ht="12.75" x14ac:dyDescent="0.2">
      <c r="B163" s="20"/>
      <c r="D163" s="44"/>
      <c r="E163" s="44"/>
      <c r="F163" s="44"/>
      <c r="G163" s="44"/>
      <c r="H163" s="44"/>
      <c r="I163" s="44"/>
      <c r="J163" s="44"/>
      <c r="K163" s="21"/>
    </row>
    <row r="164" spans="2:11" s="23" customFormat="1" ht="12.75" x14ac:dyDescent="0.2">
      <c r="B164" s="20"/>
      <c r="D164" s="44"/>
      <c r="E164" s="44"/>
      <c r="F164" s="44"/>
      <c r="G164" s="44"/>
      <c r="H164" s="44"/>
      <c r="I164" s="44"/>
      <c r="J164" s="44"/>
      <c r="K164" s="21"/>
    </row>
    <row r="165" spans="2:11" s="23" customFormat="1" ht="12.75" x14ac:dyDescent="0.2">
      <c r="B165" s="20"/>
      <c r="D165" s="44"/>
      <c r="E165" s="44"/>
      <c r="F165" s="44"/>
      <c r="G165" s="44"/>
      <c r="H165" s="44"/>
      <c r="I165" s="44"/>
      <c r="J165" s="44"/>
      <c r="K165" s="21"/>
    </row>
    <row r="166" spans="2:11" s="23" customFormat="1" ht="12.75" x14ac:dyDescent="0.2">
      <c r="B166" s="20"/>
      <c r="D166" s="44"/>
      <c r="E166" s="44"/>
      <c r="F166" s="44"/>
      <c r="G166" s="44"/>
      <c r="H166" s="44"/>
      <c r="I166" s="44"/>
      <c r="J166" s="44"/>
      <c r="K166" s="21"/>
    </row>
    <row r="167" spans="2:11" s="23" customFormat="1" ht="12.75" x14ac:dyDescent="0.2">
      <c r="B167" s="20"/>
      <c r="D167" s="44"/>
      <c r="E167" s="44"/>
      <c r="F167" s="44"/>
      <c r="G167" s="44"/>
      <c r="H167" s="44"/>
      <c r="I167" s="44"/>
      <c r="J167" s="44"/>
      <c r="K167" s="21"/>
    </row>
    <row r="168" spans="2:11" s="23" customFormat="1" ht="12.75" x14ac:dyDescent="0.2">
      <c r="B168" s="20"/>
      <c r="D168" s="44"/>
      <c r="E168" s="44"/>
      <c r="F168" s="44"/>
      <c r="G168" s="44"/>
      <c r="H168" s="44"/>
      <c r="I168" s="44"/>
      <c r="J168" s="44"/>
      <c r="K168" s="21"/>
    </row>
    <row r="169" spans="2:11" s="23" customFormat="1" ht="12.75" x14ac:dyDescent="0.2">
      <c r="B169" s="20"/>
      <c r="D169" s="44"/>
      <c r="E169" s="44"/>
      <c r="F169" s="44"/>
      <c r="G169" s="44"/>
      <c r="H169" s="44"/>
      <c r="I169" s="44"/>
      <c r="J169" s="44"/>
      <c r="K169" s="21"/>
    </row>
    <row r="170" spans="2:11" s="23" customFormat="1" ht="12.75" x14ac:dyDescent="0.2">
      <c r="B170" s="20"/>
      <c r="D170" s="44"/>
      <c r="E170" s="44"/>
      <c r="F170" s="44"/>
      <c r="G170" s="44"/>
      <c r="H170" s="44"/>
      <c r="I170" s="44"/>
      <c r="J170" s="44"/>
      <c r="K170" s="21"/>
    </row>
    <row r="171" spans="2:11" s="23" customFormat="1" ht="12.75" x14ac:dyDescent="0.2">
      <c r="B171" s="20"/>
      <c r="D171" s="44"/>
      <c r="E171" s="44"/>
      <c r="F171" s="44"/>
      <c r="G171" s="44"/>
      <c r="H171" s="44"/>
      <c r="I171" s="44"/>
      <c r="J171" s="44"/>
      <c r="K171" s="21"/>
    </row>
    <row r="172" spans="2:11" s="23" customFormat="1" ht="12.75" x14ac:dyDescent="0.2">
      <c r="B172" s="20"/>
      <c r="D172" s="44"/>
      <c r="E172" s="44"/>
      <c r="F172" s="44"/>
      <c r="G172" s="44"/>
      <c r="H172" s="44"/>
      <c r="I172" s="44"/>
      <c r="J172" s="44"/>
      <c r="K172" s="21"/>
    </row>
    <row r="173" spans="2:11" s="23" customFormat="1" ht="12.75" x14ac:dyDescent="0.2">
      <c r="B173" s="20"/>
      <c r="D173" s="44"/>
      <c r="E173" s="44"/>
      <c r="F173" s="44"/>
      <c r="G173" s="44"/>
      <c r="H173" s="44"/>
      <c r="I173" s="44"/>
      <c r="J173" s="44"/>
      <c r="K173" s="21"/>
    </row>
    <row r="174" spans="2:11" s="23" customFormat="1" ht="12.75" x14ac:dyDescent="0.2">
      <c r="B174" s="20"/>
      <c r="D174" s="44"/>
      <c r="E174" s="44"/>
      <c r="F174" s="44"/>
      <c r="G174" s="44"/>
      <c r="H174" s="44"/>
      <c r="I174" s="44"/>
      <c r="J174" s="44"/>
      <c r="K174" s="21"/>
    </row>
    <row r="175" spans="2:11" s="23" customFormat="1" ht="12.75" x14ac:dyDescent="0.2">
      <c r="B175" s="20"/>
      <c r="D175" s="44"/>
      <c r="E175" s="44"/>
      <c r="F175" s="44"/>
      <c r="G175" s="44"/>
      <c r="H175" s="44"/>
      <c r="I175" s="44"/>
      <c r="J175" s="44"/>
      <c r="K175" s="21"/>
    </row>
    <row r="176" spans="2:11" s="23" customFormat="1" ht="12.75" x14ac:dyDescent="0.2">
      <c r="B176" s="20"/>
      <c r="D176" s="44"/>
      <c r="E176" s="44"/>
      <c r="F176" s="44"/>
      <c r="G176" s="44"/>
      <c r="H176" s="44"/>
      <c r="I176" s="44"/>
      <c r="J176" s="44"/>
      <c r="K176" s="21"/>
    </row>
    <row r="177" spans="2:11" s="23" customFormat="1" ht="12.75" x14ac:dyDescent="0.2">
      <c r="B177" s="20"/>
      <c r="D177" s="44"/>
      <c r="E177" s="44"/>
      <c r="F177" s="44"/>
      <c r="G177" s="44"/>
      <c r="H177" s="44"/>
      <c r="I177" s="44"/>
      <c r="J177" s="44"/>
      <c r="K177" s="21"/>
    </row>
    <row r="178" spans="2:11" s="23" customFormat="1" ht="12.75" x14ac:dyDescent="0.2">
      <c r="B178" s="20"/>
      <c r="D178" s="44"/>
      <c r="E178" s="44"/>
      <c r="F178" s="44"/>
      <c r="G178" s="44"/>
      <c r="H178" s="44"/>
      <c r="I178" s="44"/>
      <c r="J178" s="44"/>
      <c r="K178" s="21"/>
    </row>
    <row r="179" spans="2:11" s="23" customFormat="1" ht="12.75" x14ac:dyDescent="0.2">
      <c r="B179" s="20"/>
      <c r="D179" s="44"/>
      <c r="E179" s="44"/>
      <c r="F179" s="44"/>
      <c r="G179" s="44"/>
      <c r="H179" s="44"/>
      <c r="I179" s="44"/>
      <c r="J179" s="44"/>
      <c r="K179" s="21"/>
    </row>
    <row r="180" spans="2:11" s="23" customFormat="1" ht="12.75" x14ac:dyDescent="0.2">
      <c r="B180" s="20"/>
      <c r="D180" s="44"/>
      <c r="E180" s="44"/>
      <c r="F180" s="44"/>
      <c r="G180" s="44"/>
      <c r="H180" s="44"/>
      <c r="I180" s="44"/>
      <c r="J180" s="44"/>
      <c r="K180" s="21"/>
    </row>
    <row r="181" spans="2:11" s="23" customFormat="1" ht="12.75" x14ac:dyDescent="0.2">
      <c r="B181" s="20"/>
      <c r="D181" s="44"/>
      <c r="E181" s="44"/>
      <c r="F181" s="44"/>
      <c r="G181" s="44"/>
      <c r="H181" s="44"/>
      <c r="I181" s="44"/>
      <c r="J181" s="44"/>
      <c r="K181" s="21"/>
    </row>
    <row r="182" spans="2:11" s="23" customFormat="1" ht="12.75" x14ac:dyDescent="0.2">
      <c r="B182" s="20"/>
      <c r="D182" s="44"/>
      <c r="E182" s="44"/>
      <c r="F182" s="44"/>
      <c r="G182" s="44"/>
      <c r="H182" s="44"/>
      <c r="I182" s="44"/>
      <c r="J182" s="44"/>
      <c r="K182" s="21"/>
    </row>
    <row r="183" spans="2:11" s="23" customFormat="1" ht="12.75" x14ac:dyDescent="0.2">
      <c r="B183" s="20"/>
      <c r="D183" s="44"/>
      <c r="E183" s="44"/>
      <c r="F183" s="44"/>
      <c r="G183" s="44"/>
      <c r="H183" s="44"/>
      <c r="I183" s="44"/>
      <c r="J183" s="44"/>
      <c r="K183" s="21"/>
    </row>
    <row r="184" spans="2:11" s="23" customFormat="1" ht="12.75" x14ac:dyDescent="0.2">
      <c r="B184" s="20"/>
      <c r="D184" s="44"/>
      <c r="E184" s="44"/>
      <c r="F184" s="44"/>
      <c r="G184" s="44"/>
      <c r="H184" s="44"/>
      <c r="I184" s="44"/>
      <c r="J184" s="44"/>
      <c r="K184" s="21"/>
    </row>
    <row r="185" spans="2:11" s="23" customFormat="1" ht="12.75" x14ac:dyDescent="0.2">
      <c r="B185" s="20"/>
      <c r="D185" s="44"/>
      <c r="E185" s="44"/>
      <c r="F185" s="44"/>
      <c r="G185" s="44"/>
      <c r="H185" s="44"/>
      <c r="I185" s="44"/>
      <c r="J185" s="44"/>
      <c r="K185" s="21"/>
    </row>
    <row r="186" spans="2:11" s="23" customFormat="1" ht="12.75" x14ac:dyDescent="0.2">
      <c r="B186" s="20"/>
      <c r="D186" s="44"/>
      <c r="E186" s="44"/>
      <c r="F186" s="44"/>
      <c r="G186" s="44"/>
      <c r="H186" s="44"/>
      <c r="I186" s="44"/>
      <c r="J186" s="44"/>
      <c r="K186" s="21"/>
    </row>
    <row r="187" spans="2:11" s="23" customFormat="1" ht="12.75" x14ac:dyDescent="0.2">
      <c r="B187" s="20"/>
      <c r="D187" s="44"/>
      <c r="E187" s="44"/>
      <c r="F187" s="44"/>
      <c r="G187" s="44"/>
      <c r="H187" s="44"/>
      <c r="I187" s="44"/>
      <c r="J187" s="44"/>
      <c r="K187" s="21"/>
    </row>
    <row r="188" spans="2:11" s="23" customFormat="1" ht="12.75" x14ac:dyDescent="0.2">
      <c r="B188" s="20"/>
      <c r="D188" s="44"/>
      <c r="E188" s="44"/>
      <c r="F188" s="44"/>
      <c r="G188" s="44"/>
      <c r="H188" s="44"/>
      <c r="I188" s="44"/>
      <c r="J188" s="44"/>
      <c r="K188" s="21"/>
    </row>
    <row r="189" spans="2:11" s="23" customFormat="1" ht="12.75" x14ac:dyDescent="0.2">
      <c r="B189" s="20"/>
      <c r="D189" s="44"/>
      <c r="E189" s="44"/>
      <c r="F189" s="44"/>
      <c r="G189" s="44"/>
      <c r="H189" s="44"/>
      <c r="I189" s="44"/>
      <c r="J189" s="44"/>
      <c r="K189" s="21"/>
    </row>
    <row r="190" spans="2:11" s="23" customFormat="1" ht="12.75" x14ac:dyDescent="0.2">
      <c r="B190" s="20"/>
      <c r="D190" s="44"/>
      <c r="E190" s="44"/>
      <c r="F190" s="44"/>
      <c r="G190" s="44"/>
      <c r="H190" s="44"/>
      <c r="I190" s="44"/>
      <c r="J190" s="44"/>
      <c r="K190" s="21"/>
    </row>
    <row r="191" spans="2:11" s="23" customFormat="1" ht="12.75" x14ac:dyDescent="0.2">
      <c r="B191" s="20"/>
      <c r="D191" s="44"/>
      <c r="E191" s="44"/>
      <c r="F191" s="44"/>
      <c r="G191" s="44"/>
      <c r="H191" s="44"/>
      <c r="I191" s="44"/>
      <c r="J191" s="44"/>
      <c r="K191" s="21"/>
    </row>
    <row r="192" spans="2:11" s="23" customFormat="1" ht="12.75" x14ac:dyDescent="0.2">
      <c r="B192" s="20"/>
      <c r="D192" s="44"/>
      <c r="E192" s="44"/>
      <c r="F192" s="44"/>
      <c r="G192" s="44"/>
      <c r="H192" s="44"/>
      <c r="I192" s="44"/>
      <c r="J192" s="44"/>
      <c r="K192" s="21"/>
    </row>
    <row r="193" spans="2:11" s="23" customFormat="1" ht="12.75" x14ac:dyDescent="0.2">
      <c r="B193" s="20"/>
      <c r="D193" s="44"/>
      <c r="E193" s="44"/>
      <c r="F193" s="44"/>
      <c r="G193" s="44"/>
      <c r="H193" s="44"/>
      <c r="I193" s="44"/>
      <c r="J193" s="44"/>
      <c r="K193" s="21"/>
    </row>
    <row r="194" spans="2:11" s="23" customFormat="1" ht="12.75" x14ac:dyDescent="0.2">
      <c r="B194" s="20"/>
      <c r="D194" s="44"/>
      <c r="E194" s="44"/>
      <c r="F194" s="44"/>
      <c r="G194" s="44"/>
      <c r="H194" s="44"/>
      <c r="I194" s="44"/>
      <c r="J194" s="44"/>
      <c r="K194" s="21"/>
    </row>
    <row r="195" spans="2:11" s="23" customFormat="1" ht="12.75" x14ac:dyDescent="0.2">
      <c r="B195" s="20"/>
      <c r="D195" s="44"/>
      <c r="E195" s="44"/>
      <c r="F195" s="44"/>
      <c r="G195" s="44"/>
      <c r="H195" s="44"/>
      <c r="I195" s="44"/>
      <c r="J195" s="44"/>
      <c r="K195" s="21"/>
    </row>
    <row r="196" spans="2:11" s="23" customFormat="1" ht="12.75" x14ac:dyDescent="0.2">
      <c r="B196" s="20"/>
      <c r="D196" s="44"/>
      <c r="E196" s="44"/>
      <c r="F196" s="44"/>
      <c r="G196" s="44"/>
      <c r="H196" s="44"/>
      <c r="I196" s="44"/>
      <c r="J196" s="44"/>
      <c r="K196" s="21"/>
    </row>
    <row r="197" spans="2:11" s="23" customFormat="1" ht="12.75" x14ac:dyDescent="0.2">
      <c r="B197" s="20"/>
      <c r="D197" s="44"/>
      <c r="E197" s="44"/>
      <c r="F197" s="44"/>
      <c r="G197" s="44"/>
      <c r="H197" s="44"/>
      <c r="I197" s="44"/>
      <c r="J197" s="44"/>
      <c r="K197" s="21"/>
    </row>
    <row r="198" spans="2:11" s="23" customFormat="1" ht="12.75" x14ac:dyDescent="0.2">
      <c r="B198" s="20"/>
      <c r="D198" s="44"/>
      <c r="E198" s="44"/>
      <c r="F198" s="44"/>
      <c r="G198" s="44"/>
      <c r="H198" s="44"/>
      <c r="I198" s="44"/>
      <c r="J198" s="44"/>
      <c r="K198" s="21"/>
    </row>
    <row r="199" spans="2:11" s="23" customFormat="1" ht="12.75" x14ac:dyDescent="0.2">
      <c r="B199" s="20"/>
      <c r="D199" s="44"/>
      <c r="E199" s="44"/>
      <c r="F199" s="44"/>
      <c r="G199" s="44"/>
      <c r="H199" s="44"/>
      <c r="I199" s="44"/>
      <c r="J199" s="44"/>
      <c r="K199" s="21"/>
    </row>
    <row r="200" spans="2:11" s="23" customFormat="1" ht="12.75" x14ac:dyDescent="0.2">
      <c r="B200" s="20"/>
      <c r="D200" s="44"/>
      <c r="E200" s="44"/>
      <c r="F200" s="44"/>
      <c r="G200" s="44"/>
      <c r="H200" s="44"/>
      <c r="I200" s="44"/>
      <c r="J200" s="44"/>
      <c r="K200" s="21"/>
    </row>
    <row r="201" spans="2:11" s="23" customFormat="1" ht="12.75" x14ac:dyDescent="0.2">
      <c r="B201" s="20"/>
      <c r="D201" s="44"/>
      <c r="E201" s="44"/>
      <c r="F201" s="44"/>
      <c r="G201" s="44"/>
      <c r="H201" s="44"/>
      <c r="I201" s="44"/>
      <c r="J201" s="44"/>
      <c r="K201" s="21"/>
    </row>
    <row r="202" spans="2:11" s="23" customFormat="1" ht="12.75" x14ac:dyDescent="0.2">
      <c r="B202" s="20"/>
      <c r="D202" s="44"/>
      <c r="E202" s="44"/>
      <c r="F202" s="44"/>
      <c r="G202" s="44"/>
      <c r="H202" s="44"/>
      <c r="I202" s="44"/>
      <c r="J202" s="44"/>
      <c r="K202" s="21"/>
    </row>
    <row r="203" spans="2:11" s="23" customFormat="1" ht="12.75" x14ac:dyDescent="0.2">
      <c r="B203" s="20"/>
      <c r="D203" s="44"/>
      <c r="E203" s="44"/>
      <c r="F203" s="44"/>
      <c r="G203" s="44"/>
      <c r="H203" s="44"/>
      <c r="I203" s="44"/>
      <c r="J203" s="44"/>
      <c r="K203" s="21"/>
    </row>
    <row r="204" spans="2:11" s="23" customFormat="1" ht="12.75" x14ac:dyDescent="0.2">
      <c r="B204" s="20"/>
      <c r="D204" s="44"/>
      <c r="E204" s="44"/>
      <c r="F204" s="44"/>
      <c r="G204" s="44"/>
      <c r="H204" s="44"/>
      <c r="I204" s="44"/>
      <c r="J204" s="44"/>
      <c r="K204" s="21"/>
    </row>
    <row r="205" spans="2:11" s="23" customFormat="1" ht="12.75" x14ac:dyDescent="0.2">
      <c r="B205" s="20"/>
      <c r="D205" s="44"/>
      <c r="E205" s="44"/>
      <c r="F205" s="44"/>
      <c r="G205" s="44"/>
      <c r="H205" s="44"/>
      <c r="I205" s="44"/>
      <c r="J205" s="44"/>
      <c r="K205" s="21"/>
    </row>
    <row r="206" spans="2:11" s="23" customFormat="1" ht="12.75" x14ac:dyDescent="0.2">
      <c r="B206" s="20"/>
      <c r="D206" s="44"/>
      <c r="E206" s="44"/>
      <c r="F206" s="44"/>
      <c r="G206" s="44"/>
      <c r="H206" s="44"/>
      <c r="I206" s="44"/>
      <c r="J206" s="44"/>
      <c r="K206" s="21"/>
    </row>
    <row r="207" spans="2:11" s="23" customFormat="1" ht="12.75" x14ac:dyDescent="0.2">
      <c r="B207" s="20"/>
      <c r="D207" s="44"/>
      <c r="E207" s="44"/>
      <c r="F207" s="44"/>
      <c r="G207" s="44"/>
      <c r="H207" s="44"/>
      <c r="I207" s="44"/>
      <c r="J207" s="44"/>
      <c r="K207" s="21"/>
    </row>
    <row r="208" spans="2:11" s="23" customFormat="1" ht="12.75" x14ac:dyDescent="0.2">
      <c r="B208" s="20"/>
      <c r="D208" s="44"/>
      <c r="E208" s="44"/>
      <c r="F208" s="44"/>
      <c r="G208" s="44"/>
      <c r="H208" s="44"/>
      <c r="I208" s="44"/>
      <c r="J208" s="44"/>
      <c r="K208" s="21"/>
    </row>
    <row r="209" spans="2:11" s="23" customFormat="1" ht="12.75" x14ac:dyDescent="0.2">
      <c r="B209" s="20"/>
      <c r="D209" s="44"/>
      <c r="E209" s="44"/>
      <c r="F209" s="44"/>
      <c r="G209" s="44"/>
      <c r="H209" s="44"/>
      <c r="I209" s="44"/>
      <c r="J209" s="44"/>
      <c r="K209" s="21"/>
    </row>
    <row r="210" spans="2:11" s="23" customFormat="1" ht="12.75" x14ac:dyDescent="0.2">
      <c r="B210" s="20"/>
      <c r="D210" s="44"/>
      <c r="E210" s="44"/>
      <c r="F210" s="44"/>
      <c r="G210" s="44"/>
      <c r="H210" s="44"/>
      <c r="I210" s="44"/>
      <c r="J210" s="44"/>
      <c r="K210" s="21"/>
    </row>
    <row r="211" spans="2:11" s="23" customFormat="1" ht="12.75" x14ac:dyDescent="0.2">
      <c r="B211" s="20"/>
      <c r="D211" s="44"/>
      <c r="E211" s="44"/>
      <c r="F211" s="44"/>
      <c r="G211" s="44"/>
      <c r="H211" s="44"/>
      <c r="I211" s="44"/>
      <c r="J211" s="44"/>
      <c r="K211" s="21"/>
    </row>
    <row r="212" spans="2:11" s="23" customFormat="1" ht="12.75" x14ac:dyDescent="0.2">
      <c r="B212" s="20"/>
      <c r="D212" s="44"/>
      <c r="E212" s="44"/>
      <c r="F212" s="44"/>
      <c r="G212" s="44"/>
      <c r="H212" s="44"/>
      <c r="I212" s="44"/>
      <c r="J212" s="44"/>
      <c r="K212" s="21"/>
    </row>
    <row r="213" spans="2:11" s="23" customFormat="1" ht="12.75" x14ac:dyDescent="0.2">
      <c r="B213" s="20"/>
      <c r="D213" s="44"/>
      <c r="E213" s="44"/>
      <c r="F213" s="44"/>
      <c r="G213" s="44"/>
      <c r="H213" s="44"/>
      <c r="I213" s="44"/>
      <c r="J213" s="44"/>
      <c r="K213" s="21"/>
    </row>
    <row r="214" spans="2:11" s="23" customFormat="1" ht="12.75" x14ac:dyDescent="0.2">
      <c r="B214" s="20"/>
      <c r="D214" s="44"/>
      <c r="E214" s="44"/>
      <c r="F214" s="44"/>
      <c r="G214" s="44"/>
      <c r="H214" s="44"/>
      <c r="I214" s="44"/>
      <c r="J214" s="44"/>
      <c r="K214" s="21"/>
    </row>
    <row r="215" spans="2:11" s="23" customFormat="1" ht="12.75" x14ac:dyDescent="0.2">
      <c r="B215" s="20"/>
      <c r="D215" s="44"/>
      <c r="E215" s="44"/>
      <c r="F215" s="44"/>
      <c r="G215" s="44"/>
      <c r="H215" s="44"/>
      <c r="I215" s="44"/>
      <c r="J215" s="44"/>
      <c r="K215" s="21"/>
    </row>
    <row r="216" spans="2:11" s="23" customFormat="1" ht="12.75" x14ac:dyDescent="0.2">
      <c r="B216" s="20"/>
      <c r="D216" s="44"/>
      <c r="E216" s="44"/>
      <c r="F216" s="44"/>
      <c r="G216" s="44"/>
      <c r="H216" s="44"/>
      <c r="I216" s="44"/>
      <c r="J216" s="44"/>
      <c r="K216" s="21"/>
    </row>
    <row r="217" spans="2:11" s="23" customFormat="1" ht="12.75" x14ac:dyDescent="0.2">
      <c r="B217" s="20"/>
      <c r="D217" s="44"/>
      <c r="E217" s="44"/>
      <c r="F217" s="44"/>
      <c r="G217" s="44"/>
      <c r="H217" s="44"/>
      <c r="I217" s="44"/>
      <c r="J217" s="44"/>
      <c r="K217" s="21"/>
    </row>
    <row r="218" spans="2:11" s="23" customFormat="1" ht="12.75" x14ac:dyDescent="0.2">
      <c r="B218" s="20"/>
      <c r="D218" s="44"/>
      <c r="E218" s="44"/>
      <c r="F218" s="44"/>
      <c r="G218" s="44"/>
      <c r="H218" s="44"/>
      <c r="I218" s="44"/>
      <c r="J218" s="44"/>
      <c r="K218" s="21"/>
    </row>
    <row r="219" spans="2:11" s="23" customFormat="1" ht="12.75" x14ac:dyDescent="0.2">
      <c r="B219" s="20"/>
      <c r="D219" s="44"/>
      <c r="E219" s="44"/>
      <c r="F219" s="44"/>
      <c r="G219" s="44"/>
      <c r="H219" s="44"/>
      <c r="I219" s="44"/>
      <c r="J219" s="44"/>
      <c r="K219" s="21"/>
    </row>
    <row r="220" spans="2:11" s="23" customFormat="1" ht="12.75" x14ac:dyDescent="0.2">
      <c r="B220" s="20"/>
      <c r="D220" s="44"/>
      <c r="E220" s="44"/>
      <c r="F220" s="44"/>
      <c r="G220" s="44"/>
      <c r="H220" s="44"/>
      <c r="I220" s="44"/>
      <c r="J220" s="44"/>
      <c r="K220" s="21"/>
    </row>
    <row r="221" spans="2:11" s="23" customFormat="1" ht="12.75" x14ac:dyDescent="0.2">
      <c r="B221" s="20"/>
      <c r="D221" s="44"/>
      <c r="E221" s="44"/>
      <c r="F221" s="44"/>
      <c r="G221" s="44"/>
      <c r="H221" s="44"/>
      <c r="I221" s="44"/>
      <c r="J221" s="44"/>
      <c r="K221" s="21"/>
    </row>
    <row r="222" spans="2:11" s="23" customFormat="1" ht="12.75" x14ac:dyDescent="0.2">
      <c r="B222" s="20"/>
      <c r="D222" s="44"/>
      <c r="E222" s="44"/>
      <c r="F222" s="44"/>
      <c r="G222" s="44"/>
      <c r="H222" s="44"/>
      <c r="I222" s="44"/>
      <c r="J222" s="44"/>
      <c r="K222" s="21"/>
    </row>
    <row r="223" spans="2:11" s="23" customFormat="1" ht="12.75" x14ac:dyDescent="0.2">
      <c r="B223" s="20"/>
      <c r="D223" s="44"/>
      <c r="E223" s="44"/>
      <c r="F223" s="44"/>
      <c r="G223" s="44"/>
      <c r="H223" s="44"/>
      <c r="I223" s="44"/>
      <c r="J223" s="44"/>
      <c r="K223" s="21"/>
    </row>
    <row r="224" spans="2:11" s="23" customFormat="1" ht="12.75" x14ac:dyDescent="0.2">
      <c r="B224" s="20"/>
      <c r="D224" s="44"/>
      <c r="E224" s="44"/>
      <c r="F224" s="44"/>
      <c r="G224" s="44"/>
      <c r="H224" s="44"/>
      <c r="I224" s="44"/>
      <c r="J224" s="44"/>
      <c r="K224" s="21"/>
    </row>
    <row r="225" spans="2:11" s="23" customFormat="1" ht="12.75" x14ac:dyDescent="0.2">
      <c r="B225" s="20"/>
      <c r="D225" s="44"/>
      <c r="E225" s="44"/>
      <c r="F225" s="44"/>
      <c r="G225" s="44"/>
      <c r="H225" s="44"/>
      <c r="I225" s="44"/>
      <c r="J225" s="44"/>
      <c r="K225" s="21"/>
    </row>
    <row r="226" spans="2:11" s="23" customFormat="1" ht="12.75" x14ac:dyDescent="0.2">
      <c r="B226" s="20"/>
      <c r="D226" s="44"/>
      <c r="E226" s="44"/>
      <c r="F226" s="44"/>
      <c r="G226" s="44"/>
      <c r="H226" s="44"/>
      <c r="I226" s="44"/>
      <c r="J226" s="44"/>
      <c r="K226" s="21"/>
    </row>
    <row r="227" spans="2:11" s="23" customFormat="1" ht="12.75" x14ac:dyDescent="0.2">
      <c r="B227" s="20"/>
      <c r="D227" s="44"/>
      <c r="E227" s="44"/>
      <c r="F227" s="44"/>
      <c r="G227" s="44"/>
      <c r="H227" s="44"/>
      <c r="I227" s="44"/>
      <c r="J227" s="44"/>
      <c r="K227" s="21"/>
    </row>
    <row r="228" spans="2:11" s="23" customFormat="1" ht="12.75" x14ac:dyDescent="0.2">
      <c r="B228" s="20"/>
      <c r="D228" s="44"/>
      <c r="E228" s="44"/>
      <c r="F228" s="44"/>
      <c r="G228" s="44"/>
      <c r="H228" s="44"/>
      <c r="I228" s="44"/>
      <c r="J228" s="44"/>
      <c r="K228" s="21"/>
    </row>
    <row r="229" spans="2:11" s="23" customFormat="1" ht="12.75" x14ac:dyDescent="0.2">
      <c r="B229" s="20"/>
      <c r="D229" s="44"/>
      <c r="E229" s="44"/>
      <c r="F229" s="44"/>
      <c r="G229" s="44"/>
      <c r="H229" s="44"/>
      <c r="I229" s="44"/>
      <c r="J229" s="44"/>
      <c r="K229" s="21"/>
    </row>
    <row r="230" spans="2:11" s="23" customFormat="1" ht="12.75" x14ac:dyDescent="0.2">
      <c r="B230" s="20"/>
      <c r="D230" s="44"/>
      <c r="E230" s="44"/>
      <c r="F230" s="44"/>
      <c r="G230" s="44"/>
      <c r="H230" s="44"/>
      <c r="I230" s="44"/>
      <c r="J230" s="44"/>
      <c r="K230" s="21"/>
    </row>
    <row r="231" spans="2:11" s="23" customFormat="1" ht="12.75" x14ac:dyDescent="0.2">
      <c r="B231" s="20"/>
      <c r="D231" s="44"/>
      <c r="E231" s="44"/>
      <c r="F231" s="44"/>
      <c r="G231" s="44"/>
      <c r="H231" s="44"/>
      <c r="I231" s="44"/>
      <c r="J231" s="44"/>
      <c r="K231" s="21"/>
    </row>
    <row r="232" spans="2:11" s="23" customFormat="1" ht="12.75" x14ac:dyDescent="0.2">
      <c r="B232" s="20"/>
      <c r="D232" s="44"/>
      <c r="E232" s="44"/>
      <c r="F232" s="44"/>
      <c r="G232" s="44"/>
      <c r="H232" s="44"/>
      <c r="I232" s="44"/>
      <c r="J232" s="44"/>
      <c r="K232" s="21"/>
    </row>
    <row r="233" spans="2:11" s="23" customFormat="1" ht="12.75" x14ac:dyDescent="0.2">
      <c r="B233" s="20"/>
      <c r="D233" s="44"/>
      <c r="E233" s="44"/>
      <c r="F233" s="44"/>
      <c r="G233" s="44"/>
      <c r="H233" s="44"/>
      <c r="I233" s="44"/>
      <c r="J233" s="44"/>
      <c r="K233" s="21"/>
    </row>
    <row r="234" spans="2:11" s="23" customFormat="1" ht="12.75" x14ac:dyDescent="0.2">
      <c r="B234" s="20"/>
      <c r="D234" s="44"/>
      <c r="E234" s="44"/>
      <c r="F234" s="44"/>
      <c r="G234" s="44"/>
      <c r="H234" s="44"/>
      <c r="I234" s="44"/>
      <c r="J234" s="44"/>
      <c r="K234" s="21"/>
    </row>
    <row r="235" spans="2:11" s="23" customFormat="1" ht="12.75" x14ac:dyDescent="0.2">
      <c r="B235" s="20"/>
      <c r="D235" s="44"/>
      <c r="E235" s="44"/>
      <c r="F235" s="44"/>
      <c r="G235" s="44"/>
      <c r="H235" s="44"/>
      <c r="I235" s="44"/>
      <c r="J235" s="44"/>
      <c r="K235" s="21"/>
    </row>
    <row r="236" spans="2:11" s="23" customFormat="1" ht="12.75" x14ac:dyDescent="0.2">
      <c r="B236" s="20"/>
      <c r="D236" s="44"/>
      <c r="E236" s="44"/>
      <c r="F236" s="44"/>
      <c r="G236" s="44"/>
      <c r="H236" s="44"/>
      <c r="I236" s="44"/>
      <c r="J236" s="44"/>
      <c r="K236" s="21"/>
    </row>
    <row r="237" spans="2:11" s="23" customFormat="1" ht="12.75" x14ac:dyDescent="0.2">
      <c r="B237" s="20"/>
      <c r="D237" s="44"/>
      <c r="E237" s="44"/>
      <c r="F237" s="44"/>
      <c r="G237" s="44"/>
      <c r="H237" s="44"/>
      <c r="I237" s="44"/>
      <c r="J237" s="44"/>
      <c r="K237" s="21"/>
    </row>
    <row r="238" spans="2:11" s="23" customFormat="1" ht="12.75" x14ac:dyDescent="0.2">
      <c r="B238" s="20"/>
      <c r="D238" s="44"/>
      <c r="E238" s="44"/>
      <c r="F238" s="44"/>
      <c r="G238" s="44"/>
      <c r="H238" s="44"/>
      <c r="I238" s="44"/>
      <c r="J238" s="44"/>
      <c r="K238" s="21"/>
    </row>
    <row r="239" spans="2:11" s="23" customFormat="1" ht="12.75" x14ac:dyDescent="0.2">
      <c r="B239" s="20"/>
      <c r="D239" s="44"/>
      <c r="E239" s="44"/>
      <c r="F239" s="44"/>
      <c r="G239" s="44"/>
      <c r="H239" s="44"/>
      <c r="I239" s="44"/>
      <c r="J239" s="44"/>
      <c r="K239" s="21"/>
    </row>
    <row r="240" spans="2:11" s="23" customFormat="1" ht="12.75" x14ac:dyDescent="0.2">
      <c r="B240" s="20"/>
      <c r="D240" s="44"/>
      <c r="E240" s="44"/>
      <c r="F240" s="44"/>
      <c r="G240" s="44"/>
      <c r="H240" s="44"/>
      <c r="I240" s="44"/>
      <c r="J240" s="44"/>
      <c r="K240" s="21"/>
    </row>
    <row r="241" spans="2:11" s="23" customFormat="1" ht="12.75" x14ac:dyDescent="0.2">
      <c r="B241" s="20"/>
      <c r="D241" s="44"/>
      <c r="E241" s="44"/>
      <c r="F241" s="44"/>
      <c r="G241" s="44"/>
      <c r="H241" s="44"/>
      <c r="I241" s="44"/>
      <c r="J241" s="44"/>
      <c r="K241" s="21"/>
    </row>
    <row r="242" spans="2:11" s="23" customFormat="1" ht="12.75" x14ac:dyDescent="0.2">
      <c r="B242" s="20"/>
      <c r="D242" s="44"/>
      <c r="E242" s="44"/>
      <c r="F242" s="44"/>
      <c r="G242" s="44"/>
      <c r="H242" s="44"/>
      <c r="I242" s="44"/>
      <c r="J242" s="44"/>
      <c r="K242" s="21"/>
    </row>
    <row r="243" spans="2:11" s="23" customFormat="1" ht="12.75" x14ac:dyDescent="0.2">
      <c r="B243" s="20"/>
      <c r="D243" s="44"/>
      <c r="E243" s="44"/>
      <c r="F243" s="44"/>
      <c r="G243" s="44"/>
      <c r="H243" s="44"/>
      <c r="I243" s="44"/>
      <c r="J243" s="44"/>
      <c r="K243" s="21"/>
    </row>
    <row r="244" spans="2:11" s="23" customFormat="1" ht="12.75" x14ac:dyDescent="0.2">
      <c r="B244" s="20"/>
      <c r="D244" s="44"/>
      <c r="E244" s="44"/>
      <c r="F244" s="44"/>
      <c r="G244" s="44"/>
      <c r="H244" s="44"/>
      <c r="I244" s="44"/>
      <c r="J244" s="44"/>
      <c r="K244" s="21"/>
    </row>
    <row r="245" spans="2:11" s="23" customFormat="1" ht="12.75" x14ac:dyDescent="0.2">
      <c r="B245" s="20"/>
      <c r="D245" s="44"/>
      <c r="E245" s="44"/>
      <c r="F245" s="44"/>
      <c r="G245" s="44"/>
      <c r="H245" s="44"/>
      <c r="I245" s="44"/>
      <c r="J245" s="44"/>
      <c r="K245" s="21"/>
    </row>
    <row r="246" spans="2:11" s="23" customFormat="1" ht="12.75" x14ac:dyDescent="0.2">
      <c r="B246" s="20"/>
      <c r="D246" s="44"/>
      <c r="E246" s="44"/>
      <c r="F246" s="44"/>
      <c r="G246" s="44"/>
      <c r="H246" s="44"/>
      <c r="I246" s="44"/>
      <c r="J246" s="44"/>
      <c r="K246" s="21"/>
    </row>
    <row r="247" spans="2:11" s="23" customFormat="1" ht="12.75" x14ac:dyDescent="0.2">
      <c r="B247" s="20"/>
      <c r="D247" s="44"/>
      <c r="E247" s="44"/>
      <c r="F247" s="44"/>
      <c r="G247" s="44"/>
      <c r="H247" s="44"/>
      <c r="I247" s="44"/>
      <c r="J247" s="44"/>
      <c r="K247" s="21"/>
    </row>
    <row r="248" spans="2:11" s="23" customFormat="1" ht="12.75" x14ac:dyDescent="0.2">
      <c r="B248" s="20"/>
      <c r="D248" s="44"/>
      <c r="E248" s="44"/>
      <c r="F248" s="44"/>
      <c r="G248" s="44"/>
      <c r="H248" s="44"/>
      <c r="I248" s="44"/>
      <c r="J248" s="44"/>
      <c r="K248" s="21"/>
    </row>
    <row r="249" spans="2:11" s="23" customFormat="1" ht="12.75" x14ac:dyDescent="0.2">
      <c r="B249" s="20"/>
      <c r="D249" s="44"/>
      <c r="E249" s="44"/>
      <c r="F249" s="44"/>
      <c r="G249" s="44"/>
      <c r="H249" s="44"/>
      <c r="I249" s="44"/>
      <c r="J249" s="44"/>
      <c r="K249" s="21"/>
    </row>
    <row r="250" spans="2:11" s="23" customFormat="1" ht="12.75" x14ac:dyDescent="0.2">
      <c r="B250" s="20"/>
      <c r="D250" s="44"/>
      <c r="E250" s="44"/>
      <c r="F250" s="44"/>
      <c r="G250" s="44"/>
      <c r="H250" s="44"/>
      <c r="I250" s="44"/>
      <c r="J250" s="44"/>
      <c r="K250" s="21"/>
    </row>
    <row r="251" spans="2:11" s="23" customFormat="1" ht="12.75" x14ac:dyDescent="0.2">
      <c r="B251" s="20"/>
      <c r="D251" s="44"/>
      <c r="E251" s="44"/>
      <c r="F251" s="44"/>
      <c r="G251" s="44"/>
      <c r="H251" s="44"/>
      <c r="I251" s="44"/>
      <c r="J251" s="44"/>
      <c r="K251" s="21"/>
    </row>
    <row r="252" spans="2:11" s="23" customFormat="1" ht="12.75" x14ac:dyDescent="0.2">
      <c r="B252" s="20"/>
      <c r="D252" s="44"/>
      <c r="E252" s="44"/>
      <c r="F252" s="44"/>
      <c r="G252" s="44"/>
      <c r="H252" s="44"/>
      <c r="I252" s="44"/>
      <c r="J252" s="44"/>
      <c r="K252" s="21"/>
    </row>
    <row r="253" spans="2:11" s="23" customFormat="1" ht="12.75" x14ac:dyDescent="0.2">
      <c r="B253" s="20"/>
      <c r="D253" s="44"/>
      <c r="E253" s="44"/>
      <c r="F253" s="44"/>
      <c r="G253" s="44"/>
      <c r="H253" s="44"/>
      <c r="I253" s="44"/>
      <c r="J253" s="44"/>
      <c r="K253" s="21"/>
    </row>
    <row r="254" spans="2:11" s="23" customFormat="1" ht="12.75" x14ac:dyDescent="0.2">
      <c r="B254" s="20"/>
      <c r="D254" s="44"/>
      <c r="E254" s="44"/>
      <c r="F254" s="44"/>
      <c r="G254" s="44"/>
      <c r="H254" s="44"/>
      <c r="I254" s="44"/>
      <c r="J254" s="44"/>
      <c r="K254" s="21"/>
    </row>
    <row r="255" spans="2:11" s="23" customFormat="1" ht="12.75" x14ac:dyDescent="0.2">
      <c r="B255" s="20"/>
      <c r="D255" s="44"/>
      <c r="E255" s="44"/>
      <c r="F255" s="44"/>
      <c r="G255" s="44"/>
      <c r="H255" s="44"/>
      <c r="I255" s="44"/>
      <c r="J255" s="44"/>
      <c r="K255" s="21"/>
    </row>
    <row r="256" spans="2:11" s="23" customFormat="1" ht="12.75" x14ac:dyDescent="0.2">
      <c r="B256" s="20"/>
      <c r="D256" s="44"/>
      <c r="E256" s="44"/>
      <c r="F256" s="44"/>
      <c r="G256" s="44"/>
      <c r="H256" s="44"/>
      <c r="I256" s="44"/>
      <c r="J256" s="44"/>
      <c r="K256" s="21"/>
    </row>
    <row r="257" spans="2:11" s="23" customFormat="1" ht="12.75" x14ac:dyDescent="0.2">
      <c r="B257" s="20"/>
      <c r="D257" s="44"/>
      <c r="E257" s="44"/>
      <c r="F257" s="44"/>
      <c r="G257" s="44"/>
      <c r="H257" s="44"/>
      <c r="I257" s="44"/>
      <c r="J257" s="44"/>
      <c r="K257" s="21"/>
    </row>
    <row r="258" spans="2:11" s="23" customFormat="1" ht="12.75" x14ac:dyDescent="0.2">
      <c r="B258" s="20"/>
      <c r="D258" s="44"/>
      <c r="E258" s="44"/>
      <c r="F258" s="44"/>
      <c r="G258" s="44"/>
      <c r="H258" s="44"/>
      <c r="I258" s="44"/>
      <c r="J258" s="44"/>
      <c r="K258" s="21"/>
    </row>
    <row r="259" spans="2:11" s="23" customFormat="1" ht="12.75" x14ac:dyDescent="0.2">
      <c r="B259" s="20"/>
      <c r="D259" s="44"/>
      <c r="E259" s="44"/>
      <c r="F259" s="44"/>
      <c r="G259" s="44"/>
      <c r="H259" s="44"/>
      <c r="I259" s="44"/>
      <c r="J259" s="44"/>
      <c r="K259" s="21"/>
    </row>
    <row r="260" spans="2:11" s="23" customFormat="1" ht="12.75" x14ac:dyDescent="0.2">
      <c r="B260" s="20"/>
      <c r="D260" s="44"/>
      <c r="E260" s="44"/>
      <c r="F260" s="44"/>
      <c r="G260" s="44"/>
      <c r="H260" s="44"/>
      <c r="I260" s="44"/>
      <c r="J260" s="44"/>
      <c r="K260" s="21"/>
    </row>
    <row r="261" spans="2:11" s="23" customFormat="1" ht="12.75" x14ac:dyDescent="0.2">
      <c r="B261" s="20"/>
      <c r="D261" s="44"/>
      <c r="E261" s="44"/>
      <c r="F261" s="44"/>
      <c r="G261" s="44"/>
      <c r="H261" s="44"/>
      <c r="I261" s="44"/>
      <c r="J261" s="44"/>
      <c r="K261" s="21"/>
    </row>
    <row r="262" spans="2:11" s="23" customFormat="1" ht="12.75" x14ac:dyDescent="0.2">
      <c r="B262" s="20"/>
      <c r="D262" s="44"/>
      <c r="E262" s="44"/>
      <c r="F262" s="44"/>
      <c r="G262" s="44"/>
      <c r="H262" s="44"/>
      <c r="I262" s="44"/>
      <c r="J262" s="44"/>
      <c r="K262" s="21"/>
    </row>
    <row r="263" spans="2:11" s="23" customFormat="1" ht="12.75" x14ac:dyDescent="0.2">
      <c r="B263" s="20"/>
      <c r="D263" s="44"/>
      <c r="E263" s="44"/>
      <c r="F263" s="44"/>
      <c r="G263" s="44"/>
      <c r="H263" s="44"/>
      <c r="I263" s="44"/>
      <c r="J263" s="44"/>
      <c r="K263" s="21"/>
    </row>
    <row r="264" spans="2:11" s="23" customFormat="1" ht="12.75" x14ac:dyDescent="0.2">
      <c r="B264" s="20"/>
      <c r="D264" s="44"/>
      <c r="E264" s="44"/>
      <c r="F264" s="44"/>
      <c r="G264" s="44"/>
      <c r="H264" s="44"/>
      <c r="I264" s="44"/>
      <c r="J264" s="44"/>
      <c r="K264" s="21"/>
    </row>
    <row r="265" spans="2:11" s="23" customFormat="1" ht="12.75" x14ac:dyDescent="0.2">
      <c r="B265" s="20"/>
      <c r="D265" s="44"/>
      <c r="E265" s="44"/>
      <c r="F265" s="44"/>
      <c r="G265" s="44"/>
      <c r="H265" s="44"/>
      <c r="I265" s="44"/>
      <c r="J265" s="44"/>
      <c r="K265" s="21"/>
    </row>
    <row r="266" spans="2:11" ht="12.75" x14ac:dyDescent="0.2">
      <c r="B266" s="20"/>
      <c r="D266" s="44"/>
      <c r="E266" s="44"/>
      <c r="F266" s="44"/>
      <c r="G266" s="44"/>
      <c r="H266" s="44"/>
      <c r="I266" s="44"/>
      <c r="J266" s="44"/>
      <c r="K266" s="21"/>
    </row>
    <row r="267" spans="2:11" ht="12.75" x14ac:dyDescent="0.2">
      <c r="B267" s="20"/>
      <c r="D267" s="44"/>
      <c r="E267" s="44"/>
      <c r="F267" s="44"/>
      <c r="G267" s="44"/>
      <c r="H267" s="44"/>
      <c r="I267" s="44"/>
      <c r="J267" s="44"/>
      <c r="K267" s="21"/>
    </row>
    <row r="268" spans="2:11" ht="12.75" x14ac:dyDescent="0.2">
      <c r="B268" s="20"/>
      <c r="D268" s="44"/>
      <c r="E268" s="44"/>
      <c r="F268" s="44"/>
      <c r="G268" s="44"/>
      <c r="H268" s="44"/>
      <c r="I268" s="44"/>
      <c r="J268" s="44"/>
      <c r="K268" s="21"/>
    </row>
    <row r="269" spans="2:11" ht="12.75" x14ac:dyDescent="0.2">
      <c r="B269" s="20"/>
      <c r="D269" s="44"/>
      <c r="E269" s="44"/>
      <c r="F269" s="44"/>
      <c r="G269" s="44"/>
      <c r="H269" s="44"/>
      <c r="I269" s="44"/>
      <c r="J269" s="44"/>
      <c r="K269" s="21"/>
    </row>
    <row r="270" spans="2:11" ht="12.75" x14ac:dyDescent="0.2">
      <c r="B270" s="20"/>
      <c r="D270" s="44"/>
      <c r="E270" s="44"/>
      <c r="F270" s="44"/>
      <c r="G270" s="44"/>
      <c r="H270" s="44"/>
      <c r="I270" s="44"/>
      <c r="J270" s="44"/>
      <c r="K270" s="21"/>
    </row>
    <row r="271" spans="2:11" ht="12.75" x14ac:dyDescent="0.2">
      <c r="B271" s="20"/>
      <c r="D271" s="44"/>
      <c r="E271" s="44"/>
      <c r="F271" s="44"/>
      <c r="G271" s="44"/>
      <c r="H271" s="44"/>
      <c r="I271" s="44"/>
      <c r="J271" s="44"/>
      <c r="K271" s="21"/>
    </row>
    <row r="272" spans="2:11" ht="12.75" x14ac:dyDescent="0.2">
      <c r="B272" s="20"/>
      <c r="D272" s="44"/>
      <c r="E272" s="44"/>
      <c r="F272" s="44"/>
      <c r="G272" s="44"/>
      <c r="H272" s="44"/>
      <c r="I272" s="44"/>
      <c r="J272" s="44"/>
      <c r="K272" s="21"/>
    </row>
    <row r="273" spans="2:11" ht="12.75" x14ac:dyDescent="0.2">
      <c r="B273" s="20"/>
      <c r="D273" s="44"/>
      <c r="E273" s="44"/>
      <c r="F273" s="44"/>
      <c r="G273" s="44"/>
      <c r="H273" s="44"/>
      <c r="I273" s="44"/>
      <c r="J273" s="44"/>
      <c r="K273" s="2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3"/>
  <sheetViews>
    <sheetView zoomScaleNormal="100" workbookViewId="0">
      <pane ySplit="21" topLeftCell="A22" activePane="bottomLeft" state="frozen"/>
      <selection activeCell="D40" sqref="D40"/>
      <selection pane="bottomLeft" activeCell="B71" sqref="B71:B98"/>
    </sheetView>
  </sheetViews>
  <sheetFormatPr defaultColWidth="8.875" defaultRowHeight="10.5" x14ac:dyDescent="0.15"/>
  <cols>
    <col min="1" max="1" width="1.875" style="3" customWidth="1"/>
    <col min="2" max="2" width="15.875" style="3" customWidth="1"/>
    <col min="3" max="3" width="2.125" style="3" customWidth="1"/>
    <col min="4" max="4" width="13.5" style="3" bestFit="1" customWidth="1"/>
    <col min="5" max="5" width="16.5" style="3" bestFit="1" customWidth="1"/>
    <col min="6" max="6" width="13.5" style="3" customWidth="1"/>
    <col min="7" max="7" width="18.625" style="3" bestFit="1" customWidth="1"/>
    <col min="8" max="8" width="21.75" style="3" bestFit="1" customWidth="1"/>
    <col min="9" max="9" width="13.375" style="3" customWidth="1"/>
    <col min="10" max="10" width="14.75" style="3" bestFit="1" customWidth="1"/>
    <col min="11" max="11" width="11.5" style="3" bestFit="1" customWidth="1"/>
    <col min="12" max="12" width="8.875" style="3"/>
    <col min="13" max="13" width="10" style="3" bestFit="1" customWidth="1"/>
    <col min="14" max="14" width="8.125" style="3" bestFit="1" customWidth="1"/>
    <col min="15" max="15" width="8.875" style="3"/>
    <col min="16" max="16" width="11.125" style="3" bestFit="1" customWidth="1"/>
    <col min="17" max="16384" width="8.875" style="3"/>
  </cols>
  <sheetData>
    <row r="1" spans="1:12" ht="12.75" x14ac:dyDescent="0.2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</row>
    <row r="2" spans="1:12" ht="12.75" x14ac:dyDescent="0.2">
      <c r="A2" s="1"/>
      <c r="B2" s="2" t="s">
        <v>32</v>
      </c>
      <c r="C2" s="1"/>
      <c r="D2" s="1"/>
      <c r="E2" s="1"/>
      <c r="F2" s="1"/>
      <c r="G2" s="1"/>
      <c r="H2" s="1"/>
      <c r="I2" s="1"/>
      <c r="J2" s="1"/>
      <c r="K2" s="1"/>
    </row>
    <row r="3" spans="1:12" ht="12.75" x14ac:dyDescent="0.2">
      <c r="A3" s="1"/>
      <c r="B3" s="2" t="s">
        <v>2</v>
      </c>
      <c r="C3" s="1"/>
      <c r="D3" s="1"/>
      <c r="E3" s="1"/>
      <c r="F3" s="1"/>
      <c r="G3" s="1"/>
      <c r="H3" s="1"/>
      <c r="I3" s="1"/>
      <c r="J3" s="1"/>
      <c r="K3" s="1"/>
    </row>
    <row r="4" spans="1:12" ht="12.75" x14ac:dyDescent="0.2">
      <c r="A4" s="1"/>
      <c r="B4" s="45" t="s">
        <v>3</v>
      </c>
      <c r="C4" s="1"/>
      <c r="D4" s="1"/>
      <c r="E4" s="1"/>
      <c r="F4" s="1"/>
      <c r="G4"/>
      <c r="H4" s="5"/>
      <c r="I4" s="1"/>
      <c r="J4" s="1"/>
      <c r="K4" s="1"/>
    </row>
    <row r="5" spans="1:12" ht="12.75" x14ac:dyDescent="0.2">
      <c r="A5" s="6"/>
      <c r="B5" s="6"/>
      <c r="C5" s="6"/>
      <c r="D5" s="7"/>
      <c r="E5" s="7"/>
      <c r="F5" s="7"/>
      <c r="G5" s="8"/>
      <c r="H5" s="8"/>
      <c r="I5" s="9"/>
      <c r="J5" s="7"/>
      <c r="K5" s="10"/>
    </row>
    <row r="6" spans="1:12" ht="12.75" x14ac:dyDescent="0.2">
      <c r="A6" s="1"/>
      <c r="B6" s="1"/>
      <c r="C6" s="1"/>
      <c r="D6" s="11"/>
      <c r="E6" s="11" t="s">
        <v>4</v>
      </c>
      <c r="F6" s="11"/>
      <c r="G6" s="11"/>
      <c r="H6" s="11" t="s">
        <v>4</v>
      </c>
      <c r="I6" s="12" t="s">
        <v>5</v>
      </c>
      <c r="J6" s="12" t="s">
        <v>6</v>
      </c>
      <c r="K6" s="12" t="s">
        <v>7</v>
      </c>
    </row>
    <row r="7" spans="1:12" ht="12.75" x14ac:dyDescent="0.2">
      <c r="A7" s="13"/>
      <c r="B7" s="14" t="s">
        <v>8</v>
      </c>
      <c r="C7" s="1"/>
      <c r="D7" s="11" t="s">
        <v>9</v>
      </c>
      <c r="E7" s="11" t="s">
        <v>10</v>
      </c>
      <c r="F7" s="11"/>
      <c r="G7" s="11" t="s">
        <v>9</v>
      </c>
      <c r="H7" s="11" t="s">
        <v>10</v>
      </c>
      <c r="I7" s="11" t="s">
        <v>11</v>
      </c>
      <c r="J7" s="11" t="s">
        <v>12</v>
      </c>
      <c r="K7" s="11" t="s">
        <v>13</v>
      </c>
    </row>
    <row r="8" spans="1:12" ht="12.75" x14ac:dyDescent="0.2">
      <c r="A8" s="13"/>
      <c r="B8" s="14"/>
      <c r="C8" s="14"/>
      <c r="D8" s="11" t="s">
        <v>14</v>
      </c>
      <c r="E8" s="11" t="s">
        <v>14</v>
      </c>
      <c r="F8" s="11" t="s">
        <v>14</v>
      </c>
      <c r="G8" s="11" t="s">
        <v>15</v>
      </c>
      <c r="H8" s="11" t="s">
        <v>15</v>
      </c>
      <c r="I8" s="11" t="s">
        <v>16</v>
      </c>
      <c r="J8" s="11" t="s">
        <v>17</v>
      </c>
      <c r="K8" s="11" t="s">
        <v>18</v>
      </c>
      <c r="L8" s="15"/>
    </row>
    <row r="9" spans="1:12" ht="12.75" x14ac:dyDescent="0.2">
      <c r="A9" s="6"/>
      <c r="B9" s="16"/>
      <c r="C9" s="16"/>
      <c r="D9" s="17" t="s">
        <v>19</v>
      </c>
      <c r="E9" s="17" t="s">
        <v>33</v>
      </c>
      <c r="F9" s="17"/>
      <c r="G9" s="17" t="s">
        <v>19</v>
      </c>
      <c r="H9" s="17" t="s">
        <v>33</v>
      </c>
      <c r="I9" s="10" t="s">
        <v>21</v>
      </c>
      <c r="J9" s="10"/>
      <c r="K9" s="10"/>
      <c r="L9" s="15"/>
    </row>
    <row r="10" spans="1:12" ht="12.75" hidden="1" x14ac:dyDescent="0.2">
      <c r="A10" s="13"/>
      <c r="B10" s="14"/>
      <c r="C10" s="14"/>
      <c r="D10" s="11"/>
      <c r="E10" s="11"/>
      <c r="F10" s="11"/>
      <c r="G10" s="11"/>
      <c r="H10" s="11"/>
      <c r="I10" s="11"/>
      <c r="J10" s="11"/>
      <c r="K10" s="11"/>
      <c r="L10" s="15"/>
    </row>
    <row r="11" spans="1:12" ht="12.75" hidden="1" x14ac:dyDescent="0.2">
      <c r="A11" s="13"/>
      <c r="B11" s="14"/>
      <c r="C11" s="14"/>
      <c r="D11" s="11"/>
      <c r="E11" s="11"/>
      <c r="F11" s="11"/>
      <c r="G11" s="11"/>
      <c r="H11" s="11"/>
      <c r="I11" s="11"/>
      <c r="J11" s="11"/>
      <c r="K11" s="11"/>
      <c r="L11" s="15"/>
    </row>
    <row r="12" spans="1:12" ht="12.75" hidden="1" x14ac:dyDescent="0.2">
      <c r="A12" s="13"/>
      <c r="B12" s="14"/>
      <c r="C12" s="14"/>
      <c r="D12" s="11"/>
      <c r="E12" s="11"/>
      <c r="F12" s="11"/>
      <c r="G12" s="11"/>
      <c r="H12" s="11"/>
      <c r="I12" s="11"/>
      <c r="J12" s="11"/>
      <c r="K12" s="11"/>
      <c r="L12" s="15"/>
    </row>
    <row r="13" spans="1:12" ht="12.75" hidden="1" x14ac:dyDescent="0.2">
      <c r="A13" s="13"/>
      <c r="B13" s="14"/>
      <c r="C13" s="14"/>
      <c r="D13" s="11"/>
      <c r="E13" s="11"/>
      <c r="F13" s="11"/>
      <c r="G13" s="11"/>
      <c r="H13" s="11"/>
      <c r="I13" s="11"/>
      <c r="J13" s="11"/>
      <c r="K13" s="11"/>
    </row>
    <row r="14" spans="1:12" ht="12.75" hidden="1" x14ac:dyDescent="0.2">
      <c r="A14" s="13"/>
      <c r="B14" s="14"/>
      <c r="C14" s="14"/>
      <c r="D14" s="11"/>
      <c r="E14" s="11"/>
      <c r="F14" s="11"/>
      <c r="G14" s="11"/>
      <c r="H14" s="11"/>
      <c r="I14" s="11"/>
      <c r="J14" s="11"/>
      <c r="K14" s="11"/>
    </row>
    <row r="15" spans="1:12" ht="12.75" hidden="1" x14ac:dyDescent="0.2">
      <c r="A15" s="13"/>
      <c r="B15" s="14"/>
      <c r="C15" s="14"/>
      <c r="D15" s="11"/>
      <c r="E15" s="11"/>
      <c r="F15" s="11"/>
      <c r="G15" s="11"/>
      <c r="H15" s="11"/>
      <c r="I15" s="11"/>
      <c r="J15" s="11"/>
      <c r="K15" s="11"/>
    </row>
    <row r="16" spans="1:12" ht="12.75" hidden="1" x14ac:dyDescent="0.2">
      <c r="A16" s="13"/>
      <c r="B16" s="14"/>
      <c r="C16" s="14"/>
      <c r="D16" s="11"/>
      <c r="E16" s="11"/>
      <c r="F16" s="11"/>
      <c r="G16" s="11"/>
      <c r="H16" s="11"/>
      <c r="I16" s="11"/>
      <c r="J16" s="11"/>
      <c r="K16" s="11"/>
    </row>
    <row r="17" spans="1:11" ht="12.75" hidden="1" x14ac:dyDescent="0.2">
      <c r="A17" s="13"/>
      <c r="B17" s="14"/>
      <c r="C17" s="14"/>
      <c r="D17" s="11"/>
      <c r="E17" s="11"/>
      <c r="F17" s="11"/>
      <c r="G17" s="11"/>
      <c r="H17" s="11"/>
      <c r="I17" s="11"/>
      <c r="J17" s="11"/>
      <c r="K17" s="11"/>
    </row>
    <row r="18" spans="1:11" ht="12.75" hidden="1" x14ac:dyDescent="0.2">
      <c r="A18" s="13"/>
      <c r="B18" s="14"/>
      <c r="C18" s="14"/>
      <c r="D18" s="11"/>
      <c r="E18" s="11"/>
      <c r="F18" s="11"/>
      <c r="G18" s="11"/>
      <c r="H18" s="11"/>
      <c r="I18" s="11"/>
      <c r="J18" s="11"/>
      <c r="K18" s="11"/>
    </row>
    <row r="19" spans="1:11" ht="12.75" hidden="1" x14ac:dyDescent="0.2">
      <c r="A19" s="13"/>
      <c r="B19" s="14"/>
      <c r="C19" s="14"/>
      <c r="D19" s="11"/>
      <c r="E19" s="11"/>
      <c r="F19" s="11"/>
      <c r="G19" s="11"/>
      <c r="H19" s="11"/>
      <c r="I19" s="11"/>
      <c r="J19" s="11"/>
      <c r="K19" s="11"/>
    </row>
    <row r="20" spans="1:11" ht="12.75" hidden="1" x14ac:dyDescent="0.2">
      <c r="A20" s="13"/>
      <c r="B20" s="14"/>
      <c r="C20" s="14"/>
      <c r="D20" s="11"/>
      <c r="E20" s="11"/>
      <c r="F20" s="11"/>
      <c r="G20" s="11"/>
      <c r="H20" s="11"/>
      <c r="I20" s="11"/>
      <c r="J20" s="11"/>
      <c r="K20" s="11"/>
    </row>
    <row r="21" spans="1:11" ht="12.75" hidden="1" x14ac:dyDescent="0.2">
      <c r="A21" s="13"/>
      <c r="B21" s="14"/>
      <c r="C21" s="14"/>
      <c r="D21" s="11"/>
      <c r="E21" s="11"/>
      <c r="F21" s="11"/>
      <c r="G21" s="11"/>
      <c r="H21" s="11"/>
      <c r="I21" s="11"/>
      <c r="J21" s="11"/>
      <c r="K21" s="11"/>
    </row>
    <row r="22" spans="1:11" ht="12.75" x14ac:dyDescent="0.2">
      <c r="A22" s="13"/>
      <c r="B22" s="14" t="s">
        <v>22</v>
      </c>
      <c r="C22" s="14"/>
      <c r="D22" s="49">
        <f>'[1]GAS 2018'!S96</f>
        <v>6693621.5100000072</v>
      </c>
      <c r="E22" s="19">
        <f>'[1]GAS 2018'!S105</f>
        <v>-2409168.1609902824</v>
      </c>
      <c r="F22" s="19">
        <f>SUM(D22:E22)</f>
        <v>4284453.3490097243</v>
      </c>
      <c r="G22" s="18"/>
      <c r="H22" s="18"/>
      <c r="I22" s="19"/>
      <c r="J22" s="18">
        <f>F22-I22</f>
        <v>4284453.3490097243</v>
      </c>
      <c r="K22" s="11"/>
    </row>
    <row r="23" spans="1:11" ht="12.75" x14ac:dyDescent="0.2">
      <c r="A23" s="13"/>
      <c r="B23" s="20">
        <v>43496</v>
      </c>
      <c r="C23" s="14"/>
      <c r="D23" s="18">
        <f>D22</f>
        <v>6693621.5100000072</v>
      </c>
      <c r="E23" s="19">
        <f>E22</f>
        <v>-2409168.1609902824</v>
      </c>
      <c r="F23" s="19">
        <f t="shared" ref="F23:F86" si="0">SUM(D23:E23)</f>
        <v>4284453.3490097243</v>
      </c>
      <c r="G23" s="18"/>
      <c r="H23" s="18"/>
      <c r="I23" s="19">
        <f>I22-G23-H23</f>
        <v>0</v>
      </c>
      <c r="J23" s="18">
        <f t="shared" ref="J23:J86" si="1">F23-I23</f>
        <v>4284453.3490097243</v>
      </c>
      <c r="K23" s="21"/>
    </row>
    <row r="24" spans="1:11" ht="12.75" x14ac:dyDescent="0.2">
      <c r="A24" s="13"/>
      <c r="B24" s="20">
        <v>43524</v>
      </c>
      <c r="C24" s="14"/>
      <c r="D24" s="18">
        <f t="shared" ref="D24:E39" si="2">D23</f>
        <v>6693621.5100000072</v>
      </c>
      <c r="E24" s="19">
        <f t="shared" si="2"/>
        <v>-2409168.1609902824</v>
      </c>
      <c r="F24" s="19">
        <f t="shared" si="0"/>
        <v>4284453.3490097243</v>
      </c>
      <c r="G24" s="18"/>
      <c r="H24" s="18"/>
      <c r="I24" s="19">
        <f t="shared" ref="I24:I37" si="3">I23-G24-H24</f>
        <v>0</v>
      </c>
      <c r="J24" s="18">
        <f t="shared" si="1"/>
        <v>4284453.3490097243</v>
      </c>
      <c r="K24" s="21"/>
    </row>
    <row r="25" spans="1:11" ht="12.75" x14ac:dyDescent="0.2">
      <c r="A25" s="13"/>
      <c r="B25" s="20">
        <v>43555</v>
      </c>
      <c r="C25" s="14"/>
      <c r="D25" s="18">
        <f t="shared" si="2"/>
        <v>6693621.5100000072</v>
      </c>
      <c r="E25" s="19">
        <f t="shared" si="2"/>
        <v>-2409168.1609902824</v>
      </c>
      <c r="F25" s="19">
        <f t="shared" si="0"/>
        <v>4284453.3490097243</v>
      </c>
      <c r="G25" s="18"/>
      <c r="H25" s="18"/>
      <c r="I25" s="19">
        <f t="shared" si="3"/>
        <v>0</v>
      </c>
      <c r="J25" s="18">
        <f t="shared" si="1"/>
        <v>4284453.3490097243</v>
      </c>
      <c r="K25" s="21"/>
    </row>
    <row r="26" spans="1:11" ht="12.75" x14ac:dyDescent="0.2">
      <c r="A26" s="13"/>
      <c r="B26" s="20">
        <v>43585</v>
      </c>
      <c r="C26" s="14"/>
      <c r="D26" s="18">
        <f t="shared" si="2"/>
        <v>6693621.5100000072</v>
      </c>
      <c r="E26" s="19">
        <f t="shared" si="2"/>
        <v>-2409168.1609902824</v>
      </c>
      <c r="F26" s="19">
        <f t="shared" si="0"/>
        <v>4284453.3490097243</v>
      </c>
      <c r="G26" s="18"/>
      <c r="H26" s="18"/>
      <c r="I26" s="19">
        <f t="shared" si="3"/>
        <v>0</v>
      </c>
      <c r="J26" s="18">
        <f t="shared" si="1"/>
        <v>4284453.3490097243</v>
      </c>
      <c r="K26" s="21"/>
    </row>
    <row r="27" spans="1:11" ht="12.75" x14ac:dyDescent="0.2">
      <c r="A27" s="13"/>
      <c r="B27" s="20">
        <v>43616</v>
      </c>
      <c r="C27" s="14"/>
      <c r="D27" s="18">
        <f t="shared" si="2"/>
        <v>6693621.5100000072</v>
      </c>
      <c r="E27" s="19">
        <f t="shared" si="2"/>
        <v>-2409168.1609902824</v>
      </c>
      <c r="F27" s="19">
        <f t="shared" si="0"/>
        <v>4284453.3490097243</v>
      </c>
      <c r="G27" s="18"/>
      <c r="H27" s="18"/>
      <c r="I27" s="19">
        <f t="shared" si="3"/>
        <v>0</v>
      </c>
      <c r="J27" s="18">
        <f t="shared" si="1"/>
        <v>4284453.3490097243</v>
      </c>
      <c r="K27" s="21"/>
    </row>
    <row r="28" spans="1:11" ht="12.75" x14ac:dyDescent="0.2">
      <c r="A28" s="13"/>
      <c r="B28" s="20">
        <v>43646</v>
      </c>
      <c r="C28" s="14"/>
      <c r="D28" s="18">
        <f t="shared" si="2"/>
        <v>6693621.5100000072</v>
      </c>
      <c r="E28" s="19">
        <f t="shared" si="2"/>
        <v>-2409168.1609902824</v>
      </c>
      <c r="F28" s="19">
        <f t="shared" si="0"/>
        <v>4284453.3490097243</v>
      </c>
      <c r="G28" s="18"/>
      <c r="H28" s="18"/>
      <c r="I28" s="19">
        <f t="shared" si="3"/>
        <v>0</v>
      </c>
      <c r="J28" s="18">
        <f t="shared" si="1"/>
        <v>4284453.3490097243</v>
      </c>
      <c r="K28" s="21"/>
    </row>
    <row r="29" spans="1:11" ht="12.75" x14ac:dyDescent="0.2">
      <c r="A29" s="13"/>
      <c r="B29" s="20">
        <v>43677</v>
      </c>
      <c r="C29" s="14"/>
      <c r="D29" s="18">
        <f t="shared" si="2"/>
        <v>6693621.5100000072</v>
      </c>
      <c r="E29" s="19">
        <f t="shared" si="2"/>
        <v>-2409168.1609902824</v>
      </c>
      <c r="F29" s="19">
        <f t="shared" si="0"/>
        <v>4284453.3490097243</v>
      </c>
      <c r="G29" s="18"/>
      <c r="H29" s="18"/>
      <c r="I29" s="19">
        <f t="shared" si="3"/>
        <v>0</v>
      </c>
      <c r="J29" s="18">
        <f t="shared" si="1"/>
        <v>4284453.3490097243</v>
      </c>
      <c r="K29" s="21"/>
    </row>
    <row r="30" spans="1:11" ht="12.75" x14ac:dyDescent="0.2">
      <c r="A30" s="13"/>
      <c r="B30" s="20">
        <v>43708</v>
      </c>
      <c r="C30" s="14"/>
      <c r="D30" s="18">
        <f t="shared" si="2"/>
        <v>6693621.5100000072</v>
      </c>
      <c r="E30" s="19">
        <f t="shared" si="2"/>
        <v>-2409168.1609902824</v>
      </c>
      <c r="F30" s="19">
        <f t="shared" si="0"/>
        <v>4284453.3490097243</v>
      </c>
      <c r="G30" s="18"/>
      <c r="H30" s="18"/>
      <c r="I30" s="19">
        <f t="shared" si="3"/>
        <v>0</v>
      </c>
      <c r="J30" s="18">
        <f t="shared" si="1"/>
        <v>4284453.3490097243</v>
      </c>
      <c r="K30" s="21"/>
    </row>
    <row r="31" spans="1:11" ht="12.75" x14ac:dyDescent="0.2">
      <c r="A31" s="13"/>
      <c r="B31" s="20">
        <v>43738</v>
      </c>
      <c r="C31" s="14"/>
      <c r="D31" s="18">
        <f t="shared" si="2"/>
        <v>6693621.5100000072</v>
      </c>
      <c r="E31" s="19">
        <f t="shared" si="2"/>
        <v>-2409168.1609902824</v>
      </c>
      <c r="F31" s="19">
        <f t="shared" si="0"/>
        <v>4284453.3490097243</v>
      </c>
      <c r="G31" s="18"/>
      <c r="H31" s="18"/>
      <c r="I31" s="19">
        <f t="shared" si="3"/>
        <v>0</v>
      </c>
      <c r="J31" s="18">
        <f t="shared" si="1"/>
        <v>4284453.3490097243</v>
      </c>
      <c r="K31" s="21"/>
    </row>
    <row r="32" spans="1:11" ht="12.75" x14ac:dyDescent="0.2">
      <c r="A32" s="13"/>
      <c r="B32" s="20">
        <v>43769</v>
      </c>
      <c r="C32" s="14"/>
      <c r="D32" s="18">
        <f t="shared" si="2"/>
        <v>6693621.5100000072</v>
      </c>
      <c r="E32" s="19">
        <f t="shared" si="2"/>
        <v>-2409168.1609902824</v>
      </c>
      <c r="F32" s="19">
        <f t="shared" si="0"/>
        <v>4284453.3490097243</v>
      </c>
      <c r="G32" s="18"/>
      <c r="H32" s="18"/>
      <c r="I32" s="19">
        <f t="shared" si="3"/>
        <v>0</v>
      </c>
      <c r="J32" s="18">
        <f t="shared" si="1"/>
        <v>4284453.3490097243</v>
      </c>
      <c r="K32" s="21"/>
    </row>
    <row r="33" spans="1:15" ht="12.75" x14ac:dyDescent="0.2">
      <c r="A33" s="1"/>
      <c r="B33" s="20">
        <v>43799</v>
      </c>
      <c r="C33" s="1"/>
      <c r="D33" s="18">
        <f t="shared" si="2"/>
        <v>6693621.5100000072</v>
      </c>
      <c r="E33" s="19">
        <f t="shared" si="2"/>
        <v>-2409168.1609902824</v>
      </c>
      <c r="F33" s="19">
        <f t="shared" si="0"/>
        <v>4284453.3490097243</v>
      </c>
      <c r="G33" s="18"/>
      <c r="H33" s="18"/>
      <c r="I33" s="19">
        <f t="shared" si="3"/>
        <v>0</v>
      </c>
      <c r="J33" s="18">
        <f t="shared" si="1"/>
        <v>4284453.3490097243</v>
      </c>
      <c r="K33" s="21"/>
    </row>
    <row r="34" spans="1:15" ht="12.75" x14ac:dyDescent="0.2">
      <c r="A34" s="1"/>
      <c r="B34" s="22">
        <v>43830</v>
      </c>
      <c r="C34" s="20"/>
      <c r="D34" s="18">
        <f t="shared" si="2"/>
        <v>6693621.5100000072</v>
      </c>
      <c r="E34" s="19">
        <f t="shared" si="2"/>
        <v>-2409168.1609902824</v>
      </c>
      <c r="F34" s="19">
        <f t="shared" si="0"/>
        <v>4284453.3490097243</v>
      </c>
      <c r="G34" s="18"/>
      <c r="H34" s="18"/>
      <c r="I34" s="19">
        <f t="shared" si="3"/>
        <v>0</v>
      </c>
      <c r="J34" s="18">
        <f t="shared" si="1"/>
        <v>4284453.3490097243</v>
      </c>
      <c r="K34" s="21">
        <f>(J22+J34+SUM(J23:J33)*2)/24</f>
        <v>4284453.3490097234</v>
      </c>
      <c r="L34" s="23"/>
    </row>
    <row r="35" spans="1:15" ht="12.75" x14ac:dyDescent="0.2">
      <c r="A35" s="1"/>
      <c r="B35" s="20">
        <v>43861</v>
      </c>
      <c r="C35" s="20"/>
      <c r="D35" s="18">
        <f t="shared" si="2"/>
        <v>6693621.5100000072</v>
      </c>
      <c r="E35" s="19">
        <f t="shared" si="2"/>
        <v>-2409168.1609902824</v>
      </c>
      <c r="F35" s="19">
        <f t="shared" si="0"/>
        <v>4284453.3490097243</v>
      </c>
      <c r="G35" s="18"/>
      <c r="H35" s="18"/>
      <c r="I35" s="19">
        <f t="shared" si="3"/>
        <v>0</v>
      </c>
      <c r="J35" s="18">
        <f t="shared" si="1"/>
        <v>4284453.3490097243</v>
      </c>
      <c r="K35" s="21">
        <f>(J23+J35+SUM(J24:J34)*2)/24</f>
        <v>4284453.3490097234</v>
      </c>
    </row>
    <row r="36" spans="1:15" ht="12.75" x14ac:dyDescent="0.2">
      <c r="A36" s="1"/>
      <c r="B36" s="20">
        <v>43889</v>
      </c>
      <c r="C36" s="20"/>
      <c r="D36" s="18">
        <f t="shared" si="2"/>
        <v>6693621.5100000072</v>
      </c>
      <c r="E36" s="19">
        <f t="shared" si="2"/>
        <v>-2409168.1609902824</v>
      </c>
      <c r="F36" s="19">
        <f t="shared" si="0"/>
        <v>4284453.3490097243</v>
      </c>
      <c r="G36" s="18"/>
      <c r="H36" s="18"/>
      <c r="I36" s="19">
        <f t="shared" si="3"/>
        <v>0</v>
      </c>
      <c r="J36" s="18">
        <f t="shared" si="1"/>
        <v>4284453.3490097243</v>
      </c>
      <c r="K36" s="21">
        <f t="shared" ref="K36:K37" si="4">(J24+J36+SUM(J25:J35)*2)/24</f>
        <v>4284453.3490097234</v>
      </c>
    </row>
    <row r="37" spans="1:15" ht="12.75" x14ac:dyDescent="0.2">
      <c r="A37" s="1"/>
      <c r="B37" s="20">
        <v>43921</v>
      </c>
      <c r="C37" s="20"/>
      <c r="D37" s="18">
        <f t="shared" si="2"/>
        <v>6693621.5100000072</v>
      </c>
      <c r="E37" s="19">
        <f t="shared" si="2"/>
        <v>-2409168.1609902824</v>
      </c>
      <c r="F37" s="19">
        <f t="shared" si="0"/>
        <v>4284453.3490097243</v>
      </c>
      <c r="G37" s="19"/>
      <c r="H37" s="19"/>
      <c r="I37" s="19">
        <f t="shared" si="3"/>
        <v>0</v>
      </c>
      <c r="J37" s="18">
        <f t="shared" si="1"/>
        <v>4284453.3490097243</v>
      </c>
      <c r="K37" s="21">
        <f t="shared" si="4"/>
        <v>4284453.3490097234</v>
      </c>
      <c r="L37" s="23"/>
    </row>
    <row r="38" spans="1:15" ht="12.75" x14ac:dyDescent="0.2">
      <c r="A38" s="1"/>
      <c r="B38" s="20">
        <v>43951</v>
      </c>
      <c r="C38" s="24"/>
      <c r="D38" s="18">
        <f t="shared" si="2"/>
        <v>6693621.5100000072</v>
      </c>
      <c r="E38" s="19">
        <f t="shared" si="2"/>
        <v>-2409168.1609902824</v>
      </c>
      <c r="F38" s="19">
        <f t="shared" si="0"/>
        <v>4284453.3490097243</v>
      </c>
      <c r="G38" s="25"/>
      <c r="H38" s="25"/>
      <c r="I38" s="19">
        <f>I37-G38-H38</f>
        <v>0</v>
      </c>
      <c r="J38" s="18">
        <f t="shared" si="1"/>
        <v>4284453.3490097243</v>
      </c>
      <c r="K38" s="21">
        <f>(J26+J38+SUM(J27:J37)*2)/24</f>
        <v>4284453.3490097234</v>
      </c>
    </row>
    <row r="39" spans="1:15" ht="12.75" x14ac:dyDescent="0.2">
      <c r="A39" s="1"/>
      <c r="B39" s="26">
        <v>43982</v>
      </c>
      <c r="C39" s="27"/>
      <c r="D39" s="28">
        <f t="shared" si="2"/>
        <v>6693621.5100000072</v>
      </c>
      <c r="E39" s="29">
        <f t="shared" si="2"/>
        <v>-2409168.1609902824</v>
      </c>
      <c r="F39" s="29">
        <f t="shared" si="0"/>
        <v>4284453.3490097243</v>
      </c>
      <c r="G39" s="30">
        <f>-(D39/60)</f>
        <v>-111560.35850000012</v>
      </c>
      <c r="H39" s="30">
        <f>-(E39/60)</f>
        <v>40152.802683171372</v>
      </c>
      <c r="I39" s="29">
        <f>I38-G39-H39</f>
        <v>71407.555816828739</v>
      </c>
      <c r="J39" s="28">
        <f t="shared" si="1"/>
        <v>4213045.7931928951</v>
      </c>
      <c r="K39" s="31">
        <f>(J27+J39+SUM(J28:J38)*2)/24</f>
        <v>4281478.0341840219</v>
      </c>
    </row>
    <row r="40" spans="1:15" ht="12.75" x14ac:dyDescent="0.2">
      <c r="A40" s="1"/>
      <c r="B40" s="32">
        <v>44012</v>
      </c>
      <c r="C40" s="33"/>
      <c r="D40" s="18">
        <f t="shared" ref="D40:E55" si="5">D39</f>
        <v>6693621.5100000072</v>
      </c>
      <c r="E40" s="19">
        <f t="shared" si="5"/>
        <v>-2409168.1609902824</v>
      </c>
      <c r="F40" s="19">
        <f t="shared" si="0"/>
        <v>4284453.3490097243</v>
      </c>
      <c r="G40" s="25">
        <f t="shared" ref="G40:H96" si="6">-(D40/60)</f>
        <v>-111560.35850000012</v>
      </c>
      <c r="H40" s="25">
        <f t="shared" si="6"/>
        <v>40152.802683171372</v>
      </c>
      <c r="I40" s="19">
        <f t="shared" ref="I40:I98" si="7">I39-G40-H40</f>
        <v>142815.11163365748</v>
      </c>
      <c r="J40" s="18">
        <f t="shared" si="1"/>
        <v>4141638.2373760669</v>
      </c>
      <c r="K40" s="34">
        <f t="shared" ref="K40:K98" si="8">(J28+J40+SUM(J29:J39)*2)/24</f>
        <v>4272552.0897069182</v>
      </c>
      <c r="N40" s="35"/>
    </row>
    <row r="41" spans="1:15" ht="12.75" x14ac:dyDescent="0.2">
      <c r="A41" s="1"/>
      <c r="B41" s="32">
        <v>44043</v>
      </c>
      <c r="C41" s="33"/>
      <c r="D41" s="18">
        <f t="shared" si="5"/>
        <v>6693621.5100000072</v>
      </c>
      <c r="E41" s="19">
        <f t="shared" si="5"/>
        <v>-2409168.1609902824</v>
      </c>
      <c r="F41" s="19">
        <f t="shared" si="0"/>
        <v>4284453.3490097243</v>
      </c>
      <c r="G41" s="25">
        <f t="shared" si="6"/>
        <v>-111560.35850000012</v>
      </c>
      <c r="H41" s="25">
        <f t="shared" si="6"/>
        <v>40152.802683171372</v>
      </c>
      <c r="I41" s="19">
        <f t="shared" si="7"/>
        <v>214222.66745048622</v>
      </c>
      <c r="J41" s="18">
        <f t="shared" si="1"/>
        <v>4070230.6815592381</v>
      </c>
      <c r="K41" s="34">
        <f t="shared" si="8"/>
        <v>4257675.5155784125</v>
      </c>
      <c r="L41" s="23"/>
    </row>
    <row r="42" spans="1:15" ht="12.75" x14ac:dyDescent="0.2">
      <c r="A42" s="1"/>
      <c r="B42" s="32">
        <v>44074</v>
      </c>
      <c r="C42" s="33"/>
      <c r="D42" s="18">
        <f t="shared" si="5"/>
        <v>6693621.5100000072</v>
      </c>
      <c r="E42" s="19">
        <f t="shared" si="5"/>
        <v>-2409168.1609902824</v>
      </c>
      <c r="F42" s="19">
        <f t="shared" si="0"/>
        <v>4284453.3490097243</v>
      </c>
      <c r="G42" s="25">
        <f t="shared" si="6"/>
        <v>-111560.35850000012</v>
      </c>
      <c r="H42" s="25">
        <f t="shared" si="6"/>
        <v>40152.802683171372</v>
      </c>
      <c r="I42" s="19">
        <f t="shared" si="7"/>
        <v>285630.22326731496</v>
      </c>
      <c r="J42" s="18">
        <f t="shared" si="1"/>
        <v>3998823.1257424094</v>
      </c>
      <c r="K42" s="34">
        <f t="shared" si="8"/>
        <v>4236848.3117985036</v>
      </c>
    </row>
    <row r="43" spans="1:15" ht="12.75" x14ac:dyDescent="0.2">
      <c r="A43" s="1"/>
      <c r="B43" s="32">
        <v>44104</v>
      </c>
      <c r="C43" s="33"/>
      <c r="D43" s="18">
        <f t="shared" si="5"/>
        <v>6693621.5100000072</v>
      </c>
      <c r="E43" s="19">
        <f t="shared" si="5"/>
        <v>-2409168.1609902824</v>
      </c>
      <c r="F43" s="19">
        <f t="shared" si="0"/>
        <v>4284453.3490097243</v>
      </c>
      <c r="G43" s="25">
        <f t="shared" si="6"/>
        <v>-111560.35850000012</v>
      </c>
      <c r="H43" s="25">
        <f t="shared" si="6"/>
        <v>40152.802683171372</v>
      </c>
      <c r="I43" s="19">
        <f t="shared" si="7"/>
        <v>357037.77908414369</v>
      </c>
      <c r="J43" s="18">
        <f t="shared" si="1"/>
        <v>3927415.5699255806</v>
      </c>
      <c r="K43" s="34">
        <f t="shared" si="8"/>
        <v>4210070.4783671936</v>
      </c>
      <c r="O43" s="3" t="s">
        <v>23</v>
      </c>
    </row>
    <row r="44" spans="1:15" s="23" customFormat="1" ht="12.75" x14ac:dyDescent="0.2">
      <c r="A44" s="1"/>
      <c r="B44" s="32">
        <v>44135</v>
      </c>
      <c r="C44" s="33"/>
      <c r="D44" s="18">
        <f t="shared" si="5"/>
        <v>6693621.5100000072</v>
      </c>
      <c r="E44" s="19">
        <f t="shared" si="5"/>
        <v>-2409168.1609902824</v>
      </c>
      <c r="F44" s="19">
        <f t="shared" si="0"/>
        <v>4284453.3490097243</v>
      </c>
      <c r="G44" s="25">
        <f t="shared" si="6"/>
        <v>-111560.35850000012</v>
      </c>
      <c r="H44" s="25">
        <f t="shared" si="6"/>
        <v>40152.802683171372</v>
      </c>
      <c r="I44" s="19">
        <f t="shared" si="7"/>
        <v>428445.33490097243</v>
      </c>
      <c r="J44" s="18">
        <f t="shared" si="1"/>
        <v>3856008.0141087519</v>
      </c>
      <c r="K44" s="34">
        <f t="shared" si="8"/>
        <v>4177342.0152844805</v>
      </c>
    </row>
    <row r="45" spans="1:15" ht="12.75" x14ac:dyDescent="0.2">
      <c r="A45" s="1"/>
      <c r="B45" s="32">
        <v>44165</v>
      </c>
      <c r="C45" s="33"/>
      <c r="D45" s="18">
        <f t="shared" si="5"/>
        <v>6693621.5100000072</v>
      </c>
      <c r="E45" s="19">
        <f t="shared" si="5"/>
        <v>-2409168.1609902824</v>
      </c>
      <c r="F45" s="19">
        <f t="shared" si="0"/>
        <v>4284453.3490097243</v>
      </c>
      <c r="G45" s="25">
        <f t="shared" si="6"/>
        <v>-111560.35850000012</v>
      </c>
      <c r="H45" s="25">
        <f t="shared" si="6"/>
        <v>40152.802683171372</v>
      </c>
      <c r="I45" s="19">
        <f t="shared" si="7"/>
        <v>499852.89071780117</v>
      </c>
      <c r="J45" s="18">
        <f t="shared" si="1"/>
        <v>3784600.4582919232</v>
      </c>
      <c r="K45" s="34">
        <f t="shared" si="8"/>
        <v>4138662.9225503653</v>
      </c>
    </row>
    <row r="46" spans="1:15" ht="12.75" x14ac:dyDescent="0.2">
      <c r="A46" s="1"/>
      <c r="B46" s="36">
        <v>44196</v>
      </c>
      <c r="C46" s="33"/>
      <c r="D46" s="18">
        <f t="shared" si="5"/>
        <v>6693621.5100000072</v>
      </c>
      <c r="E46" s="19">
        <f t="shared" si="5"/>
        <v>-2409168.1609902824</v>
      </c>
      <c r="F46" s="19">
        <f t="shared" si="0"/>
        <v>4284453.3490097243</v>
      </c>
      <c r="G46" s="25">
        <f t="shared" si="6"/>
        <v>-111560.35850000012</v>
      </c>
      <c r="H46" s="25">
        <f t="shared" si="6"/>
        <v>40152.802683171372</v>
      </c>
      <c r="I46" s="19">
        <f t="shared" si="7"/>
        <v>571260.44653462991</v>
      </c>
      <c r="J46" s="18">
        <f t="shared" si="1"/>
        <v>3713192.9024750944</v>
      </c>
      <c r="K46" s="34">
        <f>(J34+J46+SUM(J35:J45)*2)/24</f>
        <v>4094033.2001648485</v>
      </c>
      <c r="L46" s="23"/>
    </row>
    <row r="47" spans="1:15" ht="12.75" x14ac:dyDescent="0.2">
      <c r="A47" s="1"/>
      <c r="B47" s="32">
        <v>44227</v>
      </c>
      <c r="C47" s="33"/>
      <c r="D47" s="18">
        <f t="shared" si="5"/>
        <v>6693621.5100000072</v>
      </c>
      <c r="E47" s="19">
        <f t="shared" si="5"/>
        <v>-2409168.1609902824</v>
      </c>
      <c r="F47" s="19">
        <f t="shared" si="0"/>
        <v>4284453.3490097243</v>
      </c>
      <c r="G47" s="25">
        <f t="shared" si="6"/>
        <v>-111560.35850000012</v>
      </c>
      <c r="H47" s="25">
        <f t="shared" si="6"/>
        <v>40152.802683171372</v>
      </c>
      <c r="I47" s="19">
        <f t="shared" si="7"/>
        <v>642668.00235145865</v>
      </c>
      <c r="J47" s="18">
        <f t="shared" si="1"/>
        <v>3641785.3466582657</v>
      </c>
      <c r="K47" s="34">
        <f>(J35+J47+SUM(J36:J46)*2)/24</f>
        <v>4043452.8481279276</v>
      </c>
    </row>
    <row r="48" spans="1:15" ht="12.75" x14ac:dyDescent="0.2">
      <c r="A48" s="1"/>
      <c r="B48" s="32">
        <v>44255</v>
      </c>
      <c r="C48" s="33"/>
      <c r="D48" s="18">
        <f t="shared" si="5"/>
        <v>6693621.5100000072</v>
      </c>
      <c r="E48" s="19">
        <f t="shared" si="5"/>
        <v>-2409168.1609902824</v>
      </c>
      <c r="F48" s="19">
        <f t="shared" si="0"/>
        <v>4284453.3490097243</v>
      </c>
      <c r="G48" s="25">
        <f t="shared" si="6"/>
        <v>-111560.35850000012</v>
      </c>
      <c r="H48" s="25">
        <f t="shared" si="6"/>
        <v>40152.802683171372</v>
      </c>
      <c r="I48" s="19">
        <f t="shared" si="7"/>
        <v>714075.55816828739</v>
      </c>
      <c r="J48" s="18">
        <f t="shared" si="1"/>
        <v>3570377.7908414369</v>
      </c>
      <c r="K48" s="34">
        <f t="shared" si="8"/>
        <v>3986921.8664396051</v>
      </c>
      <c r="L48" s="23"/>
    </row>
    <row r="49" spans="1:16" s="23" customFormat="1" ht="12.75" x14ac:dyDescent="0.2">
      <c r="A49" s="1"/>
      <c r="B49" s="32">
        <v>44286</v>
      </c>
      <c r="C49" s="33"/>
      <c r="D49" s="18">
        <f t="shared" si="5"/>
        <v>6693621.5100000072</v>
      </c>
      <c r="E49" s="19">
        <f t="shared" si="5"/>
        <v>-2409168.1609902824</v>
      </c>
      <c r="F49" s="19">
        <f t="shared" si="0"/>
        <v>4284453.3490097243</v>
      </c>
      <c r="G49" s="25">
        <f t="shared" si="6"/>
        <v>-111560.35850000012</v>
      </c>
      <c r="H49" s="25">
        <f t="shared" si="6"/>
        <v>40152.802683171372</v>
      </c>
      <c r="I49" s="19">
        <f t="shared" si="7"/>
        <v>785483.11398511613</v>
      </c>
      <c r="J49" s="18">
        <f t="shared" si="1"/>
        <v>3498970.2350246082</v>
      </c>
      <c r="K49" s="34">
        <f t="shared" si="8"/>
        <v>3924440.2550998796</v>
      </c>
    </row>
    <row r="50" spans="1:16" s="23" customFormat="1" ht="12.75" x14ac:dyDescent="0.2">
      <c r="A50" s="1"/>
      <c r="B50" s="37">
        <v>44316</v>
      </c>
      <c r="C50" s="38"/>
      <c r="D50" s="39">
        <f t="shared" si="5"/>
        <v>6693621.5100000072</v>
      </c>
      <c r="E50" s="40">
        <f t="shared" si="5"/>
        <v>-2409168.1609902824</v>
      </c>
      <c r="F50" s="40">
        <f t="shared" si="0"/>
        <v>4284453.3490097243</v>
      </c>
      <c r="G50" s="41">
        <f t="shared" si="6"/>
        <v>-111560.35850000012</v>
      </c>
      <c r="H50" s="41">
        <f t="shared" si="6"/>
        <v>40152.802683171372</v>
      </c>
      <c r="I50" s="40">
        <f t="shared" si="7"/>
        <v>856890.66980194487</v>
      </c>
      <c r="J50" s="39">
        <f t="shared" si="1"/>
        <v>3427562.6792077795</v>
      </c>
      <c r="K50" s="42">
        <f>(J38+J50+SUM(J39:J49)*2)/24</f>
        <v>3856008.0141087524</v>
      </c>
    </row>
    <row r="51" spans="1:16" ht="12.75" x14ac:dyDescent="0.2">
      <c r="A51" s="1"/>
      <c r="B51" s="20">
        <v>44347</v>
      </c>
      <c r="C51" s="20"/>
      <c r="D51" s="18">
        <f t="shared" si="5"/>
        <v>6693621.5100000072</v>
      </c>
      <c r="E51" s="19">
        <f t="shared" si="5"/>
        <v>-2409168.1609902824</v>
      </c>
      <c r="F51" s="19">
        <f t="shared" si="0"/>
        <v>4284453.3490097243</v>
      </c>
      <c r="G51" s="25">
        <f t="shared" si="6"/>
        <v>-111560.35850000012</v>
      </c>
      <c r="H51" s="25">
        <f t="shared" si="6"/>
        <v>40152.802683171372</v>
      </c>
      <c r="I51" s="19">
        <f t="shared" si="7"/>
        <v>928298.22561877361</v>
      </c>
      <c r="J51" s="18">
        <f t="shared" si="1"/>
        <v>3356155.1233909507</v>
      </c>
      <c r="K51" s="21">
        <f t="shared" si="8"/>
        <v>3784600.4582919236</v>
      </c>
    </row>
    <row r="52" spans="1:16" ht="12.75" x14ac:dyDescent="0.2">
      <c r="A52" s="1"/>
      <c r="B52" s="20">
        <v>44377</v>
      </c>
      <c r="C52" s="20"/>
      <c r="D52" s="18">
        <f t="shared" si="5"/>
        <v>6693621.5100000072</v>
      </c>
      <c r="E52" s="19">
        <f t="shared" si="5"/>
        <v>-2409168.1609902824</v>
      </c>
      <c r="F52" s="19">
        <f t="shared" si="0"/>
        <v>4284453.3490097243</v>
      </c>
      <c r="G52" s="25">
        <f t="shared" si="6"/>
        <v>-111560.35850000012</v>
      </c>
      <c r="H52" s="25">
        <f t="shared" si="6"/>
        <v>40152.802683171372</v>
      </c>
      <c r="I52" s="19">
        <f t="shared" si="7"/>
        <v>999705.78143560234</v>
      </c>
      <c r="J52" s="18">
        <f t="shared" si="1"/>
        <v>3284747.567574122</v>
      </c>
      <c r="K52" s="21">
        <f t="shared" si="8"/>
        <v>3713192.9024750944</v>
      </c>
    </row>
    <row r="53" spans="1:16" ht="12.75" x14ac:dyDescent="0.2">
      <c r="A53" s="1"/>
      <c r="B53" s="20">
        <v>44408</v>
      </c>
      <c r="C53" s="20"/>
      <c r="D53" s="18">
        <f t="shared" si="5"/>
        <v>6693621.5100000072</v>
      </c>
      <c r="E53" s="19">
        <f t="shared" si="5"/>
        <v>-2409168.1609902824</v>
      </c>
      <c r="F53" s="19">
        <f t="shared" si="0"/>
        <v>4284453.3490097243</v>
      </c>
      <c r="G53" s="25">
        <f t="shared" si="6"/>
        <v>-111560.35850000012</v>
      </c>
      <c r="H53" s="25">
        <f t="shared" si="6"/>
        <v>40152.802683171372</v>
      </c>
      <c r="I53" s="19">
        <f t="shared" si="7"/>
        <v>1071113.3372524311</v>
      </c>
      <c r="J53" s="18">
        <f t="shared" si="1"/>
        <v>3213340.0117572933</v>
      </c>
      <c r="K53" s="21">
        <f t="shared" si="8"/>
        <v>3641785.3466582657</v>
      </c>
    </row>
    <row r="54" spans="1:16" ht="12.75" x14ac:dyDescent="0.2">
      <c r="A54" s="1"/>
      <c r="B54" s="20">
        <v>44439</v>
      </c>
      <c r="C54" s="20"/>
      <c r="D54" s="18">
        <f t="shared" si="5"/>
        <v>6693621.5100000072</v>
      </c>
      <c r="E54" s="19">
        <f t="shared" si="5"/>
        <v>-2409168.1609902824</v>
      </c>
      <c r="F54" s="19">
        <f t="shared" si="0"/>
        <v>4284453.3490097243</v>
      </c>
      <c r="G54" s="25">
        <f t="shared" si="6"/>
        <v>-111560.35850000012</v>
      </c>
      <c r="H54" s="25">
        <f t="shared" si="6"/>
        <v>40152.802683171372</v>
      </c>
      <c r="I54" s="19">
        <f t="shared" si="7"/>
        <v>1142520.8930692598</v>
      </c>
      <c r="J54" s="18">
        <f t="shared" si="1"/>
        <v>3141932.4559404645</v>
      </c>
      <c r="K54" s="21">
        <f t="shared" si="8"/>
        <v>3570377.7908414374</v>
      </c>
      <c r="L54" s="23"/>
    </row>
    <row r="55" spans="1:16" s="23" customFormat="1" ht="12.75" x14ac:dyDescent="0.2">
      <c r="A55" s="1"/>
      <c r="B55" s="20">
        <v>44469</v>
      </c>
      <c r="C55" s="20"/>
      <c r="D55" s="18">
        <f t="shared" si="5"/>
        <v>6693621.5100000072</v>
      </c>
      <c r="E55" s="19">
        <f t="shared" si="5"/>
        <v>-2409168.1609902824</v>
      </c>
      <c r="F55" s="19">
        <f t="shared" si="0"/>
        <v>4284453.3490097243</v>
      </c>
      <c r="G55" s="25">
        <f t="shared" si="6"/>
        <v>-111560.35850000012</v>
      </c>
      <c r="H55" s="25">
        <f t="shared" si="6"/>
        <v>40152.802683171372</v>
      </c>
      <c r="I55" s="19">
        <f t="shared" si="7"/>
        <v>1213928.4488860886</v>
      </c>
      <c r="J55" s="18">
        <f t="shared" si="1"/>
        <v>3070524.9001236358</v>
      </c>
      <c r="K55" s="21">
        <f t="shared" si="8"/>
        <v>3498970.2350246082</v>
      </c>
      <c r="M55" s="3"/>
      <c r="N55" s="3"/>
      <c r="O55" s="3"/>
      <c r="P55" s="19"/>
    </row>
    <row r="56" spans="1:16" ht="15" x14ac:dyDescent="0.35">
      <c r="A56" s="1"/>
      <c r="B56" s="20">
        <v>44500</v>
      </c>
      <c r="C56" s="20"/>
      <c r="D56" s="18">
        <f t="shared" ref="D56:E71" si="9">D55</f>
        <v>6693621.5100000072</v>
      </c>
      <c r="E56" s="19">
        <f t="shared" si="9"/>
        <v>-2409168.1609902824</v>
      </c>
      <c r="F56" s="19">
        <f t="shared" si="0"/>
        <v>4284453.3490097243</v>
      </c>
      <c r="G56" s="25">
        <f t="shared" si="6"/>
        <v>-111560.35850000012</v>
      </c>
      <c r="H56" s="25">
        <f t="shared" si="6"/>
        <v>40152.802683171372</v>
      </c>
      <c r="I56" s="19">
        <f t="shared" si="7"/>
        <v>1285336.0047029173</v>
      </c>
      <c r="J56" s="18">
        <f t="shared" si="1"/>
        <v>2999117.344306807</v>
      </c>
      <c r="K56" s="21">
        <f t="shared" si="8"/>
        <v>3427562.679207779</v>
      </c>
      <c r="P56" s="43"/>
    </row>
    <row r="57" spans="1:16" ht="12.75" x14ac:dyDescent="0.2">
      <c r="A57" s="1"/>
      <c r="B57" s="20">
        <v>44530</v>
      </c>
      <c r="C57" s="20"/>
      <c r="D57" s="18">
        <f t="shared" si="9"/>
        <v>6693621.5100000072</v>
      </c>
      <c r="E57" s="19">
        <f t="shared" si="9"/>
        <v>-2409168.1609902824</v>
      </c>
      <c r="F57" s="19">
        <f t="shared" si="0"/>
        <v>4284453.3490097243</v>
      </c>
      <c r="G57" s="25">
        <f t="shared" si="6"/>
        <v>-111560.35850000012</v>
      </c>
      <c r="H57" s="25">
        <f t="shared" si="6"/>
        <v>40152.802683171372</v>
      </c>
      <c r="I57" s="19">
        <f t="shared" si="7"/>
        <v>1356743.560519746</v>
      </c>
      <c r="J57" s="18">
        <f t="shared" si="1"/>
        <v>2927709.7884899783</v>
      </c>
      <c r="K57" s="21">
        <f>(J45+J57+SUM(J46:J56)*2)/24</f>
        <v>3356155.1233909503</v>
      </c>
      <c r="P57" s="19"/>
    </row>
    <row r="58" spans="1:16" ht="12.75" x14ac:dyDescent="0.2">
      <c r="A58" s="1"/>
      <c r="B58" s="22">
        <v>44561</v>
      </c>
      <c r="C58" s="20"/>
      <c r="D58" s="18">
        <f t="shared" si="9"/>
        <v>6693621.5100000072</v>
      </c>
      <c r="E58" s="19">
        <f t="shared" si="9"/>
        <v>-2409168.1609902824</v>
      </c>
      <c r="F58" s="19">
        <f t="shared" si="0"/>
        <v>4284453.3490097243</v>
      </c>
      <c r="G58" s="25">
        <f t="shared" si="6"/>
        <v>-111560.35850000012</v>
      </c>
      <c r="H58" s="25">
        <f t="shared" si="6"/>
        <v>40152.802683171372</v>
      </c>
      <c r="I58" s="19">
        <f t="shared" si="7"/>
        <v>1428151.1163365748</v>
      </c>
      <c r="J58" s="18">
        <f t="shared" si="1"/>
        <v>2856302.2326731496</v>
      </c>
      <c r="K58" s="21">
        <f t="shared" si="8"/>
        <v>3284747.5675741215</v>
      </c>
      <c r="L58" s="23"/>
    </row>
    <row r="59" spans="1:16" s="23" customFormat="1" ht="12.75" x14ac:dyDescent="0.2">
      <c r="A59" s="1"/>
      <c r="B59" s="20">
        <v>44592</v>
      </c>
      <c r="C59" s="20"/>
      <c r="D59" s="18">
        <f t="shared" si="9"/>
        <v>6693621.5100000072</v>
      </c>
      <c r="E59" s="19">
        <f t="shared" si="9"/>
        <v>-2409168.1609902824</v>
      </c>
      <c r="F59" s="19">
        <f t="shared" si="0"/>
        <v>4284453.3490097243</v>
      </c>
      <c r="G59" s="25">
        <f t="shared" si="6"/>
        <v>-111560.35850000012</v>
      </c>
      <c r="H59" s="25">
        <f t="shared" si="6"/>
        <v>40152.802683171372</v>
      </c>
      <c r="I59" s="19">
        <f t="shared" si="7"/>
        <v>1499558.6721534035</v>
      </c>
      <c r="J59" s="18">
        <f t="shared" si="1"/>
        <v>2784894.6768563208</v>
      </c>
      <c r="K59" s="21">
        <f t="shared" si="8"/>
        <v>3213340.0117572933</v>
      </c>
      <c r="M59" s="3"/>
      <c r="N59" s="3"/>
      <c r="O59" s="3"/>
      <c r="P59" s="3"/>
    </row>
    <row r="60" spans="1:16" ht="12.75" x14ac:dyDescent="0.2">
      <c r="A60" s="1"/>
      <c r="B60" s="20">
        <v>44620</v>
      </c>
      <c r="C60" s="20"/>
      <c r="D60" s="18">
        <f t="shared" si="9"/>
        <v>6693621.5100000072</v>
      </c>
      <c r="E60" s="19">
        <f t="shared" si="9"/>
        <v>-2409168.1609902824</v>
      </c>
      <c r="F60" s="19">
        <f t="shared" si="0"/>
        <v>4284453.3490097243</v>
      </c>
      <c r="G60" s="25">
        <f t="shared" si="6"/>
        <v>-111560.35850000012</v>
      </c>
      <c r="H60" s="25">
        <f t="shared" si="6"/>
        <v>40152.802683171372</v>
      </c>
      <c r="I60" s="19">
        <f t="shared" si="7"/>
        <v>1570966.2279702323</v>
      </c>
      <c r="J60" s="18">
        <f t="shared" si="1"/>
        <v>2713487.1210394921</v>
      </c>
      <c r="K60" s="21">
        <f t="shared" si="8"/>
        <v>3141932.4559404645</v>
      </c>
    </row>
    <row r="61" spans="1:16" ht="12.75" x14ac:dyDescent="0.2">
      <c r="A61" s="1"/>
      <c r="B61" s="20">
        <v>44651</v>
      </c>
      <c r="C61" s="20"/>
      <c r="D61" s="18">
        <f t="shared" si="9"/>
        <v>6693621.5100000072</v>
      </c>
      <c r="E61" s="19">
        <f t="shared" si="9"/>
        <v>-2409168.1609902824</v>
      </c>
      <c r="F61" s="19">
        <f t="shared" si="0"/>
        <v>4284453.3490097243</v>
      </c>
      <c r="G61" s="25">
        <f t="shared" si="6"/>
        <v>-111560.35850000012</v>
      </c>
      <c r="H61" s="25">
        <f t="shared" si="6"/>
        <v>40152.802683171372</v>
      </c>
      <c r="I61" s="19">
        <f t="shared" si="7"/>
        <v>1642373.783787061</v>
      </c>
      <c r="J61" s="18">
        <f t="shared" si="1"/>
        <v>2642079.5652226633</v>
      </c>
      <c r="K61" s="21">
        <f t="shared" si="8"/>
        <v>3070524.9001236358</v>
      </c>
    </row>
    <row r="62" spans="1:16" ht="12.75" x14ac:dyDescent="0.2">
      <c r="A62" s="1"/>
      <c r="B62" s="20">
        <v>44681</v>
      </c>
      <c r="C62" s="20"/>
      <c r="D62" s="18">
        <f t="shared" si="9"/>
        <v>6693621.5100000072</v>
      </c>
      <c r="E62" s="19">
        <f t="shared" si="9"/>
        <v>-2409168.1609902824</v>
      </c>
      <c r="F62" s="19">
        <f t="shared" si="0"/>
        <v>4284453.3490097243</v>
      </c>
      <c r="G62" s="25">
        <f t="shared" si="6"/>
        <v>-111560.35850000012</v>
      </c>
      <c r="H62" s="25">
        <f t="shared" si="6"/>
        <v>40152.802683171372</v>
      </c>
      <c r="I62" s="19">
        <f t="shared" si="7"/>
        <v>1713781.3396038897</v>
      </c>
      <c r="J62" s="18">
        <f t="shared" si="1"/>
        <v>2570672.0094058346</v>
      </c>
      <c r="K62" s="21">
        <f t="shared" si="8"/>
        <v>2999117.3443068066</v>
      </c>
    </row>
    <row r="63" spans="1:16" ht="12.75" x14ac:dyDescent="0.2">
      <c r="A63" s="1"/>
      <c r="B63" s="20">
        <v>44712</v>
      </c>
      <c r="C63" s="33"/>
      <c r="D63" s="18">
        <f t="shared" si="9"/>
        <v>6693621.5100000072</v>
      </c>
      <c r="E63" s="19">
        <f t="shared" si="9"/>
        <v>-2409168.1609902824</v>
      </c>
      <c r="F63" s="19">
        <f t="shared" si="0"/>
        <v>4284453.3490097243</v>
      </c>
      <c r="G63" s="25">
        <f t="shared" si="6"/>
        <v>-111560.35850000012</v>
      </c>
      <c r="H63" s="25">
        <f t="shared" si="6"/>
        <v>40152.802683171372</v>
      </c>
      <c r="I63" s="19">
        <f t="shared" si="7"/>
        <v>1785188.8954207185</v>
      </c>
      <c r="J63" s="18">
        <f t="shared" si="1"/>
        <v>2499264.4535890059</v>
      </c>
      <c r="K63" s="21">
        <f t="shared" si="8"/>
        <v>2927709.7884899774</v>
      </c>
      <c r="L63" s="23"/>
    </row>
    <row r="64" spans="1:16" ht="12.75" x14ac:dyDescent="0.2">
      <c r="A64" s="1"/>
      <c r="B64" s="20">
        <v>44742</v>
      </c>
      <c r="C64" s="33"/>
      <c r="D64" s="18">
        <f t="shared" si="9"/>
        <v>6693621.5100000072</v>
      </c>
      <c r="E64" s="19">
        <f t="shared" si="9"/>
        <v>-2409168.1609902824</v>
      </c>
      <c r="F64" s="19">
        <f t="shared" si="0"/>
        <v>4284453.3490097243</v>
      </c>
      <c r="G64" s="25">
        <f t="shared" si="6"/>
        <v>-111560.35850000012</v>
      </c>
      <c r="H64" s="25">
        <f t="shared" si="6"/>
        <v>40152.802683171372</v>
      </c>
      <c r="I64" s="19">
        <f t="shared" si="7"/>
        <v>1856596.4512375472</v>
      </c>
      <c r="J64" s="18">
        <f t="shared" si="1"/>
        <v>2427856.8977721771</v>
      </c>
      <c r="K64" s="21">
        <f t="shared" si="8"/>
        <v>2856302.2326731496</v>
      </c>
    </row>
    <row r="65" spans="1:13" ht="12.75" x14ac:dyDescent="0.2">
      <c r="A65" s="1"/>
      <c r="B65" s="20">
        <v>44773</v>
      </c>
      <c r="C65" s="33"/>
      <c r="D65" s="18">
        <f t="shared" si="9"/>
        <v>6693621.5100000072</v>
      </c>
      <c r="E65" s="19">
        <f t="shared" si="9"/>
        <v>-2409168.1609902824</v>
      </c>
      <c r="F65" s="19">
        <f t="shared" si="0"/>
        <v>4284453.3490097243</v>
      </c>
      <c r="G65" s="25">
        <f t="shared" si="6"/>
        <v>-111560.35850000012</v>
      </c>
      <c r="H65" s="25">
        <f t="shared" si="6"/>
        <v>40152.802683171372</v>
      </c>
      <c r="I65" s="19">
        <f t="shared" si="7"/>
        <v>1928004.007054376</v>
      </c>
      <c r="J65" s="18">
        <f t="shared" si="1"/>
        <v>2356449.3419553484</v>
      </c>
      <c r="K65" s="21">
        <f t="shared" si="8"/>
        <v>2784894.6768563208</v>
      </c>
    </row>
    <row r="66" spans="1:13" ht="12.75" x14ac:dyDescent="0.2">
      <c r="B66" s="20">
        <v>44804</v>
      </c>
      <c r="C66" s="23"/>
      <c r="D66" s="18">
        <f t="shared" si="9"/>
        <v>6693621.5100000072</v>
      </c>
      <c r="E66" s="19">
        <f t="shared" si="9"/>
        <v>-2409168.1609902824</v>
      </c>
      <c r="F66" s="19">
        <f t="shared" si="0"/>
        <v>4284453.3490097243</v>
      </c>
      <c r="G66" s="25">
        <f t="shared" si="6"/>
        <v>-111560.35850000012</v>
      </c>
      <c r="H66" s="25">
        <f t="shared" si="6"/>
        <v>40152.802683171372</v>
      </c>
      <c r="I66" s="19">
        <f t="shared" si="7"/>
        <v>1999411.5628712047</v>
      </c>
      <c r="J66" s="18">
        <f t="shared" si="1"/>
        <v>2285041.7861385196</v>
      </c>
      <c r="K66" s="21">
        <f t="shared" si="8"/>
        <v>2713487.1210394921</v>
      </c>
      <c r="L66" s="23"/>
    </row>
    <row r="67" spans="1:13" ht="12.75" x14ac:dyDescent="0.2">
      <c r="B67" s="20">
        <v>44834</v>
      </c>
      <c r="C67" s="23"/>
      <c r="D67" s="18">
        <f t="shared" si="9"/>
        <v>6693621.5100000072</v>
      </c>
      <c r="E67" s="19">
        <f t="shared" si="9"/>
        <v>-2409168.1609902824</v>
      </c>
      <c r="F67" s="19">
        <f t="shared" si="0"/>
        <v>4284453.3490097243</v>
      </c>
      <c r="G67" s="25">
        <f t="shared" si="6"/>
        <v>-111560.35850000012</v>
      </c>
      <c r="H67" s="25">
        <f t="shared" si="6"/>
        <v>40152.802683171372</v>
      </c>
      <c r="I67" s="19">
        <f t="shared" si="7"/>
        <v>2070819.1186880334</v>
      </c>
      <c r="J67" s="18">
        <f t="shared" si="1"/>
        <v>2213634.2303216909</v>
      </c>
      <c r="K67" s="21">
        <f t="shared" si="8"/>
        <v>2642079.5652226633</v>
      </c>
      <c r="L67" s="23"/>
      <c r="M67" s="23"/>
    </row>
    <row r="68" spans="1:13" ht="12.75" x14ac:dyDescent="0.2">
      <c r="B68" s="20">
        <v>44865</v>
      </c>
      <c r="C68" s="23"/>
      <c r="D68" s="18">
        <f t="shared" si="9"/>
        <v>6693621.5100000072</v>
      </c>
      <c r="E68" s="19">
        <f t="shared" si="9"/>
        <v>-2409168.1609902824</v>
      </c>
      <c r="F68" s="19">
        <f t="shared" si="0"/>
        <v>4284453.3490097243</v>
      </c>
      <c r="G68" s="25">
        <f t="shared" si="6"/>
        <v>-111560.35850000012</v>
      </c>
      <c r="H68" s="25">
        <f t="shared" si="6"/>
        <v>40152.802683171372</v>
      </c>
      <c r="I68" s="19">
        <f t="shared" si="7"/>
        <v>2142226.6745048622</v>
      </c>
      <c r="J68" s="18">
        <f t="shared" si="1"/>
        <v>2142226.6745048622</v>
      </c>
      <c r="K68" s="21">
        <f>(J56+J68+SUM(J57:J67)*2)/24</f>
        <v>2570672.0094058346</v>
      </c>
      <c r="L68" s="23"/>
      <c r="M68" s="23"/>
    </row>
    <row r="69" spans="1:13" ht="12.75" x14ac:dyDescent="0.2">
      <c r="B69" s="20">
        <v>44895</v>
      </c>
      <c r="C69" s="23"/>
      <c r="D69" s="18">
        <f t="shared" si="9"/>
        <v>6693621.5100000072</v>
      </c>
      <c r="E69" s="19">
        <f t="shared" si="9"/>
        <v>-2409168.1609902824</v>
      </c>
      <c r="F69" s="19">
        <f t="shared" si="0"/>
        <v>4284453.3490097243</v>
      </c>
      <c r="G69" s="25">
        <f t="shared" si="6"/>
        <v>-111560.35850000012</v>
      </c>
      <c r="H69" s="25">
        <f t="shared" si="6"/>
        <v>40152.802683171372</v>
      </c>
      <c r="I69" s="19">
        <f t="shared" si="7"/>
        <v>2213634.2303216909</v>
      </c>
      <c r="J69" s="18">
        <f t="shared" si="1"/>
        <v>2070819.1186880334</v>
      </c>
      <c r="K69" s="21">
        <f t="shared" si="8"/>
        <v>2499264.4535890059</v>
      </c>
      <c r="L69" s="23"/>
      <c r="M69" s="23"/>
    </row>
    <row r="70" spans="1:13" ht="12.75" x14ac:dyDescent="0.2">
      <c r="B70" s="22">
        <v>44926</v>
      </c>
      <c r="C70" s="23"/>
      <c r="D70" s="18">
        <f t="shared" si="9"/>
        <v>6693621.5100000072</v>
      </c>
      <c r="E70" s="19">
        <f t="shared" si="9"/>
        <v>-2409168.1609902824</v>
      </c>
      <c r="F70" s="19">
        <f t="shared" si="0"/>
        <v>4284453.3490097243</v>
      </c>
      <c r="G70" s="25">
        <f t="shared" si="6"/>
        <v>-111560.35850000012</v>
      </c>
      <c r="H70" s="25">
        <f t="shared" si="6"/>
        <v>40152.802683171372</v>
      </c>
      <c r="I70" s="19">
        <f t="shared" si="7"/>
        <v>2285041.7861385196</v>
      </c>
      <c r="J70" s="18">
        <f t="shared" si="1"/>
        <v>1999411.5628712047</v>
      </c>
      <c r="K70" s="21">
        <f t="shared" si="8"/>
        <v>2427856.8977721771</v>
      </c>
      <c r="L70" s="23"/>
      <c r="M70" s="23"/>
    </row>
    <row r="71" spans="1:13" ht="12.75" x14ac:dyDescent="0.2">
      <c r="B71" s="20">
        <v>44957</v>
      </c>
      <c r="C71" s="23"/>
      <c r="D71" s="18">
        <f t="shared" si="9"/>
        <v>6693621.5100000072</v>
      </c>
      <c r="E71" s="19">
        <f t="shared" si="9"/>
        <v>-2409168.1609902824</v>
      </c>
      <c r="F71" s="19">
        <f t="shared" si="0"/>
        <v>4284453.3490097243</v>
      </c>
      <c r="G71" s="25">
        <f t="shared" si="6"/>
        <v>-111560.35850000012</v>
      </c>
      <c r="H71" s="25">
        <f t="shared" si="6"/>
        <v>40152.802683171372</v>
      </c>
      <c r="I71" s="19">
        <f t="shared" si="7"/>
        <v>2356449.3419553484</v>
      </c>
      <c r="J71" s="18">
        <f t="shared" si="1"/>
        <v>1928004.007054376</v>
      </c>
      <c r="K71" s="21">
        <f t="shared" si="8"/>
        <v>2356449.3419553484</v>
      </c>
      <c r="L71" s="23"/>
      <c r="M71" s="23"/>
    </row>
    <row r="72" spans="1:13" ht="12.75" x14ac:dyDescent="0.2">
      <c r="B72" s="22">
        <v>44985</v>
      </c>
      <c r="D72" s="18">
        <f t="shared" ref="D72:E87" si="10">D71</f>
        <v>6693621.5100000072</v>
      </c>
      <c r="E72" s="19">
        <f t="shared" si="10"/>
        <v>-2409168.1609902824</v>
      </c>
      <c r="F72" s="19">
        <f t="shared" si="0"/>
        <v>4284453.3490097243</v>
      </c>
      <c r="G72" s="25">
        <f t="shared" si="6"/>
        <v>-111560.35850000012</v>
      </c>
      <c r="H72" s="25">
        <f t="shared" si="6"/>
        <v>40152.802683171372</v>
      </c>
      <c r="I72" s="19">
        <f t="shared" si="7"/>
        <v>2427856.8977721771</v>
      </c>
      <c r="J72" s="18">
        <f t="shared" si="1"/>
        <v>1856596.4512375472</v>
      </c>
      <c r="K72" s="21">
        <f t="shared" si="8"/>
        <v>2285041.7861385192</v>
      </c>
    </row>
    <row r="73" spans="1:13" ht="12.75" x14ac:dyDescent="0.2">
      <c r="B73" s="20">
        <v>45016</v>
      </c>
      <c r="D73" s="18">
        <f t="shared" si="10"/>
        <v>6693621.5100000072</v>
      </c>
      <c r="E73" s="19">
        <f t="shared" si="10"/>
        <v>-2409168.1609902824</v>
      </c>
      <c r="F73" s="19">
        <f t="shared" si="0"/>
        <v>4284453.3490097243</v>
      </c>
      <c r="G73" s="25">
        <f t="shared" si="6"/>
        <v>-111560.35850000012</v>
      </c>
      <c r="H73" s="25">
        <f t="shared" si="6"/>
        <v>40152.802683171372</v>
      </c>
      <c r="I73" s="19">
        <f t="shared" si="7"/>
        <v>2499264.4535890059</v>
      </c>
      <c r="J73" s="18">
        <f t="shared" si="1"/>
        <v>1785188.8954207185</v>
      </c>
      <c r="K73" s="21">
        <f t="shared" si="8"/>
        <v>2213634.2303216909</v>
      </c>
    </row>
    <row r="74" spans="1:13" ht="12.75" x14ac:dyDescent="0.2">
      <c r="B74" s="22">
        <v>45046</v>
      </c>
      <c r="D74" s="18">
        <f t="shared" si="10"/>
        <v>6693621.5100000072</v>
      </c>
      <c r="E74" s="19">
        <f t="shared" si="10"/>
        <v>-2409168.1609902824</v>
      </c>
      <c r="F74" s="19">
        <f t="shared" si="0"/>
        <v>4284453.3490097243</v>
      </c>
      <c r="G74" s="25">
        <f t="shared" si="6"/>
        <v>-111560.35850000012</v>
      </c>
      <c r="H74" s="25">
        <f t="shared" si="6"/>
        <v>40152.802683171372</v>
      </c>
      <c r="I74" s="19">
        <f t="shared" si="7"/>
        <v>2570672.0094058346</v>
      </c>
      <c r="J74" s="18">
        <f t="shared" si="1"/>
        <v>1713781.3396038897</v>
      </c>
      <c r="K74" s="21">
        <f t="shared" si="8"/>
        <v>2142226.6745048626</v>
      </c>
    </row>
    <row r="75" spans="1:13" ht="12.75" x14ac:dyDescent="0.2">
      <c r="B75" s="20">
        <v>45077</v>
      </c>
      <c r="D75" s="18">
        <f t="shared" si="10"/>
        <v>6693621.5100000072</v>
      </c>
      <c r="E75" s="19">
        <f t="shared" si="10"/>
        <v>-2409168.1609902824</v>
      </c>
      <c r="F75" s="19">
        <f t="shared" si="0"/>
        <v>4284453.3490097243</v>
      </c>
      <c r="G75" s="25">
        <f t="shared" si="6"/>
        <v>-111560.35850000012</v>
      </c>
      <c r="H75" s="25">
        <f t="shared" si="6"/>
        <v>40152.802683171372</v>
      </c>
      <c r="I75" s="19">
        <f t="shared" si="7"/>
        <v>2642079.5652226633</v>
      </c>
      <c r="J75" s="18">
        <f t="shared" si="1"/>
        <v>1642373.783787061</v>
      </c>
      <c r="K75" s="21">
        <f t="shared" si="8"/>
        <v>2070819.1186880337</v>
      </c>
    </row>
    <row r="76" spans="1:13" ht="12.75" x14ac:dyDescent="0.2">
      <c r="B76" s="22">
        <v>45107</v>
      </c>
      <c r="C76" s="23"/>
      <c r="D76" s="18">
        <f t="shared" si="10"/>
        <v>6693621.5100000072</v>
      </c>
      <c r="E76" s="19">
        <f t="shared" si="10"/>
        <v>-2409168.1609902824</v>
      </c>
      <c r="F76" s="19">
        <f t="shared" si="0"/>
        <v>4284453.3490097243</v>
      </c>
      <c r="G76" s="25">
        <f t="shared" si="6"/>
        <v>-111560.35850000012</v>
      </c>
      <c r="H76" s="25">
        <f t="shared" si="6"/>
        <v>40152.802683171372</v>
      </c>
      <c r="I76" s="19">
        <f t="shared" si="7"/>
        <v>2713487.1210394921</v>
      </c>
      <c r="J76" s="18">
        <f t="shared" si="1"/>
        <v>1570966.2279702323</v>
      </c>
      <c r="K76" s="21">
        <f t="shared" si="8"/>
        <v>1999411.5628712047</v>
      </c>
      <c r="L76" s="23"/>
    </row>
    <row r="77" spans="1:13" ht="12.75" x14ac:dyDescent="0.2">
      <c r="B77" s="20">
        <v>45138</v>
      </c>
      <c r="C77" s="23"/>
      <c r="D77" s="18">
        <f t="shared" si="10"/>
        <v>6693621.5100000072</v>
      </c>
      <c r="E77" s="19">
        <f t="shared" si="10"/>
        <v>-2409168.1609902824</v>
      </c>
      <c r="F77" s="19">
        <f t="shared" si="0"/>
        <v>4284453.3490097243</v>
      </c>
      <c r="G77" s="25">
        <f t="shared" si="6"/>
        <v>-111560.35850000012</v>
      </c>
      <c r="H77" s="25">
        <f t="shared" si="6"/>
        <v>40152.802683171372</v>
      </c>
      <c r="I77" s="19">
        <f t="shared" si="7"/>
        <v>2784894.6768563208</v>
      </c>
      <c r="J77" s="18">
        <f t="shared" si="1"/>
        <v>1499558.6721534035</v>
      </c>
      <c r="K77" s="21">
        <f t="shared" si="8"/>
        <v>1928004.0070543757</v>
      </c>
      <c r="L77" s="23"/>
    </row>
    <row r="78" spans="1:13" ht="12.75" x14ac:dyDescent="0.2">
      <c r="B78" s="22">
        <v>45169</v>
      </c>
      <c r="C78" s="23"/>
      <c r="D78" s="18">
        <f t="shared" si="10"/>
        <v>6693621.5100000072</v>
      </c>
      <c r="E78" s="19">
        <f t="shared" si="10"/>
        <v>-2409168.1609902824</v>
      </c>
      <c r="F78" s="19">
        <f t="shared" si="0"/>
        <v>4284453.3490097243</v>
      </c>
      <c r="G78" s="25">
        <f t="shared" si="6"/>
        <v>-111560.35850000012</v>
      </c>
      <c r="H78" s="25">
        <f t="shared" si="6"/>
        <v>40152.802683171372</v>
      </c>
      <c r="I78" s="19">
        <f t="shared" si="7"/>
        <v>2856302.2326731496</v>
      </c>
      <c r="J78" s="18">
        <f t="shared" si="1"/>
        <v>1428151.1163365748</v>
      </c>
      <c r="K78" s="21">
        <f t="shared" si="8"/>
        <v>1856596.4512375472</v>
      </c>
      <c r="L78" s="23"/>
    </row>
    <row r="79" spans="1:13" ht="12.75" x14ac:dyDescent="0.2">
      <c r="B79" s="20">
        <v>45199</v>
      </c>
      <c r="D79" s="18">
        <f t="shared" si="10"/>
        <v>6693621.5100000072</v>
      </c>
      <c r="E79" s="19">
        <f t="shared" si="10"/>
        <v>-2409168.1609902824</v>
      </c>
      <c r="F79" s="19">
        <f t="shared" si="0"/>
        <v>4284453.3490097243</v>
      </c>
      <c r="G79" s="25">
        <f t="shared" si="6"/>
        <v>-111560.35850000012</v>
      </c>
      <c r="H79" s="25">
        <f t="shared" si="6"/>
        <v>40152.802683171372</v>
      </c>
      <c r="I79" s="19">
        <f t="shared" si="7"/>
        <v>2927709.7884899783</v>
      </c>
      <c r="J79" s="18">
        <f t="shared" si="1"/>
        <v>1356743.560519746</v>
      </c>
      <c r="K79" s="21">
        <f t="shared" si="8"/>
        <v>1785188.895420718</v>
      </c>
    </row>
    <row r="80" spans="1:13" ht="12.75" x14ac:dyDescent="0.2">
      <c r="B80" s="22">
        <v>45230</v>
      </c>
      <c r="C80" s="23"/>
      <c r="D80" s="18">
        <f t="shared" si="10"/>
        <v>6693621.5100000072</v>
      </c>
      <c r="E80" s="19">
        <f t="shared" si="10"/>
        <v>-2409168.1609902824</v>
      </c>
      <c r="F80" s="19">
        <f t="shared" si="0"/>
        <v>4284453.3490097243</v>
      </c>
      <c r="G80" s="25">
        <f t="shared" si="6"/>
        <v>-111560.35850000012</v>
      </c>
      <c r="H80" s="25">
        <f t="shared" si="6"/>
        <v>40152.802683171372</v>
      </c>
      <c r="I80" s="19">
        <f t="shared" si="7"/>
        <v>2999117.344306807</v>
      </c>
      <c r="J80" s="18">
        <f t="shared" si="1"/>
        <v>1285336.0047029173</v>
      </c>
      <c r="K80" s="21">
        <f t="shared" si="8"/>
        <v>1713781.3396038897</v>
      </c>
      <c r="L80" s="23"/>
    </row>
    <row r="81" spans="2:12" s="23" customFormat="1" ht="12.75" x14ac:dyDescent="0.2">
      <c r="B81" s="20">
        <v>45260</v>
      </c>
      <c r="D81" s="18">
        <f t="shared" si="10"/>
        <v>6693621.5100000072</v>
      </c>
      <c r="E81" s="19">
        <f t="shared" si="10"/>
        <v>-2409168.1609902824</v>
      </c>
      <c r="F81" s="19">
        <f t="shared" si="0"/>
        <v>4284453.3490097243</v>
      </c>
      <c r="G81" s="25">
        <f t="shared" si="6"/>
        <v>-111560.35850000012</v>
      </c>
      <c r="H81" s="25">
        <f t="shared" si="6"/>
        <v>40152.802683171372</v>
      </c>
      <c r="I81" s="19">
        <f t="shared" si="7"/>
        <v>3070524.9001236358</v>
      </c>
      <c r="J81" s="18">
        <f t="shared" si="1"/>
        <v>1213928.4488860886</v>
      </c>
      <c r="K81" s="21">
        <f t="shared" si="8"/>
        <v>1642373.7837870612</v>
      </c>
    </row>
    <row r="82" spans="2:12" ht="12.75" x14ac:dyDescent="0.2">
      <c r="B82" s="22">
        <v>45291</v>
      </c>
      <c r="C82" s="23"/>
      <c r="D82" s="18">
        <f t="shared" si="10"/>
        <v>6693621.5100000072</v>
      </c>
      <c r="E82" s="19">
        <f t="shared" si="10"/>
        <v>-2409168.1609902824</v>
      </c>
      <c r="F82" s="19">
        <f t="shared" si="0"/>
        <v>4284453.3490097243</v>
      </c>
      <c r="G82" s="25">
        <f t="shared" si="6"/>
        <v>-111560.35850000012</v>
      </c>
      <c r="H82" s="25">
        <f t="shared" si="6"/>
        <v>40152.802683171372</v>
      </c>
      <c r="I82" s="19">
        <f t="shared" si="7"/>
        <v>3141932.4559404645</v>
      </c>
      <c r="J82" s="18">
        <f t="shared" si="1"/>
        <v>1142520.8930692598</v>
      </c>
      <c r="K82" s="21">
        <f t="shared" si="8"/>
        <v>1570966.2279702323</v>
      </c>
    </row>
    <row r="83" spans="2:12" ht="12.75" x14ac:dyDescent="0.2">
      <c r="B83" s="20">
        <v>45322</v>
      </c>
      <c r="C83" s="23"/>
      <c r="D83" s="18">
        <f t="shared" si="10"/>
        <v>6693621.5100000072</v>
      </c>
      <c r="E83" s="19">
        <f t="shared" si="10"/>
        <v>-2409168.1609902824</v>
      </c>
      <c r="F83" s="19">
        <f t="shared" si="0"/>
        <v>4284453.3490097243</v>
      </c>
      <c r="G83" s="25">
        <f t="shared" si="6"/>
        <v>-111560.35850000012</v>
      </c>
      <c r="H83" s="25">
        <f t="shared" si="6"/>
        <v>40152.802683171372</v>
      </c>
      <c r="I83" s="19">
        <f t="shared" si="7"/>
        <v>3213340.0117572933</v>
      </c>
      <c r="J83" s="18">
        <f t="shared" si="1"/>
        <v>1071113.3372524311</v>
      </c>
      <c r="K83" s="21">
        <f t="shared" si="8"/>
        <v>1499558.6721534033</v>
      </c>
    </row>
    <row r="84" spans="2:12" ht="12.75" x14ac:dyDescent="0.2">
      <c r="B84" s="22">
        <v>45351</v>
      </c>
      <c r="C84" s="23"/>
      <c r="D84" s="18">
        <f t="shared" si="10"/>
        <v>6693621.5100000072</v>
      </c>
      <c r="E84" s="19">
        <f t="shared" si="10"/>
        <v>-2409168.1609902824</v>
      </c>
      <c r="F84" s="19">
        <f t="shared" si="0"/>
        <v>4284453.3490097243</v>
      </c>
      <c r="G84" s="25">
        <f t="shared" si="6"/>
        <v>-111560.35850000012</v>
      </c>
      <c r="H84" s="25">
        <f t="shared" si="6"/>
        <v>40152.802683171372</v>
      </c>
      <c r="I84" s="19">
        <f t="shared" si="7"/>
        <v>3284747.567574122</v>
      </c>
      <c r="J84" s="18">
        <f t="shared" si="1"/>
        <v>999705.78143560234</v>
      </c>
      <c r="K84" s="21">
        <f t="shared" si="8"/>
        <v>1428151.1163365748</v>
      </c>
    </row>
    <row r="85" spans="2:12" s="23" customFormat="1" ht="12.75" x14ac:dyDescent="0.2">
      <c r="B85" s="20">
        <v>45382</v>
      </c>
      <c r="D85" s="18">
        <f t="shared" si="10"/>
        <v>6693621.5100000072</v>
      </c>
      <c r="E85" s="19">
        <f t="shared" si="10"/>
        <v>-2409168.1609902824</v>
      </c>
      <c r="F85" s="19">
        <f t="shared" si="0"/>
        <v>4284453.3490097243</v>
      </c>
      <c r="G85" s="25">
        <f t="shared" si="6"/>
        <v>-111560.35850000012</v>
      </c>
      <c r="H85" s="25">
        <f t="shared" si="6"/>
        <v>40152.802683171372</v>
      </c>
      <c r="I85" s="19">
        <f t="shared" si="7"/>
        <v>3356155.1233909507</v>
      </c>
      <c r="J85" s="18">
        <f t="shared" si="1"/>
        <v>928298.22561877361</v>
      </c>
      <c r="K85" s="21">
        <f t="shared" si="8"/>
        <v>1356743.560519746</v>
      </c>
    </row>
    <row r="86" spans="2:12" ht="12.75" x14ac:dyDescent="0.2">
      <c r="B86" s="22">
        <v>45412</v>
      </c>
      <c r="C86" s="23"/>
      <c r="D86" s="18">
        <f t="shared" si="10"/>
        <v>6693621.5100000072</v>
      </c>
      <c r="E86" s="19">
        <f t="shared" si="10"/>
        <v>-2409168.1609902824</v>
      </c>
      <c r="F86" s="19">
        <f t="shared" si="0"/>
        <v>4284453.3490097243</v>
      </c>
      <c r="G86" s="25">
        <f t="shared" si="6"/>
        <v>-111560.35850000012</v>
      </c>
      <c r="H86" s="25">
        <f t="shared" si="6"/>
        <v>40152.802683171372</v>
      </c>
      <c r="I86" s="19">
        <f t="shared" si="7"/>
        <v>3427562.6792077795</v>
      </c>
      <c r="J86" s="18">
        <f t="shared" si="1"/>
        <v>856890.66980194487</v>
      </c>
      <c r="K86" s="21">
        <f t="shared" si="8"/>
        <v>1285336.0047029173</v>
      </c>
    </row>
    <row r="87" spans="2:12" s="23" customFormat="1" ht="12.75" x14ac:dyDescent="0.2">
      <c r="B87" s="20">
        <v>45443</v>
      </c>
      <c r="D87" s="18">
        <f t="shared" si="10"/>
        <v>6693621.5100000072</v>
      </c>
      <c r="E87" s="19">
        <f t="shared" si="10"/>
        <v>-2409168.1609902824</v>
      </c>
      <c r="F87" s="19">
        <f t="shared" ref="F87:F97" si="11">SUM(D87:E87)</f>
        <v>4284453.3490097243</v>
      </c>
      <c r="G87" s="25">
        <f t="shared" si="6"/>
        <v>-111560.35850000012</v>
      </c>
      <c r="H87" s="25">
        <f t="shared" si="6"/>
        <v>40152.802683171372</v>
      </c>
      <c r="I87" s="19">
        <f t="shared" si="7"/>
        <v>3498970.2350246082</v>
      </c>
      <c r="J87" s="18">
        <f t="shared" ref="J87:J98" si="12">F87-I87</f>
        <v>785483.11398511613</v>
      </c>
      <c r="K87" s="21">
        <f t="shared" si="8"/>
        <v>1213928.4488860883</v>
      </c>
    </row>
    <row r="88" spans="2:12" ht="12.75" x14ac:dyDescent="0.2">
      <c r="B88" s="22">
        <v>45473</v>
      </c>
      <c r="C88" s="23"/>
      <c r="D88" s="18">
        <f t="shared" ref="D88:E98" si="13">D87</f>
        <v>6693621.5100000072</v>
      </c>
      <c r="E88" s="19">
        <f t="shared" si="13"/>
        <v>-2409168.1609902824</v>
      </c>
      <c r="F88" s="19">
        <f t="shared" si="11"/>
        <v>4284453.3490097243</v>
      </c>
      <c r="G88" s="25">
        <f t="shared" si="6"/>
        <v>-111560.35850000012</v>
      </c>
      <c r="H88" s="25">
        <f t="shared" si="6"/>
        <v>40152.802683171372</v>
      </c>
      <c r="I88" s="19">
        <f t="shared" si="7"/>
        <v>3570377.7908414369</v>
      </c>
      <c r="J88" s="18">
        <f t="shared" si="12"/>
        <v>714075.55816828739</v>
      </c>
      <c r="K88" s="21">
        <f t="shared" si="8"/>
        <v>1142520.8930692596</v>
      </c>
      <c r="L88" s="23"/>
    </row>
    <row r="89" spans="2:12" ht="12.75" x14ac:dyDescent="0.2">
      <c r="B89" s="20">
        <v>45504</v>
      </c>
      <c r="C89" s="23"/>
      <c r="D89" s="18">
        <f t="shared" si="13"/>
        <v>6693621.5100000072</v>
      </c>
      <c r="E89" s="19">
        <f t="shared" si="13"/>
        <v>-2409168.1609902824</v>
      </c>
      <c r="F89" s="19">
        <f t="shared" si="11"/>
        <v>4284453.3490097243</v>
      </c>
      <c r="G89" s="25">
        <f t="shared" si="6"/>
        <v>-111560.35850000012</v>
      </c>
      <c r="H89" s="25">
        <f t="shared" si="6"/>
        <v>40152.802683171372</v>
      </c>
      <c r="I89" s="19">
        <f t="shared" si="7"/>
        <v>3641785.3466582657</v>
      </c>
      <c r="J89" s="18">
        <f t="shared" si="12"/>
        <v>642668.00235145865</v>
      </c>
      <c r="K89" s="21">
        <f t="shared" si="8"/>
        <v>1071113.3372524309</v>
      </c>
    </row>
    <row r="90" spans="2:12" ht="12.75" x14ac:dyDescent="0.2">
      <c r="B90" s="22">
        <v>45535</v>
      </c>
      <c r="D90" s="18">
        <f t="shared" si="13"/>
        <v>6693621.5100000072</v>
      </c>
      <c r="E90" s="19">
        <f t="shared" si="13"/>
        <v>-2409168.1609902824</v>
      </c>
      <c r="F90" s="19">
        <f t="shared" si="11"/>
        <v>4284453.3490097243</v>
      </c>
      <c r="G90" s="25">
        <f t="shared" si="6"/>
        <v>-111560.35850000012</v>
      </c>
      <c r="H90" s="25">
        <f t="shared" si="6"/>
        <v>40152.802683171372</v>
      </c>
      <c r="I90" s="19">
        <f t="shared" si="7"/>
        <v>3713192.9024750944</v>
      </c>
      <c r="J90" s="18">
        <f t="shared" si="12"/>
        <v>571260.44653462991</v>
      </c>
      <c r="K90" s="21">
        <f t="shared" si="8"/>
        <v>999705.78143560234</v>
      </c>
    </row>
    <row r="91" spans="2:12" ht="12.75" x14ac:dyDescent="0.2">
      <c r="B91" s="20">
        <v>45565</v>
      </c>
      <c r="C91" s="23"/>
      <c r="D91" s="18">
        <f t="shared" si="13"/>
        <v>6693621.5100000072</v>
      </c>
      <c r="E91" s="19">
        <f t="shared" si="13"/>
        <v>-2409168.1609902824</v>
      </c>
      <c r="F91" s="19">
        <f t="shared" si="11"/>
        <v>4284453.3490097243</v>
      </c>
      <c r="G91" s="25">
        <f t="shared" si="6"/>
        <v>-111560.35850000012</v>
      </c>
      <c r="H91" s="25">
        <f t="shared" si="6"/>
        <v>40152.802683171372</v>
      </c>
      <c r="I91" s="19">
        <f t="shared" si="7"/>
        <v>3784600.4582919232</v>
      </c>
      <c r="J91" s="18">
        <f t="shared" si="12"/>
        <v>499852.89071780117</v>
      </c>
      <c r="K91" s="21">
        <f t="shared" si="8"/>
        <v>928298.22561877361</v>
      </c>
    </row>
    <row r="92" spans="2:12" ht="12.75" x14ac:dyDescent="0.2">
      <c r="B92" s="22">
        <v>45596</v>
      </c>
      <c r="C92" s="23"/>
      <c r="D92" s="18">
        <f t="shared" si="13"/>
        <v>6693621.5100000072</v>
      </c>
      <c r="E92" s="19">
        <f t="shared" si="13"/>
        <v>-2409168.1609902824</v>
      </c>
      <c r="F92" s="19">
        <f t="shared" si="11"/>
        <v>4284453.3490097243</v>
      </c>
      <c r="G92" s="25">
        <f t="shared" si="6"/>
        <v>-111560.35850000012</v>
      </c>
      <c r="H92" s="25">
        <f t="shared" si="6"/>
        <v>40152.802683171372</v>
      </c>
      <c r="I92" s="19">
        <f t="shared" si="7"/>
        <v>3856008.0141087519</v>
      </c>
      <c r="J92" s="18">
        <f t="shared" si="12"/>
        <v>428445.33490097243</v>
      </c>
      <c r="K92" s="21">
        <f t="shared" si="8"/>
        <v>856890.66980194475</v>
      </c>
    </row>
    <row r="93" spans="2:12" ht="12.75" x14ac:dyDescent="0.2">
      <c r="B93" s="20">
        <v>45626</v>
      </c>
      <c r="C93" s="23"/>
      <c r="D93" s="18">
        <f t="shared" si="13"/>
        <v>6693621.5100000072</v>
      </c>
      <c r="E93" s="19">
        <f t="shared" si="13"/>
        <v>-2409168.1609902824</v>
      </c>
      <c r="F93" s="19">
        <f t="shared" si="11"/>
        <v>4284453.3490097243</v>
      </c>
      <c r="G93" s="25">
        <f t="shared" si="6"/>
        <v>-111560.35850000012</v>
      </c>
      <c r="H93" s="25">
        <f t="shared" si="6"/>
        <v>40152.802683171372</v>
      </c>
      <c r="I93" s="19">
        <f t="shared" si="7"/>
        <v>3927415.5699255806</v>
      </c>
      <c r="J93" s="18">
        <f t="shared" si="12"/>
        <v>357037.77908414369</v>
      </c>
      <c r="K93" s="21">
        <f t="shared" si="8"/>
        <v>785483.11398511613</v>
      </c>
    </row>
    <row r="94" spans="2:12" ht="12.75" x14ac:dyDescent="0.2">
      <c r="B94" s="22">
        <v>45657</v>
      </c>
      <c r="C94" s="23"/>
      <c r="D94" s="18">
        <f t="shared" si="13"/>
        <v>6693621.5100000072</v>
      </c>
      <c r="E94" s="19">
        <f t="shared" si="13"/>
        <v>-2409168.1609902824</v>
      </c>
      <c r="F94" s="19">
        <f t="shared" si="11"/>
        <v>4284453.3490097243</v>
      </c>
      <c r="G94" s="25">
        <f t="shared" si="6"/>
        <v>-111560.35850000012</v>
      </c>
      <c r="H94" s="25">
        <f t="shared" si="6"/>
        <v>40152.802683171372</v>
      </c>
      <c r="I94" s="19">
        <f t="shared" si="7"/>
        <v>3998823.1257424094</v>
      </c>
      <c r="J94" s="18">
        <f t="shared" si="12"/>
        <v>285630.22326731496</v>
      </c>
      <c r="K94" s="21">
        <f t="shared" si="8"/>
        <v>714075.55816828739</v>
      </c>
    </row>
    <row r="95" spans="2:12" ht="12.75" x14ac:dyDescent="0.2">
      <c r="B95" s="20">
        <v>45688</v>
      </c>
      <c r="C95" s="23"/>
      <c r="D95" s="18">
        <f t="shared" si="13"/>
        <v>6693621.5100000072</v>
      </c>
      <c r="E95" s="19">
        <f t="shared" si="13"/>
        <v>-2409168.1609902824</v>
      </c>
      <c r="F95" s="19">
        <f t="shared" si="11"/>
        <v>4284453.3490097243</v>
      </c>
      <c r="G95" s="25">
        <f t="shared" si="6"/>
        <v>-111560.35850000012</v>
      </c>
      <c r="H95" s="25">
        <f t="shared" si="6"/>
        <v>40152.802683171372</v>
      </c>
      <c r="I95" s="19">
        <f t="shared" si="7"/>
        <v>4070230.6815592381</v>
      </c>
      <c r="J95" s="18">
        <f t="shared" si="12"/>
        <v>214222.66745048622</v>
      </c>
      <c r="K95" s="21">
        <f t="shared" si="8"/>
        <v>642668.00235145865</v>
      </c>
    </row>
    <row r="96" spans="2:12" ht="12.75" x14ac:dyDescent="0.2">
      <c r="B96" s="22">
        <v>45716</v>
      </c>
      <c r="C96" s="23"/>
      <c r="D96" s="18">
        <f t="shared" si="13"/>
        <v>6693621.5100000072</v>
      </c>
      <c r="E96" s="19">
        <f t="shared" si="13"/>
        <v>-2409168.1609902824</v>
      </c>
      <c r="F96" s="19">
        <f t="shared" si="11"/>
        <v>4284453.3490097243</v>
      </c>
      <c r="G96" s="25">
        <f t="shared" si="6"/>
        <v>-111560.35850000012</v>
      </c>
      <c r="H96" s="25">
        <f t="shared" si="6"/>
        <v>40152.802683171372</v>
      </c>
      <c r="I96" s="19">
        <f t="shared" si="7"/>
        <v>4141638.2373760669</v>
      </c>
      <c r="J96" s="18">
        <f t="shared" si="12"/>
        <v>142815.11163365748</v>
      </c>
      <c r="K96" s="21">
        <f t="shared" si="8"/>
        <v>571260.44653462979</v>
      </c>
    </row>
    <row r="97" spans="2:11" ht="12.75" x14ac:dyDescent="0.2">
      <c r="B97" s="20">
        <v>45747</v>
      </c>
      <c r="C97" s="23"/>
      <c r="D97" s="18">
        <f t="shared" si="13"/>
        <v>6693621.5100000072</v>
      </c>
      <c r="E97" s="19">
        <f t="shared" si="13"/>
        <v>-2409168.1609902824</v>
      </c>
      <c r="F97" s="19">
        <f t="shared" si="11"/>
        <v>4284453.3490097243</v>
      </c>
      <c r="G97" s="25">
        <f>G96-G37</f>
        <v>-111560.35850000012</v>
      </c>
      <c r="H97" s="25">
        <f>H96-H37</f>
        <v>40152.802683171372</v>
      </c>
      <c r="I97" s="19">
        <f t="shared" si="7"/>
        <v>4213045.7931928951</v>
      </c>
      <c r="J97" s="18">
        <f t="shared" si="12"/>
        <v>71407.555816829205</v>
      </c>
      <c r="K97" s="21">
        <f t="shared" si="8"/>
        <v>499852.89071780117</v>
      </c>
    </row>
    <row r="98" spans="2:11" s="23" customFormat="1" ht="12.75" x14ac:dyDescent="0.2">
      <c r="B98" s="22">
        <v>45777</v>
      </c>
      <c r="D98" s="18">
        <f t="shared" si="13"/>
        <v>6693621.5100000072</v>
      </c>
      <c r="E98" s="19">
        <f t="shared" si="13"/>
        <v>-2409168.1609902824</v>
      </c>
      <c r="F98" s="19">
        <f t="shared" ref="F98" si="14">SUM(D98:E98)</f>
        <v>4284453.3490097243</v>
      </c>
      <c r="G98" s="25">
        <f>G97-G38</f>
        <v>-111560.35850000012</v>
      </c>
      <c r="H98" s="25">
        <f>H97-H38</f>
        <v>40152.802683171372</v>
      </c>
      <c r="I98" s="19">
        <f t="shared" si="7"/>
        <v>4284453.3490097234</v>
      </c>
      <c r="J98" s="18">
        <f t="shared" si="12"/>
        <v>0</v>
      </c>
      <c r="K98" s="21">
        <f t="shared" si="8"/>
        <v>428445.33490097243</v>
      </c>
    </row>
    <row r="99" spans="2:11" s="23" customFormat="1" ht="12.75" x14ac:dyDescent="0.2">
      <c r="B99" s="20"/>
      <c r="D99" s="18"/>
      <c r="E99" s="18"/>
      <c r="F99" s="18"/>
      <c r="G99" s="18"/>
      <c r="H99" s="18"/>
      <c r="I99" s="19"/>
      <c r="J99" s="18"/>
      <c r="K99" s="21"/>
    </row>
    <row r="100" spans="2:11" s="23" customFormat="1" ht="12.75" x14ac:dyDescent="0.2">
      <c r="B100" s="20"/>
      <c r="D100" s="18"/>
      <c r="E100" s="18"/>
      <c r="F100" s="18"/>
      <c r="G100" s="18"/>
      <c r="H100" s="18"/>
      <c r="I100" s="19"/>
      <c r="J100" s="18"/>
      <c r="K100" s="21"/>
    </row>
    <row r="101" spans="2:11" s="23" customFormat="1" ht="12.75" x14ac:dyDescent="0.2">
      <c r="B101" s="20"/>
      <c r="D101" s="18"/>
      <c r="E101" s="18"/>
      <c r="F101" s="18"/>
      <c r="G101" s="18"/>
      <c r="H101" s="18"/>
      <c r="I101" s="19"/>
      <c r="J101" s="18"/>
      <c r="K101" s="21"/>
    </row>
    <row r="102" spans="2:11" s="23" customFormat="1" ht="12.75" x14ac:dyDescent="0.2">
      <c r="B102" s="20"/>
      <c r="D102" s="18"/>
      <c r="E102" s="18"/>
      <c r="F102" s="18"/>
      <c r="G102" s="18"/>
      <c r="H102" s="18"/>
      <c r="I102" s="19"/>
      <c r="J102" s="18"/>
      <c r="K102" s="21"/>
    </row>
    <row r="103" spans="2:11" s="23" customFormat="1" ht="12.75" x14ac:dyDescent="0.2">
      <c r="B103" s="20"/>
      <c r="D103" s="18"/>
      <c r="E103" s="18"/>
      <c r="F103" s="18"/>
      <c r="G103" s="18"/>
      <c r="H103" s="18"/>
      <c r="I103" s="19"/>
      <c r="J103" s="18"/>
      <c r="K103" s="21"/>
    </row>
    <row r="104" spans="2:11" s="23" customFormat="1" ht="12.75" x14ac:dyDescent="0.2">
      <c r="B104" s="20"/>
      <c r="D104" s="18"/>
      <c r="E104" s="18"/>
      <c r="F104" s="18"/>
      <c r="G104" s="18"/>
      <c r="H104" s="18"/>
      <c r="I104" s="19"/>
      <c r="J104" s="18"/>
      <c r="K104" s="21"/>
    </row>
    <row r="105" spans="2:11" s="23" customFormat="1" ht="12.75" x14ac:dyDescent="0.2">
      <c r="B105" s="20"/>
      <c r="D105" s="18"/>
      <c r="E105" s="18"/>
      <c r="F105" s="18"/>
      <c r="G105" s="18"/>
      <c r="H105" s="18"/>
      <c r="I105" s="19"/>
      <c r="J105" s="18"/>
      <c r="K105" s="21"/>
    </row>
    <row r="106" spans="2:11" s="23" customFormat="1" ht="12.75" x14ac:dyDescent="0.2">
      <c r="B106" s="22"/>
      <c r="D106" s="18"/>
      <c r="E106" s="18"/>
      <c r="F106" s="18"/>
      <c r="G106" s="18"/>
      <c r="H106" s="18"/>
      <c r="I106" s="19"/>
      <c r="J106" s="18"/>
      <c r="K106" s="21"/>
    </row>
    <row r="107" spans="2:11" s="23" customFormat="1" ht="12.75" x14ac:dyDescent="0.2">
      <c r="B107" s="20"/>
      <c r="D107" s="18"/>
      <c r="E107" s="18"/>
      <c r="F107" s="18"/>
      <c r="G107" s="18"/>
      <c r="H107" s="18"/>
      <c r="I107" s="19"/>
      <c r="J107" s="18"/>
      <c r="K107" s="21"/>
    </row>
    <row r="108" spans="2:11" s="23" customFormat="1" ht="12.75" x14ac:dyDescent="0.2">
      <c r="B108" s="20"/>
      <c r="D108" s="18"/>
      <c r="E108" s="18"/>
      <c r="F108" s="18"/>
      <c r="G108" s="18"/>
      <c r="H108" s="18"/>
      <c r="I108" s="19"/>
      <c r="J108" s="18"/>
      <c r="K108" s="21"/>
    </row>
    <row r="109" spans="2:11" s="23" customFormat="1" ht="12.75" x14ac:dyDescent="0.2">
      <c r="B109" s="20"/>
      <c r="D109" s="18"/>
      <c r="E109" s="18"/>
      <c r="F109" s="18"/>
      <c r="G109" s="18"/>
      <c r="H109" s="18"/>
      <c r="I109" s="19"/>
      <c r="J109" s="18"/>
      <c r="K109" s="21"/>
    </row>
    <row r="110" spans="2:11" s="23" customFormat="1" ht="12.75" x14ac:dyDescent="0.2">
      <c r="B110" s="20"/>
      <c r="D110" s="18"/>
      <c r="E110" s="18"/>
      <c r="F110" s="18"/>
      <c r="G110" s="18"/>
      <c r="H110" s="18"/>
      <c r="I110" s="19"/>
      <c r="J110" s="18"/>
      <c r="K110" s="21"/>
    </row>
    <row r="111" spans="2:11" s="23" customFormat="1" ht="12.75" x14ac:dyDescent="0.2">
      <c r="B111" s="20"/>
      <c r="D111" s="18"/>
      <c r="E111" s="18"/>
      <c r="F111" s="18"/>
      <c r="G111" s="18"/>
      <c r="H111" s="18"/>
      <c r="I111" s="19"/>
      <c r="J111" s="18"/>
      <c r="K111" s="21"/>
    </row>
    <row r="112" spans="2:11" s="23" customFormat="1" ht="12.75" x14ac:dyDescent="0.2">
      <c r="B112" s="20"/>
      <c r="D112" s="18"/>
      <c r="E112" s="18"/>
      <c r="F112" s="18"/>
      <c r="G112" s="18"/>
      <c r="H112" s="18"/>
      <c r="I112" s="19"/>
      <c r="J112" s="18"/>
      <c r="K112" s="21"/>
    </row>
    <row r="113" spans="2:11" s="23" customFormat="1" ht="12.75" x14ac:dyDescent="0.2">
      <c r="B113" s="20"/>
      <c r="D113" s="18"/>
      <c r="E113" s="18"/>
      <c r="F113" s="18"/>
      <c r="G113" s="18"/>
      <c r="H113" s="18"/>
      <c r="I113" s="19"/>
      <c r="J113" s="18"/>
      <c r="K113" s="21"/>
    </row>
    <row r="114" spans="2:11" s="23" customFormat="1" ht="12.75" x14ac:dyDescent="0.2">
      <c r="B114" s="20"/>
      <c r="D114" s="18"/>
      <c r="E114" s="18"/>
      <c r="F114" s="18"/>
      <c r="G114" s="18"/>
      <c r="H114" s="18"/>
      <c r="I114" s="19"/>
      <c r="J114" s="18"/>
      <c r="K114" s="21"/>
    </row>
    <row r="115" spans="2:11" s="23" customFormat="1" ht="12.75" x14ac:dyDescent="0.2">
      <c r="B115" s="20"/>
      <c r="D115" s="18"/>
      <c r="E115" s="18"/>
      <c r="F115" s="18"/>
      <c r="G115" s="18"/>
      <c r="H115" s="18"/>
      <c r="I115" s="19"/>
      <c r="J115" s="18"/>
      <c r="K115" s="21"/>
    </row>
    <row r="116" spans="2:11" s="23" customFormat="1" ht="12.75" x14ac:dyDescent="0.2">
      <c r="B116" s="20"/>
      <c r="D116" s="18"/>
      <c r="E116" s="18"/>
      <c r="F116" s="18"/>
      <c r="G116" s="18"/>
      <c r="H116" s="18"/>
      <c r="I116" s="19"/>
      <c r="J116" s="18"/>
      <c r="K116" s="21"/>
    </row>
    <row r="117" spans="2:11" s="23" customFormat="1" ht="12.75" x14ac:dyDescent="0.2">
      <c r="B117" s="20"/>
      <c r="D117" s="18"/>
      <c r="E117" s="18"/>
      <c r="F117" s="18"/>
      <c r="G117" s="18"/>
      <c r="H117" s="18"/>
      <c r="I117" s="19"/>
      <c r="J117" s="18"/>
      <c r="K117" s="21"/>
    </row>
    <row r="118" spans="2:11" s="23" customFormat="1" ht="12.75" x14ac:dyDescent="0.2">
      <c r="B118" s="22"/>
      <c r="D118" s="18"/>
      <c r="E118" s="18"/>
      <c r="F118" s="18"/>
      <c r="G118" s="18"/>
      <c r="H118" s="18"/>
      <c r="I118" s="19"/>
      <c r="J118" s="18"/>
      <c r="K118" s="21"/>
    </row>
    <row r="119" spans="2:11" s="23" customFormat="1" ht="12.75" x14ac:dyDescent="0.2">
      <c r="B119" s="20"/>
      <c r="D119" s="18"/>
      <c r="E119" s="18"/>
      <c r="F119" s="18"/>
      <c r="G119" s="18"/>
      <c r="H119" s="18"/>
      <c r="I119" s="19"/>
      <c r="J119" s="18"/>
      <c r="K119" s="21"/>
    </row>
    <row r="120" spans="2:11" s="23" customFormat="1" ht="12.75" x14ac:dyDescent="0.2">
      <c r="B120" s="20"/>
      <c r="D120" s="18"/>
      <c r="E120" s="18"/>
      <c r="F120" s="18"/>
      <c r="G120" s="18"/>
      <c r="H120" s="18"/>
      <c r="I120" s="19"/>
      <c r="J120" s="18"/>
      <c r="K120" s="21"/>
    </row>
    <row r="121" spans="2:11" s="23" customFormat="1" ht="12.75" x14ac:dyDescent="0.2">
      <c r="B121" s="20"/>
      <c r="D121" s="18"/>
      <c r="E121" s="18"/>
      <c r="F121" s="18"/>
      <c r="G121" s="18"/>
      <c r="H121" s="18"/>
      <c r="I121" s="19"/>
      <c r="J121" s="18"/>
      <c r="K121" s="21"/>
    </row>
    <row r="122" spans="2:11" s="23" customFormat="1" ht="12.75" x14ac:dyDescent="0.2">
      <c r="B122" s="20"/>
      <c r="D122" s="18"/>
      <c r="E122" s="18"/>
      <c r="F122" s="18"/>
      <c r="G122" s="18"/>
      <c r="H122" s="18"/>
      <c r="I122" s="19"/>
      <c r="J122" s="18"/>
      <c r="K122" s="21"/>
    </row>
    <row r="123" spans="2:11" s="23" customFormat="1" ht="12.75" x14ac:dyDescent="0.2">
      <c r="B123" s="20"/>
      <c r="D123" s="18"/>
      <c r="E123" s="18"/>
      <c r="F123" s="18"/>
      <c r="G123" s="18"/>
      <c r="H123" s="18"/>
      <c r="I123" s="19"/>
      <c r="J123" s="18"/>
      <c r="K123" s="21"/>
    </row>
    <row r="124" spans="2:11" s="23" customFormat="1" ht="12.75" x14ac:dyDescent="0.2">
      <c r="B124" s="20"/>
      <c r="D124" s="18"/>
      <c r="E124" s="18"/>
      <c r="F124" s="18"/>
      <c r="G124" s="18"/>
      <c r="H124" s="18"/>
      <c r="I124" s="19"/>
      <c r="J124" s="18"/>
      <c r="K124" s="21"/>
    </row>
    <row r="125" spans="2:11" s="23" customFormat="1" ht="12.75" x14ac:dyDescent="0.2">
      <c r="B125" s="20"/>
      <c r="D125" s="18"/>
      <c r="E125" s="18"/>
      <c r="F125" s="18"/>
      <c r="G125" s="18"/>
      <c r="H125" s="18"/>
      <c r="I125" s="19"/>
      <c r="J125" s="18"/>
      <c r="K125" s="21"/>
    </row>
    <row r="126" spans="2:11" s="23" customFormat="1" ht="12.75" x14ac:dyDescent="0.2">
      <c r="B126" s="20"/>
      <c r="D126" s="18"/>
      <c r="E126" s="18"/>
      <c r="F126" s="18"/>
      <c r="G126" s="18"/>
      <c r="H126" s="18"/>
      <c r="I126" s="19"/>
      <c r="J126" s="18"/>
      <c r="K126" s="21"/>
    </row>
    <row r="127" spans="2:11" s="23" customFormat="1" ht="12.75" x14ac:dyDescent="0.2">
      <c r="B127" s="20"/>
      <c r="D127" s="18"/>
      <c r="E127" s="18"/>
      <c r="F127" s="18"/>
      <c r="G127" s="18"/>
      <c r="H127" s="18"/>
      <c r="I127" s="19"/>
      <c r="J127" s="18"/>
      <c r="K127" s="21"/>
    </row>
    <row r="128" spans="2:11" s="23" customFormat="1" ht="12.75" x14ac:dyDescent="0.2">
      <c r="B128" s="20"/>
      <c r="D128" s="18"/>
      <c r="E128" s="18"/>
      <c r="F128" s="18"/>
      <c r="G128" s="18"/>
      <c r="H128" s="18"/>
      <c r="I128" s="19"/>
      <c r="J128" s="18"/>
      <c r="K128" s="21"/>
    </row>
    <row r="129" spans="2:11" s="23" customFormat="1" ht="12.75" x14ac:dyDescent="0.2">
      <c r="B129" s="20"/>
      <c r="D129" s="18"/>
      <c r="E129" s="18"/>
      <c r="F129" s="18"/>
      <c r="G129" s="18"/>
      <c r="H129" s="18"/>
      <c r="I129" s="19"/>
      <c r="J129" s="18"/>
      <c r="K129" s="21"/>
    </row>
    <row r="130" spans="2:11" s="23" customFormat="1" ht="12.75" x14ac:dyDescent="0.2">
      <c r="B130" s="22"/>
      <c r="D130" s="18"/>
      <c r="E130" s="18"/>
      <c r="F130" s="18"/>
      <c r="G130" s="18"/>
      <c r="H130" s="18"/>
      <c r="I130" s="19"/>
      <c r="J130" s="18"/>
      <c r="K130" s="21"/>
    </row>
    <row r="131" spans="2:11" s="23" customFormat="1" ht="12.75" x14ac:dyDescent="0.2">
      <c r="B131" s="20"/>
      <c r="D131" s="18"/>
      <c r="E131" s="18"/>
      <c r="F131" s="18"/>
      <c r="G131" s="18"/>
      <c r="H131" s="18"/>
      <c r="I131" s="19"/>
      <c r="J131" s="18"/>
      <c r="K131" s="21"/>
    </row>
    <row r="132" spans="2:11" s="23" customFormat="1" ht="12.75" x14ac:dyDescent="0.2">
      <c r="B132" s="20"/>
      <c r="D132" s="18"/>
      <c r="E132" s="18"/>
      <c r="F132" s="18"/>
      <c r="G132" s="18"/>
      <c r="H132" s="18"/>
      <c r="I132" s="19"/>
      <c r="J132" s="18"/>
      <c r="K132" s="21"/>
    </row>
    <row r="133" spans="2:11" s="23" customFormat="1" ht="12.75" x14ac:dyDescent="0.2">
      <c r="B133" s="20"/>
      <c r="D133" s="18"/>
      <c r="E133" s="18"/>
      <c r="F133" s="18"/>
      <c r="G133" s="18"/>
      <c r="H133" s="18"/>
      <c r="I133" s="19"/>
      <c r="J133" s="18"/>
      <c r="K133" s="21"/>
    </row>
    <row r="134" spans="2:11" s="23" customFormat="1" ht="12.75" x14ac:dyDescent="0.2">
      <c r="B134" s="20"/>
      <c r="D134" s="18"/>
      <c r="E134" s="18"/>
      <c r="F134" s="18"/>
      <c r="G134" s="18"/>
      <c r="H134" s="18"/>
      <c r="I134" s="19"/>
      <c r="J134" s="18"/>
      <c r="K134" s="21"/>
    </row>
    <row r="135" spans="2:11" s="23" customFormat="1" ht="12.75" x14ac:dyDescent="0.2">
      <c r="B135" s="20"/>
      <c r="D135" s="18"/>
      <c r="E135" s="18"/>
      <c r="F135" s="18"/>
      <c r="G135" s="18"/>
      <c r="H135" s="18"/>
      <c r="I135" s="19"/>
      <c r="J135" s="18"/>
      <c r="K135" s="21"/>
    </row>
    <row r="136" spans="2:11" s="23" customFormat="1" ht="12.75" x14ac:dyDescent="0.2">
      <c r="B136" s="20"/>
      <c r="D136" s="18"/>
      <c r="E136" s="18"/>
      <c r="F136" s="18"/>
      <c r="G136" s="18"/>
      <c r="H136" s="18"/>
      <c r="I136" s="19"/>
      <c r="J136" s="18"/>
      <c r="K136" s="21"/>
    </row>
    <row r="137" spans="2:11" s="23" customFormat="1" ht="12.75" x14ac:dyDescent="0.2">
      <c r="B137" s="20"/>
      <c r="D137" s="18"/>
      <c r="E137" s="18"/>
      <c r="F137" s="18"/>
      <c r="G137" s="18"/>
      <c r="H137" s="18"/>
      <c r="I137" s="19"/>
      <c r="J137" s="18"/>
      <c r="K137" s="21"/>
    </row>
    <row r="138" spans="2:11" s="23" customFormat="1" ht="12.75" x14ac:dyDescent="0.2">
      <c r="B138" s="20"/>
      <c r="D138" s="18"/>
      <c r="E138" s="18"/>
      <c r="F138" s="18"/>
      <c r="G138" s="18"/>
      <c r="H138" s="18"/>
      <c r="I138" s="19"/>
      <c r="J138" s="18"/>
      <c r="K138" s="21"/>
    </row>
    <row r="139" spans="2:11" s="23" customFormat="1" ht="12.75" x14ac:dyDescent="0.2">
      <c r="B139" s="20"/>
      <c r="D139" s="18"/>
      <c r="E139" s="18"/>
      <c r="F139" s="18"/>
      <c r="G139" s="18"/>
      <c r="H139" s="18"/>
      <c r="I139" s="19"/>
      <c r="J139" s="18"/>
      <c r="K139" s="21"/>
    </row>
    <row r="140" spans="2:11" s="23" customFormat="1" ht="12.75" x14ac:dyDescent="0.2">
      <c r="B140" s="20"/>
      <c r="D140" s="18"/>
      <c r="E140" s="18"/>
      <c r="F140" s="18"/>
      <c r="G140" s="18"/>
      <c r="H140" s="18"/>
      <c r="I140" s="19"/>
      <c r="J140" s="18"/>
      <c r="K140" s="21"/>
    </row>
    <row r="141" spans="2:11" s="23" customFormat="1" ht="12.75" x14ac:dyDescent="0.2">
      <c r="B141" s="20"/>
      <c r="D141" s="18"/>
      <c r="E141" s="18"/>
      <c r="F141" s="18"/>
      <c r="G141" s="18"/>
      <c r="H141" s="18"/>
      <c r="I141" s="19"/>
      <c r="J141" s="18"/>
      <c r="K141" s="21"/>
    </row>
    <row r="142" spans="2:11" s="23" customFormat="1" ht="12.75" x14ac:dyDescent="0.2">
      <c r="B142" s="22"/>
      <c r="D142" s="18"/>
      <c r="E142" s="18"/>
      <c r="F142" s="18"/>
      <c r="G142" s="18"/>
      <c r="H142" s="18"/>
      <c r="I142" s="19"/>
      <c r="J142" s="18"/>
      <c r="K142" s="21"/>
    </row>
    <row r="143" spans="2:11" s="23" customFormat="1" ht="12.75" x14ac:dyDescent="0.2">
      <c r="B143" s="20"/>
      <c r="D143" s="18"/>
      <c r="E143" s="18"/>
      <c r="F143" s="18"/>
      <c r="G143" s="18"/>
      <c r="H143" s="18"/>
      <c r="I143" s="19"/>
      <c r="J143" s="18"/>
      <c r="K143" s="21"/>
    </row>
    <row r="144" spans="2:11" s="23" customFormat="1" ht="12.75" x14ac:dyDescent="0.2">
      <c r="B144" s="22"/>
      <c r="D144" s="18"/>
      <c r="E144" s="18"/>
      <c r="F144" s="18"/>
      <c r="G144" s="18"/>
      <c r="H144" s="18"/>
      <c r="I144" s="19"/>
      <c r="J144" s="18"/>
      <c r="K144" s="21"/>
    </row>
    <row r="145" spans="2:11" s="23" customFormat="1" ht="12.75" x14ac:dyDescent="0.2">
      <c r="B145" s="20"/>
      <c r="D145" s="18"/>
      <c r="E145" s="18"/>
      <c r="F145" s="18"/>
      <c r="G145" s="18"/>
      <c r="H145" s="18"/>
      <c r="I145" s="19"/>
      <c r="J145" s="18"/>
      <c r="K145" s="21"/>
    </row>
    <row r="146" spans="2:11" s="23" customFormat="1" ht="12.75" x14ac:dyDescent="0.2">
      <c r="B146" s="22"/>
      <c r="D146" s="18"/>
      <c r="E146" s="18"/>
      <c r="F146" s="18"/>
      <c r="G146" s="18"/>
      <c r="H146" s="18"/>
      <c r="I146" s="19"/>
      <c r="J146" s="18"/>
      <c r="K146" s="21"/>
    </row>
    <row r="147" spans="2:11" s="23" customFormat="1" ht="12.75" x14ac:dyDescent="0.2">
      <c r="B147" s="20"/>
      <c r="D147" s="44"/>
      <c r="E147" s="44"/>
      <c r="F147" s="44"/>
      <c r="G147" s="44"/>
      <c r="H147" s="44"/>
      <c r="I147" s="44"/>
      <c r="J147" s="44"/>
      <c r="K147" s="21"/>
    </row>
    <row r="148" spans="2:11" s="23" customFormat="1" ht="12.75" x14ac:dyDescent="0.2">
      <c r="B148" s="20"/>
      <c r="D148" s="44"/>
      <c r="E148" s="44"/>
      <c r="F148" s="44"/>
      <c r="G148" s="44"/>
      <c r="H148" s="44"/>
      <c r="I148" s="44"/>
      <c r="J148" s="44"/>
      <c r="K148" s="21"/>
    </row>
    <row r="149" spans="2:11" s="23" customFormat="1" ht="12.75" x14ac:dyDescent="0.2">
      <c r="B149" s="20"/>
      <c r="D149" s="44"/>
      <c r="E149" s="44"/>
      <c r="F149" s="44"/>
      <c r="G149" s="44"/>
      <c r="H149" s="44"/>
      <c r="I149" s="44"/>
      <c r="J149" s="44"/>
      <c r="K149" s="21"/>
    </row>
    <row r="150" spans="2:11" s="23" customFormat="1" ht="12.75" x14ac:dyDescent="0.2">
      <c r="B150" s="20"/>
      <c r="D150" s="44"/>
      <c r="E150" s="44"/>
      <c r="F150" s="44"/>
      <c r="G150" s="44"/>
      <c r="H150" s="44"/>
      <c r="I150" s="44"/>
      <c r="J150" s="44"/>
      <c r="K150" s="21"/>
    </row>
    <row r="151" spans="2:11" s="23" customFormat="1" ht="12.75" x14ac:dyDescent="0.2">
      <c r="B151" s="20"/>
      <c r="D151" s="44"/>
      <c r="E151" s="44"/>
      <c r="F151" s="44"/>
      <c r="G151" s="44"/>
      <c r="H151" s="44"/>
      <c r="I151" s="44"/>
      <c r="J151" s="44"/>
      <c r="K151" s="21"/>
    </row>
    <row r="152" spans="2:11" s="23" customFormat="1" ht="12.75" x14ac:dyDescent="0.2">
      <c r="B152" s="20"/>
      <c r="D152" s="44"/>
      <c r="E152" s="44"/>
      <c r="F152" s="44"/>
      <c r="G152" s="44"/>
      <c r="H152" s="44"/>
      <c r="I152" s="44"/>
      <c r="J152" s="44"/>
      <c r="K152" s="21"/>
    </row>
    <row r="153" spans="2:11" s="23" customFormat="1" ht="12.75" x14ac:dyDescent="0.2">
      <c r="B153" s="20"/>
      <c r="D153" s="44"/>
      <c r="E153" s="44"/>
      <c r="F153" s="44"/>
      <c r="G153" s="44"/>
      <c r="H153" s="44"/>
      <c r="I153" s="44"/>
      <c r="J153" s="44"/>
      <c r="K153" s="21"/>
    </row>
    <row r="154" spans="2:11" s="23" customFormat="1" ht="12.75" x14ac:dyDescent="0.2">
      <c r="B154" s="20"/>
      <c r="D154" s="44"/>
      <c r="E154" s="44"/>
      <c r="F154" s="44"/>
      <c r="G154" s="44"/>
      <c r="H154" s="44"/>
      <c r="I154" s="44"/>
      <c r="J154" s="44"/>
      <c r="K154" s="21"/>
    </row>
    <row r="155" spans="2:11" s="23" customFormat="1" ht="12.75" x14ac:dyDescent="0.2">
      <c r="B155" s="20"/>
      <c r="D155" s="44"/>
      <c r="E155" s="44"/>
      <c r="F155" s="44"/>
      <c r="G155" s="44"/>
      <c r="H155" s="44"/>
      <c r="I155" s="44"/>
      <c r="J155" s="44"/>
      <c r="K155" s="21"/>
    </row>
    <row r="156" spans="2:11" s="23" customFormat="1" ht="12.75" x14ac:dyDescent="0.2">
      <c r="B156" s="20"/>
      <c r="D156" s="44"/>
      <c r="E156" s="44"/>
      <c r="F156" s="44"/>
      <c r="G156" s="44"/>
      <c r="H156" s="44"/>
      <c r="I156" s="44"/>
      <c r="J156" s="44"/>
      <c r="K156" s="21"/>
    </row>
    <row r="157" spans="2:11" s="23" customFormat="1" ht="12.75" x14ac:dyDescent="0.2">
      <c r="B157" s="20"/>
      <c r="D157" s="44"/>
      <c r="E157" s="44"/>
      <c r="F157" s="44"/>
      <c r="G157" s="44"/>
      <c r="H157" s="44"/>
      <c r="I157" s="44"/>
      <c r="J157" s="44"/>
      <c r="K157" s="21"/>
    </row>
    <row r="158" spans="2:11" s="23" customFormat="1" ht="12.75" x14ac:dyDescent="0.2">
      <c r="B158" s="20"/>
      <c r="D158" s="44"/>
      <c r="E158" s="44"/>
      <c r="F158" s="44"/>
      <c r="G158" s="44"/>
      <c r="H158" s="44"/>
      <c r="I158" s="44"/>
      <c r="J158" s="44"/>
      <c r="K158" s="21"/>
    </row>
    <row r="159" spans="2:11" s="23" customFormat="1" ht="12.75" x14ac:dyDescent="0.2">
      <c r="B159" s="20"/>
      <c r="D159" s="44"/>
      <c r="E159" s="44"/>
      <c r="F159" s="44"/>
      <c r="G159" s="44"/>
      <c r="H159" s="44"/>
      <c r="I159" s="44"/>
      <c r="J159" s="44"/>
      <c r="K159" s="21"/>
    </row>
    <row r="160" spans="2:11" s="23" customFormat="1" ht="12.75" x14ac:dyDescent="0.2">
      <c r="B160" s="20"/>
      <c r="D160" s="44"/>
      <c r="E160" s="44"/>
      <c r="F160" s="44"/>
      <c r="G160" s="44"/>
      <c r="H160" s="44"/>
      <c r="I160" s="44"/>
      <c r="J160" s="44"/>
      <c r="K160" s="21"/>
    </row>
    <row r="161" spans="2:11" s="23" customFormat="1" ht="12.75" x14ac:dyDescent="0.2">
      <c r="B161" s="20"/>
      <c r="D161" s="44"/>
      <c r="E161" s="44"/>
      <c r="F161" s="44"/>
      <c r="G161" s="44"/>
      <c r="H161" s="44"/>
      <c r="I161" s="44"/>
      <c r="J161" s="44"/>
      <c r="K161" s="21"/>
    </row>
    <row r="162" spans="2:11" s="23" customFormat="1" ht="12.75" x14ac:dyDescent="0.2">
      <c r="B162" s="20"/>
      <c r="D162" s="44"/>
      <c r="E162" s="44"/>
      <c r="F162" s="44"/>
      <c r="G162" s="44"/>
      <c r="H162" s="44"/>
      <c r="I162" s="44"/>
      <c r="J162" s="44"/>
      <c r="K162" s="21"/>
    </row>
    <row r="163" spans="2:11" s="23" customFormat="1" ht="12.75" x14ac:dyDescent="0.2">
      <c r="B163" s="20"/>
      <c r="D163" s="44"/>
      <c r="E163" s="44"/>
      <c r="F163" s="44"/>
      <c r="G163" s="44"/>
      <c r="H163" s="44"/>
      <c r="I163" s="44"/>
      <c r="J163" s="44"/>
      <c r="K163" s="21"/>
    </row>
    <row r="164" spans="2:11" s="23" customFormat="1" ht="12.75" x14ac:dyDescent="0.2">
      <c r="B164" s="20"/>
      <c r="D164" s="44"/>
      <c r="E164" s="44"/>
      <c r="F164" s="44"/>
      <c r="G164" s="44"/>
      <c r="H164" s="44"/>
      <c r="I164" s="44"/>
      <c r="J164" s="44"/>
      <c r="K164" s="21"/>
    </row>
    <row r="165" spans="2:11" s="23" customFormat="1" ht="12.75" x14ac:dyDescent="0.2">
      <c r="B165" s="20"/>
      <c r="D165" s="44"/>
      <c r="E165" s="44"/>
      <c r="F165" s="44"/>
      <c r="G165" s="44"/>
      <c r="H165" s="44"/>
      <c r="I165" s="44"/>
      <c r="J165" s="44"/>
      <c r="K165" s="21"/>
    </row>
    <row r="166" spans="2:11" s="23" customFormat="1" ht="12.75" x14ac:dyDescent="0.2">
      <c r="B166" s="20"/>
      <c r="D166" s="44"/>
      <c r="E166" s="44"/>
      <c r="F166" s="44"/>
      <c r="G166" s="44"/>
      <c r="H166" s="44"/>
      <c r="I166" s="44"/>
      <c r="J166" s="44"/>
      <c r="K166" s="21"/>
    </row>
    <row r="167" spans="2:11" s="23" customFormat="1" ht="12.75" x14ac:dyDescent="0.2">
      <c r="B167" s="20"/>
      <c r="D167" s="44"/>
      <c r="E167" s="44"/>
      <c r="F167" s="44"/>
      <c r="G167" s="44"/>
      <c r="H167" s="44"/>
      <c r="I167" s="44"/>
      <c r="J167" s="44"/>
      <c r="K167" s="21"/>
    </row>
    <row r="168" spans="2:11" s="23" customFormat="1" ht="12.75" x14ac:dyDescent="0.2">
      <c r="B168" s="20"/>
      <c r="D168" s="44"/>
      <c r="E168" s="44"/>
      <c r="F168" s="44"/>
      <c r="G168" s="44"/>
      <c r="H168" s="44"/>
      <c r="I168" s="44"/>
      <c r="J168" s="44"/>
      <c r="K168" s="21"/>
    </row>
    <row r="169" spans="2:11" s="23" customFormat="1" ht="12.75" x14ac:dyDescent="0.2">
      <c r="B169" s="20"/>
      <c r="D169" s="44"/>
      <c r="E169" s="44"/>
      <c r="F169" s="44"/>
      <c r="G169" s="44"/>
      <c r="H169" s="44"/>
      <c r="I169" s="44"/>
      <c r="J169" s="44"/>
      <c r="K169" s="21"/>
    </row>
    <row r="170" spans="2:11" s="23" customFormat="1" ht="12.75" x14ac:dyDescent="0.2">
      <c r="B170" s="20"/>
      <c r="D170" s="44"/>
      <c r="E170" s="44"/>
      <c r="F170" s="44"/>
      <c r="G170" s="44"/>
      <c r="H170" s="44"/>
      <c r="I170" s="44"/>
      <c r="J170" s="44"/>
      <c r="K170" s="21"/>
    </row>
    <row r="171" spans="2:11" s="23" customFormat="1" ht="12.75" x14ac:dyDescent="0.2">
      <c r="B171" s="20"/>
      <c r="D171" s="44"/>
      <c r="E171" s="44"/>
      <c r="F171" s="44"/>
      <c r="G171" s="44"/>
      <c r="H171" s="44"/>
      <c r="I171" s="44"/>
      <c r="J171" s="44"/>
      <c r="K171" s="21"/>
    </row>
    <row r="172" spans="2:11" s="23" customFormat="1" ht="12.75" x14ac:dyDescent="0.2">
      <c r="B172" s="20"/>
      <c r="D172" s="44"/>
      <c r="E172" s="44"/>
      <c r="F172" s="44"/>
      <c r="G172" s="44"/>
      <c r="H172" s="44"/>
      <c r="I172" s="44"/>
      <c r="J172" s="44"/>
      <c r="K172" s="21"/>
    </row>
    <row r="173" spans="2:11" s="23" customFormat="1" ht="12.75" x14ac:dyDescent="0.2">
      <c r="B173" s="20"/>
      <c r="D173" s="44"/>
      <c r="E173" s="44"/>
      <c r="F173" s="44"/>
      <c r="G173" s="44"/>
      <c r="H173" s="44"/>
      <c r="I173" s="44"/>
      <c r="J173" s="44"/>
      <c r="K173" s="21"/>
    </row>
    <row r="174" spans="2:11" s="23" customFormat="1" ht="12.75" x14ac:dyDescent="0.2">
      <c r="B174" s="20"/>
      <c r="D174" s="44"/>
      <c r="E174" s="44"/>
      <c r="F174" s="44"/>
      <c r="G174" s="44"/>
      <c r="H174" s="44"/>
      <c r="I174" s="44"/>
      <c r="J174" s="44"/>
      <c r="K174" s="21"/>
    </row>
    <row r="175" spans="2:11" s="23" customFormat="1" ht="12.75" x14ac:dyDescent="0.2">
      <c r="B175" s="20"/>
      <c r="D175" s="44"/>
      <c r="E175" s="44"/>
      <c r="F175" s="44"/>
      <c r="G175" s="44"/>
      <c r="H175" s="44"/>
      <c r="I175" s="44"/>
      <c r="J175" s="44"/>
      <c r="K175" s="21"/>
    </row>
    <row r="176" spans="2:11" s="23" customFormat="1" ht="12.75" x14ac:dyDescent="0.2">
      <c r="B176" s="20"/>
      <c r="D176" s="44"/>
      <c r="E176" s="44"/>
      <c r="F176" s="44"/>
      <c r="G176" s="44"/>
      <c r="H176" s="44"/>
      <c r="I176" s="44"/>
      <c r="J176" s="44"/>
      <c r="K176" s="21"/>
    </row>
    <row r="177" spans="2:11" s="23" customFormat="1" ht="12.75" x14ac:dyDescent="0.2">
      <c r="B177" s="20"/>
      <c r="D177" s="44"/>
      <c r="E177" s="44"/>
      <c r="F177" s="44"/>
      <c r="G177" s="44"/>
      <c r="H177" s="44"/>
      <c r="I177" s="44"/>
      <c r="J177" s="44"/>
      <c r="K177" s="21"/>
    </row>
    <row r="178" spans="2:11" s="23" customFormat="1" ht="12.75" x14ac:dyDescent="0.2">
      <c r="B178" s="20"/>
      <c r="D178" s="44"/>
      <c r="E178" s="44"/>
      <c r="F178" s="44"/>
      <c r="G178" s="44"/>
      <c r="H178" s="44"/>
      <c r="I178" s="44"/>
      <c r="J178" s="44"/>
      <c r="K178" s="21"/>
    </row>
    <row r="179" spans="2:11" s="23" customFormat="1" ht="12.75" x14ac:dyDescent="0.2">
      <c r="B179" s="20"/>
      <c r="D179" s="44"/>
      <c r="E179" s="44"/>
      <c r="F179" s="44"/>
      <c r="G179" s="44"/>
      <c r="H179" s="44"/>
      <c r="I179" s="44"/>
      <c r="J179" s="44"/>
      <c r="K179" s="21"/>
    </row>
    <row r="180" spans="2:11" s="23" customFormat="1" ht="12.75" x14ac:dyDescent="0.2">
      <c r="B180" s="20"/>
      <c r="D180" s="44"/>
      <c r="E180" s="44"/>
      <c r="F180" s="44"/>
      <c r="G180" s="44"/>
      <c r="H180" s="44"/>
      <c r="I180" s="44"/>
      <c r="J180" s="44"/>
      <c r="K180" s="21"/>
    </row>
    <row r="181" spans="2:11" s="23" customFormat="1" ht="12.75" x14ac:dyDescent="0.2">
      <c r="B181" s="20"/>
      <c r="D181" s="44"/>
      <c r="E181" s="44"/>
      <c r="F181" s="44"/>
      <c r="G181" s="44"/>
      <c r="H181" s="44"/>
      <c r="I181" s="44"/>
      <c r="J181" s="44"/>
      <c r="K181" s="21"/>
    </row>
    <row r="182" spans="2:11" s="23" customFormat="1" ht="12.75" x14ac:dyDescent="0.2">
      <c r="B182" s="20"/>
      <c r="D182" s="44"/>
      <c r="E182" s="44"/>
      <c r="F182" s="44"/>
      <c r="G182" s="44"/>
      <c r="H182" s="44"/>
      <c r="I182" s="44"/>
      <c r="J182" s="44"/>
      <c r="K182" s="21"/>
    </row>
    <row r="183" spans="2:11" s="23" customFormat="1" ht="12.75" x14ac:dyDescent="0.2">
      <c r="B183" s="20"/>
      <c r="D183" s="44"/>
      <c r="E183" s="44"/>
      <c r="F183" s="44"/>
      <c r="G183" s="44"/>
      <c r="H183" s="44"/>
      <c r="I183" s="44"/>
      <c r="J183" s="44"/>
      <c r="K183" s="21"/>
    </row>
    <row r="184" spans="2:11" s="23" customFormat="1" ht="12.75" x14ac:dyDescent="0.2">
      <c r="B184" s="20"/>
      <c r="D184" s="44"/>
      <c r="E184" s="44"/>
      <c r="F184" s="44"/>
      <c r="G184" s="44"/>
      <c r="H184" s="44"/>
      <c r="I184" s="44"/>
      <c r="J184" s="44"/>
      <c r="K184" s="21"/>
    </row>
    <row r="185" spans="2:11" s="23" customFormat="1" ht="12.75" x14ac:dyDescent="0.2">
      <c r="B185" s="20"/>
      <c r="D185" s="44"/>
      <c r="E185" s="44"/>
      <c r="F185" s="44"/>
      <c r="G185" s="44"/>
      <c r="H185" s="44"/>
      <c r="I185" s="44"/>
      <c r="J185" s="44"/>
      <c r="K185" s="21"/>
    </row>
    <row r="186" spans="2:11" s="23" customFormat="1" ht="12.75" x14ac:dyDescent="0.2">
      <c r="B186" s="20"/>
      <c r="D186" s="44"/>
      <c r="E186" s="44"/>
      <c r="F186" s="44"/>
      <c r="G186" s="44"/>
      <c r="H186" s="44"/>
      <c r="I186" s="44"/>
      <c r="J186" s="44"/>
      <c r="K186" s="21"/>
    </row>
    <row r="187" spans="2:11" s="23" customFormat="1" ht="12.75" x14ac:dyDescent="0.2">
      <c r="B187" s="20"/>
      <c r="D187" s="44"/>
      <c r="E187" s="44"/>
      <c r="F187" s="44"/>
      <c r="G187" s="44"/>
      <c r="H187" s="44"/>
      <c r="I187" s="44"/>
      <c r="J187" s="44"/>
      <c r="K187" s="21"/>
    </row>
    <row r="188" spans="2:11" s="23" customFormat="1" ht="12.75" x14ac:dyDescent="0.2">
      <c r="B188" s="20"/>
      <c r="D188" s="44"/>
      <c r="E188" s="44"/>
      <c r="F188" s="44"/>
      <c r="G188" s="44"/>
      <c r="H188" s="44"/>
      <c r="I188" s="44"/>
      <c r="J188" s="44"/>
      <c r="K188" s="21"/>
    </row>
    <row r="189" spans="2:11" s="23" customFormat="1" ht="12.75" x14ac:dyDescent="0.2">
      <c r="B189" s="20"/>
      <c r="D189" s="44"/>
      <c r="E189" s="44"/>
      <c r="F189" s="44"/>
      <c r="G189" s="44"/>
      <c r="H189" s="44"/>
      <c r="I189" s="44"/>
      <c r="J189" s="44"/>
      <c r="K189" s="21"/>
    </row>
    <row r="190" spans="2:11" s="23" customFormat="1" ht="12.75" x14ac:dyDescent="0.2">
      <c r="B190" s="20"/>
      <c r="D190" s="44"/>
      <c r="E190" s="44"/>
      <c r="F190" s="44"/>
      <c r="G190" s="44"/>
      <c r="H190" s="44"/>
      <c r="I190" s="44"/>
      <c r="J190" s="44"/>
      <c r="K190" s="21"/>
    </row>
    <row r="191" spans="2:11" s="23" customFormat="1" ht="12.75" x14ac:dyDescent="0.2">
      <c r="B191" s="20"/>
      <c r="D191" s="44"/>
      <c r="E191" s="44"/>
      <c r="F191" s="44"/>
      <c r="G191" s="44"/>
      <c r="H191" s="44"/>
      <c r="I191" s="44"/>
      <c r="J191" s="44"/>
      <c r="K191" s="21"/>
    </row>
    <row r="192" spans="2:11" s="23" customFormat="1" ht="12.75" x14ac:dyDescent="0.2">
      <c r="B192" s="20"/>
      <c r="D192" s="44"/>
      <c r="E192" s="44"/>
      <c r="F192" s="44"/>
      <c r="G192" s="44"/>
      <c r="H192" s="44"/>
      <c r="I192" s="44"/>
      <c r="J192" s="44"/>
      <c r="K192" s="21"/>
    </row>
    <row r="193" spans="2:11" s="23" customFormat="1" ht="12.75" x14ac:dyDescent="0.2">
      <c r="B193" s="20"/>
      <c r="D193" s="44"/>
      <c r="E193" s="44"/>
      <c r="F193" s="44"/>
      <c r="G193" s="44"/>
      <c r="H193" s="44"/>
      <c r="I193" s="44"/>
      <c r="J193" s="44"/>
      <c r="K193" s="21"/>
    </row>
    <row r="194" spans="2:11" s="23" customFormat="1" ht="12.75" x14ac:dyDescent="0.2">
      <c r="B194" s="20"/>
      <c r="D194" s="44"/>
      <c r="E194" s="44"/>
      <c r="F194" s="44"/>
      <c r="G194" s="44"/>
      <c r="H194" s="44"/>
      <c r="I194" s="44"/>
      <c r="J194" s="44"/>
      <c r="K194" s="21"/>
    </row>
    <row r="195" spans="2:11" s="23" customFormat="1" ht="12.75" x14ac:dyDescent="0.2">
      <c r="B195" s="20"/>
      <c r="D195" s="44"/>
      <c r="E195" s="44"/>
      <c r="F195" s="44"/>
      <c r="G195" s="44"/>
      <c r="H195" s="44"/>
      <c r="I195" s="44"/>
      <c r="J195" s="44"/>
      <c r="K195" s="21"/>
    </row>
    <row r="196" spans="2:11" s="23" customFormat="1" ht="12.75" x14ac:dyDescent="0.2">
      <c r="B196" s="20"/>
      <c r="D196" s="44"/>
      <c r="E196" s="44"/>
      <c r="F196" s="44"/>
      <c r="G196" s="44"/>
      <c r="H196" s="44"/>
      <c r="I196" s="44"/>
      <c r="J196" s="44"/>
      <c r="K196" s="21"/>
    </row>
    <row r="197" spans="2:11" s="23" customFormat="1" ht="12.75" x14ac:dyDescent="0.2">
      <c r="B197" s="20"/>
      <c r="D197" s="44"/>
      <c r="E197" s="44"/>
      <c r="F197" s="44"/>
      <c r="G197" s="44"/>
      <c r="H197" s="44"/>
      <c r="I197" s="44"/>
      <c r="J197" s="44"/>
      <c r="K197" s="21"/>
    </row>
    <row r="198" spans="2:11" s="23" customFormat="1" ht="12.75" x14ac:dyDescent="0.2">
      <c r="B198" s="20"/>
      <c r="D198" s="44"/>
      <c r="E198" s="44"/>
      <c r="F198" s="44"/>
      <c r="G198" s="44"/>
      <c r="H198" s="44"/>
      <c r="I198" s="44"/>
      <c r="J198" s="44"/>
      <c r="K198" s="21"/>
    </row>
    <row r="199" spans="2:11" s="23" customFormat="1" ht="12.75" x14ac:dyDescent="0.2">
      <c r="B199" s="20"/>
      <c r="D199" s="44"/>
      <c r="E199" s="44"/>
      <c r="F199" s="44"/>
      <c r="G199" s="44"/>
      <c r="H199" s="44"/>
      <c r="I199" s="44"/>
      <c r="J199" s="44"/>
      <c r="K199" s="21"/>
    </row>
    <row r="200" spans="2:11" s="23" customFormat="1" ht="12.75" x14ac:dyDescent="0.2">
      <c r="B200" s="20"/>
      <c r="D200" s="44"/>
      <c r="E200" s="44"/>
      <c r="F200" s="44"/>
      <c r="G200" s="44"/>
      <c r="H200" s="44"/>
      <c r="I200" s="44"/>
      <c r="J200" s="44"/>
      <c r="K200" s="21"/>
    </row>
    <row r="201" spans="2:11" s="23" customFormat="1" ht="12.75" x14ac:dyDescent="0.2">
      <c r="B201" s="20"/>
      <c r="D201" s="44"/>
      <c r="E201" s="44"/>
      <c r="F201" s="44"/>
      <c r="G201" s="44"/>
      <c r="H201" s="44"/>
      <c r="I201" s="44"/>
      <c r="J201" s="44"/>
      <c r="K201" s="21"/>
    </row>
    <row r="202" spans="2:11" s="23" customFormat="1" ht="12.75" x14ac:dyDescent="0.2">
      <c r="B202" s="20"/>
      <c r="D202" s="44"/>
      <c r="E202" s="44"/>
      <c r="F202" s="44"/>
      <c r="G202" s="44"/>
      <c r="H202" s="44"/>
      <c r="I202" s="44"/>
      <c r="J202" s="44"/>
      <c r="K202" s="21"/>
    </row>
    <row r="203" spans="2:11" s="23" customFormat="1" ht="12.75" x14ac:dyDescent="0.2">
      <c r="B203" s="20"/>
      <c r="D203" s="44"/>
      <c r="E203" s="44"/>
      <c r="F203" s="44"/>
      <c r="G203" s="44"/>
      <c r="H203" s="44"/>
      <c r="I203" s="44"/>
      <c r="J203" s="44"/>
      <c r="K203" s="21"/>
    </row>
    <row r="204" spans="2:11" s="23" customFormat="1" ht="12.75" x14ac:dyDescent="0.2">
      <c r="B204" s="20"/>
      <c r="D204" s="44"/>
      <c r="E204" s="44"/>
      <c r="F204" s="44"/>
      <c r="G204" s="44"/>
      <c r="H204" s="44"/>
      <c r="I204" s="44"/>
      <c r="J204" s="44"/>
      <c r="K204" s="21"/>
    </row>
    <row r="205" spans="2:11" s="23" customFormat="1" ht="12.75" x14ac:dyDescent="0.2">
      <c r="B205" s="20"/>
      <c r="D205" s="44"/>
      <c r="E205" s="44"/>
      <c r="F205" s="44"/>
      <c r="G205" s="44"/>
      <c r="H205" s="44"/>
      <c r="I205" s="44"/>
      <c r="J205" s="44"/>
      <c r="K205" s="21"/>
    </row>
    <row r="206" spans="2:11" s="23" customFormat="1" ht="12.75" x14ac:dyDescent="0.2">
      <c r="B206" s="20"/>
      <c r="D206" s="44"/>
      <c r="E206" s="44"/>
      <c r="F206" s="44"/>
      <c r="G206" s="44"/>
      <c r="H206" s="44"/>
      <c r="I206" s="44"/>
      <c r="J206" s="44"/>
      <c r="K206" s="21"/>
    </row>
    <row r="207" spans="2:11" s="23" customFormat="1" ht="12.75" x14ac:dyDescent="0.2">
      <c r="B207" s="20"/>
      <c r="D207" s="44"/>
      <c r="E207" s="44"/>
      <c r="F207" s="44"/>
      <c r="G207" s="44"/>
      <c r="H207" s="44"/>
      <c r="I207" s="44"/>
      <c r="J207" s="44"/>
      <c r="K207" s="21"/>
    </row>
    <row r="208" spans="2:11" s="23" customFormat="1" ht="12.75" x14ac:dyDescent="0.2">
      <c r="B208" s="20"/>
      <c r="D208" s="44"/>
      <c r="E208" s="44"/>
      <c r="F208" s="44"/>
      <c r="G208" s="44"/>
      <c r="H208" s="44"/>
      <c r="I208" s="44"/>
      <c r="J208" s="44"/>
      <c r="K208" s="21"/>
    </row>
    <row r="209" spans="2:11" s="23" customFormat="1" ht="12.75" x14ac:dyDescent="0.2">
      <c r="B209" s="20"/>
      <c r="D209" s="44"/>
      <c r="E209" s="44"/>
      <c r="F209" s="44"/>
      <c r="G209" s="44"/>
      <c r="H209" s="44"/>
      <c r="I209" s="44"/>
      <c r="J209" s="44"/>
      <c r="K209" s="21"/>
    </row>
    <row r="210" spans="2:11" s="23" customFormat="1" ht="12.75" x14ac:dyDescent="0.2">
      <c r="B210" s="20"/>
      <c r="D210" s="44"/>
      <c r="E210" s="44"/>
      <c r="F210" s="44"/>
      <c r="G210" s="44"/>
      <c r="H210" s="44"/>
      <c r="I210" s="44"/>
      <c r="J210" s="44"/>
      <c r="K210" s="21"/>
    </row>
    <row r="211" spans="2:11" s="23" customFormat="1" ht="12.75" x14ac:dyDescent="0.2">
      <c r="B211" s="20"/>
      <c r="D211" s="44"/>
      <c r="E211" s="44"/>
      <c r="F211" s="44"/>
      <c r="G211" s="44"/>
      <c r="H211" s="44"/>
      <c r="I211" s="44"/>
      <c r="J211" s="44"/>
      <c r="K211" s="21"/>
    </row>
    <row r="212" spans="2:11" s="23" customFormat="1" ht="12.75" x14ac:dyDescent="0.2">
      <c r="B212" s="20"/>
      <c r="D212" s="44"/>
      <c r="E212" s="44"/>
      <c r="F212" s="44"/>
      <c r="G212" s="44"/>
      <c r="H212" s="44"/>
      <c r="I212" s="44"/>
      <c r="J212" s="44"/>
      <c r="K212" s="21"/>
    </row>
    <row r="213" spans="2:11" s="23" customFormat="1" ht="12.75" x14ac:dyDescent="0.2">
      <c r="B213" s="20"/>
      <c r="D213" s="44"/>
      <c r="E213" s="44"/>
      <c r="F213" s="44"/>
      <c r="G213" s="44"/>
      <c r="H213" s="44"/>
      <c r="I213" s="44"/>
      <c r="J213" s="44"/>
      <c r="K213" s="21"/>
    </row>
    <row r="214" spans="2:11" s="23" customFormat="1" ht="12.75" x14ac:dyDescent="0.2">
      <c r="B214" s="20"/>
      <c r="D214" s="44"/>
      <c r="E214" s="44"/>
      <c r="F214" s="44"/>
      <c r="G214" s="44"/>
      <c r="H214" s="44"/>
      <c r="I214" s="44"/>
      <c r="J214" s="44"/>
      <c r="K214" s="21"/>
    </row>
    <row r="215" spans="2:11" s="23" customFormat="1" ht="12.75" x14ac:dyDescent="0.2">
      <c r="B215" s="20"/>
      <c r="D215" s="44"/>
      <c r="E215" s="44"/>
      <c r="F215" s="44"/>
      <c r="G215" s="44"/>
      <c r="H215" s="44"/>
      <c r="I215" s="44"/>
      <c r="J215" s="44"/>
      <c r="K215" s="21"/>
    </row>
    <row r="216" spans="2:11" s="23" customFormat="1" ht="12.75" x14ac:dyDescent="0.2">
      <c r="B216" s="20"/>
      <c r="D216" s="44"/>
      <c r="E216" s="44"/>
      <c r="F216" s="44"/>
      <c r="G216" s="44"/>
      <c r="H216" s="44"/>
      <c r="I216" s="44"/>
      <c r="J216" s="44"/>
      <c r="K216" s="21"/>
    </row>
    <row r="217" spans="2:11" s="23" customFormat="1" ht="12.75" x14ac:dyDescent="0.2">
      <c r="B217" s="20"/>
      <c r="D217" s="44"/>
      <c r="E217" s="44"/>
      <c r="F217" s="44"/>
      <c r="G217" s="44"/>
      <c r="H217" s="44"/>
      <c r="I217" s="44"/>
      <c r="J217" s="44"/>
      <c r="K217" s="21"/>
    </row>
    <row r="218" spans="2:11" s="23" customFormat="1" ht="12.75" x14ac:dyDescent="0.2">
      <c r="B218" s="20"/>
      <c r="D218" s="44"/>
      <c r="E218" s="44"/>
      <c r="F218" s="44"/>
      <c r="G218" s="44"/>
      <c r="H218" s="44"/>
      <c r="I218" s="44"/>
      <c r="J218" s="44"/>
      <c r="K218" s="21"/>
    </row>
    <row r="219" spans="2:11" s="23" customFormat="1" ht="12.75" x14ac:dyDescent="0.2">
      <c r="B219" s="20"/>
      <c r="D219" s="44"/>
      <c r="E219" s="44"/>
      <c r="F219" s="44"/>
      <c r="G219" s="44"/>
      <c r="H219" s="44"/>
      <c r="I219" s="44"/>
      <c r="J219" s="44"/>
      <c r="K219" s="21"/>
    </row>
    <row r="220" spans="2:11" s="23" customFormat="1" ht="12.75" x14ac:dyDescent="0.2">
      <c r="B220" s="20"/>
      <c r="D220" s="44"/>
      <c r="E220" s="44"/>
      <c r="F220" s="44"/>
      <c r="G220" s="44"/>
      <c r="H220" s="44"/>
      <c r="I220" s="44"/>
      <c r="J220" s="44"/>
      <c r="K220" s="21"/>
    </row>
    <row r="221" spans="2:11" s="23" customFormat="1" ht="12.75" x14ac:dyDescent="0.2">
      <c r="B221" s="20"/>
      <c r="D221" s="44"/>
      <c r="E221" s="44"/>
      <c r="F221" s="44"/>
      <c r="G221" s="44"/>
      <c r="H221" s="44"/>
      <c r="I221" s="44"/>
      <c r="J221" s="44"/>
      <c r="K221" s="21"/>
    </row>
    <row r="222" spans="2:11" s="23" customFormat="1" ht="12.75" x14ac:dyDescent="0.2">
      <c r="B222" s="20"/>
      <c r="D222" s="44"/>
      <c r="E222" s="44"/>
      <c r="F222" s="44"/>
      <c r="G222" s="44"/>
      <c r="H222" s="44"/>
      <c r="I222" s="44"/>
      <c r="J222" s="44"/>
      <c r="K222" s="21"/>
    </row>
    <row r="223" spans="2:11" s="23" customFormat="1" ht="12.75" x14ac:dyDescent="0.2">
      <c r="B223" s="20"/>
      <c r="D223" s="44"/>
      <c r="E223" s="44"/>
      <c r="F223" s="44"/>
      <c r="G223" s="44"/>
      <c r="H223" s="44"/>
      <c r="I223" s="44"/>
      <c r="J223" s="44"/>
      <c r="K223" s="21"/>
    </row>
    <row r="224" spans="2:11" s="23" customFormat="1" ht="12.75" x14ac:dyDescent="0.2">
      <c r="B224" s="20"/>
      <c r="D224" s="44"/>
      <c r="E224" s="44"/>
      <c r="F224" s="44"/>
      <c r="G224" s="44"/>
      <c r="H224" s="44"/>
      <c r="I224" s="44"/>
      <c r="J224" s="44"/>
      <c r="K224" s="21"/>
    </row>
    <row r="225" spans="2:11" s="23" customFormat="1" ht="12.75" x14ac:dyDescent="0.2">
      <c r="B225" s="20"/>
      <c r="D225" s="44"/>
      <c r="E225" s="44"/>
      <c r="F225" s="44"/>
      <c r="G225" s="44"/>
      <c r="H225" s="44"/>
      <c r="I225" s="44"/>
      <c r="J225" s="44"/>
      <c r="K225" s="21"/>
    </row>
    <row r="226" spans="2:11" s="23" customFormat="1" ht="12.75" x14ac:dyDescent="0.2">
      <c r="B226" s="20"/>
      <c r="D226" s="44"/>
      <c r="E226" s="44"/>
      <c r="F226" s="44"/>
      <c r="G226" s="44"/>
      <c r="H226" s="44"/>
      <c r="I226" s="44"/>
      <c r="J226" s="44"/>
      <c r="K226" s="21"/>
    </row>
    <row r="227" spans="2:11" s="23" customFormat="1" ht="12.75" x14ac:dyDescent="0.2">
      <c r="B227" s="20"/>
      <c r="D227" s="44"/>
      <c r="E227" s="44"/>
      <c r="F227" s="44"/>
      <c r="G227" s="44"/>
      <c r="H227" s="44"/>
      <c r="I227" s="44"/>
      <c r="J227" s="44"/>
      <c r="K227" s="21"/>
    </row>
    <row r="228" spans="2:11" s="23" customFormat="1" ht="12.75" x14ac:dyDescent="0.2">
      <c r="B228" s="20"/>
      <c r="D228" s="44"/>
      <c r="E228" s="44"/>
      <c r="F228" s="44"/>
      <c r="G228" s="44"/>
      <c r="H228" s="44"/>
      <c r="I228" s="44"/>
      <c r="J228" s="44"/>
      <c r="K228" s="21"/>
    </row>
    <row r="229" spans="2:11" s="23" customFormat="1" ht="12.75" x14ac:dyDescent="0.2">
      <c r="B229" s="20"/>
      <c r="D229" s="44"/>
      <c r="E229" s="44"/>
      <c r="F229" s="44"/>
      <c r="G229" s="44"/>
      <c r="H229" s="44"/>
      <c r="I229" s="44"/>
      <c r="J229" s="44"/>
      <c r="K229" s="21"/>
    </row>
    <row r="230" spans="2:11" s="23" customFormat="1" ht="12.75" x14ac:dyDescent="0.2">
      <c r="B230" s="20"/>
      <c r="D230" s="44"/>
      <c r="E230" s="44"/>
      <c r="F230" s="44"/>
      <c r="G230" s="44"/>
      <c r="H230" s="44"/>
      <c r="I230" s="44"/>
      <c r="J230" s="44"/>
      <c r="K230" s="21"/>
    </row>
    <row r="231" spans="2:11" s="23" customFormat="1" ht="12.75" x14ac:dyDescent="0.2">
      <c r="B231" s="20"/>
      <c r="D231" s="44"/>
      <c r="E231" s="44"/>
      <c r="F231" s="44"/>
      <c r="G231" s="44"/>
      <c r="H231" s="44"/>
      <c r="I231" s="44"/>
      <c r="J231" s="44"/>
      <c r="K231" s="21"/>
    </row>
    <row r="232" spans="2:11" s="23" customFormat="1" ht="12.75" x14ac:dyDescent="0.2">
      <c r="B232" s="20"/>
      <c r="D232" s="44"/>
      <c r="E232" s="44"/>
      <c r="F232" s="44"/>
      <c r="G232" s="44"/>
      <c r="H232" s="44"/>
      <c r="I232" s="44"/>
      <c r="J232" s="44"/>
      <c r="K232" s="21"/>
    </row>
    <row r="233" spans="2:11" s="23" customFormat="1" ht="12.75" x14ac:dyDescent="0.2">
      <c r="B233" s="20"/>
      <c r="D233" s="44"/>
      <c r="E233" s="44"/>
      <c r="F233" s="44"/>
      <c r="G233" s="44"/>
      <c r="H233" s="44"/>
      <c r="I233" s="44"/>
      <c r="J233" s="44"/>
      <c r="K233" s="21"/>
    </row>
    <row r="234" spans="2:11" s="23" customFormat="1" ht="12.75" x14ac:dyDescent="0.2">
      <c r="B234" s="20"/>
      <c r="D234" s="44"/>
      <c r="E234" s="44"/>
      <c r="F234" s="44"/>
      <c r="G234" s="44"/>
      <c r="H234" s="44"/>
      <c r="I234" s="44"/>
      <c r="J234" s="44"/>
      <c r="K234" s="21"/>
    </row>
    <row r="235" spans="2:11" s="23" customFormat="1" ht="12.75" x14ac:dyDescent="0.2">
      <c r="B235" s="20"/>
      <c r="D235" s="44"/>
      <c r="E235" s="44"/>
      <c r="F235" s="44"/>
      <c r="G235" s="44"/>
      <c r="H235" s="44"/>
      <c r="I235" s="44"/>
      <c r="J235" s="44"/>
      <c r="K235" s="21"/>
    </row>
    <row r="236" spans="2:11" s="23" customFormat="1" ht="12.75" x14ac:dyDescent="0.2">
      <c r="B236" s="20"/>
      <c r="D236" s="44"/>
      <c r="E236" s="44"/>
      <c r="F236" s="44"/>
      <c r="G236" s="44"/>
      <c r="H236" s="44"/>
      <c r="I236" s="44"/>
      <c r="J236" s="44"/>
      <c r="K236" s="21"/>
    </row>
    <row r="237" spans="2:11" s="23" customFormat="1" ht="12.75" x14ac:dyDescent="0.2">
      <c r="B237" s="20"/>
      <c r="D237" s="44"/>
      <c r="E237" s="44"/>
      <c r="F237" s="44"/>
      <c r="G237" s="44"/>
      <c r="H237" s="44"/>
      <c r="I237" s="44"/>
      <c r="J237" s="44"/>
      <c r="K237" s="21"/>
    </row>
    <row r="238" spans="2:11" s="23" customFormat="1" ht="12.75" x14ac:dyDescent="0.2">
      <c r="B238" s="20"/>
      <c r="D238" s="44"/>
      <c r="E238" s="44"/>
      <c r="F238" s="44"/>
      <c r="G238" s="44"/>
      <c r="H238" s="44"/>
      <c r="I238" s="44"/>
      <c r="J238" s="44"/>
      <c r="K238" s="21"/>
    </row>
    <row r="239" spans="2:11" s="23" customFormat="1" ht="12.75" x14ac:dyDescent="0.2">
      <c r="B239" s="20"/>
      <c r="D239" s="44"/>
      <c r="E239" s="44"/>
      <c r="F239" s="44"/>
      <c r="G239" s="44"/>
      <c r="H239" s="44"/>
      <c r="I239" s="44"/>
      <c r="J239" s="44"/>
      <c r="K239" s="21"/>
    </row>
    <row r="240" spans="2:11" s="23" customFormat="1" ht="12.75" x14ac:dyDescent="0.2">
      <c r="B240" s="20"/>
      <c r="D240" s="44"/>
      <c r="E240" s="44"/>
      <c r="F240" s="44"/>
      <c r="G240" s="44"/>
      <c r="H240" s="44"/>
      <c r="I240" s="44"/>
      <c r="J240" s="44"/>
      <c r="K240" s="21"/>
    </row>
    <row r="241" spans="2:11" s="23" customFormat="1" ht="12.75" x14ac:dyDescent="0.2">
      <c r="B241" s="20"/>
      <c r="D241" s="44"/>
      <c r="E241" s="44"/>
      <c r="F241" s="44"/>
      <c r="G241" s="44"/>
      <c r="H241" s="44"/>
      <c r="I241" s="44"/>
      <c r="J241" s="44"/>
      <c r="K241" s="21"/>
    </row>
    <row r="242" spans="2:11" s="23" customFormat="1" ht="12.75" x14ac:dyDescent="0.2">
      <c r="B242" s="20"/>
      <c r="D242" s="44"/>
      <c r="E242" s="44"/>
      <c r="F242" s="44"/>
      <c r="G242" s="44"/>
      <c r="H242" s="44"/>
      <c r="I242" s="44"/>
      <c r="J242" s="44"/>
      <c r="K242" s="21"/>
    </row>
    <row r="243" spans="2:11" s="23" customFormat="1" ht="12.75" x14ac:dyDescent="0.2">
      <c r="B243" s="20"/>
      <c r="D243" s="44"/>
      <c r="E243" s="44"/>
      <c r="F243" s="44"/>
      <c r="G243" s="44"/>
      <c r="H243" s="44"/>
      <c r="I243" s="44"/>
      <c r="J243" s="44"/>
      <c r="K243" s="21"/>
    </row>
    <row r="244" spans="2:11" s="23" customFormat="1" ht="12.75" x14ac:dyDescent="0.2">
      <c r="B244" s="20"/>
      <c r="D244" s="44"/>
      <c r="E244" s="44"/>
      <c r="F244" s="44"/>
      <c r="G244" s="44"/>
      <c r="H244" s="44"/>
      <c r="I244" s="44"/>
      <c r="J244" s="44"/>
      <c r="K244" s="21"/>
    </row>
    <row r="245" spans="2:11" s="23" customFormat="1" ht="12.75" x14ac:dyDescent="0.2">
      <c r="B245" s="20"/>
      <c r="D245" s="44"/>
      <c r="E245" s="44"/>
      <c r="F245" s="44"/>
      <c r="G245" s="44"/>
      <c r="H245" s="44"/>
      <c r="I245" s="44"/>
      <c r="J245" s="44"/>
      <c r="K245" s="21"/>
    </row>
    <row r="246" spans="2:11" s="23" customFormat="1" ht="12.75" x14ac:dyDescent="0.2">
      <c r="B246" s="20"/>
      <c r="D246" s="44"/>
      <c r="E246" s="44"/>
      <c r="F246" s="44"/>
      <c r="G246" s="44"/>
      <c r="H246" s="44"/>
      <c r="I246" s="44"/>
      <c r="J246" s="44"/>
      <c r="K246" s="21"/>
    </row>
    <row r="247" spans="2:11" s="23" customFormat="1" ht="12.75" x14ac:dyDescent="0.2">
      <c r="B247" s="20"/>
      <c r="D247" s="44"/>
      <c r="E247" s="44"/>
      <c r="F247" s="44"/>
      <c r="G247" s="44"/>
      <c r="H247" s="44"/>
      <c r="I247" s="44"/>
      <c r="J247" s="44"/>
      <c r="K247" s="21"/>
    </row>
    <row r="248" spans="2:11" s="23" customFormat="1" ht="12.75" x14ac:dyDescent="0.2">
      <c r="B248" s="20"/>
      <c r="D248" s="44"/>
      <c r="E248" s="44"/>
      <c r="F248" s="44"/>
      <c r="G248" s="44"/>
      <c r="H248" s="44"/>
      <c r="I248" s="44"/>
      <c r="J248" s="44"/>
      <c r="K248" s="21"/>
    </row>
    <row r="249" spans="2:11" s="23" customFormat="1" ht="12.75" x14ac:dyDescent="0.2">
      <c r="B249" s="20"/>
      <c r="D249" s="44"/>
      <c r="E249" s="44"/>
      <c r="F249" s="44"/>
      <c r="G249" s="44"/>
      <c r="H249" s="44"/>
      <c r="I249" s="44"/>
      <c r="J249" s="44"/>
      <c r="K249" s="21"/>
    </row>
    <row r="250" spans="2:11" s="23" customFormat="1" ht="12.75" x14ac:dyDescent="0.2">
      <c r="B250" s="20"/>
      <c r="D250" s="44"/>
      <c r="E250" s="44"/>
      <c r="F250" s="44"/>
      <c r="G250" s="44"/>
      <c r="H250" s="44"/>
      <c r="I250" s="44"/>
      <c r="J250" s="44"/>
      <c r="K250" s="21"/>
    </row>
    <row r="251" spans="2:11" s="23" customFormat="1" ht="12.75" x14ac:dyDescent="0.2">
      <c r="B251" s="20"/>
      <c r="D251" s="44"/>
      <c r="E251" s="44"/>
      <c r="F251" s="44"/>
      <c r="G251" s="44"/>
      <c r="H251" s="44"/>
      <c r="I251" s="44"/>
      <c r="J251" s="44"/>
      <c r="K251" s="21"/>
    </row>
    <row r="252" spans="2:11" s="23" customFormat="1" ht="12.75" x14ac:dyDescent="0.2">
      <c r="B252" s="20"/>
      <c r="D252" s="44"/>
      <c r="E252" s="44"/>
      <c r="F252" s="44"/>
      <c r="G252" s="44"/>
      <c r="H252" s="44"/>
      <c r="I252" s="44"/>
      <c r="J252" s="44"/>
      <c r="K252" s="21"/>
    </row>
    <row r="253" spans="2:11" s="23" customFormat="1" ht="12.75" x14ac:dyDescent="0.2">
      <c r="B253" s="20"/>
      <c r="D253" s="44"/>
      <c r="E253" s="44"/>
      <c r="F253" s="44"/>
      <c r="G253" s="44"/>
      <c r="H253" s="44"/>
      <c r="I253" s="44"/>
      <c r="J253" s="44"/>
      <c r="K253" s="21"/>
    </row>
    <row r="254" spans="2:11" s="23" customFormat="1" ht="12.75" x14ac:dyDescent="0.2">
      <c r="B254" s="20"/>
      <c r="D254" s="44"/>
      <c r="E254" s="44"/>
      <c r="F254" s="44"/>
      <c r="G254" s="44"/>
      <c r="H254" s="44"/>
      <c r="I254" s="44"/>
      <c r="J254" s="44"/>
      <c r="K254" s="21"/>
    </row>
    <row r="255" spans="2:11" s="23" customFormat="1" ht="12.75" x14ac:dyDescent="0.2">
      <c r="B255" s="20"/>
      <c r="D255" s="44"/>
      <c r="E255" s="44"/>
      <c r="F255" s="44"/>
      <c r="G255" s="44"/>
      <c r="H255" s="44"/>
      <c r="I255" s="44"/>
      <c r="J255" s="44"/>
      <c r="K255" s="21"/>
    </row>
    <row r="256" spans="2:11" s="23" customFormat="1" ht="12.75" x14ac:dyDescent="0.2">
      <c r="B256" s="20"/>
      <c r="D256" s="44"/>
      <c r="E256" s="44"/>
      <c r="F256" s="44"/>
      <c r="G256" s="44"/>
      <c r="H256" s="44"/>
      <c r="I256" s="44"/>
      <c r="J256" s="44"/>
      <c r="K256" s="21"/>
    </row>
    <row r="257" spans="2:11" s="23" customFormat="1" ht="12.75" x14ac:dyDescent="0.2">
      <c r="B257" s="20"/>
      <c r="D257" s="44"/>
      <c r="E257" s="44"/>
      <c r="F257" s="44"/>
      <c r="G257" s="44"/>
      <c r="H257" s="44"/>
      <c r="I257" s="44"/>
      <c r="J257" s="44"/>
      <c r="K257" s="21"/>
    </row>
    <row r="258" spans="2:11" s="23" customFormat="1" ht="12.75" x14ac:dyDescent="0.2">
      <c r="B258" s="20"/>
      <c r="D258" s="44"/>
      <c r="E258" s="44"/>
      <c r="F258" s="44"/>
      <c r="G258" s="44"/>
      <c r="H258" s="44"/>
      <c r="I258" s="44"/>
      <c r="J258" s="44"/>
      <c r="K258" s="21"/>
    </row>
    <row r="259" spans="2:11" s="23" customFormat="1" ht="12.75" x14ac:dyDescent="0.2">
      <c r="B259" s="20"/>
      <c r="D259" s="44"/>
      <c r="E259" s="44"/>
      <c r="F259" s="44"/>
      <c r="G259" s="44"/>
      <c r="H259" s="44"/>
      <c r="I259" s="44"/>
      <c r="J259" s="44"/>
      <c r="K259" s="21"/>
    </row>
    <row r="260" spans="2:11" s="23" customFormat="1" ht="12.75" x14ac:dyDescent="0.2">
      <c r="B260" s="20"/>
      <c r="D260" s="44"/>
      <c r="E260" s="44"/>
      <c r="F260" s="44"/>
      <c r="G260" s="44"/>
      <c r="H260" s="44"/>
      <c r="I260" s="44"/>
      <c r="J260" s="44"/>
      <c r="K260" s="21"/>
    </row>
    <row r="261" spans="2:11" s="23" customFormat="1" ht="12.75" x14ac:dyDescent="0.2">
      <c r="B261" s="20"/>
      <c r="D261" s="44"/>
      <c r="E261" s="44"/>
      <c r="F261" s="44"/>
      <c r="G261" s="44"/>
      <c r="H261" s="44"/>
      <c r="I261" s="44"/>
      <c r="J261" s="44"/>
      <c r="K261" s="21"/>
    </row>
    <row r="262" spans="2:11" s="23" customFormat="1" ht="12.75" x14ac:dyDescent="0.2">
      <c r="B262" s="20"/>
      <c r="D262" s="44"/>
      <c r="E262" s="44"/>
      <c r="F262" s="44"/>
      <c r="G262" s="44"/>
      <c r="H262" s="44"/>
      <c r="I262" s="44"/>
      <c r="J262" s="44"/>
      <c r="K262" s="21"/>
    </row>
    <row r="263" spans="2:11" s="23" customFormat="1" ht="12.75" x14ac:dyDescent="0.2">
      <c r="B263" s="20"/>
      <c r="D263" s="44"/>
      <c r="E263" s="44"/>
      <c r="F263" s="44"/>
      <c r="G263" s="44"/>
      <c r="H263" s="44"/>
      <c r="I263" s="44"/>
      <c r="J263" s="44"/>
      <c r="K263" s="21"/>
    </row>
    <row r="264" spans="2:11" s="23" customFormat="1" ht="12.75" x14ac:dyDescent="0.2">
      <c r="B264" s="20"/>
      <c r="D264" s="44"/>
      <c r="E264" s="44"/>
      <c r="F264" s="44"/>
      <c r="G264" s="44"/>
      <c r="H264" s="44"/>
      <c r="I264" s="44"/>
      <c r="J264" s="44"/>
      <c r="K264" s="21"/>
    </row>
    <row r="265" spans="2:11" s="23" customFormat="1" ht="12.75" x14ac:dyDescent="0.2">
      <c r="B265" s="20"/>
      <c r="D265" s="44"/>
      <c r="E265" s="44"/>
      <c r="F265" s="44"/>
      <c r="G265" s="44"/>
      <c r="H265" s="44"/>
      <c r="I265" s="44"/>
      <c r="J265" s="44"/>
      <c r="K265" s="21"/>
    </row>
    <row r="266" spans="2:11" ht="12.75" x14ac:dyDescent="0.2">
      <c r="B266" s="20"/>
      <c r="D266" s="44"/>
      <c r="E266" s="44"/>
      <c r="F266" s="44"/>
      <c r="G266" s="44"/>
      <c r="H266" s="44"/>
      <c r="I266" s="44"/>
      <c r="J266" s="44"/>
      <c r="K266" s="21"/>
    </row>
    <row r="267" spans="2:11" ht="12.75" x14ac:dyDescent="0.2">
      <c r="B267" s="20"/>
      <c r="D267" s="44"/>
      <c r="E267" s="44"/>
      <c r="F267" s="44"/>
      <c r="G267" s="44"/>
      <c r="H267" s="44"/>
      <c r="I267" s="44"/>
      <c r="J267" s="44"/>
      <c r="K267" s="21"/>
    </row>
    <row r="268" spans="2:11" ht="12.75" x14ac:dyDescent="0.2">
      <c r="B268" s="20"/>
      <c r="D268" s="44"/>
      <c r="E268" s="44"/>
      <c r="F268" s="44"/>
      <c r="G268" s="44"/>
      <c r="H268" s="44"/>
      <c r="I268" s="44"/>
      <c r="J268" s="44"/>
      <c r="K268" s="21"/>
    </row>
    <row r="269" spans="2:11" ht="12.75" x14ac:dyDescent="0.2">
      <c r="B269" s="20"/>
      <c r="D269" s="44"/>
      <c r="E269" s="44"/>
      <c r="F269" s="44"/>
      <c r="G269" s="44"/>
      <c r="H269" s="44"/>
      <c r="I269" s="44"/>
      <c r="J269" s="44"/>
      <c r="K269" s="21"/>
    </row>
    <row r="270" spans="2:11" ht="12.75" x14ac:dyDescent="0.2">
      <c r="B270" s="20"/>
      <c r="D270" s="44"/>
      <c r="E270" s="44"/>
      <c r="F270" s="44"/>
      <c r="G270" s="44"/>
      <c r="H270" s="44"/>
      <c r="I270" s="44"/>
      <c r="J270" s="44"/>
      <c r="K270" s="21"/>
    </row>
    <row r="271" spans="2:11" ht="12.75" x14ac:dyDescent="0.2">
      <c r="B271" s="20"/>
      <c r="D271" s="44"/>
      <c r="E271" s="44"/>
      <c r="F271" s="44"/>
      <c r="G271" s="44"/>
      <c r="H271" s="44"/>
      <c r="I271" s="44"/>
      <c r="J271" s="44"/>
      <c r="K271" s="21"/>
    </row>
    <row r="272" spans="2:11" ht="12.75" x14ac:dyDescent="0.2">
      <c r="B272" s="20"/>
      <c r="D272" s="44"/>
      <c r="E272" s="44"/>
      <c r="F272" s="44"/>
      <c r="G272" s="44"/>
      <c r="H272" s="44"/>
      <c r="I272" s="44"/>
      <c r="J272" s="44"/>
      <c r="K272" s="21"/>
    </row>
    <row r="273" spans="2:11" ht="12.75" x14ac:dyDescent="0.2">
      <c r="B273" s="20"/>
      <c r="D273" s="44"/>
      <c r="E273" s="44"/>
      <c r="F273" s="44"/>
      <c r="G273" s="44"/>
      <c r="H273" s="44"/>
      <c r="I273" s="44"/>
      <c r="J273" s="44"/>
      <c r="K273" s="21"/>
    </row>
  </sheetData>
  <printOptions horizontalCentered="1"/>
  <pageMargins left="0.7" right="0.7" top="0.75" bottom="0.75" header="0.3" footer="0.3"/>
  <pageSetup scale="6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3"/>
  <sheetViews>
    <sheetView zoomScale="85" zoomScaleNormal="85" workbookViewId="0">
      <pane ySplit="21" topLeftCell="A22" activePane="bottomLeft" state="frozen"/>
      <selection activeCell="D40" sqref="D40"/>
      <selection pane="bottomLeft" activeCell="D23" sqref="D23"/>
    </sheetView>
  </sheetViews>
  <sheetFormatPr defaultColWidth="8.875" defaultRowHeight="10.5" x14ac:dyDescent="0.15"/>
  <cols>
    <col min="1" max="1" width="1.875" style="3" customWidth="1"/>
    <col min="2" max="2" width="15.875" style="3" customWidth="1"/>
    <col min="3" max="3" width="2.125" style="3" customWidth="1"/>
    <col min="4" max="4" width="13.5" style="3" bestFit="1" customWidth="1"/>
    <col min="5" max="5" width="16.5" style="3" bestFit="1" customWidth="1"/>
    <col min="6" max="6" width="13.5" style="3" customWidth="1"/>
    <col min="7" max="8" width="21.75" style="3" bestFit="1" customWidth="1"/>
    <col min="9" max="9" width="13.375" style="3" customWidth="1"/>
    <col min="10" max="10" width="14.75" style="3" bestFit="1" customWidth="1"/>
    <col min="11" max="11" width="11.5" style="3" bestFit="1" customWidth="1"/>
    <col min="12" max="12" width="8.875" style="3"/>
    <col min="13" max="13" width="10" style="3" bestFit="1" customWidth="1"/>
    <col min="14" max="14" width="8.125" style="3" bestFit="1" customWidth="1"/>
    <col min="15" max="15" width="8.875" style="3"/>
    <col min="16" max="16" width="11.125" style="3" bestFit="1" customWidth="1"/>
    <col min="17" max="16384" width="8.875" style="3"/>
  </cols>
  <sheetData>
    <row r="1" spans="1:12" ht="12.75" x14ac:dyDescent="0.2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</row>
    <row r="2" spans="1:12" ht="12.75" x14ac:dyDescent="0.2">
      <c r="A2" s="1"/>
      <c r="B2" s="2" t="s">
        <v>32</v>
      </c>
      <c r="C2" s="1"/>
      <c r="D2" s="1"/>
      <c r="E2" s="1"/>
      <c r="F2" s="1"/>
      <c r="G2" s="1"/>
      <c r="H2" s="1"/>
      <c r="I2" s="1"/>
      <c r="J2" s="1"/>
      <c r="K2" s="1"/>
    </row>
    <row r="3" spans="1:12" ht="12.75" x14ac:dyDescent="0.2">
      <c r="A3" s="1"/>
      <c r="B3" s="2" t="s">
        <v>24</v>
      </c>
      <c r="C3" s="1"/>
      <c r="D3" s="1"/>
      <c r="E3" s="1"/>
      <c r="F3" s="1"/>
      <c r="G3" s="1"/>
      <c r="H3" s="1"/>
      <c r="I3" s="1"/>
      <c r="J3" s="1"/>
      <c r="K3" s="1"/>
    </row>
    <row r="4" spans="1:12" ht="12.75" x14ac:dyDescent="0.2">
      <c r="A4" s="1"/>
      <c r="B4" s="45" t="s">
        <v>25</v>
      </c>
      <c r="C4" s="1"/>
      <c r="D4" s="1"/>
      <c r="E4" s="1"/>
      <c r="F4" s="1"/>
      <c r="G4"/>
      <c r="H4" s="5"/>
      <c r="I4" s="1"/>
      <c r="J4" s="1"/>
      <c r="K4" s="1"/>
    </row>
    <row r="5" spans="1:12" ht="12.75" x14ac:dyDescent="0.2">
      <c r="A5" s="6"/>
      <c r="B5" s="6"/>
      <c r="C5" s="6"/>
      <c r="D5" s="7"/>
      <c r="E5" s="7"/>
      <c r="F5" s="7"/>
      <c r="G5" s="8" t="s">
        <v>34</v>
      </c>
      <c r="H5" s="8" t="s">
        <v>34</v>
      </c>
      <c r="I5" s="9"/>
      <c r="J5" s="7"/>
      <c r="K5" s="10"/>
    </row>
    <row r="6" spans="1:12" ht="12.75" x14ac:dyDescent="0.2">
      <c r="A6" s="1"/>
      <c r="B6" s="1"/>
      <c r="C6" s="1"/>
      <c r="D6" s="11"/>
      <c r="E6" s="11" t="s">
        <v>4</v>
      </c>
      <c r="F6" s="11"/>
      <c r="G6" s="11"/>
      <c r="H6" s="11" t="s">
        <v>4</v>
      </c>
      <c r="I6" s="12" t="s">
        <v>5</v>
      </c>
      <c r="J6" s="12" t="s">
        <v>6</v>
      </c>
      <c r="K6" s="12" t="s">
        <v>7</v>
      </c>
    </row>
    <row r="7" spans="1:12" ht="12.75" x14ac:dyDescent="0.2">
      <c r="A7" s="13"/>
      <c r="B7" s="14" t="s">
        <v>8</v>
      </c>
      <c r="C7" s="1"/>
      <c r="D7" s="11" t="s">
        <v>9</v>
      </c>
      <c r="E7" s="11" t="s">
        <v>10</v>
      </c>
      <c r="F7" s="11"/>
      <c r="G7" s="11" t="s">
        <v>9</v>
      </c>
      <c r="H7" s="11" t="s">
        <v>10</v>
      </c>
      <c r="I7" s="11" t="s">
        <v>11</v>
      </c>
      <c r="J7" s="11" t="s">
        <v>12</v>
      </c>
      <c r="K7" s="11" t="s">
        <v>13</v>
      </c>
    </row>
    <row r="8" spans="1:12" ht="12.75" x14ac:dyDescent="0.2">
      <c r="A8" s="13"/>
      <c r="B8" s="14"/>
      <c r="C8" s="14"/>
      <c r="D8" s="11" t="s">
        <v>14</v>
      </c>
      <c r="E8" s="11" t="s">
        <v>14</v>
      </c>
      <c r="F8" s="11" t="s">
        <v>14</v>
      </c>
      <c r="G8" s="11" t="s">
        <v>26</v>
      </c>
      <c r="H8" s="11" t="s">
        <v>26</v>
      </c>
      <c r="I8" s="11" t="s">
        <v>16</v>
      </c>
      <c r="J8" s="11" t="s">
        <v>17</v>
      </c>
      <c r="K8" s="11" t="s">
        <v>18</v>
      </c>
      <c r="L8" s="15"/>
    </row>
    <row r="9" spans="1:12" ht="12.75" x14ac:dyDescent="0.2">
      <c r="A9" s="6"/>
      <c r="B9" s="16"/>
      <c r="C9" s="16"/>
      <c r="D9" s="17" t="s">
        <v>35</v>
      </c>
      <c r="E9" s="17" t="s">
        <v>36</v>
      </c>
      <c r="F9" s="17"/>
      <c r="G9" s="17" t="s">
        <v>37</v>
      </c>
      <c r="H9" s="17" t="s">
        <v>38</v>
      </c>
      <c r="I9" s="10" t="s">
        <v>21</v>
      </c>
      <c r="J9" s="10"/>
      <c r="K9" s="10"/>
      <c r="L9" s="15"/>
    </row>
    <row r="10" spans="1:12" ht="12.75" hidden="1" x14ac:dyDescent="0.2">
      <c r="A10" s="13"/>
      <c r="B10" s="14"/>
      <c r="C10" s="14"/>
      <c r="D10" s="11"/>
      <c r="E10" s="11"/>
      <c r="F10" s="11"/>
      <c r="G10" s="11"/>
      <c r="H10" s="11"/>
      <c r="I10" s="11"/>
      <c r="J10" s="11"/>
      <c r="K10" s="11"/>
      <c r="L10" s="15"/>
    </row>
    <row r="11" spans="1:12" ht="12.75" hidden="1" x14ac:dyDescent="0.2">
      <c r="A11" s="13"/>
      <c r="B11" s="14"/>
      <c r="C11" s="14"/>
      <c r="D11" s="11"/>
      <c r="E11" s="11"/>
      <c r="F11" s="11"/>
      <c r="G11" s="11"/>
      <c r="H11" s="11"/>
      <c r="I11" s="11"/>
      <c r="J11" s="11"/>
      <c r="K11" s="11"/>
      <c r="L11" s="15"/>
    </row>
    <row r="12" spans="1:12" ht="12.75" hidden="1" x14ac:dyDescent="0.2">
      <c r="A12" s="13"/>
      <c r="B12" s="14"/>
      <c r="C12" s="14"/>
      <c r="D12" s="11"/>
      <c r="E12" s="11"/>
      <c r="F12" s="11"/>
      <c r="G12" s="11"/>
      <c r="H12" s="11"/>
      <c r="I12" s="11"/>
      <c r="J12" s="11"/>
      <c r="K12" s="11"/>
      <c r="L12" s="15"/>
    </row>
    <row r="13" spans="1:12" ht="12.75" hidden="1" x14ac:dyDescent="0.2">
      <c r="A13" s="13"/>
      <c r="B13" s="14"/>
      <c r="C13" s="14"/>
      <c r="D13" s="11"/>
      <c r="E13" s="11"/>
      <c r="F13" s="11"/>
      <c r="G13" s="11"/>
      <c r="H13" s="11"/>
      <c r="I13" s="11"/>
      <c r="J13" s="11"/>
      <c r="K13" s="11"/>
    </row>
    <row r="14" spans="1:12" ht="12.75" hidden="1" x14ac:dyDescent="0.2">
      <c r="A14" s="13"/>
      <c r="B14" s="14"/>
      <c r="C14" s="14"/>
      <c r="D14" s="11"/>
      <c r="E14" s="11"/>
      <c r="F14" s="11"/>
      <c r="G14" s="11"/>
      <c r="H14" s="11"/>
      <c r="I14" s="11"/>
      <c r="J14" s="11"/>
      <c r="K14" s="11"/>
    </row>
    <row r="15" spans="1:12" ht="12.75" hidden="1" x14ac:dyDescent="0.2">
      <c r="A15" s="13"/>
      <c r="B15" s="14"/>
      <c r="C15" s="14"/>
      <c r="D15" s="11"/>
      <c r="E15" s="11"/>
      <c r="F15" s="11"/>
      <c r="G15" s="11"/>
      <c r="H15" s="11"/>
      <c r="I15" s="11"/>
      <c r="J15" s="11"/>
      <c r="K15" s="11"/>
    </row>
    <row r="16" spans="1:12" ht="12.75" hidden="1" x14ac:dyDescent="0.2">
      <c r="A16" s="13"/>
      <c r="B16" s="14"/>
      <c r="C16" s="14"/>
      <c r="D16" s="11"/>
      <c r="E16" s="11"/>
      <c r="F16" s="11"/>
      <c r="G16" s="11"/>
      <c r="H16" s="11"/>
      <c r="I16" s="11"/>
      <c r="J16" s="11"/>
      <c r="K16" s="11"/>
    </row>
    <row r="17" spans="1:11" ht="12.75" hidden="1" x14ac:dyDescent="0.2">
      <c r="A17" s="13"/>
      <c r="B17" s="14"/>
      <c r="C17" s="14"/>
      <c r="D17" s="11"/>
      <c r="E17" s="11"/>
      <c r="F17" s="11"/>
      <c r="G17" s="11"/>
      <c r="H17" s="11"/>
      <c r="I17" s="11"/>
      <c r="J17" s="11"/>
      <c r="K17" s="11"/>
    </row>
    <row r="18" spans="1:11" ht="12.75" hidden="1" x14ac:dyDescent="0.2">
      <c r="A18" s="13"/>
      <c r="B18" s="14"/>
      <c r="C18" s="14"/>
      <c r="D18" s="11"/>
      <c r="E18" s="11"/>
      <c r="F18" s="11"/>
      <c r="G18" s="11"/>
      <c r="H18" s="11"/>
      <c r="I18" s="11"/>
      <c r="J18" s="11"/>
      <c r="K18" s="11"/>
    </row>
    <row r="19" spans="1:11" ht="12.75" hidden="1" x14ac:dyDescent="0.2">
      <c r="A19" s="13"/>
      <c r="B19" s="14"/>
      <c r="C19" s="14"/>
      <c r="D19" s="11"/>
      <c r="E19" s="11"/>
      <c r="F19" s="11"/>
      <c r="G19" s="11"/>
      <c r="H19" s="11"/>
      <c r="I19" s="11"/>
      <c r="J19" s="11"/>
      <c r="K19" s="11"/>
    </row>
    <row r="20" spans="1:11" ht="12.75" hidden="1" x14ac:dyDescent="0.2">
      <c r="A20" s="13"/>
      <c r="B20" s="14"/>
      <c r="C20" s="14"/>
      <c r="D20" s="11"/>
      <c r="E20" s="11"/>
      <c r="F20" s="11"/>
      <c r="G20" s="11"/>
      <c r="H20" s="11"/>
      <c r="I20" s="11"/>
      <c r="J20" s="11"/>
      <c r="K20" s="11"/>
    </row>
    <row r="21" spans="1:11" ht="12.75" hidden="1" x14ac:dyDescent="0.2">
      <c r="A21" s="13"/>
      <c r="B21" s="14"/>
      <c r="C21" s="14"/>
      <c r="D21" s="11"/>
      <c r="E21" s="11"/>
      <c r="F21" s="11"/>
      <c r="G21" s="11"/>
      <c r="H21" s="11"/>
      <c r="I21" s="11"/>
      <c r="J21" s="11"/>
      <c r="K21" s="11"/>
    </row>
    <row r="22" spans="1:11" ht="12.75" x14ac:dyDescent="0.2">
      <c r="A22" s="13"/>
      <c r="B22" s="14" t="s">
        <v>31</v>
      </c>
      <c r="C22" s="14"/>
      <c r="D22" s="18">
        <f>'[1]GAS 2018 ERF'!C17</f>
        <v>72192483.439999983</v>
      </c>
      <c r="E22" s="19">
        <f>'[1]GAS 2018 ERF'!C22</f>
        <v>-29176115.831175227</v>
      </c>
      <c r="F22" s="19">
        <f>SUM(D22:E22)</f>
        <v>43016367.60882476</v>
      </c>
      <c r="G22" s="18"/>
      <c r="H22" s="18"/>
      <c r="I22" s="19"/>
      <c r="J22" s="18">
        <f>F22-I22</f>
        <v>43016367.60882476</v>
      </c>
      <c r="K22" s="11"/>
    </row>
    <row r="23" spans="1:11" ht="12.75" x14ac:dyDescent="0.2">
      <c r="A23" s="13"/>
      <c r="B23" s="20">
        <v>42674</v>
      </c>
      <c r="C23" s="14"/>
      <c r="D23" s="18">
        <f>D22</f>
        <v>72192483.439999983</v>
      </c>
      <c r="E23" s="19">
        <f>E22</f>
        <v>-29176115.831175227</v>
      </c>
      <c r="F23" s="19">
        <f t="shared" ref="F23:F49" si="0">SUM(D23:E23)</f>
        <v>43016367.60882476</v>
      </c>
      <c r="G23" s="18"/>
      <c r="H23" s="18"/>
      <c r="I23" s="19">
        <f>I22-G23-H23</f>
        <v>0</v>
      </c>
      <c r="J23" s="18">
        <f t="shared" ref="J23:J86" si="1">F23-I23</f>
        <v>43016367.60882476</v>
      </c>
      <c r="K23" s="21"/>
    </row>
    <row r="24" spans="1:11" ht="12.75" x14ac:dyDescent="0.2">
      <c r="A24" s="13"/>
      <c r="B24" s="20">
        <v>42704</v>
      </c>
      <c r="C24" s="14"/>
      <c r="D24" s="18">
        <f t="shared" ref="D24:E39" si="2">D23</f>
        <v>72192483.439999983</v>
      </c>
      <c r="E24" s="19">
        <f t="shared" si="2"/>
        <v>-29176115.831175227</v>
      </c>
      <c r="F24" s="19">
        <f t="shared" si="0"/>
        <v>43016367.60882476</v>
      </c>
      <c r="G24" s="18"/>
      <c r="H24" s="18"/>
      <c r="I24" s="19">
        <f t="shared" ref="I24:I37" si="3">I23-G24-H24</f>
        <v>0</v>
      </c>
      <c r="J24" s="18">
        <f t="shared" si="1"/>
        <v>43016367.60882476</v>
      </c>
      <c r="K24" s="21"/>
    </row>
    <row r="25" spans="1:11" ht="12.75" x14ac:dyDescent="0.2">
      <c r="A25" s="13"/>
      <c r="B25" s="22">
        <v>42735</v>
      </c>
      <c r="C25" s="14"/>
      <c r="D25" s="18">
        <f t="shared" si="2"/>
        <v>72192483.439999983</v>
      </c>
      <c r="E25" s="19">
        <f t="shared" si="2"/>
        <v>-29176115.831175227</v>
      </c>
      <c r="F25" s="19">
        <f t="shared" si="0"/>
        <v>43016367.60882476</v>
      </c>
      <c r="G25" s="18"/>
      <c r="H25" s="18"/>
      <c r="I25" s="19">
        <f t="shared" si="3"/>
        <v>0</v>
      </c>
      <c r="J25" s="18">
        <f t="shared" si="1"/>
        <v>43016367.60882476</v>
      </c>
      <c r="K25" s="21"/>
    </row>
    <row r="26" spans="1:11" ht="12.75" x14ac:dyDescent="0.2">
      <c r="A26" s="13"/>
      <c r="B26" s="20">
        <v>42766</v>
      </c>
      <c r="C26" s="14"/>
      <c r="D26" s="18">
        <f t="shared" si="2"/>
        <v>72192483.439999983</v>
      </c>
      <c r="E26" s="19">
        <f t="shared" si="2"/>
        <v>-29176115.831175227</v>
      </c>
      <c r="F26" s="19">
        <f t="shared" si="0"/>
        <v>43016367.60882476</v>
      </c>
      <c r="G26" s="18"/>
      <c r="H26" s="18"/>
      <c r="I26" s="19">
        <f t="shared" si="3"/>
        <v>0</v>
      </c>
      <c r="J26" s="18">
        <f t="shared" si="1"/>
        <v>43016367.60882476</v>
      </c>
      <c r="K26" s="21"/>
    </row>
    <row r="27" spans="1:11" ht="12.75" x14ac:dyDescent="0.2">
      <c r="A27" s="13"/>
      <c r="B27" s="20">
        <v>42794</v>
      </c>
      <c r="C27" s="14"/>
      <c r="D27" s="18">
        <f t="shared" si="2"/>
        <v>72192483.439999983</v>
      </c>
      <c r="E27" s="19">
        <f t="shared" si="2"/>
        <v>-29176115.831175227</v>
      </c>
      <c r="F27" s="19">
        <f t="shared" si="0"/>
        <v>43016367.60882476</v>
      </c>
      <c r="G27" s="18"/>
      <c r="H27" s="18"/>
      <c r="I27" s="19">
        <f t="shared" si="3"/>
        <v>0</v>
      </c>
      <c r="J27" s="18">
        <f t="shared" si="1"/>
        <v>43016367.60882476</v>
      </c>
      <c r="K27" s="21"/>
    </row>
    <row r="28" spans="1:11" ht="12.75" x14ac:dyDescent="0.2">
      <c r="A28" s="13"/>
      <c r="B28" s="20">
        <v>42825</v>
      </c>
      <c r="C28" s="14"/>
      <c r="D28" s="18">
        <f t="shared" si="2"/>
        <v>72192483.439999983</v>
      </c>
      <c r="E28" s="19">
        <f t="shared" si="2"/>
        <v>-29176115.831175227</v>
      </c>
      <c r="F28" s="19">
        <f t="shared" si="0"/>
        <v>43016367.60882476</v>
      </c>
      <c r="G28" s="18"/>
      <c r="H28" s="18"/>
      <c r="I28" s="19">
        <f t="shared" si="3"/>
        <v>0</v>
      </c>
      <c r="J28" s="18">
        <f t="shared" si="1"/>
        <v>43016367.60882476</v>
      </c>
      <c r="K28" s="21"/>
    </row>
    <row r="29" spans="1:11" ht="12.75" x14ac:dyDescent="0.2">
      <c r="A29" s="13"/>
      <c r="B29" s="20">
        <v>42855</v>
      </c>
      <c r="C29" s="14"/>
      <c r="D29" s="18">
        <f t="shared" si="2"/>
        <v>72192483.439999983</v>
      </c>
      <c r="E29" s="19">
        <f t="shared" si="2"/>
        <v>-29176115.831175227</v>
      </c>
      <c r="F29" s="19">
        <f t="shared" si="0"/>
        <v>43016367.60882476</v>
      </c>
      <c r="G29" s="18"/>
      <c r="H29" s="18"/>
      <c r="I29" s="19">
        <f t="shared" si="3"/>
        <v>0</v>
      </c>
      <c r="J29" s="18">
        <f t="shared" si="1"/>
        <v>43016367.60882476</v>
      </c>
      <c r="K29" s="21"/>
    </row>
    <row r="30" spans="1:11" ht="12.75" x14ac:dyDescent="0.2">
      <c r="A30" s="13"/>
      <c r="B30" s="20">
        <v>42886</v>
      </c>
      <c r="C30" s="14"/>
      <c r="D30" s="18">
        <f t="shared" si="2"/>
        <v>72192483.439999983</v>
      </c>
      <c r="E30" s="19">
        <f t="shared" si="2"/>
        <v>-29176115.831175227</v>
      </c>
      <c r="F30" s="19">
        <f t="shared" si="0"/>
        <v>43016367.60882476</v>
      </c>
      <c r="G30" s="18"/>
      <c r="H30" s="18"/>
      <c r="I30" s="19">
        <f t="shared" si="3"/>
        <v>0</v>
      </c>
      <c r="J30" s="18">
        <f t="shared" si="1"/>
        <v>43016367.60882476</v>
      </c>
      <c r="K30" s="21"/>
    </row>
    <row r="31" spans="1:11" ht="12.75" x14ac:dyDescent="0.2">
      <c r="A31" s="13"/>
      <c r="B31" s="20">
        <v>42916</v>
      </c>
      <c r="C31" s="14"/>
      <c r="D31" s="18">
        <f t="shared" si="2"/>
        <v>72192483.439999983</v>
      </c>
      <c r="E31" s="19">
        <f t="shared" si="2"/>
        <v>-29176115.831175227</v>
      </c>
      <c r="F31" s="19">
        <f t="shared" si="0"/>
        <v>43016367.60882476</v>
      </c>
      <c r="G31" s="18"/>
      <c r="H31" s="18"/>
      <c r="I31" s="19">
        <f t="shared" si="3"/>
        <v>0</v>
      </c>
      <c r="J31" s="18">
        <f t="shared" si="1"/>
        <v>43016367.60882476</v>
      </c>
      <c r="K31" s="21"/>
    </row>
    <row r="32" spans="1:11" ht="12.75" x14ac:dyDescent="0.2">
      <c r="A32" s="13"/>
      <c r="B32" s="20">
        <v>42947</v>
      </c>
      <c r="C32" s="14"/>
      <c r="D32" s="18">
        <f t="shared" si="2"/>
        <v>72192483.439999983</v>
      </c>
      <c r="E32" s="19">
        <f t="shared" si="2"/>
        <v>-29176115.831175227</v>
      </c>
      <c r="F32" s="19">
        <f t="shared" si="0"/>
        <v>43016367.60882476</v>
      </c>
      <c r="G32" s="18"/>
      <c r="H32" s="18"/>
      <c r="I32" s="19">
        <f t="shared" si="3"/>
        <v>0</v>
      </c>
      <c r="J32" s="18">
        <f t="shared" si="1"/>
        <v>43016367.60882476</v>
      </c>
      <c r="K32" s="21"/>
    </row>
    <row r="33" spans="1:15" ht="12.75" x14ac:dyDescent="0.2">
      <c r="A33" s="1"/>
      <c r="B33" s="20">
        <v>42978</v>
      </c>
      <c r="C33" s="1"/>
      <c r="D33" s="18">
        <f t="shared" si="2"/>
        <v>72192483.439999983</v>
      </c>
      <c r="E33" s="19">
        <f t="shared" si="2"/>
        <v>-29176115.831175227</v>
      </c>
      <c r="F33" s="19">
        <f t="shared" si="0"/>
        <v>43016367.60882476</v>
      </c>
      <c r="G33" s="18"/>
      <c r="H33" s="18"/>
      <c r="I33" s="19">
        <f t="shared" si="3"/>
        <v>0</v>
      </c>
      <c r="J33" s="18">
        <f t="shared" si="1"/>
        <v>43016367.60882476</v>
      </c>
      <c r="K33" s="21"/>
    </row>
    <row r="34" spans="1:15" ht="12.75" x14ac:dyDescent="0.2">
      <c r="A34" s="1"/>
      <c r="B34" s="20">
        <v>43008</v>
      </c>
      <c r="C34" s="20"/>
      <c r="D34" s="18">
        <f t="shared" si="2"/>
        <v>72192483.439999983</v>
      </c>
      <c r="E34" s="19">
        <f t="shared" si="2"/>
        <v>-29176115.831175227</v>
      </c>
      <c r="F34" s="19">
        <f t="shared" si="0"/>
        <v>43016367.60882476</v>
      </c>
      <c r="G34" s="18"/>
      <c r="H34" s="18"/>
      <c r="I34" s="19">
        <f t="shared" si="3"/>
        <v>0</v>
      </c>
      <c r="J34" s="18">
        <f t="shared" si="1"/>
        <v>43016367.60882476</v>
      </c>
      <c r="K34" s="21">
        <f>(J22+J34+SUM(J23:J33)*2)/24</f>
        <v>43016367.608824752</v>
      </c>
      <c r="L34" s="23"/>
    </row>
    <row r="35" spans="1:15" ht="12.75" x14ac:dyDescent="0.2">
      <c r="A35" s="1"/>
      <c r="B35" s="20">
        <v>43039</v>
      </c>
      <c r="C35" s="20"/>
      <c r="D35" s="18">
        <f t="shared" si="2"/>
        <v>72192483.439999983</v>
      </c>
      <c r="E35" s="19">
        <f t="shared" si="2"/>
        <v>-29176115.831175227</v>
      </c>
      <c r="F35" s="19">
        <f t="shared" si="0"/>
        <v>43016367.60882476</v>
      </c>
      <c r="G35" s="18"/>
      <c r="H35" s="18"/>
      <c r="I35" s="19">
        <f t="shared" si="3"/>
        <v>0</v>
      </c>
      <c r="J35" s="18">
        <f t="shared" si="1"/>
        <v>43016367.60882476</v>
      </c>
      <c r="K35" s="21">
        <f>(J23+J35+SUM(J24:J34)*2)/24</f>
        <v>43016367.608824752</v>
      </c>
    </row>
    <row r="36" spans="1:15" ht="12.75" x14ac:dyDescent="0.2">
      <c r="A36" s="1"/>
      <c r="B36" s="20">
        <v>43069</v>
      </c>
      <c r="C36" s="20"/>
      <c r="D36" s="18">
        <f t="shared" si="2"/>
        <v>72192483.439999983</v>
      </c>
      <c r="E36" s="19">
        <f t="shared" si="2"/>
        <v>-29176115.831175227</v>
      </c>
      <c r="F36" s="19">
        <f t="shared" si="0"/>
        <v>43016367.60882476</v>
      </c>
      <c r="G36" s="18"/>
      <c r="H36" s="18"/>
      <c r="I36" s="19">
        <f t="shared" si="3"/>
        <v>0</v>
      </c>
      <c r="J36" s="18">
        <f t="shared" si="1"/>
        <v>43016367.60882476</v>
      </c>
      <c r="K36" s="21">
        <f t="shared" ref="K36:K37" si="4">(J24+J36+SUM(J25:J35)*2)/24</f>
        <v>43016367.608824752</v>
      </c>
    </row>
    <row r="37" spans="1:15" ht="12.75" x14ac:dyDescent="0.2">
      <c r="A37" s="1"/>
      <c r="B37" s="22">
        <v>43100</v>
      </c>
      <c r="C37" s="20"/>
      <c r="D37" s="18">
        <f t="shared" si="2"/>
        <v>72192483.439999983</v>
      </c>
      <c r="E37" s="19">
        <f t="shared" si="2"/>
        <v>-29176115.831175227</v>
      </c>
      <c r="F37" s="19">
        <f t="shared" si="0"/>
        <v>43016367.60882476</v>
      </c>
      <c r="G37" s="19">
        <v>-504571.12</v>
      </c>
      <c r="H37" s="19">
        <v>203919.09</v>
      </c>
      <c r="I37" s="19">
        <f t="shared" si="3"/>
        <v>300652.03000000003</v>
      </c>
      <c r="J37" s="18">
        <f t="shared" si="1"/>
        <v>42715715.578824759</v>
      </c>
      <c r="K37" s="21">
        <f t="shared" si="4"/>
        <v>43003840.440908082</v>
      </c>
      <c r="L37" s="23"/>
    </row>
    <row r="38" spans="1:15" ht="12.75" x14ac:dyDescent="0.2">
      <c r="A38" s="1"/>
      <c r="B38" s="20">
        <v>43131</v>
      </c>
      <c r="C38" s="24"/>
      <c r="D38" s="18">
        <f t="shared" si="2"/>
        <v>72192483.439999983</v>
      </c>
      <c r="E38" s="19">
        <f t="shared" si="2"/>
        <v>-29176115.831175227</v>
      </c>
      <c r="F38" s="19">
        <f t="shared" si="0"/>
        <v>43016367.60882476</v>
      </c>
      <c r="G38" s="25">
        <f>-(D38/60)</f>
        <v>-1203208.057333333</v>
      </c>
      <c r="H38" s="25">
        <f>-(E38/60)</f>
        <v>486268.59718625376</v>
      </c>
      <c r="I38" s="19">
        <f>I37-G38-H38</f>
        <v>1017591.4901470792</v>
      </c>
      <c r="J38" s="18">
        <f t="shared" si="1"/>
        <v>41998776.118677683</v>
      </c>
      <c r="K38" s="21">
        <f>(J26+J38+SUM(J27:J37)*2)/24</f>
        <v>42948913.627568625</v>
      </c>
    </row>
    <row r="39" spans="1:15" ht="12.75" x14ac:dyDescent="0.2">
      <c r="A39" s="1"/>
      <c r="B39" s="20">
        <v>43159</v>
      </c>
      <c r="C39" s="20"/>
      <c r="D39" s="18">
        <f t="shared" si="2"/>
        <v>72192483.439999983</v>
      </c>
      <c r="E39" s="19">
        <f t="shared" si="2"/>
        <v>-29176115.831175227</v>
      </c>
      <c r="F39" s="19">
        <f t="shared" si="0"/>
        <v>43016367.60882476</v>
      </c>
      <c r="G39" s="25">
        <f t="shared" ref="G39:H96" si="5">-(D39/60)</f>
        <v>-1203208.057333333</v>
      </c>
      <c r="H39" s="25">
        <f t="shared" si="5"/>
        <v>486268.59718625376</v>
      </c>
      <c r="I39" s="19">
        <f t="shared" ref="I39:I97" si="6">I38-G39-H39</f>
        <v>1734530.9502941584</v>
      </c>
      <c r="J39" s="18">
        <f t="shared" si="1"/>
        <v>41281836.6585306</v>
      </c>
      <c r="K39" s="21">
        <f>(J27+J39+SUM(J28:J38)*2)/24</f>
        <v>42834241.859216906</v>
      </c>
    </row>
    <row r="40" spans="1:15" ht="12.75" x14ac:dyDescent="0.2">
      <c r="A40" s="1"/>
      <c r="B40" s="20">
        <v>43190</v>
      </c>
      <c r="C40" s="20"/>
      <c r="D40" s="18">
        <f t="shared" ref="D40:E55" si="7">D39</f>
        <v>72192483.439999983</v>
      </c>
      <c r="E40" s="19">
        <f t="shared" si="7"/>
        <v>-29176115.831175227</v>
      </c>
      <c r="F40" s="19">
        <f t="shared" si="0"/>
        <v>43016367.60882476</v>
      </c>
      <c r="G40" s="25">
        <f t="shared" si="5"/>
        <v>-1203208.057333333</v>
      </c>
      <c r="H40" s="25">
        <f t="shared" si="5"/>
        <v>486268.59718625376</v>
      </c>
      <c r="I40" s="19">
        <f t="shared" si="6"/>
        <v>2451470.4104412375</v>
      </c>
      <c r="J40" s="18">
        <f t="shared" si="1"/>
        <v>40564897.198383525</v>
      </c>
      <c r="K40" s="21">
        <f t="shared" ref="K40:K97" si="8">(J28+J40+SUM(J29:J39)*2)/24</f>
        <v>42659825.13585294</v>
      </c>
      <c r="N40" s="35"/>
    </row>
    <row r="41" spans="1:15" ht="12.75" x14ac:dyDescent="0.2">
      <c r="A41" s="1"/>
      <c r="B41" s="20">
        <v>43220</v>
      </c>
      <c r="C41" s="20"/>
      <c r="D41" s="18">
        <f t="shared" si="7"/>
        <v>72192483.439999983</v>
      </c>
      <c r="E41" s="19">
        <f t="shared" si="7"/>
        <v>-29176115.831175227</v>
      </c>
      <c r="F41" s="19">
        <f t="shared" si="0"/>
        <v>43016367.60882476</v>
      </c>
      <c r="G41" s="25">
        <f t="shared" si="5"/>
        <v>-1203208.057333333</v>
      </c>
      <c r="H41" s="25">
        <f t="shared" si="5"/>
        <v>486268.59718625376</v>
      </c>
      <c r="I41" s="19">
        <f t="shared" si="6"/>
        <v>3168409.8705883166</v>
      </c>
      <c r="J41" s="18">
        <f t="shared" si="1"/>
        <v>39847957.738236442</v>
      </c>
      <c r="K41" s="21">
        <f t="shared" si="8"/>
        <v>42425663.457476705</v>
      </c>
      <c r="L41" s="23"/>
    </row>
    <row r="42" spans="1:15" ht="12.75" x14ac:dyDescent="0.2">
      <c r="A42" s="1"/>
      <c r="B42" s="20">
        <v>43251</v>
      </c>
      <c r="C42" s="20"/>
      <c r="D42" s="18">
        <f t="shared" si="7"/>
        <v>72192483.439999983</v>
      </c>
      <c r="E42" s="19">
        <f t="shared" si="7"/>
        <v>-29176115.831175227</v>
      </c>
      <c r="F42" s="19">
        <f t="shared" si="0"/>
        <v>43016367.60882476</v>
      </c>
      <c r="G42" s="25">
        <f t="shared" si="5"/>
        <v>-1203208.057333333</v>
      </c>
      <c r="H42" s="25">
        <f t="shared" si="5"/>
        <v>486268.59718625376</v>
      </c>
      <c r="I42" s="19">
        <f t="shared" si="6"/>
        <v>3885349.3307353952</v>
      </c>
      <c r="J42" s="18">
        <f t="shared" si="1"/>
        <v>39131018.278089367</v>
      </c>
      <c r="K42" s="21">
        <f t="shared" si="8"/>
        <v>42131756.824088216</v>
      </c>
    </row>
    <row r="43" spans="1:15" ht="12.75" x14ac:dyDescent="0.2">
      <c r="A43" s="1"/>
      <c r="B43" s="20">
        <v>43281</v>
      </c>
      <c r="C43" s="20"/>
      <c r="D43" s="18">
        <f t="shared" si="7"/>
        <v>72192483.439999983</v>
      </c>
      <c r="E43" s="19">
        <f t="shared" si="7"/>
        <v>-29176115.831175227</v>
      </c>
      <c r="F43" s="19">
        <f t="shared" si="0"/>
        <v>43016367.60882476</v>
      </c>
      <c r="G43" s="25">
        <f t="shared" si="5"/>
        <v>-1203208.057333333</v>
      </c>
      <c r="H43" s="25">
        <f t="shared" si="5"/>
        <v>486268.59718625376</v>
      </c>
      <c r="I43" s="19">
        <f t="shared" si="6"/>
        <v>4602288.7908824747</v>
      </c>
      <c r="J43" s="18">
        <f t="shared" si="1"/>
        <v>38414078.817942284</v>
      </c>
      <c r="K43" s="21">
        <f t="shared" si="8"/>
        <v>41778105.235687472</v>
      </c>
      <c r="O43" s="3" t="s">
        <v>23</v>
      </c>
    </row>
    <row r="44" spans="1:15" s="23" customFormat="1" ht="12.75" x14ac:dyDescent="0.2">
      <c r="A44" s="1"/>
      <c r="B44" s="20">
        <v>43312</v>
      </c>
      <c r="C44" s="20"/>
      <c r="D44" s="18">
        <f t="shared" si="7"/>
        <v>72192483.439999983</v>
      </c>
      <c r="E44" s="19">
        <f t="shared" si="7"/>
        <v>-29176115.831175227</v>
      </c>
      <c r="F44" s="19">
        <f t="shared" si="0"/>
        <v>43016367.60882476</v>
      </c>
      <c r="G44" s="25">
        <f t="shared" si="5"/>
        <v>-1203208.057333333</v>
      </c>
      <c r="H44" s="25">
        <f t="shared" si="5"/>
        <v>486268.59718625376</v>
      </c>
      <c r="I44" s="19">
        <f t="shared" si="6"/>
        <v>5319228.2510295538</v>
      </c>
      <c r="J44" s="18">
        <f t="shared" si="1"/>
        <v>37697139.357795209</v>
      </c>
      <c r="K44" s="21">
        <f t="shared" si="8"/>
        <v>41364708.692274466</v>
      </c>
    </row>
    <row r="45" spans="1:15" ht="12.75" x14ac:dyDescent="0.2">
      <c r="A45" s="1"/>
      <c r="B45" s="20">
        <v>43343</v>
      </c>
      <c r="C45" s="20"/>
      <c r="D45" s="18">
        <f t="shared" si="7"/>
        <v>72192483.439999983</v>
      </c>
      <c r="E45" s="19">
        <f t="shared" si="7"/>
        <v>-29176115.831175227</v>
      </c>
      <c r="F45" s="19">
        <f t="shared" si="0"/>
        <v>43016367.60882476</v>
      </c>
      <c r="G45" s="25">
        <f t="shared" si="5"/>
        <v>-1203208.057333333</v>
      </c>
      <c r="H45" s="25">
        <f t="shared" si="5"/>
        <v>486268.59718625376</v>
      </c>
      <c r="I45" s="19">
        <f t="shared" si="6"/>
        <v>6036167.7111766329</v>
      </c>
      <c r="J45" s="18">
        <f t="shared" si="1"/>
        <v>36980199.897648126</v>
      </c>
      <c r="K45" s="21">
        <f t="shared" si="8"/>
        <v>40891567.193849206</v>
      </c>
    </row>
    <row r="46" spans="1:15" ht="12.75" x14ac:dyDescent="0.2">
      <c r="A46" s="1"/>
      <c r="B46" s="20">
        <v>43373</v>
      </c>
      <c r="C46" s="20"/>
      <c r="D46" s="18">
        <f t="shared" si="7"/>
        <v>72192483.439999983</v>
      </c>
      <c r="E46" s="19">
        <f t="shared" si="7"/>
        <v>-29176115.831175227</v>
      </c>
      <c r="F46" s="19">
        <f t="shared" si="0"/>
        <v>43016367.60882476</v>
      </c>
      <c r="G46" s="25">
        <f t="shared" si="5"/>
        <v>-1203208.057333333</v>
      </c>
      <c r="H46" s="25">
        <f t="shared" si="5"/>
        <v>486268.59718625376</v>
      </c>
      <c r="I46" s="19">
        <f t="shared" si="6"/>
        <v>6753107.171323712</v>
      </c>
      <c r="J46" s="18">
        <f t="shared" si="1"/>
        <v>36263260.437501051</v>
      </c>
      <c r="K46" s="21">
        <f>(J34+J46+SUM(J35:J45)*2)/24</f>
        <v>40358680.740411691</v>
      </c>
      <c r="L46" s="23"/>
    </row>
    <row r="47" spans="1:15" ht="12.75" x14ac:dyDescent="0.2">
      <c r="A47" s="1"/>
      <c r="B47" s="20">
        <v>43404</v>
      </c>
      <c r="C47" s="20"/>
      <c r="D47" s="18">
        <f t="shared" si="7"/>
        <v>72192483.439999983</v>
      </c>
      <c r="E47" s="19">
        <f t="shared" si="7"/>
        <v>-29176115.831175227</v>
      </c>
      <c r="F47" s="19">
        <f t="shared" si="0"/>
        <v>43016367.60882476</v>
      </c>
      <c r="G47" s="25">
        <f t="shared" si="5"/>
        <v>-1203208.057333333</v>
      </c>
      <c r="H47" s="25">
        <f t="shared" si="5"/>
        <v>486268.59718625376</v>
      </c>
      <c r="I47" s="19">
        <f t="shared" si="6"/>
        <v>7470046.6314707911</v>
      </c>
      <c r="J47" s="18">
        <f t="shared" si="1"/>
        <v>35546320.977353968</v>
      </c>
      <c r="K47" s="21">
        <f>(J35+J47+SUM(J36:J46)*2)/24</f>
        <v>39766049.33196193</v>
      </c>
    </row>
    <row r="48" spans="1:15" ht="12.75" x14ac:dyDescent="0.2">
      <c r="A48" s="1"/>
      <c r="B48" s="20">
        <v>43434</v>
      </c>
      <c r="C48" s="20"/>
      <c r="D48" s="18">
        <f t="shared" si="7"/>
        <v>72192483.439999983</v>
      </c>
      <c r="E48" s="19">
        <f t="shared" si="7"/>
        <v>-29176115.831175227</v>
      </c>
      <c r="F48" s="19">
        <f t="shared" si="0"/>
        <v>43016367.60882476</v>
      </c>
      <c r="G48" s="25">
        <f t="shared" si="5"/>
        <v>-1203208.057333333</v>
      </c>
      <c r="H48" s="25">
        <f t="shared" si="5"/>
        <v>486268.59718625376</v>
      </c>
      <c r="I48" s="19">
        <f t="shared" si="6"/>
        <v>8186986.0916178701</v>
      </c>
      <c r="J48" s="18">
        <f t="shared" si="1"/>
        <v>34829381.517206892</v>
      </c>
      <c r="K48" s="21">
        <f t="shared" si="8"/>
        <v>39113672.968499906</v>
      </c>
      <c r="L48" s="23"/>
    </row>
    <row r="49" spans="1:16" s="23" customFormat="1" ht="12.75" x14ac:dyDescent="0.2">
      <c r="A49" s="1"/>
      <c r="B49" s="22">
        <v>43465</v>
      </c>
      <c r="C49" s="20"/>
      <c r="D49" s="49">
        <f t="shared" si="7"/>
        <v>72192483.439999983</v>
      </c>
      <c r="E49" s="19">
        <f t="shared" si="7"/>
        <v>-29176115.831175227</v>
      </c>
      <c r="F49" s="19">
        <f t="shared" si="0"/>
        <v>43016367.60882476</v>
      </c>
      <c r="G49" s="25">
        <f t="shared" si="5"/>
        <v>-1203208.057333333</v>
      </c>
      <c r="H49" s="25">
        <f t="shared" si="5"/>
        <v>486268.59718625376</v>
      </c>
      <c r="I49" s="19">
        <f t="shared" si="6"/>
        <v>8903925.5517649483</v>
      </c>
      <c r="J49" s="18">
        <f t="shared" si="1"/>
        <v>34112442.05705981</v>
      </c>
      <c r="K49" s="21">
        <f t="shared" si="8"/>
        <v>38414078.817942284</v>
      </c>
    </row>
    <row r="50" spans="1:16" s="23" customFormat="1" ht="12.75" x14ac:dyDescent="0.2">
      <c r="A50" s="1"/>
      <c r="B50" s="20">
        <v>43496</v>
      </c>
      <c r="C50" s="20"/>
      <c r="D50" s="18">
        <f t="shared" si="7"/>
        <v>72192483.439999983</v>
      </c>
      <c r="E50" s="19">
        <f t="shared" si="7"/>
        <v>-29176115.831175227</v>
      </c>
      <c r="F50" s="19">
        <f t="shared" ref="F50:F73" si="9">SUM(D50:E50)</f>
        <v>43016367.60882476</v>
      </c>
      <c r="G50" s="25">
        <f t="shared" si="5"/>
        <v>-1203208.057333333</v>
      </c>
      <c r="H50" s="25">
        <f t="shared" si="5"/>
        <v>486268.59718625376</v>
      </c>
      <c r="I50" s="19">
        <f t="shared" si="6"/>
        <v>9620865.0119120274</v>
      </c>
      <c r="J50" s="18">
        <f t="shared" si="1"/>
        <v>33395502.596912734</v>
      </c>
      <c r="K50" s="21">
        <f>(J38+J50+SUM(J39:J49)*2)/24</f>
        <v>37697139.357795216</v>
      </c>
    </row>
    <row r="51" spans="1:16" ht="12.75" x14ac:dyDescent="0.2">
      <c r="A51" s="1"/>
      <c r="B51" s="20">
        <v>43524</v>
      </c>
      <c r="C51" s="20"/>
      <c r="D51" s="18">
        <f t="shared" si="7"/>
        <v>72192483.439999983</v>
      </c>
      <c r="E51" s="19">
        <f t="shared" si="7"/>
        <v>-29176115.831175227</v>
      </c>
      <c r="F51" s="19">
        <f t="shared" si="9"/>
        <v>43016367.60882476</v>
      </c>
      <c r="G51" s="25">
        <f t="shared" si="5"/>
        <v>-1203208.057333333</v>
      </c>
      <c r="H51" s="25">
        <f t="shared" si="5"/>
        <v>486268.59718625376</v>
      </c>
      <c r="I51" s="19">
        <f t="shared" si="6"/>
        <v>10337804.472059106</v>
      </c>
      <c r="J51" s="18">
        <f t="shared" si="1"/>
        <v>32678563.136765651</v>
      </c>
      <c r="K51" s="21">
        <f t="shared" si="8"/>
        <v>36980199.897648133</v>
      </c>
    </row>
    <row r="52" spans="1:16" ht="12.75" x14ac:dyDescent="0.2">
      <c r="A52" s="1"/>
      <c r="B52" s="20">
        <v>43555</v>
      </c>
      <c r="C52" s="20"/>
      <c r="D52" s="18">
        <f t="shared" si="7"/>
        <v>72192483.439999983</v>
      </c>
      <c r="E52" s="19">
        <f t="shared" si="7"/>
        <v>-29176115.831175227</v>
      </c>
      <c r="F52" s="19">
        <f t="shared" si="9"/>
        <v>43016367.60882476</v>
      </c>
      <c r="G52" s="25">
        <f t="shared" si="5"/>
        <v>-1203208.057333333</v>
      </c>
      <c r="H52" s="25">
        <f t="shared" si="5"/>
        <v>486268.59718625376</v>
      </c>
      <c r="I52" s="19">
        <f t="shared" si="6"/>
        <v>11054743.932206186</v>
      </c>
      <c r="J52" s="18">
        <f t="shared" si="1"/>
        <v>31961623.676618576</v>
      </c>
      <c r="K52" s="21">
        <f t="shared" si="8"/>
        <v>36263260.437501051</v>
      </c>
    </row>
    <row r="53" spans="1:16" ht="12.75" x14ac:dyDescent="0.2">
      <c r="A53" s="1"/>
      <c r="B53" s="20">
        <v>43585</v>
      </c>
      <c r="C53" s="20"/>
      <c r="D53" s="18">
        <f t="shared" si="7"/>
        <v>72192483.439999983</v>
      </c>
      <c r="E53" s="19">
        <f t="shared" si="7"/>
        <v>-29176115.831175227</v>
      </c>
      <c r="F53" s="19">
        <f t="shared" si="9"/>
        <v>43016367.60882476</v>
      </c>
      <c r="G53" s="25">
        <f t="shared" si="5"/>
        <v>-1203208.057333333</v>
      </c>
      <c r="H53" s="25">
        <f t="shared" si="5"/>
        <v>486268.59718625376</v>
      </c>
      <c r="I53" s="19">
        <f t="shared" si="6"/>
        <v>11771683.392353265</v>
      </c>
      <c r="J53" s="18">
        <f t="shared" si="1"/>
        <v>31244684.216471493</v>
      </c>
      <c r="K53" s="21">
        <f t="shared" si="8"/>
        <v>35546320.977353975</v>
      </c>
    </row>
    <row r="54" spans="1:16" ht="12.75" x14ac:dyDescent="0.2">
      <c r="A54" s="1"/>
      <c r="B54" s="20">
        <v>43616</v>
      </c>
      <c r="C54" s="20"/>
      <c r="D54" s="18">
        <f t="shared" si="7"/>
        <v>72192483.439999983</v>
      </c>
      <c r="E54" s="19">
        <f t="shared" si="7"/>
        <v>-29176115.831175227</v>
      </c>
      <c r="F54" s="19">
        <f t="shared" si="9"/>
        <v>43016367.60882476</v>
      </c>
      <c r="G54" s="25">
        <f t="shared" si="5"/>
        <v>-1203208.057333333</v>
      </c>
      <c r="H54" s="25">
        <f t="shared" si="5"/>
        <v>486268.59718625376</v>
      </c>
      <c r="I54" s="19">
        <f t="shared" si="6"/>
        <v>12488622.852500344</v>
      </c>
      <c r="J54" s="18">
        <f t="shared" si="1"/>
        <v>30527744.756324418</v>
      </c>
      <c r="K54" s="21">
        <f t="shared" si="8"/>
        <v>34829381.517206892</v>
      </c>
      <c r="L54" s="23"/>
    </row>
    <row r="55" spans="1:16" s="23" customFormat="1" ht="12.75" x14ac:dyDescent="0.2">
      <c r="A55" s="1"/>
      <c r="B55" s="20">
        <v>43646</v>
      </c>
      <c r="C55" s="20"/>
      <c r="D55" s="18">
        <f t="shared" si="7"/>
        <v>72192483.439999983</v>
      </c>
      <c r="E55" s="19">
        <f t="shared" si="7"/>
        <v>-29176115.831175227</v>
      </c>
      <c r="F55" s="19">
        <f t="shared" si="9"/>
        <v>43016367.60882476</v>
      </c>
      <c r="G55" s="25">
        <f t="shared" si="5"/>
        <v>-1203208.057333333</v>
      </c>
      <c r="H55" s="25">
        <f t="shared" si="5"/>
        <v>486268.59718625376</v>
      </c>
      <c r="I55" s="19">
        <f t="shared" si="6"/>
        <v>13205562.312647423</v>
      </c>
      <c r="J55" s="18">
        <f t="shared" si="1"/>
        <v>29810805.296177335</v>
      </c>
      <c r="K55" s="21">
        <f t="shared" si="8"/>
        <v>34112442.057059817</v>
      </c>
      <c r="M55" s="3"/>
      <c r="N55" s="3"/>
      <c r="O55" s="3"/>
      <c r="P55" s="19"/>
    </row>
    <row r="56" spans="1:16" ht="15" x14ac:dyDescent="0.35">
      <c r="A56" s="1"/>
      <c r="B56" s="20">
        <v>43677</v>
      </c>
      <c r="C56" s="20"/>
      <c r="D56" s="18">
        <f t="shared" ref="D56:E71" si="10">D55</f>
        <v>72192483.439999983</v>
      </c>
      <c r="E56" s="19">
        <f t="shared" si="10"/>
        <v>-29176115.831175227</v>
      </c>
      <c r="F56" s="19">
        <f t="shared" si="9"/>
        <v>43016367.60882476</v>
      </c>
      <c r="G56" s="25">
        <f t="shared" si="5"/>
        <v>-1203208.057333333</v>
      </c>
      <c r="H56" s="25">
        <f t="shared" si="5"/>
        <v>486268.59718625376</v>
      </c>
      <c r="I56" s="19">
        <f t="shared" si="6"/>
        <v>13922501.772794502</v>
      </c>
      <c r="J56" s="18">
        <f t="shared" si="1"/>
        <v>29093865.83603026</v>
      </c>
      <c r="K56" s="21">
        <f t="shared" si="8"/>
        <v>33395502.59691273</v>
      </c>
      <c r="P56" s="43"/>
    </row>
    <row r="57" spans="1:16" ht="12.75" x14ac:dyDescent="0.2">
      <c r="A57" s="1"/>
      <c r="B57" s="20">
        <v>43708</v>
      </c>
      <c r="C57" s="20"/>
      <c r="D57" s="18">
        <f t="shared" si="10"/>
        <v>72192483.439999983</v>
      </c>
      <c r="E57" s="19">
        <f t="shared" si="10"/>
        <v>-29176115.831175227</v>
      </c>
      <c r="F57" s="19">
        <f t="shared" si="9"/>
        <v>43016367.60882476</v>
      </c>
      <c r="G57" s="25">
        <f t="shared" si="5"/>
        <v>-1203208.057333333</v>
      </c>
      <c r="H57" s="25">
        <f t="shared" si="5"/>
        <v>486268.59718625376</v>
      </c>
      <c r="I57" s="19">
        <f t="shared" si="6"/>
        <v>14639441.232941581</v>
      </c>
      <c r="J57" s="18">
        <f t="shared" si="1"/>
        <v>28376926.375883177</v>
      </c>
      <c r="K57" s="21">
        <f>(J45+J57+SUM(J46:J56)*2)/24</f>
        <v>32678563.136765655</v>
      </c>
      <c r="P57" s="19"/>
    </row>
    <row r="58" spans="1:16" ht="12.75" x14ac:dyDescent="0.2">
      <c r="A58" s="1"/>
      <c r="B58" s="20">
        <v>43738</v>
      </c>
      <c r="C58" s="20"/>
      <c r="D58" s="18">
        <f t="shared" si="10"/>
        <v>72192483.439999983</v>
      </c>
      <c r="E58" s="19">
        <f t="shared" si="10"/>
        <v>-29176115.831175227</v>
      </c>
      <c r="F58" s="19">
        <f t="shared" si="9"/>
        <v>43016367.60882476</v>
      </c>
      <c r="G58" s="25">
        <f t="shared" si="5"/>
        <v>-1203208.057333333</v>
      </c>
      <c r="H58" s="25">
        <f t="shared" si="5"/>
        <v>486268.59718625376</v>
      </c>
      <c r="I58" s="19">
        <f t="shared" si="6"/>
        <v>15356380.69308866</v>
      </c>
      <c r="J58" s="18">
        <f t="shared" si="1"/>
        <v>27659986.915736102</v>
      </c>
      <c r="K58" s="21">
        <f t="shared" si="8"/>
        <v>31961623.676618572</v>
      </c>
      <c r="L58" s="23"/>
    </row>
    <row r="59" spans="1:16" s="23" customFormat="1" ht="12.75" x14ac:dyDescent="0.2">
      <c r="A59" s="1"/>
      <c r="B59" s="20">
        <v>43769</v>
      </c>
      <c r="C59" s="20"/>
      <c r="D59" s="18">
        <f t="shared" si="10"/>
        <v>72192483.439999983</v>
      </c>
      <c r="E59" s="19">
        <f t="shared" si="10"/>
        <v>-29176115.831175227</v>
      </c>
      <c r="F59" s="19">
        <f t="shared" si="9"/>
        <v>43016367.60882476</v>
      </c>
      <c r="G59" s="25">
        <f t="shared" si="5"/>
        <v>-1203208.057333333</v>
      </c>
      <c r="H59" s="25">
        <f t="shared" si="5"/>
        <v>486268.59718625376</v>
      </c>
      <c r="I59" s="19">
        <f t="shared" si="6"/>
        <v>16073320.153235739</v>
      </c>
      <c r="J59" s="18">
        <f t="shared" si="1"/>
        <v>26943047.455589019</v>
      </c>
      <c r="K59" s="21">
        <f t="shared" si="8"/>
        <v>31244684.216471493</v>
      </c>
      <c r="M59" s="3"/>
      <c r="N59" s="3"/>
      <c r="O59" s="3"/>
      <c r="P59" s="3"/>
    </row>
    <row r="60" spans="1:16" ht="12.75" x14ac:dyDescent="0.2">
      <c r="A60" s="1"/>
      <c r="B60" s="20">
        <v>43799</v>
      </c>
      <c r="C60" s="20"/>
      <c r="D60" s="18">
        <f t="shared" si="10"/>
        <v>72192483.439999983</v>
      </c>
      <c r="E60" s="19">
        <f t="shared" si="10"/>
        <v>-29176115.831175227</v>
      </c>
      <c r="F60" s="19">
        <f t="shared" si="9"/>
        <v>43016367.60882476</v>
      </c>
      <c r="G60" s="25">
        <f t="shared" si="5"/>
        <v>-1203208.057333333</v>
      </c>
      <c r="H60" s="25">
        <f t="shared" si="5"/>
        <v>486268.59718625376</v>
      </c>
      <c r="I60" s="19">
        <f t="shared" si="6"/>
        <v>16790259.61338282</v>
      </c>
      <c r="J60" s="18">
        <f t="shared" si="1"/>
        <v>26226107.99544194</v>
      </c>
      <c r="K60" s="21">
        <f t="shared" si="8"/>
        <v>30527744.75632441</v>
      </c>
    </row>
    <row r="61" spans="1:16" ht="12.75" x14ac:dyDescent="0.2">
      <c r="A61" s="1"/>
      <c r="B61" s="22">
        <v>43830</v>
      </c>
      <c r="C61" s="20"/>
      <c r="D61" s="18">
        <f t="shared" si="10"/>
        <v>72192483.439999983</v>
      </c>
      <c r="E61" s="19">
        <f t="shared" si="10"/>
        <v>-29176115.831175227</v>
      </c>
      <c r="F61" s="19">
        <f t="shared" si="9"/>
        <v>43016367.60882476</v>
      </c>
      <c r="G61" s="25">
        <f t="shared" si="5"/>
        <v>-1203208.057333333</v>
      </c>
      <c r="H61" s="25">
        <f t="shared" si="5"/>
        <v>486268.59718625376</v>
      </c>
      <c r="I61" s="19">
        <f t="shared" si="6"/>
        <v>17507199.073529899</v>
      </c>
      <c r="J61" s="18">
        <f t="shared" si="1"/>
        <v>25509168.535294861</v>
      </c>
      <c r="K61" s="21">
        <f t="shared" si="8"/>
        <v>29810805.296177328</v>
      </c>
    </row>
    <row r="62" spans="1:16" ht="12.75" x14ac:dyDescent="0.2">
      <c r="A62" s="1"/>
      <c r="B62" s="20">
        <v>43861</v>
      </c>
      <c r="C62" s="20"/>
      <c r="D62" s="18">
        <f t="shared" si="10"/>
        <v>72192483.439999983</v>
      </c>
      <c r="E62" s="19">
        <f t="shared" si="10"/>
        <v>-29176115.831175227</v>
      </c>
      <c r="F62" s="19">
        <f t="shared" si="9"/>
        <v>43016367.60882476</v>
      </c>
      <c r="G62" s="25">
        <f t="shared" si="5"/>
        <v>-1203208.057333333</v>
      </c>
      <c r="H62" s="25">
        <f t="shared" si="5"/>
        <v>486268.59718625376</v>
      </c>
      <c r="I62" s="19">
        <f t="shared" si="6"/>
        <v>18224138.533676978</v>
      </c>
      <c r="J62" s="18">
        <f t="shared" si="1"/>
        <v>24792229.075147782</v>
      </c>
      <c r="K62" s="21">
        <f t="shared" si="8"/>
        <v>29093865.836030256</v>
      </c>
    </row>
    <row r="63" spans="1:16" ht="12.75" x14ac:dyDescent="0.2">
      <c r="A63" s="1"/>
      <c r="B63" s="20">
        <v>43889</v>
      </c>
      <c r="C63" s="33"/>
      <c r="D63" s="18">
        <f t="shared" si="10"/>
        <v>72192483.439999983</v>
      </c>
      <c r="E63" s="19">
        <f t="shared" si="10"/>
        <v>-29176115.831175227</v>
      </c>
      <c r="F63" s="19">
        <f t="shared" si="9"/>
        <v>43016367.60882476</v>
      </c>
      <c r="G63" s="25">
        <f t="shared" si="5"/>
        <v>-1203208.057333333</v>
      </c>
      <c r="H63" s="25">
        <f t="shared" si="5"/>
        <v>486268.59718625376</v>
      </c>
      <c r="I63" s="19">
        <f t="shared" si="6"/>
        <v>18941077.993824057</v>
      </c>
      <c r="J63" s="18">
        <f t="shared" si="1"/>
        <v>24075289.615000702</v>
      </c>
      <c r="K63" s="21">
        <f t="shared" si="8"/>
        <v>28376926.375883177</v>
      </c>
      <c r="L63" s="23"/>
    </row>
    <row r="64" spans="1:16" ht="12.75" x14ac:dyDescent="0.2">
      <c r="A64" s="1"/>
      <c r="B64" s="20">
        <v>43921</v>
      </c>
      <c r="C64" s="33"/>
      <c r="D64" s="18">
        <f t="shared" si="10"/>
        <v>72192483.439999983</v>
      </c>
      <c r="E64" s="19">
        <f t="shared" si="10"/>
        <v>-29176115.831175227</v>
      </c>
      <c r="F64" s="19">
        <f t="shared" si="9"/>
        <v>43016367.60882476</v>
      </c>
      <c r="G64" s="25">
        <f t="shared" si="5"/>
        <v>-1203208.057333333</v>
      </c>
      <c r="H64" s="25">
        <f t="shared" si="5"/>
        <v>486268.59718625376</v>
      </c>
      <c r="I64" s="19">
        <f t="shared" si="6"/>
        <v>19658017.453971136</v>
      </c>
      <c r="J64" s="18">
        <f t="shared" si="1"/>
        <v>23358350.154853623</v>
      </c>
      <c r="K64" s="21">
        <f t="shared" si="8"/>
        <v>27659986.915736105</v>
      </c>
    </row>
    <row r="65" spans="1:13" ht="12.75" x14ac:dyDescent="0.2">
      <c r="A65" s="1"/>
      <c r="B65" s="20">
        <v>43951</v>
      </c>
      <c r="C65" s="33"/>
      <c r="D65" s="18">
        <f t="shared" si="10"/>
        <v>72192483.439999983</v>
      </c>
      <c r="E65" s="19">
        <f t="shared" si="10"/>
        <v>-29176115.831175227</v>
      </c>
      <c r="F65" s="19">
        <f t="shared" si="9"/>
        <v>43016367.60882476</v>
      </c>
      <c r="G65" s="25">
        <f t="shared" si="5"/>
        <v>-1203208.057333333</v>
      </c>
      <c r="H65" s="25">
        <f t="shared" si="5"/>
        <v>486268.59718625376</v>
      </c>
      <c r="I65" s="19">
        <f t="shared" si="6"/>
        <v>20374956.914118215</v>
      </c>
      <c r="J65" s="18">
        <f t="shared" si="1"/>
        <v>22641410.694706544</v>
      </c>
      <c r="K65" s="21">
        <f t="shared" si="8"/>
        <v>26943047.455589022</v>
      </c>
    </row>
    <row r="66" spans="1:13" ht="12.75" x14ac:dyDescent="0.2">
      <c r="B66" s="26">
        <v>43982</v>
      </c>
      <c r="C66" s="46"/>
      <c r="D66" s="28">
        <f t="shared" si="10"/>
        <v>72192483.439999983</v>
      </c>
      <c r="E66" s="29">
        <f t="shared" si="10"/>
        <v>-29176115.831175227</v>
      </c>
      <c r="F66" s="29">
        <f t="shared" si="9"/>
        <v>43016367.60882476</v>
      </c>
      <c r="G66" s="30">
        <f t="shared" si="5"/>
        <v>-1203208.057333333</v>
      </c>
      <c r="H66" s="30">
        <f t="shared" si="5"/>
        <v>486268.59718625376</v>
      </c>
      <c r="I66" s="29">
        <f t="shared" si="6"/>
        <v>21091896.374265295</v>
      </c>
      <c r="J66" s="28">
        <f t="shared" si="1"/>
        <v>21924471.234559465</v>
      </c>
      <c r="K66" s="31">
        <f t="shared" si="8"/>
        <v>26226107.995441943</v>
      </c>
      <c r="L66" s="23"/>
      <c r="M66" s="23"/>
    </row>
    <row r="67" spans="1:13" ht="12.75" x14ac:dyDescent="0.2">
      <c r="B67" s="32">
        <v>44012</v>
      </c>
      <c r="C67" s="47"/>
      <c r="D67" s="18">
        <f t="shared" si="10"/>
        <v>72192483.439999983</v>
      </c>
      <c r="E67" s="19">
        <f t="shared" si="10"/>
        <v>-29176115.831175227</v>
      </c>
      <c r="F67" s="19">
        <f t="shared" si="9"/>
        <v>43016367.60882476</v>
      </c>
      <c r="G67" s="25">
        <f t="shared" si="5"/>
        <v>-1203208.057333333</v>
      </c>
      <c r="H67" s="25">
        <f t="shared" si="5"/>
        <v>486268.59718625376</v>
      </c>
      <c r="I67" s="19">
        <f t="shared" si="6"/>
        <v>21808835.834412374</v>
      </c>
      <c r="J67" s="18">
        <f t="shared" si="1"/>
        <v>21207531.774412386</v>
      </c>
      <c r="K67" s="34">
        <f t="shared" si="8"/>
        <v>25509168.535294861</v>
      </c>
      <c r="L67" s="23"/>
      <c r="M67" s="23"/>
    </row>
    <row r="68" spans="1:13" ht="12.75" x14ac:dyDescent="0.2">
      <c r="B68" s="32">
        <v>44043</v>
      </c>
      <c r="C68" s="47"/>
      <c r="D68" s="18">
        <f t="shared" si="10"/>
        <v>72192483.439999983</v>
      </c>
      <c r="E68" s="19">
        <f t="shared" si="10"/>
        <v>-29176115.831175227</v>
      </c>
      <c r="F68" s="19">
        <f t="shared" si="9"/>
        <v>43016367.60882476</v>
      </c>
      <c r="G68" s="25">
        <f t="shared" si="5"/>
        <v>-1203208.057333333</v>
      </c>
      <c r="H68" s="25">
        <f t="shared" si="5"/>
        <v>486268.59718625376</v>
      </c>
      <c r="I68" s="19">
        <f t="shared" si="6"/>
        <v>22525775.294559453</v>
      </c>
      <c r="J68" s="18">
        <f t="shared" si="1"/>
        <v>20490592.314265307</v>
      </c>
      <c r="K68" s="34">
        <f>(J56+J68+SUM(J57:J67)*2)/24</f>
        <v>24792229.075147782</v>
      </c>
      <c r="L68" s="23"/>
      <c r="M68" s="23"/>
    </row>
    <row r="69" spans="1:13" ht="12.75" x14ac:dyDescent="0.2">
      <c r="B69" s="32">
        <v>44074</v>
      </c>
      <c r="C69" s="47"/>
      <c r="D69" s="18">
        <f t="shared" si="10"/>
        <v>72192483.439999983</v>
      </c>
      <c r="E69" s="19">
        <f t="shared" si="10"/>
        <v>-29176115.831175227</v>
      </c>
      <c r="F69" s="19">
        <f t="shared" si="9"/>
        <v>43016367.60882476</v>
      </c>
      <c r="G69" s="25">
        <f t="shared" si="5"/>
        <v>-1203208.057333333</v>
      </c>
      <c r="H69" s="25">
        <f t="shared" si="5"/>
        <v>486268.59718625376</v>
      </c>
      <c r="I69" s="19">
        <f t="shared" si="6"/>
        <v>23242714.754706532</v>
      </c>
      <c r="J69" s="18">
        <f t="shared" si="1"/>
        <v>19773652.854118228</v>
      </c>
      <c r="K69" s="34">
        <f t="shared" si="8"/>
        <v>24075289.615000706</v>
      </c>
      <c r="L69" s="23"/>
      <c r="M69" s="23"/>
    </row>
    <row r="70" spans="1:13" ht="12.75" x14ac:dyDescent="0.2">
      <c r="B70" s="32">
        <v>44104</v>
      </c>
      <c r="C70" s="47"/>
      <c r="D70" s="18">
        <f t="shared" si="10"/>
        <v>72192483.439999983</v>
      </c>
      <c r="E70" s="19">
        <f t="shared" si="10"/>
        <v>-29176115.831175227</v>
      </c>
      <c r="F70" s="19">
        <f t="shared" si="9"/>
        <v>43016367.60882476</v>
      </c>
      <c r="G70" s="25">
        <f t="shared" si="5"/>
        <v>-1203208.057333333</v>
      </c>
      <c r="H70" s="25">
        <f t="shared" si="5"/>
        <v>486268.59718625376</v>
      </c>
      <c r="I70" s="19">
        <f t="shared" si="6"/>
        <v>23959654.214853611</v>
      </c>
      <c r="J70" s="18">
        <f t="shared" si="1"/>
        <v>19056713.393971149</v>
      </c>
      <c r="K70" s="34">
        <f t="shared" si="8"/>
        <v>23358350.154853627</v>
      </c>
      <c r="L70" s="23"/>
      <c r="M70" s="23"/>
    </row>
    <row r="71" spans="1:13" ht="12.75" x14ac:dyDescent="0.2">
      <c r="B71" s="32">
        <v>44135</v>
      </c>
      <c r="C71" s="47"/>
      <c r="D71" s="18">
        <f t="shared" si="10"/>
        <v>72192483.439999983</v>
      </c>
      <c r="E71" s="19">
        <f t="shared" si="10"/>
        <v>-29176115.831175227</v>
      </c>
      <c r="F71" s="19">
        <f t="shared" si="9"/>
        <v>43016367.60882476</v>
      </c>
      <c r="G71" s="25">
        <f t="shared" si="5"/>
        <v>-1203208.057333333</v>
      </c>
      <c r="H71" s="25">
        <f t="shared" si="5"/>
        <v>486268.59718625376</v>
      </c>
      <c r="I71" s="19">
        <f t="shared" si="6"/>
        <v>24676593.67500069</v>
      </c>
      <c r="J71" s="18">
        <f t="shared" si="1"/>
        <v>18339773.93382407</v>
      </c>
      <c r="K71" s="34">
        <f t="shared" si="8"/>
        <v>22641410.694706544</v>
      </c>
      <c r="L71" s="23"/>
      <c r="M71" s="23"/>
    </row>
    <row r="72" spans="1:13" ht="12.75" x14ac:dyDescent="0.2">
      <c r="B72" s="32">
        <v>44165</v>
      </c>
      <c r="C72" s="47"/>
      <c r="D72" s="18">
        <f t="shared" ref="D72:E87" si="11">D71</f>
        <v>72192483.439999983</v>
      </c>
      <c r="E72" s="19">
        <f t="shared" si="11"/>
        <v>-29176115.831175227</v>
      </c>
      <c r="F72" s="19">
        <f t="shared" si="9"/>
        <v>43016367.60882476</v>
      </c>
      <c r="G72" s="25">
        <f t="shared" si="5"/>
        <v>-1203208.057333333</v>
      </c>
      <c r="H72" s="25">
        <f t="shared" si="5"/>
        <v>486268.59718625376</v>
      </c>
      <c r="I72" s="19">
        <f t="shared" si="6"/>
        <v>25393533.135147769</v>
      </c>
      <c r="J72" s="18">
        <f t="shared" si="1"/>
        <v>17622834.473676991</v>
      </c>
      <c r="K72" s="34">
        <f t="shared" si="8"/>
        <v>21924471.234559465</v>
      </c>
      <c r="L72" s="23"/>
      <c r="M72" s="23"/>
    </row>
    <row r="73" spans="1:13" ht="12.75" x14ac:dyDescent="0.2">
      <c r="B73" s="36">
        <v>44196</v>
      </c>
      <c r="C73" s="47"/>
      <c r="D73" s="18">
        <f t="shared" si="11"/>
        <v>72192483.439999983</v>
      </c>
      <c r="E73" s="19">
        <f t="shared" si="11"/>
        <v>-29176115.831175227</v>
      </c>
      <c r="F73" s="19">
        <f t="shared" si="9"/>
        <v>43016367.60882476</v>
      </c>
      <c r="G73" s="25">
        <f t="shared" si="5"/>
        <v>-1203208.057333333</v>
      </c>
      <c r="H73" s="25">
        <f t="shared" si="5"/>
        <v>486268.59718625376</v>
      </c>
      <c r="I73" s="19">
        <f t="shared" si="6"/>
        <v>26110472.595294848</v>
      </c>
      <c r="J73" s="18">
        <f t="shared" si="1"/>
        <v>16905895.013529912</v>
      </c>
      <c r="K73" s="34">
        <f t="shared" si="8"/>
        <v>21207531.774412386</v>
      </c>
      <c r="L73" s="23"/>
      <c r="M73" s="23"/>
    </row>
    <row r="74" spans="1:13" ht="12.75" x14ac:dyDescent="0.2">
      <c r="B74" s="32">
        <v>44227</v>
      </c>
      <c r="C74" s="47"/>
      <c r="D74" s="18">
        <f t="shared" si="11"/>
        <v>72192483.439999983</v>
      </c>
      <c r="E74" s="19">
        <f t="shared" si="11"/>
        <v>-29176115.831175227</v>
      </c>
      <c r="F74" s="19">
        <f t="shared" ref="F74:F84" si="12">SUM(D74:E74)</f>
        <v>43016367.60882476</v>
      </c>
      <c r="G74" s="25">
        <f t="shared" si="5"/>
        <v>-1203208.057333333</v>
      </c>
      <c r="H74" s="25">
        <f t="shared" si="5"/>
        <v>486268.59718625376</v>
      </c>
      <c r="I74" s="19">
        <f t="shared" si="6"/>
        <v>26827412.055441927</v>
      </c>
      <c r="J74" s="18">
        <f t="shared" si="1"/>
        <v>16188955.553382833</v>
      </c>
      <c r="K74" s="34">
        <f t="shared" si="8"/>
        <v>20490592.314265307</v>
      </c>
      <c r="L74" s="23"/>
      <c r="M74" s="23"/>
    </row>
    <row r="75" spans="1:13" ht="12.75" x14ac:dyDescent="0.2">
      <c r="B75" s="32">
        <v>44255</v>
      </c>
      <c r="C75" s="47"/>
      <c r="D75" s="18">
        <f t="shared" si="11"/>
        <v>72192483.439999983</v>
      </c>
      <c r="E75" s="19">
        <f t="shared" si="11"/>
        <v>-29176115.831175227</v>
      </c>
      <c r="F75" s="19">
        <f t="shared" si="12"/>
        <v>43016367.60882476</v>
      </c>
      <c r="G75" s="25">
        <f t="shared" si="5"/>
        <v>-1203208.057333333</v>
      </c>
      <c r="H75" s="25">
        <f t="shared" si="5"/>
        <v>486268.59718625376</v>
      </c>
      <c r="I75" s="19">
        <f t="shared" si="6"/>
        <v>27544351.515589006</v>
      </c>
      <c r="J75" s="18">
        <f t="shared" si="1"/>
        <v>15472016.093235753</v>
      </c>
      <c r="K75" s="34">
        <f t="shared" si="8"/>
        <v>19773652.854118224</v>
      </c>
      <c r="L75" s="23"/>
      <c r="M75" s="23"/>
    </row>
    <row r="76" spans="1:13" ht="12.75" x14ac:dyDescent="0.2">
      <c r="B76" s="32">
        <v>44286</v>
      </c>
      <c r="C76" s="47"/>
      <c r="D76" s="18">
        <f t="shared" si="11"/>
        <v>72192483.439999983</v>
      </c>
      <c r="E76" s="19">
        <f t="shared" si="11"/>
        <v>-29176115.831175227</v>
      </c>
      <c r="F76" s="19">
        <f t="shared" si="12"/>
        <v>43016367.60882476</v>
      </c>
      <c r="G76" s="25">
        <f t="shared" si="5"/>
        <v>-1203208.057333333</v>
      </c>
      <c r="H76" s="25">
        <f t="shared" si="5"/>
        <v>486268.59718625376</v>
      </c>
      <c r="I76" s="19">
        <f t="shared" si="6"/>
        <v>28261290.975736085</v>
      </c>
      <c r="J76" s="18">
        <f t="shared" si="1"/>
        <v>14755076.633088674</v>
      </c>
      <c r="K76" s="34">
        <f t="shared" si="8"/>
        <v>19056713.393971149</v>
      </c>
      <c r="L76" s="23"/>
      <c r="M76" s="23"/>
    </row>
    <row r="77" spans="1:13" ht="12.75" x14ac:dyDescent="0.2">
      <c r="B77" s="37">
        <v>44316</v>
      </c>
      <c r="C77" s="48"/>
      <c r="D77" s="39">
        <f t="shared" si="11"/>
        <v>72192483.439999983</v>
      </c>
      <c r="E77" s="40">
        <f t="shared" si="11"/>
        <v>-29176115.831175227</v>
      </c>
      <c r="F77" s="40">
        <f t="shared" si="12"/>
        <v>43016367.60882476</v>
      </c>
      <c r="G77" s="41">
        <f t="shared" si="5"/>
        <v>-1203208.057333333</v>
      </c>
      <c r="H77" s="41">
        <f t="shared" si="5"/>
        <v>486268.59718625376</v>
      </c>
      <c r="I77" s="40">
        <f t="shared" si="6"/>
        <v>28978230.435883164</v>
      </c>
      <c r="J77" s="39">
        <f t="shared" si="1"/>
        <v>14038137.172941595</v>
      </c>
      <c r="K77" s="42">
        <f t="shared" si="8"/>
        <v>18339773.93382407</v>
      </c>
      <c r="L77" s="23"/>
      <c r="M77" s="23"/>
    </row>
    <row r="78" spans="1:13" ht="12.75" x14ac:dyDescent="0.2">
      <c r="B78" s="20">
        <v>44347</v>
      </c>
      <c r="C78" s="23"/>
      <c r="D78" s="18">
        <f t="shared" si="11"/>
        <v>72192483.439999983</v>
      </c>
      <c r="E78" s="19">
        <f t="shared" si="11"/>
        <v>-29176115.831175227</v>
      </c>
      <c r="F78" s="19">
        <f t="shared" si="12"/>
        <v>43016367.60882476</v>
      </c>
      <c r="G78" s="25">
        <f t="shared" si="5"/>
        <v>-1203208.057333333</v>
      </c>
      <c r="H78" s="25">
        <f t="shared" si="5"/>
        <v>486268.59718625376</v>
      </c>
      <c r="I78" s="19">
        <f t="shared" si="6"/>
        <v>29695169.896030243</v>
      </c>
      <c r="J78" s="18">
        <f t="shared" si="1"/>
        <v>13321197.712794516</v>
      </c>
      <c r="K78" s="21">
        <f t="shared" si="8"/>
        <v>17622834.473676991</v>
      </c>
      <c r="L78" s="23"/>
      <c r="M78" s="23"/>
    </row>
    <row r="79" spans="1:13" ht="12.75" x14ac:dyDescent="0.2">
      <c r="B79" s="20">
        <v>44377</v>
      </c>
      <c r="C79" s="23"/>
      <c r="D79" s="18">
        <f t="shared" si="11"/>
        <v>72192483.439999983</v>
      </c>
      <c r="E79" s="19">
        <f t="shared" si="11"/>
        <v>-29176115.831175227</v>
      </c>
      <c r="F79" s="19">
        <f t="shared" si="12"/>
        <v>43016367.60882476</v>
      </c>
      <c r="G79" s="25">
        <f t="shared" si="5"/>
        <v>-1203208.057333333</v>
      </c>
      <c r="H79" s="25">
        <f t="shared" si="5"/>
        <v>486268.59718625376</v>
      </c>
      <c r="I79" s="19">
        <f t="shared" si="6"/>
        <v>30412109.356177323</v>
      </c>
      <c r="J79" s="18">
        <f t="shared" si="1"/>
        <v>12604258.252647437</v>
      </c>
      <c r="K79" s="21">
        <f t="shared" si="8"/>
        <v>16905895.013529912</v>
      </c>
      <c r="L79" s="23"/>
      <c r="M79" s="23"/>
    </row>
    <row r="80" spans="1:13" ht="12.75" x14ac:dyDescent="0.2">
      <c r="B80" s="20">
        <v>44408</v>
      </c>
      <c r="C80" s="23"/>
      <c r="D80" s="18">
        <f t="shared" si="11"/>
        <v>72192483.439999983</v>
      </c>
      <c r="E80" s="19">
        <f t="shared" si="11"/>
        <v>-29176115.831175227</v>
      </c>
      <c r="F80" s="19">
        <f t="shared" si="12"/>
        <v>43016367.60882476</v>
      </c>
      <c r="G80" s="25">
        <f t="shared" si="5"/>
        <v>-1203208.057333333</v>
      </c>
      <c r="H80" s="25">
        <f t="shared" si="5"/>
        <v>486268.59718625376</v>
      </c>
      <c r="I80" s="19">
        <f t="shared" si="6"/>
        <v>31129048.816324402</v>
      </c>
      <c r="J80" s="18">
        <f t="shared" si="1"/>
        <v>11887318.792500358</v>
      </c>
      <c r="K80" s="21">
        <f t="shared" si="8"/>
        <v>16188955.553382831</v>
      </c>
      <c r="L80" s="23"/>
      <c r="M80" s="23"/>
    </row>
    <row r="81" spans="2:13" s="23" customFormat="1" ht="12.75" x14ac:dyDescent="0.2">
      <c r="B81" s="20">
        <v>44439</v>
      </c>
      <c r="D81" s="18">
        <f t="shared" si="11"/>
        <v>72192483.439999983</v>
      </c>
      <c r="E81" s="19">
        <f t="shared" si="11"/>
        <v>-29176115.831175227</v>
      </c>
      <c r="F81" s="19">
        <f t="shared" si="12"/>
        <v>43016367.60882476</v>
      </c>
      <c r="G81" s="25">
        <f t="shared" si="5"/>
        <v>-1203208.057333333</v>
      </c>
      <c r="H81" s="25">
        <f t="shared" si="5"/>
        <v>486268.59718625376</v>
      </c>
      <c r="I81" s="19">
        <f t="shared" si="6"/>
        <v>31845988.276471481</v>
      </c>
      <c r="J81" s="18">
        <f t="shared" si="1"/>
        <v>11170379.332353279</v>
      </c>
      <c r="K81" s="21">
        <f t="shared" si="8"/>
        <v>15472016.093235753</v>
      </c>
    </row>
    <row r="82" spans="2:13" ht="12.75" x14ac:dyDescent="0.2">
      <c r="B82" s="20">
        <v>44469</v>
      </c>
      <c r="C82" s="23"/>
      <c r="D82" s="18">
        <f t="shared" si="11"/>
        <v>72192483.439999983</v>
      </c>
      <c r="E82" s="19">
        <f t="shared" si="11"/>
        <v>-29176115.831175227</v>
      </c>
      <c r="F82" s="19">
        <f t="shared" si="12"/>
        <v>43016367.60882476</v>
      </c>
      <c r="G82" s="25">
        <f t="shared" si="5"/>
        <v>-1203208.057333333</v>
      </c>
      <c r="H82" s="25">
        <f t="shared" si="5"/>
        <v>486268.59718625376</v>
      </c>
      <c r="I82" s="19">
        <f t="shared" si="6"/>
        <v>32562927.73661856</v>
      </c>
      <c r="J82" s="18">
        <f t="shared" si="1"/>
        <v>10453439.8722062</v>
      </c>
      <c r="K82" s="21">
        <f t="shared" si="8"/>
        <v>14755076.633088671</v>
      </c>
      <c r="L82" s="23"/>
      <c r="M82" s="23"/>
    </row>
    <row r="83" spans="2:13" ht="12.75" x14ac:dyDescent="0.2">
      <c r="B83" s="20">
        <v>44500</v>
      </c>
      <c r="C83" s="23"/>
      <c r="D83" s="18">
        <f t="shared" si="11"/>
        <v>72192483.439999983</v>
      </c>
      <c r="E83" s="19">
        <f t="shared" si="11"/>
        <v>-29176115.831175227</v>
      </c>
      <c r="F83" s="19">
        <f t="shared" si="12"/>
        <v>43016367.60882476</v>
      </c>
      <c r="G83" s="25">
        <f t="shared" si="5"/>
        <v>-1203208.057333333</v>
      </c>
      <c r="H83" s="25">
        <f t="shared" si="5"/>
        <v>486268.59718625376</v>
      </c>
      <c r="I83" s="19">
        <f t="shared" si="6"/>
        <v>33279867.196765639</v>
      </c>
      <c r="J83" s="18">
        <f t="shared" si="1"/>
        <v>9736500.4120591208</v>
      </c>
      <c r="K83" s="21">
        <f t="shared" si="8"/>
        <v>14038137.172941595</v>
      </c>
      <c r="L83" s="23"/>
      <c r="M83" s="23"/>
    </row>
    <row r="84" spans="2:13" ht="12.75" x14ac:dyDescent="0.2">
      <c r="B84" s="20">
        <v>44530</v>
      </c>
      <c r="C84" s="23"/>
      <c r="D84" s="18">
        <f t="shared" si="11"/>
        <v>72192483.439999983</v>
      </c>
      <c r="E84" s="19">
        <f t="shared" si="11"/>
        <v>-29176115.831175227</v>
      </c>
      <c r="F84" s="19">
        <f t="shared" si="12"/>
        <v>43016367.60882476</v>
      </c>
      <c r="G84" s="25">
        <f t="shared" si="5"/>
        <v>-1203208.057333333</v>
      </c>
      <c r="H84" s="25">
        <f t="shared" si="5"/>
        <v>486268.59718625376</v>
      </c>
      <c r="I84" s="19">
        <f t="shared" si="6"/>
        <v>33996806.656912722</v>
      </c>
      <c r="J84" s="18">
        <f t="shared" si="1"/>
        <v>9019560.951912038</v>
      </c>
      <c r="K84" s="21">
        <f t="shared" si="8"/>
        <v>13321197.712794518</v>
      </c>
      <c r="L84" s="23"/>
      <c r="M84" s="23"/>
    </row>
    <row r="85" spans="2:13" s="23" customFormat="1" ht="12.75" x14ac:dyDescent="0.2">
      <c r="B85" s="22">
        <v>44561</v>
      </c>
      <c r="D85" s="18">
        <f t="shared" si="11"/>
        <v>72192483.439999983</v>
      </c>
      <c r="E85" s="19">
        <f t="shared" si="11"/>
        <v>-29176115.831175227</v>
      </c>
      <c r="F85" s="19">
        <f t="shared" ref="F85:F97" si="13">SUM(D85:E85)</f>
        <v>43016367.60882476</v>
      </c>
      <c r="G85" s="25">
        <f t="shared" si="5"/>
        <v>-1203208.057333333</v>
      </c>
      <c r="H85" s="25">
        <f t="shared" si="5"/>
        <v>486268.59718625376</v>
      </c>
      <c r="I85" s="19">
        <f t="shared" si="6"/>
        <v>34713746.117059804</v>
      </c>
      <c r="J85" s="18">
        <f t="shared" si="1"/>
        <v>8302621.4917649552</v>
      </c>
      <c r="K85" s="21">
        <f t="shared" si="8"/>
        <v>12604258.252647437</v>
      </c>
    </row>
    <row r="86" spans="2:13" ht="12.75" x14ac:dyDescent="0.2">
      <c r="B86" s="20">
        <v>44592</v>
      </c>
      <c r="C86" s="23"/>
      <c r="D86" s="18">
        <f t="shared" si="11"/>
        <v>72192483.439999983</v>
      </c>
      <c r="E86" s="19">
        <f t="shared" si="11"/>
        <v>-29176115.831175227</v>
      </c>
      <c r="F86" s="19">
        <f t="shared" si="13"/>
        <v>43016367.60882476</v>
      </c>
      <c r="G86" s="25">
        <f t="shared" si="5"/>
        <v>-1203208.057333333</v>
      </c>
      <c r="H86" s="25">
        <f t="shared" si="5"/>
        <v>486268.59718625376</v>
      </c>
      <c r="I86" s="19">
        <f t="shared" si="6"/>
        <v>35430685.577206887</v>
      </c>
      <c r="J86" s="18">
        <f t="shared" si="1"/>
        <v>7585682.0316178724</v>
      </c>
      <c r="K86" s="21">
        <f t="shared" si="8"/>
        <v>11887318.792500356</v>
      </c>
      <c r="L86" s="23"/>
      <c r="M86" s="23"/>
    </row>
    <row r="87" spans="2:13" s="23" customFormat="1" ht="12.75" x14ac:dyDescent="0.2">
      <c r="B87" s="20">
        <v>44620</v>
      </c>
      <c r="D87" s="18">
        <f t="shared" si="11"/>
        <v>72192483.439999983</v>
      </c>
      <c r="E87" s="19">
        <f t="shared" si="11"/>
        <v>-29176115.831175227</v>
      </c>
      <c r="F87" s="19">
        <f t="shared" si="13"/>
        <v>43016367.60882476</v>
      </c>
      <c r="G87" s="25">
        <f t="shared" si="5"/>
        <v>-1203208.057333333</v>
      </c>
      <c r="H87" s="25">
        <f t="shared" si="5"/>
        <v>486268.59718625376</v>
      </c>
      <c r="I87" s="19">
        <f t="shared" si="6"/>
        <v>36147625.03735397</v>
      </c>
      <c r="J87" s="18">
        <f t="shared" ref="J87:J97" si="14">F87-I87</f>
        <v>6868742.5714707896</v>
      </c>
      <c r="K87" s="21">
        <f t="shared" si="8"/>
        <v>11170379.332353277</v>
      </c>
    </row>
    <row r="88" spans="2:13" ht="12.75" x14ac:dyDescent="0.2">
      <c r="B88" s="20">
        <v>44651</v>
      </c>
      <c r="C88" s="23"/>
      <c r="D88" s="18">
        <f t="shared" ref="D88:E97" si="15">D87</f>
        <v>72192483.439999983</v>
      </c>
      <c r="E88" s="19">
        <f t="shared" si="15"/>
        <v>-29176115.831175227</v>
      </c>
      <c r="F88" s="19">
        <f t="shared" si="13"/>
        <v>43016367.60882476</v>
      </c>
      <c r="G88" s="25">
        <f t="shared" si="5"/>
        <v>-1203208.057333333</v>
      </c>
      <c r="H88" s="25">
        <f t="shared" si="5"/>
        <v>486268.59718625376</v>
      </c>
      <c r="I88" s="19">
        <f t="shared" si="6"/>
        <v>36864564.497501053</v>
      </c>
      <c r="J88" s="18">
        <f t="shared" si="14"/>
        <v>6151803.1113237068</v>
      </c>
      <c r="K88" s="21">
        <f t="shared" si="8"/>
        <v>10453439.8722062</v>
      </c>
      <c r="L88" s="23"/>
      <c r="M88" s="23"/>
    </row>
    <row r="89" spans="2:13" ht="12.75" x14ac:dyDescent="0.2">
      <c r="B89" s="20">
        <v>44681</v>
      </c>
      <c r="C89" s="23"/>
      <c r="D89" s="18">
        <f t="shared" si="15"/>
        <v>72192483.439999983</v>
      </c>
      <c r="E89" s="19">
        <f t="shared" si="15"/>
        <v>-29176115.831175227</v>
      </c>
      <c r="F89" s="19">
        <f t="shared" si="13"/>
        <v>43016367.60882476</v>
      </c>
      <c r="G89" s="25">
        <f t="shared" si="5"/>
        <v>-1203208.057333333</v>
      </c>
      <c r="H89" s="25">
        <f t="shared" si="5"/>
        <v>486268.59718625376</v>
      </c>
      <c r="I89" s="19">
        <f t="shared" si="6"/>
        <v>37581503.957648136</v>
      </c>
      <c r="J89" s="18">
        <f t="shared" si="14"/>
        <v>5434863.651176624</v>
      </c>
      <c r="K89" s="21">
        <f t="shared" si="8"/>
        <v>9736500.412059119</v>
      </c>
      <c r="L89" s="23"/>
      <c r="M89" s="23"/>
    </row>
    <row r="90" spans="2:13" ht="12.75" x14ac:dyDescent="0.2">
      <c r="B90" s="20">
        <v>44712</v>
      </c>
      <c r="C90" s="23"/>
      <c r="D90" s="18">
        <f t="shared" si="15"/>
        <v>72192483.439999983</v>
      </c>
      <c r="E90" s="19">
        <f t="shared" si="15"/>
        <v>-29176115.831175227</v>
      </c>
      <c r="F90" s="19">
        <f t="shared" si="13"/>
        <v>43016367.60882476</v>
      </c>
      <c r="G90" s="25">
        <f t="shared" si="5"/>
        <v>-1203208.057333333</v>
      </c>
      <c r="H90" s="25">
        <f t="shared" si="5"/>
        <v>486268.59718625376</v>
      </c>
      <c r="I90" s="19">
        <f t="shared" si="6"/>
        <v>38298443.417795219</v>
      </c>
      <c r="J90" s="18">
        <f t="shared" si="14"/>
        <v>4717924.1910295412</v>
      </c>
      <c r="K90" s="21">
        <f t="shared" si="8"/>
        <v>9019560.9519120362</v>
      </c>
      <c r="L90" s="23"/>
      <c r="M90" s="23"/>
    </row>
    <row r="91" spans="2:13" ht="12.75" x14ac:dyDescent="0.2">
      <c r="B91" s="20">
        <v>44742</v>
      </c>
      <c r="C91" s="23"/>
      <c r="D91" s="18">
        <f t="shared" si="15"/>
        <v>72192483.439999983</v>
      </c>
      <c r="E91" s="19">
        <f t="shared" si="15"/>
        <v>-29176115.831175227</v>
      </c>
      <c r="F91" s="19">
        <f t="shared" si="13"/>
        <v>43016367.60882476</v>
      </c>
      <c r="G91" s="25">
        <f t="shared" si="5"/>
        <v>-1203208.057333333</v>
      </c>
      <c r="H91" s="25">
        <f t="shared" si="5"/>
        <v>486268.59718625376</v>
      </c>
      <c r="I91" s="19">
        <f t="shared" si="6"/>
        <v>39015382.877942301</v>
      </c>
      <c r="J91" s="18">
        <f t="shared" si="14"/>
        <v>4000984.7308824584</v>
      </c>
      <c r="K91" s="21">
        <f t="shared" si="8"/>
        <v>8302621.4917649543</v>
      </c>
      <c r="L91" s="23"/>
      <c r="M91" s="23"/>
    </row>
    <row r="92" spans="2:13" ht="12.75" x14ac:dyDescent="0.2">
      <c r="B92" s="20">
        <v>44773</v>
      </c>
      <c r="C92" s="23"/>
      <c r="D92" s="18">
        <f t="shared" si="15"/>
        <v>72192483.439999983</v>
      </c>
      <c r="E92" s="19">
        <f t="shared" si="15"/>
        <v>-29176115.831175227</v>
      </c>
      <c r="F92" s="19">
        <f t="shared" si="13"/>
        <v>43016367.60882476</v>
      </c>
      <c r="G92" s="25">
        <f t="shared" si="5"/>
        <v>-1203208.057333333</v>
      </c>
      <c r="H92" s="25">
        <f t="shared" si="5"/>
        <v>486268.59718625376</v>
      </c>
      <c r="I92" s="19">
        <f t="shared" si="6"/>
        <v>39732322.338089384</v>
      </c>
      <c r="J92" s="18">
        <f t="shared" si="14"/>
        <v>3284045.2707353756</v>
      </c>
      <c r="K92" s="21">
        <f t="shared" si="8"/>
        <v>7585682.0316178715</v>
      </c>
      <c r="L92" s="23"/>
      <c r="M92" s="23"/>
    </row>
    <row r="93" spans="2:13" ht="12.75" x14ac:dyDescent="0.2">
      <c r="B93" s="20">
        <v>44804</v>
      </c>
      <c r="C93" s="23"/>
      <c r="D93" s="18">
        <f t="shared" si="15"/>
        <v>72192483.439999983</v>
      </c>
      <c r="E93" s="19">
        <f t="shared" si="15"/>
        <v>-29176115.831175227</v>
      </c>
      <c r="F93" s="19">
        <f t="shared" si="13"/>
        <v>43016367.60882476</v>
      </c>
      <c r="G93" s="25">
        <f t="shared" si="5"/>
        <v>-1203208.057333333</v>
      </c>
      <c r="H93" s="25">
        <f t="shared" si="5"/>
        <v>486268.59718625376</v>
      </c>
      <c r="I93" s="19">
        <f t="shared" si="6"/>
        <v>40449261.798236467</v>
      </c>
      <c r="J93" s="18">
        <f t="shared" si="14"/>
        <v>2567105.8105882928</v>
      </c>
      <c r="K93" s="21">
        <f t="shared" si="8"/>
        <v>6868742.5714707905</v>
      </c>
      <c r="L93" s="23"/>
      <c r="M93" s="23"/>
    </row>
    <row r="94" spans="2:13" ht="12.75" x14ac:dyDescent="0.2">
      <c r="B94" s="20">
        <v>44834</v>
      </c>
      <c r="C94" s="23"/>
      <c r="D94" s="18">
        <f t="shared" si="15"/>
        <v>72192483.439999983</v>
      </c>
      <c r="E94" s="19">
        <f t="shared" si="15"/>
        <v>-29176115.831175227</v>
      </c>
      <c r="F94" s="19">
        <f t="shared" si="13"/>
        <v>43016367.60882476</v>
      </c>
      <c r="G94" s="25">
        <f t="shared" si="5"/>
        <v>-1203208.057333333</v>
      </c>
      <c r="H94" s="25">
        <f t="shared" si="5"/>
        <v>486268.59718625376</v>
      </c>
      <c r="I94" s="19">
        <f t="shared" si="6"/>
        <v>41166201.25838355</v>
      </c>
      <c r="J94" s="18">
        <f t="shared" si="14"/>
        <v>1850166.35044121</v>
      </c>
      <c r="K94" s="21">
        <f t="shared" si="8"/>
        <v>6151803.1113237059</v>
      </c>
      <c r="L94" s="23"/>
      <c r="M94" s="23"/>
    </row>
    <row r="95" spans="2:13" ht="12.75" x14ac:dyDescent="0.2">
      <c r="B95" s="20">
        <v>44865</v>
      </c>
      <c r="C95" s="23"/>
      <c r="D95" s="18">
        <f t="shared" si="15"/>
        <v>72192483.439999983</v>
      </c>
      <c r="E95" s="19">
        <f t="shared" si="15"/>
        <v>-29176115.831175227</v>
      </c>
      <c r="F95" s="19">
        <f t="shared" si="13"/>
        <v>43016367.60882476</v>
      </c>
      <c r="G95" s="25">
        <f t="shared" si="5"/>
        <v>-1203208.057333333</v>
      </c>
      <c r="H95" s="25">
        <f t="shared" si="5"/>
        <v>486268.59718625376</v>
      </c>
      <c r="I95" s="19">
        <f t="shared" si="6"/>
        <v>41883140.718530633</v>
      </c>
      <c r="J95" s="18">
        <f t="shared" si="14"/>
        <v>1133226.8902941272</v>
      </c>
      <c r="K95" s="21">
        <f t="shared" si="8"/>
        <v>5434863.651176624</v>
      </c>
      <c r="L95" s="23"/>
      <c r="M95" s="23"/>
    </row>
    <row r="96" spans="2:13" ht="12.75" x14ac:dyDescent="0.2">
      <c r="B96" s="20">
        <v>44895</v>
      </c>
      <c r="C96" s="23"/>
      <c r="D96" s="18">
        <f t="shared" si="15"/>
        <v>72192483.439999983</v>
      </c>
      <c r="E96" s="19">
        <f t="shared" si="15"/>
        <v>-29176115.831175227</v>
      </c>
      <c r="F96" s="19">
        <f t="shared" si="13"/>
        <v>43016367.60882476</v>
      </c>
      <c r="G96" s="25">
        <f t="shared" si="5"/>
        <v>-1203208.057333333</v>
      </c>
      <c r="H96" s="25">
        <f t="shared" si="5"/>
        <v>486268.59718625376</v>
      </c>
      <c r="I96" s="19">
        <f t="shared" si="6"/>
        <v>42600080.178677715</v>
      </c>
      <c r="J96" s="18">
        <f t="shared" si="14"/>
        <v>416287.43014704436</v>
      </c>
      <c r="K96" s="21">
        <f t="shared" si="8"/>
        <v>4717924.1910295412</v>
      </c>
    </row>
    <row r="97" spans="2:11" ht="12.75" x14ac:dyDescent="0.2">
      <c r="B97" s="22">
        <v>44926</v>
      </c>
      <c r="C97" s="23"/>
      <c r="D97" s="18">
        <f t="shared" si="15"/>
        <v>72192483.439999983</v>
      </c>
      <c r="E97" s="19">
        <f t="shared" si="15"/>
        <v>-29176115.831175227</v>
      </c>
      <c r="F97" s="19">
        <f t="shared" si="13"/>
        <v>43016367.60882476</v>
      </c>
      <c r="G97" s="25">
        <f>G96-G37</f>
        <v>-698636.93733333296</v>
      </c>
      <c r="H97" s="25">
        <f>H96-H37</f>
        <v>282349.50718625379</v>
      </c>
      <c r="I97" s="19">
        <f t="shared" si="6"/>
        <v>43016367.60882479</v>
      </c>
      <c r="J97" s="18">
        <f t="shared" si="14"/>
        <v>0</v>
      </c>
      <c r="K97" s="21">
        <f t="shared" si="8"/>
        <v>4013511.8987991265</v>
      </c>
    </row>
    <row r="98" spans="2:11" s="23" customFormat="1" ht="12.75" x14ac:dyDescent="0.2">
      <c r="B98" s="20"/>
      <c r="D98" s="18"/>
      <c r="E98" s="18"/>
      <c r="F98" s="18"/>
      <c r="G98" s="18"/>
      <c r="H98" s="18"/>
      <c r="I98" s="19"/>
      <c r="J98" s="18"/>
      <c r="K98" s="21"/>
    </row>
    <row r="99" spans="2:11" s="23" customFormat="1" ht="12.75" x14ac:dyDescent="0.2">
      <c r="B99" s="20"/>
      <c r="D99" s="18"/>
      <c r="E99" s="18"/>
      <c r="F99" s="18"/>
      <c r="G99" s="18"/>
      <c r="H99" s="18"/>
      <c r="I99" s="19"/>
      <c r="J99" s="18"/>
      <c r="K99" s="21"/>
    </row>
    <row r="100" spans="2:11" s="23" customFormat="1" ht="12.75" x14ac:dyDescent="0.2">
      <c r="B100" s="20"/>
      <c r="D100" s="18"/>
      <c r="E100" s="18"/>
      <c r="F100" s="18"/>
      <c r="G100" s="18"/>
      <c r="H100" s="18"/>
      <c r="I100" s="19"/>
      <c r="J100" s="18"/>
      <c r="K100" s="21"/>
    </row>
    <row r="101" spans="2:11" s="23" customFormat="1" ht="12.75" x14ac:dyDescent="0.2">
      <c r="B101" s="20"/>
      <c r="D101" s="18"/>
      <c r="E101" s="18"/>
      <c r="F101" s="18"/>
      <c r="G101" s="18"/>
      <c r="H101" s="18"/>
      <c r="I101" s="19"/>
      <c r="J101" s="18"/>
      <c r="K101" s="21"/>
    </row>
    <row r="102" spans="2:11" s="23" customFormat="1" ht="12.75" x14ac:dyDescent="0.2">
      <c r="B102" s="20"/>
      <c r="D102" s="18"/>
      <c r="E102" s="18"/>
      <c r="F102" s="18"/>
      <c r="G102" s="18"/>
      <c r="H102" s="18"/>
      <c r="I102" s="19"/>
      <c r="J102" s="18"/>
      <c r="K102" s="21"/>
    </row>
    <row r="103" spans="2:11" s="23" customFormat="1" ht="12.75" x14ac:dyDescent="0.2">
      <c r="B103" s="20"/>
      <c r="D103" s="18"/>
      <c r="E103" s="18"/>
      <c r="F103" s="18"/>
      <c r="G103" s="18"/>
      <c r="H103" s="18"/>
      <c r="I103" s="19"/>
      <c r="J103" s="18"/>
      <c r="K103" s="21"/>
    </row>
    <row r="104" spans="2:11" s="23" customFormat="1" ht="12.75" x14ac:dyDescent="0.2">
      <c r="B104" s="20"/>
      <c r="D104" s="18"/>
      <c r="E104" s="18"/>
      <c r="F104" s="18"/>
      <c r="G104" s="18"/>
      <c r="H104" s="18"/>
      <c r="I104" s="19"/>
      <c r="J104" s="18"/>
      <c r="K104" s="21"/>
    </row>
    <row r="105" spans="2:11" s="23" customFormat="1" ht="12.75" x14ac:dyDescent="0.2">
      <c r="B105" s="20"/>
      <c r="D105" s="18"/>
      <c r="E105" s="18"/>
      <c r="F105" s="18"/>
      <c r="G105" s="18"/>
      <c r="H105" s="18"/>
      <c r="I105" s="19"/>
      <c r="J105" s="18"/>
      <c r="K105" s="21"/>
    </row>
    <row r="106" spans="2:11" s="23" customFormat="1" ht="12.75" x14ac:dyDescent="0.2">
      <c r="B106" s="22"/>
      <c r="D106" s="18"/>
      <c r="E106" s="18"/>
      <c r="F106" s="18"/>
      <c r="G106" s="18"/>
      <c r="H106" s="18"/>
      <c r="I106" s="19"/>
      <c r="J106" s="18"/>
      <c r="K106" s="21"/>
    </row>
    <row r="107" spans="2:11" s="23" customFormat="1" ht="12.75" x14ac:dyDescent="0.2">
      <c r="B107" s="20"/>
      <c r="D107" s="18"/>
      <c r="E107" s="18"/>
      <c r="F107" s="18"/>
      <c r="G107" s="18"/>
      <c r="H107" s="18"/>
      <c r="I107" s="19"/>
      <c r="J107" s="18"/>
      <c r="K107" s="21"/>
    </row>
    <row r="108" spans="2:11" s="23" customFormat="1" ht="12.75" x14ac:dyDescent="0.2">
      <c r="B108" s="20"/>
      <c r="D108" s="18"/>
      <c r="E108" s="18"/>
      <c r="F108" s="18"/>
      <c r="G108" s="18"/>
      <c r="H108" s="18"/>
      <c r="I108" s="19"/>
      <c r="J108" s="18"/>
      <c r="K108" s="21"/>
    </row>
    <row r="109" spans="2:11" s="23" customFormat="1" ht="12.75" x14ac:dyDescent="0.2">
      <c r="B109" s="20"/>
      <c r="D109" s="18"/>
      <c r="E109" s="18"/>
      <c r="F109" s="18"/>
      <c r="G109" s="18"/>
      <c r="H109" s="18"/>
      <c r="I109" s="19"/>
      <c r="J109" s="18"/>
      <c r="K109" s="21"/>
    </row>
    <row r="110" spans="2:11" s="23" customFormat="1" ht="12.75" x14ac:dyDescent="0.2">
      <c r="B110" s="20"/>
      <c r="D110" s="18"/>
      <c r="E110" s="18"/>
      <c r="F110" s="18"/>
      <c r="G110" s="18"/>
      <c r="H110" s="18"/>
      <c r="I110" s="19"/>
      <c r="J110" s="18"/>
      <c r="K110" s="21"/>
    </row>
    <row r="111" spans="2:11" s="23" customFormat="1" ht="12.75" x14ac:dyDescent="0.2">
      <c r="B111" s="20"/>
      <c r="D111" s="18"/>
      <c r="E111" s="18"/>
      <c r="F111" s="18"/>
      <c r="G111" s="18"/>
      <c r="H111" s="18"/>
      <c r="I111" s="19"/>
      <c r="J111" s="18"/>
      <c r="K111" s="21"/>
    </row>
    <row r="112" spans="2:11" s="23" customFormat="1" ht="12.75" x14ac:dyDescent="0.2">
      <c r="B112" s="20"/>
      <c r="D112" s="18"/>
      <c r="E112" s="18"/>
      <c r="F112" s="18"/>
      <c r="G112" s="18"/>
      <c r="H112" s="18"/>
      <c r="I112" s="19"/>
      <c r="J112" s="18"/>
      <c r="K112" s="21"/>
    </row>
    <row r="113" spans="2:11" s="23" customFormat="1" ht="12.75" x14ac:dyDescent="0.2">
      <c r="B113" s="20"/>
      <c r="D113" s="18"/>
      <c r="E113" s="18"/>
      <c r="F113" s="18"/>
      <c r="G113" s="18"/>
      <c r="H113" s="18"/>
      <c r="I113" s="19"/>
      <c r="J113" s="18"/>
      <c r="K113" s="21"/>
    </row>
    <row r="114" spans="2:11" s="23" customFormat="1" ht="12.75" x14ac:dyDescent="0.2">
      <c r="B114" s="20"/>
      <c r="D114" s="18"/>
      <c r="E114" s="18"/>
      <c r="F114" s="18"/>
      <c r="G114" s="18"/>
      <c r="H114" s="18"/>
      <c r="I114" s="19"/>
      <c r="J114" s="18"/>
      <c r="K114" s="21"/>
    </row>
    <row r="115" spans="2:11" s="23" customFormat="1" ht="12.75" x14ac:dyDescent="0.2">
      <c r="B115" s="20"/>
      <c r="D115" s="18"/>
      <c r="E115" s="18"/>
      <c r="F115" s="18"/>
      <c r="G115" s="18"/>
      <c r="H115" s="18"/>
      <c r="I115" s="19"/>
      <c r="J115" s="18"/>
      <c r="K115" s="21"/>
    </row>
    <row r="116" spans="2:11" s="23" customFormat="1" ht="12.75" x14ac:dyDescent="0.2">
      <c r="B116" s="20"/>
      <c r="D116" s="18"/>
      <c r="E116" s="18"/>
      <c r="F116" s="18"/>
      <c r="G116" s="18"/>
      <c r="H116" s="18"/>
      <c r="I116" s="19"/>
      <c r="J116" s="18"/>
      <c r="K116" s="21"/>
    </row>
    <row r="117" spans="2:11" s="23" customFormat="1" ht="12.75" x14ac:dyDescent="0.2">
      <c r="B117" s="20"/>
      <c r="D117" s="18"/>
      <c r="E117" s="18"/>
      <c r="F117" s="18"/>
      <c r="G117" s="18"/>
      <c r="H117" s="18"/>
      <c r="I117" s="19"/>
      <c r="J117" s="18"/>
      <c r="K117" s="21"/>
    </row>
    <row r="118" spans="2:11" s="23" customFormat="1" ht="12.75" x14ac:dyDescent="0.2">
      <c r="B118" s="22"/>
      <c r="D118" s="18"/>
      <c r="E118" s="18"/>
      <c r="F118" s="18"/>
      <c r="G118" s="18"/>
      <c r="H118" s="18"/>
      <c r="I118" s="19"/>
      <c r="J118" s="18"/>
      <c r="K118" s="21"/>
    </row>
    <row r="119" spans="2:11" s="23" customFormat="1" ht="12.75" x14ac:dyDescent="0.2">
      <c r="B119" s="20"/>
      <c r="D119" s="18"/>
      <c r="E119" s="18"/>
      <c r="F119" s="18"/>
      <c r="G119" s="18"/>
      <c r="H119" s="18"/>
      <c r="I119" s="19"/>
      <c r="J119" s="18"/>
      <c r="K119" s="21"/>
    </row>
    <row r="120" spans="2:11" s="23" customFormat="1" ht="12.75" x14ac:dyDescent="0.2">
      <c r="B120" s="20"/>
      <c r="D120" s="18"/>
      <c r="E120" s="18"/>
      <c r="F120" s="18"/>
      <c r="G120" s="18"/>
      <c r="H120" s="18"/>
      <c r="I120" s="19"/>
      <c r="J120" s="18"/>
      <c r="K120" s="21"/>
    </row>
    <row r="121" spans="2:11" s="23" customFormat="1" ht="12.75" x14ac:dyDescent="0.2">
      <c r="B121" s="20"/>
      <c r="D121" s="18"/>
      <c r="E121" s="18"/>
      <c r="F121" s="18"/>
      <c r="G121" s="18"/>
      <c r="H121" s="18"/>
      <c r="I121" s="19"/>
      <c r="J121" s="18"/>
      <c r="K121" s="21"/>
    </row>
    <row r="122" spans="2:11" s="23" customFormat="1" ht="12.75" x14ac:dyDescent="0.2">
      <c r="B122" s="20"/>
      <c r="D122" s="18"/>
      <c r="E122" s="18"/>
      <c r="F122" s="18"/>
      <c r="G122" s="18"/>
      <c r="H122" s="18"/>
      <c r="I122" s="19"/>
      <c r="J122" s="18"/>
      <c r="K122" s="21"/>
    </row>
    <row r="123" spans="2:11" s="23" customFormat="1" ht="12.75" x14ac:dyDescent="0.2">
      <c r="B123" s="20"/>
      <c r="D123" s="18"/>
      <c r="E123" s="18"/>
      <c r="F123" s="18"/>
      <c r="G123" s="18"/>
      <c r="H123" s="18"/>
      <c r="I123" s="19"/>
      <c r="J123" s="18"/>
      <c r="K123" s="21"/>
    </row>
    <row r="124" spans="2:11" s="23" customFormat="1" ht="12.75" x14ac:dyDescent="0.2">
      <c r="B124" s="20"/>
      <c r="D124" s="18"/>
      <c r="E124" s="18"/>
      <c r="F124" s="18"/>
      <c r="G124" s="18"/>
      <c r="H124" s="18"/>
      <c r="I124" s="19"/>
      <c r="J124" s="18"/>
      <c r="K124" s="21"/>
    </row>
    <row r="125" spans="2:11" s="23" customFormat="1" ht="12.75" x14ac:dyDescent="0.2">
      <c r="B125" s="20"/>
      <c r="D125" s="18"/>
      <c r="E125" s="18"/>
      <c r="F125" s="18"/>
      <c r="G125" s="18"/>
      <c r="H125" s="18"/>
      <c r="I125" s="19"/>
      <c r="J125" s="18"/>
      <c r="K125" s="21"/>
    </row>
    <row r="126" spans="2:11" s="23" customFormat="1" ht="12.75" x14ac:dyDescent="0.2">
      <c r="B126" s="20"/>
      <c r="D126" s="18"/>
      <c r="E126" s="18"/>
      <c r="F126" s="18"/>
      <c r="G126" s="18"/>
      <c r="H126" s="18"/>
      <c r="I126" s="19"/>
      <c r="J126" s="18"/>
      <c r="K126" s="21"/>
    </row>
    <row r="127" spans="2:11" s="23" customFormat="1" ht="12.75" x14ac:dyDescent="0.2">
      <c r="B127" s="20"/>
      <c r="D127" s="18"/>
      <c r="E127" s="18"/>
      <c r="F127" s="18"/>
      <c r="G127" s="18"/>
      <c r="H127" s="18"/>
      <c r="I127" s="19"/>
      <c r="J127" s="18"/>
      <c r="K127" s="21"/>
    </row>
    <row r="128" spans="2:11" s="23" customFormat="1" ht="12.75" x14ac:dyDescent="0.2">
      <c r="B128" s="20"/>
      <c r="D128" s="18"/>
      <c r="E128" s="18"/>
      <c r="F128" s="18"/>
      <c r="G128" s="18"/>
      <c r="H128" s="18"/>
      <c r="I128" s="19"/>
      <c r="J128" s="18"/>
      <c r="K128" s="21"/>
    </row>
    <row r="129" spans="2:11" s="23" customFormat="1" ht="12.75" x14ac:dyDescent="0.2">
      <c r="B129" s="20"/>
      <c r="D129" s="18"/>
      <c r="E129" s="18"/>
      <c r="F129" s="18"/>
      <c r="G129" s="18"/>
      <c r="H129" s="18"/>
      <c r="I129" s="19"/>
      <c r="J129" s="18"/>
      <c r="K129" s="21"/>
    </row>
    <row r="130" spans="2:11" s="23" customFormat="1" ht="12.75" x14ac:dyDescent="0.2">
      <c r="B130" s="22"/>
      <c r="D130" s="18"/>
      <c r="E130" s="18"/>
      <c r="F130" s="18"/>
      <c r="G130" s="18"/>
      <c r="H130" s="18"/>
      <c r="I130" s="19"/>
      <c r="J130" s="18"/>
      <c r="K130" s="21"/>
    </row>
    <row r="131" spans="2:11" s="23" customFormat="1" ht="12.75" x14ac:dyDescent="0.2">
      <c r="B131" s="20"/>
      <c r="D131" s="18"/>
      <c r="E131" s="18"/>
      <c r="F131" s="18"/>
      <c r="G131" s="18"/>
      <c r="H131" s="18"/>
      <c r="I131" s="19"/>
      <c r="J131" s="18"/>
      <c r="K131" s="21"/>
    </row>
    <row r="132" spans="2:11" s="23" customFormat="1" ht="12.75" x14ac:dyDescent="0.2">
      <c r="B132" s="20"/>
      <c r="D132" s="18"/>
      <c r="E132" s="18"/>
      <c r="F132" s="18"/>
      <c r="G132" s="18"/>
      <c r="H132" s="18"/>
      <c r="I132" s="19"/>
      <c r="J132" s="18"/>
      <c r="K132" s="21"/>
    </row>
    <row r="133" spans="2:11" s="23" customFormat="1" ht="12.75" x14ac:dyDescent="0.2">
      <c r="B133" s="20"/>
      <c r="D133" s="18"/>
      <c r="E133" s="18"/>
      <c r="F133" s="18"/>
      <c r="G133" s="18"/>
      <c r="H133" s="18"/>
      <c r="I133" s="19"/>
      <c r="J133" s="18"/>
      <c r="K133" s="21"/>
    </row>
    <row r="134" spans="2:11" s="23" customFormat="1" ht="12.75" x14ac:dyDescent="0.2">
      <c r="B134" s="20"/>
      <c r="D134" s="18"/>
      <c r="E134" s="18"/>
      <c r="F134" s="18"/>
      <c r="G134" s="18"/>
      <c r="H134" s="18"/>
      <c r="I134" s="19"/>
      <c r="J134" s="18"/>
      <c r="K134" s="21"/>
    </row>
    <row r="135" spans="2:11" s="23" customFormat="1" ht="12.75" x14ac:dyDescent="0.2">
      <c r="B135" s="20"/>
      <c r="D135" s="18"/>
      <c r="E135" s="18"/>
      <c r="F135" s="18"/>
      <c r="G135" s="18"/>
      <c r="H135" s="18"/>
      <c r="I135" s="19"/>
      <c r="J135" s="18"/>
      <c r="K135" s="21"/>
    </row>
    <row r="136" spans="2:11" s="23" customFormat="1" ht="12.75" x14ac:dyDescent="0.2">
      <c r="B136" s="20"/>
      <c r="D136" s="18"/>
      <c r="E136" s="18"/>
      <c r="F136" s="18"/>
      <c r="G136" s="18"/>
      <c r="H136" s="18"/>
      <c r="I136" s="19"/>
      <c r="J136" s="18"/>
      <c r="K136" s="21"/>
    </row>
    <row r="137" spans="2:11" s="23" customFormat="1" ht="12.75" x14ac:dyDescent="0.2">
      <c r="B137" s="20"/>
      <c r="D137" s="18"/>
      <c r="E137" s="18"/>
      <c r="F137" s="18"/>
      <c r="G137" s="18"/>
      <c r="H137" s="18"/>
      <c r="I137" s="19"/>
      <c r="J137" s="18"/>
      <c r="K137" s="21"/>
    </row>
    <row r="138" spans="2:11" s="23" customFormat="1" ht="12.75" x14ac:dyDescent="0.2">
      <c r="B138" s="20"/>
      <c r="D138" s="18"/>
      <c r="E138" s="18"/>
      <c r="F138" s="18"/>
      <c r="G138" s="18"/>
      <c r="H138" s="18"/>
      <c r="I138" s="19"/>
      <c r="J138" s="18"/>
      <c r="K138" s="21"/>
    </row>
    <row r="139" spans="2:11" s="23" customFormat="1" ht="12.75" x14ac:dyDescent="0.2">
      <c r="B139" s="20"/>
      <c r="D139" s="18"/>
      <c r="E139" s="18"/>
      <c r="F139" s="18"/>
      <c r="G139" s="18"/>
      <c r="H139" s="18"/>
      <c r="I139" s="19"/>
      <c r="J139" s="18"/>
      <c r="K139" s="21"/>
    </row>
    <row r="140" spans="2:11" s="23" customFormat="1" ht="12.75" x14ac:dyDescent="0.2">
      <c r="B140" s="20"/>
      <c r="D140" s="18"/>
      <c r="E140" s="18"/>
      <c r="F140" s="18"/>
      <c r="G140" s="18"/>
      <c r="H140" s="18"/>
      <c r="I140" s="19"/>
      <c r="J140" s="18"/>
      <c r="K140" s="21"/>
    </row>
    <row r="141" spans="2:11" s="23" customFormat="1" ht="12.75" x14ac:dyDescent="0.2">
      <c r="B141" s="20"/>
      <c r="D141" s="18"/>
      <c r="E141" s="18"/>
      <c r="F141" s="18"/>
      <c r="G141" s="18"/>
      <c r="H141" s="18"/>
      <c r="I141" s="19"/>
      <c r="J141" s="18"/>
      <c r="K141" s="21"/>
    </row>
    <row r="142" spans="2:11" s="23" customFormat="1" ht="12.75" x14ac:dyDescent="0.2">
      <c r="B142" s="22"/>
      <c r="D142" s="18"/>
      <c r="E142" s="18"/>
      <c r="F142" s="18"/>
      <c r="G142" s="18"/>
      <c r="H142" s="18"/>
      <c r="I142" s="19"/>
      <c r="J142" s="18"/>
      <c r="K142" s="21"/>
    </row>
    <row r="143" spans="2:11" s="23" customFormat="1" ht="12.75" x14ac:dyDescent="0.2">
      <c r="B143" s="20"/>
      <c r="D143" s="18"/>
      <c r="E143" s="18"/>
      <c r="F143" s="18"/>
      <c r="G143" s="18"/>
      <c r="H143" s="18"/>
      <c r="I143" s="19"/>
      <c r="J143" s="18"/>
      <c r="K143" s="21"/>
    </row>
    <row r="144" spans="2:11" s="23" customFormat="1" ht="12.75" x14ac:dyDescent="0.2">
      <c r="B144" s="22"/>
      <c r="D144" s="18"/>
      <c r="E144" s="18"/>
      <c r="F144" s="18"/>
      <c r="G144" s="18"/>
      <c r="H144" s="18"/>
      <c r="I144" s="19"/>
      <c r="J144" s="18"/>
      <c r="K144" s="21"/>
    </row>
    <row r="145" spans="2:11" s="23" customFormat="1" ht="12.75" x14ac:dyDescent="0.2">
      <c r="B145" s="20"/>
      <c r="D145" s="18"/>
      <c r="E145" s="18"/>
      <c r="F145" s="18"/>
      <c r="G145" s="18"/>
      <c r="H145" s="18"/>
      <c r="I145" s="19"/>
      <c r="J145" s="18"/>
      <c r="K145" s="21"/>
    </row>
    <row r="146" spans="2:11" s="23" customFormat="1" ht="12.75" x14ac:dyDescent="0.2">
      <c r="B146" s="22"/>
      <c r="D146" s="18"/>
      <c r="E146" s="18"/>
      <c r="F146" s="18"/>
      <c r="G146" s="18"/>
      <c r="H146" s="18"/>
      <c r="I146" s="19"/>
      <c r="J146" s="18"/>
      <c r="K146" s="21"/>
    </row>
    <row r="147" spans="2:11" s="23" customFormat="1" ht="12.75" x14ac:dyDescent="0.2">
      <c r="B147" s="20"/>
      <c r="D147" s="44"/>
      <c r="E147" s="44"/>
      <c r="F147" s="44"/>
      <c r="G147" s="44"/>
      <c r="H147" s="44"/>
      <c r="I147" s="44"/>
      <c r="J147" s="44"/>
      <c r="K147" s="21"/>
    </row>
    <row r="148" spans="2:11" s="23" customFormat="1" ht="12.75" x14ac:dyDescent="0.2">
      <c r="B148" s="20"/>
      <c r="D148" s="44"/>
      <c r="E148" s="44"/>
      <c r="F148" s="44"/>
      <c r="G148" s="44"/>
      <c r="H148" s="44"/>
      <c r="I148" s="44"/>
      <c r="J148" s="44"/>
      <c r="K148" s="21"/>
    </row>
    <row r="149" spans="2:11" s="23" customFormat="1" ht="12.75" x14ac:dyDescent="0.2">
      <c r="B149" s="20"/>
      <c r="D149" s="44"/>
      <c r="E149" s="44"/>
      <c r="F149" s="44"/>
      <c r="G149" s="44"/>
      <c r="H149" s="44"/>
      <c r="I149" s="44"/>
      <c r="J149" s="44"/>
      <c r="K149" s="21"/>
    </row>
    <row r="150" spans="2:11" s="23" customFormat="1" ht="12.75" x14ac:dyDescent="0.2">
      <c r="B150" s="20"/>
      <c r="D150" s="44"/>
      <c r="E150" s="44"/>
      <c r="F150" s="44"/>
      <c r="G150" s="44"/>
      <c r="H150" s="44"/>
      <c r="I150" s="44"/>
      <c r="J150" s="44"/>
      <c r="K150" s="21"/>
    </row>
    <row r="151" spans="2:11" s="23" customFormat="1" ht="12.75" x14ac:dyDescent="0.2">
      <c r="B151" s="20"/>
      <c r="D151" s="44"/>
      <c r="E151" s="44"/>
      <c r="F151" s="44"/>
      <c r="G151" s="44"/>
      <c r="H151" s="44"/>
      <c r="I151" s="44"/>
      <c r="J151" s="44"/>
      <c r="K151" s="21"/>
    </row>
    <row r="152" spans="2:11" s="23" customFormat="1" ht="12.75" x14ac:dyDescent="0.2">
      <c r="B152" s="20"/>
      <c r="D152" s="44"/>
      <c r="E152" s="44"/>
      <c r="F152" s="44"/>
      <c r="G152" s="44"/>
      <c r="H152" s="44"/>
      <c r="I152" s="44"/>
      <c r="J152" s="44"/>
      <c r="K152" s="21"/>
    </row>
    <row r="153" spans="2:11" s="23" customFormat="1" ht="12.75" x14ac:dyDescent="0.2">
      <c r="B153" s="20"/>
      <c r="D153" s="44"/>
      <c r="E153" s="44"/>
      <c r="F153" s="44"/>
      <c r="G153" s="44"/>
      <c r="H153" s="44"/>
      <c r="I153" s="44"/>
      <c r="J153" s="44"/>
      <c r="K153" s="21"/>
    </row>
    <row r="154" spans="2:11" s="23" customFormat="1" ht="12.75" x14ac:dyDescent="0.2">
      <c r="B154" s="20"/>
      <c r="D154" s="44"/>
      <c r="E154" s="44"/>
      <c r="F154" s="44"/>
      <c r="G154" s="44"/>
      <c r="H154" s="44"/>
      <c r="I154" s="44"/>
      <c r="J154" s="44"/>
      <c r="K154" s="21"/>
    </row>
    <row r="155" spans="2:11" s="23" customFormat="1" ht="12.75" x14ac:dyDescent="0.2">
      <c r="B155" s="20"/>
      <c r="D155" s="44"/>
      <c r="E155" s="44"/>
      <c r="F155" s="44"/>
      <c r="G155" s="44"/>
      <c r="H155" s="44"/>
      <c r="I155" s="44"/>
      <c r="J155" s="44"/>
      <c r="K155" s="21"/>
    </row>
    <row r="156" spans="2:11" s="23" customFormat="1" ht="12.75" x14ac:dyDescent="0.2">
      <c r="B156" s="20"/>
      <c r="D156" s="44"/>
      <c r="E156" s="44"/>
      <c r="F156" s="44"/>
      <c r="G156" s="44"/>
      <c r="H156" s="44"/>
      <c r="I156" s="44"/>
      <c r="J156" s="44"/>
      <c r="K156" s="21"/>
    </row>
    <row r="157" spans="2:11" s="23" customFormat="1" ht="12.75" x14ac:dyDescent="0.2">
      <c r="B157" s="20"/>
      <c r="D157" s="44"/>
      <c r="E157" s="44"/>
      <c r="F157" s="44"/>
      <c r="G157" s="44"/>
      <c r="H157" s="44"/>
      <c r="I157" s="44"/>
      <c r="J157" s="44"/>
      <c r="K157" s="21"/>
    </row>
    <row r="158" spans="2:11" s="23" customFormat="1" ht="12.75" x14ac:dyDescent="0.2">
      <c r="B158" s="20"/>
      <c r="D158" s="44"/>
      <c r="E158" s="44"/>
      <c r="F158" s="44"/>
      <c r="G158" s="44"/>
      <c r="H158" s="44"/>
      <c r="I158" s="44"/>
      <c r="J158" s="44"/>
      <c r="K158" s="21"/>
    </row>
    <row r="159" spans="2:11" s="23" customFormat="1" ht="12.75" x14ac:dyDescent="0.2">
      <c r="B159" s="20"/>
      <c r="D159" s="44"/>
      <c r="E159" s="44"/>
      <c r="F159" s="44"/>
      <c r="G159" s="44"/>
      <c r="H159" s="44"/>
      <c r="I159" s="44"/>
      <c r="J159" s="44"/>
      <c r="K159" s="21"/>
    </row>
    <row r="160" spans="2:11" s="23" customFormat="1" ht="12.75" x14ac:dyDescent="0.2">
      <c r="B160" s="20"/>
      <c r="D160" s="44"/>
      <c r="E160" s="44"/>
      <c r="F160" s="44"/>
      <c r="G160" s="44"/>
      <c r="H160" s="44"/>
      <c r="I160" s="44"/>
      <c r="J160" s="44"/>
      <c r="K160" s="21"/>
    </row>
    <row r="161" spans="2:11" s="23" customFormat="1" ht="12.75" x14ac:dyDescent="0.2">
      <c r="B161" s="20"/>
      <c r="D161" s="44"/>
      <c r="E161" s="44"/>
      <c r="F161" s="44"/>
      <c r="G161" s="44"/>
      <c r="H161" s="44"/>
      <c r="I161" s="44"/>
      <c r="J161" s="44"/>
      <c r="K161" s="21"/>
    </row>
    <row r="162" spans="2:11" s="23" customFormat="1" ht="12.75" x14ac:dyDescent="0.2">
      <c r="B162" s="20"/>
      <c r="D162" s="44"/>
      <c r="E162" s="44"/>
      <c r="F162" s="44"/>
      <c r="G162" s="44"/>
      <c r="H162" s="44"/>
      <c r="I162" s="44"/>
      <c r="J162" s="44"/>
      <c r="K162" s="21"/>
    </row>
    <row r="163" spans="2:11" s="23" customFormat="1" ht="12.75" x14ac:dyDescent="0.2">
      <c r="B163" s="20"/>
      <c r="D163" s="44"/>
      <c r="E163" s="44"/>
      <c r="F163" s="44"/>
      <c r="G163" s="44"/>
      <c r="H163" s="44"/>
      <c r="I163" s="44"/>
      <c r="J163" s="44"/>
      <c r="K163" s="21"/>
    </row>
    <row r="164" spans="2:11" s="23" customFormat="1" ht="12.75" x14ac:dyDescent="0.2">
      <c r="B164" s="20"/>
      <c r="D164" s="44"/>
      <c r="E164" s="44"/>
      <c r="F164" s="44"/>
      <c r="G164" s="44"/>
      <c r="H164" s="44"/>
      <c r="I164" s="44"/>
      <c r="J164" s="44"/>
      <c r="K164" s="21"/>
    </row>
    <row r="165" spans="2:11" s="23" customFormat="1" ht="12.75" x14ac:dyDescent="0.2">
      <c r="B165" s="20"/>
      <c r="D165" s="44"/>
      <c r="E165" s="44"/>
      <c r="F165" s="44"/>
      <c r="G165" s="44"/>
      <c r="H165" s="44"/>
      <c r="I165" s="44"/>
      <c r="J165" s="44"/>
      <c r="K165" s="21"/>
    </row>
    <row r="166" spans="2:11" s="23" customFormat="1" ht="12.75" x14ac:dyDescent="0.2">
      <c r="B166" s="20"/>
      <c r="D166" s="44"/>
      <c r="E166" s="44"/>
      <c r="F166" s="44"/>
      <c r="G166" s="44"/>
      <c r="H166" s="44"/>
      <c r="I166" s="44"/>
      <c r="J166" s="44"/>
      <c r="K166" s="21"/>
    </row>
    <row r="167" spans="2:11" s="23" customFormat="1" ht="12.75" x14ac:dyDescent="0.2">
      <c r="B167" s="20"/>
      <c r="D167" s="44"/>
      <c r="E167" s="44"/>
      <c r="F167" s="44"/>
      <c r="G167" s="44"/>
      <c r="H167" s="44"/>
      <c r="I167" s="44"/>
      <c r="J167" s="44"/>
      <c r="K167" s="21"/>
    </row>
    <row r="168" spans="2:11" s="23" customFormat="1" ht="12.75" x14ac:dyDescent="0.2">
      <c r="B168" s="20"/>
      <c r="D168" s="44"/>
      <c r="E168" s="44"/>
      <c r="F168" s="44"/>
      <c r="G168" s="44"/>
      <c r="H168" s="44"/>
      <c r="I168" s="44"/>
      <c r="J168" s="44"/>
      <c r="K168" s="21"/>
    </row>
    <row r="169" spans="2:11" s="23" customFormat="1" ht="12.75" x14ac:dyDescent="0.2">
      <c r="B169" s="20"/>
      <c r="D169" s="44"/>
      <c r="E169" s="44"/>
      <c r="F169" s="44"/>
      <c r="G169" s="44"/>
      <c r="H169" s="44"/>
      <c r="I169" s="44"/>
      <c r="J169" s="44"/>
      <c r="K169" s="21"/>
    </row>
    <row r="170" spans="2:11" s="23" customFormat="1" ht="12.75" x14ac:dyDescent="0.2">
      <c r="B170" s="20"/>
      <c r="D170" s="44"/>
      <c r="E170" s="44"/>
      <c r="F170" s="44"/>
      <c r="G170" s="44"/>
      <c r="H170" s="44"/>
      <c r="I170" s="44"/>
      <c r="J170" s="44"/>
      <c r="K170" s="21"/>
    </row>
    <row r="171" spans="2:11" s="23" customFormat="1" ht="12.75" x14ac:dyDescent="0.2">
      <c r="B171" s="20"/>
      <c r="D171" s="44"/>
      <c r="E171" s="44"/>
      <c r="F171" s="44"/>
      <c r="G171" s="44"/>
      <c r="H171" s="44"/>
      <c r="I171" s="44"/>
      <c r="J171" s="44"/>
      <c r="K171" s="21"/>
    </row>
    <row r="172" spans="2:11" s="23" customFormat="1" ht="12.75" x14ac:dyDescent="0.2">
      <c r="B172" s="20"/>
      <c r="D172" s="44"/>
      <c r="E172" s="44"/>
      <c r="F172" s="44"/>
      <c r="G172" s="44"/>
      <c r="H172" s="44"/>
      <c r="I172" s="44"/>
      <c r="J172" s="44"/>
      <c r="K172" s="21"/>
    </row>
    <row r="173" spans="2:11" s="23" customFormat="1" ht="12.75" x14ac:dyDescent="0.2">
      <c r="B173" s="20"/>
      <c r="D173" s="44"/>
      <c r="E173" s="44"/>
      <c r="F173" s="44"/>
      <c r="G173" s="44"/>
      <c r="H173" s="44"/>
      <c r="I173" s="44"/>
      <c r="J173" s="44"/>
      <c r="K173" s="21"/>
    </row>
    <row r="174" spans="2:11" s="23" customFormat="1" ht="12.75" x14ac:dyDescent="0.2">
      <c r="B174" s="20"/>
      <c r="D174" s="44"/>
      <c r="E174" s="44"/>
      <c r="F174" s="44"/>
      <c r="G174" s="44"/>
      <c r="H174" s="44"/>
      <c r="I174" s="44"/>
      <c r="J174" s="44"/>
      <c r="K174" s="21"/>
    </row>
    <row r="175" spans="2:11" s="23" customFormat="1" ht="12.75" x14ac:dyDescent="0.2">
      <c r="B175" s="20"/>
      <c r="D175" s="44"/>
      <c r="E175" s="44"/>
      <c r="F175" s="44"/>
      <c r="G175" s="44"/>
      <c r="H175" s="44"/>
      <c r="I175" s="44"/>
      <c r="J175" s="44"/>
      <c r="K175" s="21"/>
    </row>
    <row r="176" spans="2:11" s="23" customFormat="1" ht="12.75" x14ac:dyDescent="0.2">
      <c r="B176" s="20"/>
      <c r="D176" s="44"/>
      <c r="E176" s="44"/>
      <c r="F176" s="44"/>
      <c r="G176" s="44"/>
      <c r="H176" s="44"/>
      <c r="I176" s="44"/>
      <c r="J176" s="44"/>
      <c r="K176" s="21"/>
    </row>
    <row r="177" spans="2:11" s="23" customFormat="1" ht="12.75" x14ac:dyDescent="0.2">
      <c r="B177" s="20"/>
      <c r="D177" s="44"/>
      <c r="E177" s="44"/>
      <c r="F177" s="44"/>
      <c r="G177" s="44"/>
      <c r="H177" s="44"/>
      <c r="I177" s="44"/>
      <c r="J177" s="44"/>
      <c r="K177" s="21"/>
    </row>
    <row r="178" spans="2:11" s="23" customFormat="1" ht="12.75" x14ac:dyDescent="0.2">
      <c r="B178" s="20"/>
      <c r="D178" s="44"/>
      <c r="E178" s="44"/>
      <c r="F178" s="44"/>
      <c r="G178" s="44"/>
      <c r="H178" s="44"/>
      <c r="I178" s="44"/>
      <c r="J178" s="44"/>
      <c r="K178" s="21"/>
    </row>
    <row r="179" spans="2:11" s="23" customFormat="1" ht="12.75" x14ac:dyDescent="0.2">
      <c r="B179" s="20"/>
      <c r="D179" s="44"/>
      <c r="E179" s="44"/>
      <c r="F179" s="44"/>
      <c r="G179" s="44"/>
      <c r="H179" s="44"/>
      <c r="I179" s="44"/>
      <c r="J179" s="44"/>
      <c r="K179" s="21"/>
    </row>
    <row r="180" spans="2:11" s="23" customFormat="1" ht="12.75" x14ac:dyDescent="0.2">
      <c r="B180" s="20"/>
      <c r="D180" s="44"/>
      <c r="E180" s="44"/>
      <c r="F180" s="44"/>
      <c r="G180" s="44"/>
      <c r="H180" s="44"/>
      <c r="I180" s="44"/>
      <c r="J180" s="44"/>
      <c r="K180" s="21"/>
    </row>
    <row r="181" spans="2:11" s="23" customFormat="1" ht="12.75" x14ac:dyDescent="0.2">
      <c r="B181" s="20"/>
      <c r="D181" s="44"/>
      <c r="E181" s="44"/>
      <c r="F181" s="44"/>
      <c r="G181" s="44"/>
      <c r="H181" s="44"/>
      <c r="I181" s="44"/>
      <c r="J181" s="44"/>
      <c r="K181" s="21"/>
    </row>
    <row r="182" spans="2:11" s="23" customFormat="1" ht="12.75" x14ac:dyDescent="0.2">
      <c r="B182" s="20"/>
      <c r="D182" s="44"/>
      <c r="E182" s="44"/>
      <c r="F182" s="44"/>
      <c r="G182" s="44"/>
      <c r="H182" s="44"/>
      <c r="I182" s="44"/>
      <c r="J182" s="44"/>
      <c r="K182" s="21"/>
    </row>
    <row r="183" spans="2:11" s="23" customFormat="1" ht="12.75" x14ac:dyDescent="0.2">
      <c r="B183" s="20"/>
      <c r="D183" s="44"/>
      <c r="E183" s="44"/>
      <c r="F183" s="44"/>
      <c r="G183" s="44"/>
      <c r="H183" s="44"/>
      <c r="I183" s="44"/>
      <c r="J183" s="44"/>
      <c r="K183" s="21"/>
    </row>
    <row r="184" spans="2:11" s="23" customFormat="1" ht="12.75" x14ac:dyDescent="0.2">
      <c r="B184" s="20"/>
      <c r="D184" s="44"/>
      <c r="E184" s="44"/>
      <c r="F184" s="44"/>
      <c r="G184" s="44"/>
      <c r="H184" s="44"/>
      <c r="I184" s="44"/>
      <c r="J184" s="44"/>
      <c r="K184" s="21"/>
    </row>
    <row r="185" spans="2:11" s="23" customFormat="1" ht="12.75" x14ac:dyDescent="0.2">
      <c r="B185" s="20"/>
      <c r="D185" s="44"/>
      <c r="E185" s="44"/>
      <c r="F185" s="44"/>
      <c r="G185" s="44"/>
      <c r="H185" s="44"/>
      <c r="I185" s="44"/>
      <c r="J185" s="44"/>
      <c r="K185" s="21"/>
    </row>
    <row r="186" spans="2:11" s="23" customFormat="1" ht="12.75" x14ac:dyDescent="0.2">
      <c r="B186" s="20"/>
      <c r="D186" s="44"/>
      <c r="E186" s="44"/>
      <c r="F186" s="44"/>
      <c r="G186" s="44"/>
      <c r="H186" s="44"/>
      <c r="I186" s="44"/>
      <c r="J186" s="44"/>
      <c r="K186" s="21"/>
    </row>
    <row r="187" spans="2:11" s="23" customFormat="1" ht="12.75" x14ac:dyDescent="0.2">
      <c r="B187" s="20"/>
      <c r="D187" s="44"/>
      <c r="E187" s="44"/>
      <c r="F187" s="44"/>
      <c r="G187" s="44"/>
      <c r="H187" s="44"/>
      <c r="I187" s="44"/>
      <c r="J187" s="44"/>
      <c r="K187" s="21"/>
    </row>
    <row r="188" spans="2:11" s="23" customFormat="1" ht="12.75" x14ac:dyDescent="0.2">
      <c r="B188" s="20"/>
      <c r="D188" s="44"/>
      <c r="E188" s="44"/>
      <c r="F188" s="44"/>
      <c r="G188" s="44"/>
      <c r="H188" s="44"/>
      <c r="I188" s="44"/>
      <c r="J188" s="44"/>
      <c r="K188" s="21"/>
    </row>
    <row r="189" spans="2:11" s="23" customFormat="1" ht="12.75" x14ac:dyDescent="0.2">
      <c r="B189" s="20"/>
      <c r="D189" s="44"/>
      <c r="E189" s="44"/>
      <c r="F189" s="44"/>
      <c r="G189" s="44"/>
      <c r="H189" s="44"/>
      <c r="I189" s="44"/>
      <c r="J189" s="44"/>
      <c r="K189" s="21"/>
    </row>
    <row r="190" spans="2:11" s="23" customFormat="1" ht="12.75" x14ac:dyDescent="0.2">
      <c r="B190" s="20"/>
      <c r="D190" s="44"/>
      <c r="E190" s="44"/>
      <c r="F190" s="44"/>
      <c r="G190" s="44"/>
      <c r="H190" s="44"/>
      <c r="I190" s="44"/>
      <c r="J190" s="44"/>
      <c r="K190" s="21"/>
    </row>
    <row r="191" spans="2:11" s="23" customFormat="1" ht="12.75" x14ac:dyDescent="0.2">
      <c r="B191" s="20"/>
      <c r="D191" s="44"/>
      <c r="E191" s="44"/>
      <c r="F191" s="44"/>
      <c r="G191" s="44"/>
      <c r="H191" s="44"/>
      <c r="I191" s="44"/>
      <c r="J191" s="44"/>
      <c r="K191" s="21"/>
    </row>
    <row r="192" spans="2:11" s="23" customFormat="1" ht="12.75" x14ac:dyDescent="0.2">
      <c r="B192" s="20"/>
      <c r="D192" s="44"/>
      <c r="E192" s="44"/>
      <c r="F192" s="44"/>
      <c r="G192" s="44"/>
      <c r="H192" s="44"/>
      <c r="I192" s="44"/>
      <c r="J192" s="44"/>
      <c r="K192" s="21"/>
    </row>
    <row r="193" spans="2:11" s="23" customFormat="1" ht="12.75" x14ac:dyDescent="0.2">
      <c r="B193" s="20"/>
      <c r="D193" s="44"/>
      <c r="E193" s="44"/>
      <c r="F193" s="44"/>
      <c r="G193" s="44"/>
      <c r="H193" s="44"/>
      <c r="I193" s="44"/>
      <c r="J193" s="44"/>
      <c r="K193" s="21"/>
    </row>
    <row r="194" spans="2:11" s="23" customFormat="1" ht="12.75" x14ac:dyDescent="0.2">
      <c r="B194" s="20"/>
      <c r="D194" s="44"/>
      <c r="E194" s="44"/>
      <c r="F194" s="44"/>
      <c r="G194" s="44"/>
      <c r="H194" s="44"/>
      <c r="I194" s="44"/>
      <c r="J194" s="44"/>
      <c r="K194" s="21"/>
    </row>
    <row r="195" spans="2:11" s="23" customFormat="1" ht="12.75" x14ac:dyDescent="0.2">
      <c r="B195" s="20"/>
      <c r="D195" s="44"/>
      <c r="E195" s="44"/>
      <c r="F195" s="44"/>
      <c r="G195" s="44"/>
      <c r="H195" s="44"/>
      <c r="I195" s="44"/>
      <c r="J195" s="44"/>
      <c r="K195" s="21"/>
    </row>
    <row r="196" spans="2:11" s="23" customFormat="1" ht="12.75" x14ac:dyDescent="0.2">
      <c r="B196" s="20"/>
      <c r="D196" s="44"/>
      <c r="E196" s="44"/>
      <c r="F196" s="44"/>
      <c r="G196" s="44"/>
      <c r="H196" s="44"/>
      <c r="I196" s="44"/>
      <c r="J196" s="44"/>
      <c r="K196" s="21"/>
    </row>
    <row r="197" spans="2:11" s="23" customFormat="1" ht="12.75" x14ac:dyDescent="0.2">
      <c r="B197" s="20"/>
      <c r="D197" s="44"/>
      <c r="E197" s="44"/>
      <c r="F197" s="44"/>
      <c r="G197" s="44"/>
      <c r="H197" s="44"/>
      <c r="I197" s="44"/>
      <c r="J197" s="44"/>
      <c r="K197" s="21"/>
    </row>
    <row r="198" spans="2:11" s="23" customFormat="1" ht="12.75" x14ac:dyDescent="0.2">
      <c r="B198" s="20"/>
      <c r="D198" s="44"/>
      <c r="E198" s="44"/>
      <c r="F198" s="44"/>
      <c r="G198" s="44"/>
      <c r="H198" s="44"/>
      <c r="I198" s="44"/>
      <c r="J198" s="44"/>
      <c r="K198" s="21"/>
    </row>
    <row r="199" spans="2:11" s="23" customFormat="1" ht="12.75" x14ac:dyDescent="0.2">
      <c r="B199" s="20"/>
      <c r="D199" s="44"/>
      <c r="E199" s="44"/>
      <c r="F199" s="44"/>
      <c r="G199" s="44"/>
      <c r="H199" s="44"/>
      <c r="I199" s="44"/>
      <c r="J199" s="44"/>
      <c r="K199" s="21"/>
    </row>
    <row r="200" spans="2:11" s="23" customFormat="1" ht="12.75" x14ac:dyDescent="0.2">
      <c r="B200" s="20"/>
      <c r="D200" s="44"/>
      <c r="E200" s="44"/>
      <c r="F200" s="44"/>
      <c r="G200" s="44"/>
      <c r="H200" s="44"/>
      <c r="I200" s="44"/>
      <c r="J200" s="44"/>
      <c r="K200" s="21"/>
    </row>
    <row r="201" spans="2:11" s="23" customFormat="1" ht="12.75" x14ac:dyDescent="0.2">
      <c r="B201" s="20"/>
      <c r="D201" s="44"/>
      <c r="E201" s="44"/>
      <c r="F201" s="44"/>
      <c r="G201" s="44"/>
      <c r="H201" s="44"/>
      <c r="I201" s="44"/>
      <c r="J201" s="44"/>
      <c r="K201" s="21"/>
    </row>
    <row r="202" spans="2:11" s="23" customFormat="1" ht="12.75" x14ac:dyDescent="0.2">
      <c r="B202" s="20"/>
      <c r="D202" s="44"/>
      <c r="E202" s="44"/>
      <c r="F202" s="44"/>
      <c r="G202" s="44"/>
      <c r="H202" s="44"/>
      <c r="I202" s="44"/>
      <c r="J202" s="44"/>
      <c r="K202" s="21"/>
    </row>
    <row r="203" spans="2:11" s="23" customFormat="1" ht="12.75" x14ac:dyDescent="0.2">
      <c r="B203" s="20"/>
      <c r="D203" s="44"/>
      <c r="E203" s="44"/>
      <c r="F203" s="44"/>
      <c r="G203" s="44"/>
      <c r="H203" s="44"/>
      <c r="I203" s="44"/>
      <c r="J203" s="44"/>
      <c r="K203" s="21"/>
    </row>
    <row r="204" spans="2:11" s="23" customFormat="1" ht="12.75" x14ac:dyDescent="0.2">
      <c r="B204" s="20"/>
      <c r="D204" s="44"/>
      <c r="E204" s="44"/>
      <c r="F204" s="44"/>
      <c r="G204" s="44"/>
      <c r="H204" s="44"/>
      <c r="I204" s="44"/>
      <c r="J204" s="44"/>
      <c r="K204" s="21"/>
    </row>
    <row r="205" spans="2:11" s="23" customFormat="1" ht="12.75" x14ac:dyDescent="0.2">
      <c r="B205" s="20"/>
      <c r="D205" s="44"/>
      <c r="E205" s="44"/>
      <c r="F205" s="44"/>
      <c r="G205" s="44"/>
      <c r="H205" s="44"/>
      <c r="I205" s="44"/>
      <c r="J205" s="44"/>
      <c r="K205" s="21"/>
    </row>
    <row r="206" spans="2:11" s="23" customFormat="1" ht="12.75" x14ac:dyDescent="0.2">
      <c r="B206" s="20"/>
      <c r="D206" s="44"/>
      <c r="E206" s="44"/>
      <c r="F206" s="44"/>
      <c r="G206" s="44"/>
      <c r="H206" s="44"/>
      <c r="I206" s="44"/>
      <c r="J206" s="44"/>
      <c r="K206" s="21"/>
    </row>
    <row r="207" spans="2:11" s="23" customFormat="1" ht="12.75" x14ac:dyDescent="0.2">
      <c r="B207" s="20"/>
      <c r="D207" s="44"/>
      <c r="E207" s="44"/>
      <c r="F207" s="44"/>
      <c r="G207" s="44"/>
      <c r="H207" s="44"/>
      <c r="I207" s="44"/>
      <c r="J207" s="44"/>
      <c r="K207" s="21"/>
    </row>
    <row r="208" spans="2:11" s="23" customFormat="1" ht="12.75" x14ac:dyDescent="0.2">
      <c r="B208" s="20"/>
      <c r="D208" s="44"/>
      <c r="E208" s="44"/>
      <c r="F208" s="44"/>
      <c r="G208" s="44"/>
      <c r="H208" s="44"/>
      <c r="I208" s="44"/>
      <c r="J208" s="44"/>
      <c r="K208" s="21"/>
    </row>
    <row r="209" spans="2:11" s="23" customFormat="1" ht="12.75" x14ac:dyDescent="0.2">
      <c r="B209" s="20"/>
      <c r="D209" s="44"/>
      <c r="E209" s="44"/>
      <c r="F209" s="44"/>
      <c r="G209" s="44"/>
      <c r="H209" s="44"/>
      <c r="I209" s="44"/>
      <c r="J209" s="44"/>
      <c r="K209" s="21"/>
    </row>
    <row r="210" spans="2:11" s="23" customFormat="1" ht="12.75" x14ac:dyDescent="0.2">
      <c r="B210" s="20"/>
      <c r="D210" s="44"/>
      <c r="E210" s="44"/>
      <c r="F210" s="44"/>
      <c r="G210" s="44"/>
      <c r="H210" s="44"/>
      <c r="I210" s="44"/>
      <c r="J210" s="44"/>
      <c r="K210" s="21"/>
    </row>
    <row r="211" spans="2:11" s="23" customFormat="1" ht="12.75" x14ac:dyDescent="0.2">
      <c r="B211" s="20"/>
      <c r="D211" s="44"/>
      <c r="E211" s="44"/>
      <c r="F211" s="44"/>
      <c r="G211" s="44"/>
      <c r="H211" s="44"/>
      <c r="I211" s="44"/>
      <c r="J211" s="44"/>
      <c r="K211" s="21"/>
    </row>
    <row r="212" spans="2:11" s="23" customFormat="1" ht="12.75" x14ac:dyDescent="0.2">
      <c r="B212" s="20"/>
      <c r="D212" s="44"/>
      <c r="E212" s="44"/>
      <c r="F212" s="44"/>
      <c r="G212" s="44"/>
      <c r="H212" s="44"/>
      <c r="I212" s="44"/>
      <c r="J212" s="44"/>
      <c r="K212" s="21"/>
    </row>
    <row r="213" spans="2:11" s="23" customFormat="1" ht="12.75" x14ac:dyDescent="0.2">
      <c r="B213" s="20"/>
      <c r="D213" s="44"/>
      <c r="E213" s="44"/>
      <c r="F213" s="44"/>
      <c r="G213" s="44"/>
      <c r="H213" s="44"/>
      <c r="I213" s="44"/>
      <c r="J213" s="44"/>
      <c r="K213" s="21"/>
    </row>
    <row r="214" spans="2:11" s="23" customFormat="1" ht="12.75" x14ac:dyDescent="0.2">
      <c r="B214" s="20"/>
      <c r="D214" s="44"/>
      <c r="E214" s="44"/>
      <c r="F214" s="44"/>
      <c r="G214" s="44"/>
      <c r="H214" s="44"/>
      <c r="I214" s="44"/>
      <c r="J214" s="44"/>
      <c r="K214" s="21"/>
    </row>
    <row r="215" spans="2:11" s="23" customFormat="1" ht="12.75" x14ac:dyDescent="0.2">
      <c r="B215" s="20"/>
      <c r="D215" s="44"/>
      <c r="E215" s="44"/>
      <c r="F215" s="44"/>
      <c r="G215" s="44"/>
      <c r="H215" s="44"/>
      <c r="I215" s="44"/>
      <c r="J215" s="44"/>
      <c r="K215" s="21"/>
    </row>
    <row r="216" spans="2:11" s="23" customFormat="1" ht="12.75" x14ac:dyDescent="0.2">
      <c r="B216" s="20"/>
      <c r="D216" s="44"/>
      <c r="E216" s="44"/>
      <c r="F216" s="44"/>
      <c r="G216" s="44"/>
      <c r="H216" s="44"/>
      <c r="I216" s="44"/>
      <c r="J216" s="44"/>
      <c r="K216" s="21"/>
    </row>
    <row r="217" spans="2:11" s="23" customFormat="1" ht="12.75" x14ac:dyDescent="0.2">
      <c r="B217" s="20"/>
      <c r="D217" s="44"/>
      <c r="E217" s="44"/>
      <c r="F217" s="44"/>
      <c r="G217" s="44"/>
      <c r="H217" s="44"/>
      <c r="I217" s="44"/>
      <c r="J217" s="44"/>
      <c r="K217" s="21"/>
    </row>
    <row r="218" spans="2:11" s="23" customFormat="1" ht="12.75" x14ac:dyDescent="0.2">
      <c r="B218" s="20"/>
      <c r="D218" s="44"/>
      <c r="E218" s="44"/>
      <c r="F218" s="44"/>
      <c r="G218" s="44"/>
      <c r="H218" s="44"/>
      <c r="I218" s="44"/>
      <c r="J218" s="44"/>
      <c r="K218" s="21"/>
    </row>
    <row r="219" spans="2:11" s="23" customFormat="1" ht="12.75" x14ac:dyDescent="0.2">
      <c r="B219" s="20"/>
      <c r="D219" s="44"/>
      <c r="E219" s="44"/>
      <c r="F219" s="44"/>
      <c r="G219" s="44"/>
      <c r="H219" s="44"/>
      <c r="I219" s="44"/>
      <c r="J219" s="44"/>
      <c r="K219" s="21"/>
    </row>
    <row r="220" spans="2:11" s="23" customFormat="1" ht="12.75" x14ac:dyDescent="0.2">
      <c r="B220" s="20"/>
      <c r="D220" s="44"/>
      <c r="E220" s="44"/>
      <c r="F220" s="44"/>
      <c r="G220" s="44"/>
      <c r="H220" s="44"/>
      <c r="I220" s="44"/>
      <c r="J220" s="44"/>
      <c r="K220" s="21"/>
    </row>
    <row r="221" spans="2:11" s="23" customFormat="1" ht="12.75" x14ac:dyDescent="0.2">
      <c r="B221" s="20"/>
      <c r="D221" s="44"/>
      <c r="E221" s="44"/>
      <c r="F221" s="44"/>
      <c r="G221" s="44"/>
      <c r="H221" s="44"/>
      <c r="I221" s="44"/>
      <c r="J221" s="44"/>
      <c r="K221" s="21"/>
    </row>
    <row r="222" spans="2:11" s="23" customFormat="1" ht="12.75" x14ac:dyDescent="0.2">
      <c r="B222" s="20"/>
      <c r="D222" s="44"/>
      <c r="E222" s="44"/>
      <c r="F222" s="44"/>
      <c r="G222" s="44"/>
      <c r="H222" s="44"/>
      <c r="I222" s="44"/>
      <c r="J222" s="44"/>
      <c r="K222" s="21"/>
    </row>
    <row r="223" spans="2:11" s="23" customFormat="1" ht="12.75" x14ac:dyDescent="0.2">
      <c r="B223" s="20"/>
      <c r="D223" s="44"/>
      <c r="E223" s="44"/>
      <c r="F223" s="44"/>
      <c r="G223" s="44"/>
      <c r="H223" s="44"/>
      <c r="I223" s="44"/>
      <c r="J223" s="44"/>
      <c r="K223" s="21"/>
    </row>
    <row r="224" spans="2:11" s="23" customFormat="1" ht="12.75" x14ac:dyDescent="0.2">
      <c r="B224" s="20"/>
      <c r="D224" s="44"/>
      <c r="E224" s="44"/>
      <c r="F224" s="44"/>
      <c r="G224" s="44"/>
      <c r="H224" s="44"/>
      <c r="I224" s="44"/>
      <c r="J224" s="44"/>
      <c r="K224" s="21"/>
    </row>
    <row r="225" spans="2:11" s="23" customFormat="1" ht="12.75" x14ac:dyDescent="0.2">
      <c r="B225" s="20"/>
      <c r="D225" s="44"/>
      <c r="E225" s="44"/>
      <c r="F225" s="44"/>
      <c r="G225" s="44"/>
      <c r="H225" s="44"/>
      <c r="I225" s="44"/>
      <c r="J225" s="44"/>
      <c r="K225" s="21"/>
    </row>
    <row r="226" spans="2:11" s="23" customFormat="1" ht="12.75" x14ac:dyDescent="0.2">
      <c r="B226" s="20"/>
      <c r="D226" s="44"/>
      <c r="E226" s="44"/>
      <c r="F226" s="44"/>
      <c r="G226" s="44"/>
      <c r="H226" s="44"/>
      <c r="I226" s="44"/>
      <c r="J226" s="44"/>
      <c r="K226" s="21"/>
    </row>
    <row r="227" spans="2:11" s="23" customFormat="1" ht="12.75" x14ac:dyDescent="0.2">
      <c r="B227" s="20"/>
      <c r="D227" s="44"/>
      <c r="E227" s="44"/>
      <c r="F227" s="44"/>
      <c r="G227" s="44"/>
      <c r="H227" s="44"/>
      <c r="I227" s="44"/>
      <c r="J227" s="44"/>
      <c r="K227" s="21"/>
    </row>
    <row r="228" spans="2:11" s="23" customFormat="1" ht="12.75" x14ac:dyDescent="0.2">
      <c r="B228" s="20"/>
      <c r="D228" s="44"/>
      <c r="E228" s="44"/>
      <c r="F228" s="44"/>
      <c r="G228" s="44"/>
      <c r="H228" s="44"/>
      <c r="I228" s="44"/>
      <c r="J228" s="44"/>
      <c r="K228" s="21"/>
    </row>
    <row r="229" spans="2:11" s="23" customFormat="1" ht="12.75" x14ac:dyDescent="0.2">
      <c r="B229" s="20"/>
      <c r="D229" s="44"/>
      <c r="E229" s="44"/>
      <c r="F229" s="44"/>
      <c r="G229" s="44"/>
      <c r="H229" s="44"/>
      <c r="I229" s="44"/>
      <c r="J229" s="44"/>
      <c r="K229" s="21"/>
    </row>
    <row r="230" spans="2:11" s="23" customFormat="1" ht="12.75" x14ac:dyDescent="0.2">
      <c r="B230" s="20"/>
      <c r="D230" s="44"/>
      <c r="E230" s="44"/>
      <c r="F230" s="44"/>
      <c r="G230" s="44"/>
      <c r="H230" s="44"/>
      <c r="I230" s="44"/>
      <c r="J230" s="44"/>
      <c r="K230" s="21"/>
    </row>
    <row r="231" spans="2:11" s="23" customFormat="1" ht="12.75" x14ac:dyDescent="0.2">
      <c r="B231" s="20"/>
      <c r="D231" s="44"/>
      <c r="E231" s="44"/>
      <c r="F231" s="44"/>
      <c r="G231" s="44"/>
      <c r="H231" s="44"/>
      <c r="I231" s="44"/>
      <c r="J231" s="44"/>
      <c r="K231" s="21"/>
    </row>
    <row r="232" spans="2:11" s="23" customFormat="1" ht="12.75" x14ac:dyDescent="0.2">
      <c r="B232" s="20"/>
      <c r="D232" s="44"/>
      <c r="E232" s="44"/>
      <c r="F232" s="44"/>
      <c r="G232" s="44"/>
      <c r="H232" s="44"/>
      <c r="I232" s="44"/>
      <c r="J232" s="44"/>
      <c r="K232" s="21"/>
    </row>
    <row r="233" spans="2:11" s="23" customFormat="1" ht="12.75" x14ac:dyDescent="0.2">
      <c r="B233" s="20"/>
      <c r="D233" s="44"/>
      <c r="E233" s="44"/>
      <c r="F233" s="44"/>
      <c r="G233" s="44"/>
      <c r="H233" s="44"/>
      <c r="I233" s="44"/>
      <c r="J233" s="44"/>
      <c r="K233" s="21"/>
    </row>
    <row r="234" spans="2:11" s="23" customFormat="1" ht="12.75" x14ac:dyDescent="0.2">
      <c r="B234" s="20"/>
      <c r="D234" s="44"/>
      <c r="E234" s="44"/>
      <c r="F234" s="44"/>
      <c r="G234" s="44"/>
      <c r="H234" s="44"/>
      <c r="I234" s="44"/>
      <c r="J234" s="44"/>
      <c r="K234" s="21"/>
    </row>
    <row r="235" spans="2:11" s="23" customFormat="1" ht="12.75" x14ac:dyDescent="0.2">
      <c r="B235" s="20"/>
      <c r="D235" s="44"/>
      <c r="E235" s="44"/>
      <c r="F235" s="44"/>
      <c r="G235" s="44"/>
      <c r="H235" s="44"/>
      <c r="I235" s="44"/>
      <c r="J235" s="44"/>
      <c r="K235" s="21"/>
    </row>
    <row r="236" spans="2:11" s="23" customFormat="1" ht="12.75" x14ac:dyDescent="0.2">
      <c r="B236" s="20"/>
      <c r="D236" s="44"/>
      <c r="E236" s="44"/>
      <c r="F236" s="44"/>
      <c r="G236" s="44"/>
      <c r="H236" s="44"/>
      <c r="I236" s="44"/>
      <c r="J236" s="44"/>
      <c r="K236" s="21"/>
    </row>
    <row r="237" spans="2:11" s="23" customFormat="1" ht="12.75" x14ac:dyDescent="0.2">
      <c r="B237" s="20"/>
      <c r="D237" s="44"/>
      <c r="E237" s="44"/>
      <c r="F237" s="44"/>
      <c r="G237" s="44"/>
      <c r="H237" s="44"/>
      <c r="I237" s="44"/>
      <c r="J237" s="44"/>
      <c r="K237" s="21"/>
    </row>
    <row r="238" spans="2:11" s="23" customFormat="1" ht="12.75" x14ac:dyDescent="0.2">
      <c r="B238" s="20"/>
      <c r="D238" s="44"/>
      <c r="E238" s="44"/>
      <c r="F238" s="44"/>
      <c r="G238" s="44"/>
      <c r="H238" s="44"/>
      <c r="I238" s="44"/>
      <c r="J238" s="44"/>
      <c r="K238" s="21"/>
    </row>
    <row r="239" spans="2:11" s="23" customFormat="1" ht="12.75" x14ac:dyDescent="0.2">
      <c r="B239" s="20"/>
      <c r="D239" s="44"/>
      <c r="E239" s="44"/>
      <c r="F239" s="44"/>
      <c r="G239" s="44"/>
      <c r="H239" s="44"/>
      <c r="I239" s="44"/>
      <c r="J239" s="44"/>
      <c r="K239" s="21"/>
    </row>
    <row r="240" spans="2:11" s="23" customFormat="1" ht="12.75" x14ac:dyDescent="0.2">
      <c r="B240" s="20"/>
      <c r="D240" s="44"/>
      <c r="E240" s="44"/>
      <c r="F240" s="44"/>
      <c r="G240" s="44"/>
      <c r="H240" s="44"/>
      <c r="I240" s="44"/>
      <c r="J240" s="44"/>
      <c r="K240" s="21"/>
    </row>
    <row r="241" spans="2:11" s="23" customFormat="1" ht="12.75" x14ac:dyDescent="0.2">
      <c r="B241" s="20"/>
      <c r="D241" s="44"/>
      <c r="E241" s="44"/>
      <c r="F241" s="44"/>
      <c r="G241" s="44"/>
      <c r="H241" s="44"/>
      <c r="I241" s="44"/>
      <c r="J241" s="44"/>
      <c r="K241" s="21"/>
    </row>
    <row r="242" spans="2:11" s="23" customFormat="1" ht="12.75" x14ac:dyDescent="0.2">
      <c r="B242" s="20"/>
      <c r="D242" s="44"/>
      <c r="E242" s="44"/>
      <c r="F242" s="44"/>
      <c r="G242" s="44"/>
      <c r="H242" s="44"/>
      <c r="I242" s="44"/>
      <c r="J242" s="44"/>
      <c r="K242" s="21"/>
    </row>
    <row r="243" spans="2:11" s="23" customFormat="1" ht="12.75" x14ac:dyDescent="0.2">
      <c r="B243" s="20"/>
      <c r="D243" s="44"/>
      <c r="E243" s="44"/>
      <c r="F243" s="44"/>
      <c r="G243" s="44"/>
      <c r="H243" s="44"/>
      <c r="I243" s="44"/>
      <c r="J243" s="44"/>
      <c r="K243" s="21"/>
    </row>
    <row r="244" spans="2:11" s="23" customFormat="1" ht="12.75" x14ac:dyDescent="0.2">
      <c r="B244" s="20"/>
      <c r="D244" s="44"/>
      <c r="E244" s="44"/>
      <c r="F244" s="44"/>
      <c r="G244" s="44"/>
      <c r="H244" s="44"/>
      <c r="I244" s="44"/>
      <c r="J244" s="44"/>
      <c r="K244" s="21"/>
    </row>
    <row r="245" spans="2:11" s="23" customFormat="1" ht="12.75" x14ac:dyDescent="0.2">
      <c r="B245" s="20"/>
      <c r="D245" s="44"/>
      <c r="E245" s="44"/>
      <c r="F245" s="44"/>
      <c r="G245" s="44"/>
      <c r="H245" s="44"/>
      <c r="I245" s="44"/>
      <c r="J245" s="44"/>
      <c r="K245" s="21"/>
    </row>
    <row r="246" spans="2:11" s="23" customFormat="1" ht="12.75" x14ac:dyDescent="0.2">
      <c r="B246" s="20"/>
      <c r="D246" s="44"/>
      <c r="E246" s="44"/>
      <c r="F246" s="44"/>
      <c r="G246" s="44"/>
      <c r="H246" s="44"/>
      <c r="I246" s="44"/>
      <c r="J246" s="44"/>
      <c r="K246" s="21"/>
    </row>
    <row r="247" spans="2:11" s="23" customFormat="1" ht="12.75" x14ac:dyDescent="0.2">
      <c r="B247" s="20"/>
      <c r="D247" s="44"/>
      <c r="E247" s="44"/>
      <c r="F247" s="44"/>
      <c r="G247" s="44"/>
      <c r="H247" s="44"/>
      <c r="I247" s="44"/>
      <c r="J247" s="44"/>
      <c r="K247" s="21"/>
    </row>
    <row r="248" spans="2:11" s="23" customFormat="1" ht="12.75" x14ac:dyDescent="0.2">
      <c r="B248" s="20"/>
      <c r="D248" s="44"/>
      <c r="E248" s="44"/>
      <c r="F248" s="44"/>
      <c r="G248" s="44"/>
      <c r="H248" s="44"/>
      <c r="I248" s="44"/>
      <c r="J248" s="44"/>
      <c r="K248" s="21"/>
    </row>
    <row r="249" spans="2:11" s="23" customFormat="1" ht="12.75" x14ac:dyDescent="0.2">
      <c r="B249" s="20"/>
      <c r="D249" s="44"/>
      <c r="E249" s="44"/>
      <c r="F249" s="44"/>
      <c r="G249" s="44"/>
      <c r="H249" s="44"/>
      <c r="I249" s="44"/>
      <c r="J249" s="44"/>
      <c r="K249" s="21"/>
    </row>
    <row r="250" spans="2:11" s="23" customFormat="1" ht="12.75" x14ac:dyDescent="0.2">
      <c r="B250" s="20"/>
      <c r="D250" s="44"/>
      <c r="E250" s="44"/>
      <c r="F250" s="44"/>
      <c r="G250" s="44"/>
      <c r="H250" s="44"/>
      <c r="I250" s="44"/>
      <c r="J250" s="44"/>
      <c r="K250" s="21"/>
    </row>
    <row r="251" spans="2:11" s="23" customFormat="1" ht="12.75" x14ac:dyDescent="0.2">
      <c r="B251" s="20"/>
      <c r="D251" s="44"/>
      <c r="E251" s="44"/>
      <c r="F251" s="44"/>
      <c r="G251" s="44"/>
      <c r="H251" s="44"/>
      <c r="I251" s="44"/>
      <c r="J251" s="44"/>
      <c r="K251" s="21"/>
    </row>
    <row r="252" spans="2:11" s="23" customFormat="1" ht="12.75" x14ac:dyDescent="0.2">
      <c r="B252" s="20"/>
      <c r="D252" s="44"/>
      <c r="E252" s="44"/>
      <c r="F252" s="44"/>
      <c r="G252" s="44"/>
      <c r="H252" s="44"/>
      <c r="I252" s="44"/>
      <c r="J252" s="44"/>
      <c r="K252" s="21"/>
    </row>
    <row r="253" spans="2:11" s="23" customFormat="1" ht="12.75" x14ac:dyDescent="0.2">
      <c r="B253" s="20"/>
      <c r="D253" s="44"/>
      <c r="E253" s="44"/>
      <c r="F253" s="44"/>
      <c r="G253" s="44"/>
      <c r="H253" s="44"/>
      <c r="I253" s="44"/>
      <c r="J253" s="44"/>
      <c r="K253" s="21"/>
    </row>
    <row r="254" spans="2:11" s="23" customFormat="1" ht="12.75" x14ac:dyDescent="0.2">
      <c r="B254" s="20"/>
      <c r="D254" s="44"/>
      <c r="E254" s="44"/>
      <c r="F254" s="44"/>
      <c r="G254" s="44"/>
      <c r="H254" s="44"/>
      <c r="I254" s="44"/>
      <c r="J254" s="44"/>
      <c r="K254" s="21"/>
    </row>
    <row r="255" spans="2:11" s="23" customFormat="1" ht="12.75" x14ac:dyDescent="0.2">
      <c r="B255" s="20"/>
      <c r="D255" s="44"/>
      <c r="E255" s="44"/>
      <c r="F255" s="44"/>
      <c r="G255" s="44"/>
      <c r="H255" s="44"/>
      <c r="I255" s="44"/>
      <c r="J255" s="44"/>
      <c r="K255" s="21"/>
    </row>
    <row r="256" spans="2:11" s="23" customFormat="1" ht="12.75" x14ac:dyDescent="0.2">
      <c r="B256" s="20"/>
      <c r="D256" s="44"/>
      <c r="E256" s="44"/>
      <c r="F256" s="44"/>
      <c r="G256" s="44"/>
      <c r="H256" s="44"/>
      <c r="I256" s="44"/>
      <c r="J256" s="44"/>
      <c r="K256" s="21"/>
    </row>
    <row r="257" spans="2:11" s="23" customFormat="1" ht="12.75" x14ac:dyDescent="0.2">
      <c r="B257" s="20"/>
      <c r="D257" s="44"/>
      <c r="E257" s="44"/>
      <c r="F257" s="44"/>
      <c r="G257" s="44"/>
      <c r="H257" s="44"/>
      <c r="I257" s="44"/>
      <c r="J257" s="44"/>
      <c r="K257" s="21"/>
    </row>
    <row r="258" spans="2:11" s="23" customFormat="1" ht="12.75" x14ac:dyDescent="0.2">
      <c r="B258" s="20"/>
      <c r="D258" s="44"/>
      <c r="E258" s="44"/>
      <c r="F258" s="44"/>
      <c r="G258" s="44"/>
      <c r="H258" s="44"/>
      <c r="I258" s="44"/>
      <c r="J258" s="44"/>
      <c r="K258" s="21"/>
    </row>
    <row r="259" spans="2:11" s="23" customFormat="1" ht="12.75" x14ac:dyDescent="0.2">
      <c r="B259" s="20"/>
      <c r="D259" s="44"/>
      <c r="E259" s="44"/>
      <c r="F259" s="44"/>
      <c r="G259" s="44"/>
      <c r="H259" s="44"/>
      <c r="I259" s="44"/>
      <c r="J259" s="44"/>
      <c r="K259" s="21"/>
    </row>
    <row r="260" spans="2:11" s="23" customFormat="1" ht="12.75" x14ac:dyDescent="0.2">
      <c r="B260" s="20"/>
      <c r="D260" s="44"/>
      <c r="E260" s="44"/>
      <c r="F260" s="44"/>
      <c r="G260" s="44"/>
      <c r="H260" s="44"/>
      <c r="I260" s="44"/>
      <c r="J260" s="44"/>
      <c r="K260" s="21"/>
    </row>
    <row r="261" spans="2:11" s="23" customFormat="1" ht="12.75" x14ac:dyDescent="0.2">
      <c r="B261" s="20"/>
      <c r="D261" s="44"/>
      <c r="E261" s="44"/>
      <c r="F261" s="44"/>
      <c r="G261" s="44"/>
      <c r="H261" s="44"/>
      <c r="I261" s="44"/>
      <c r="J261" s="44"/>
      <c r="K261" s="21"/>
    </row>
    <row r="262" spans="2:11" s="23" customFormat="1" ht="12.75" x14ac:dyDescent="0.2">
      <c r="B262" s="20"/>
      <c r="D262" s="44"/>
      <c r="E262" s="44"/>
      <c r="F262" s="44"/>
      <c r="G262" s="44"/>
      <c r="H262" s="44"/>
      <c r="I262" s="44"/>
      <c r="J262" s="44"/>
      <c r="K262" s="21"/>
    </row>
    <row r="263" spans="2:11" s="23" customFormat="1" ht="12.75" x14ac:dyDescent="0.2">
      <c r="B263" s="20"/>
      <c r="D263" s="44"/>
      <c r="E263" s="44"/>
      <c r="F263" s="44"/>
      <c r="G263" s="44"/>
      <c r="H263" s="44"/>
      <c r="I263" s="44"/>
      <c r="J263" s="44"/>
      <c r="K263" s="21"/>
    </row>
    <row r="264" spans="2:11" s="23" customFormat="1" ht="12.75" x14ac:dyDescent="0.2">
      <c r="B264" s="20"/>
      <c r="D264" s="44"/>
      <c r="E264" s="44"/>
      <c r="F264" s="44"/>
      <c r="G264" s="44"/>
      <c r="H264" s="44"/>
      <c r="I264" s="44"/>
      <c r="J264" s="44"/>
      <c r="K264" s="21"/>
    </row>
    <row r="265" spans="2:11" s="23" customFormat="1" ht="12.75" x14ac:dyDescent="0.2">
      <c r="B265" s="20"/>
      <c r="D265" s="44"/>
      <c r="E265" s="44"/>
      <c r="F265" s="44"/>
      <c r="G265" s="44"/>
      <c r="H265" s="44"/>
      <c r="I265" s="44"/>
      <c r="J265" s="44"/>
      <c r="K265" s="21"/>
    </row>
    <row r="266" spans="2:11" ht="12.75" x14ac:dyDescent="0.2">
      <c r="B266" s="20"/>
      <c r="D266" s="44"/>
      <c r="E266" s="44"/>
      <c r="F266" s="44"/>
      <c r="G266" s="44"/>
      <c r="H266" s="44"/>
      <c r="I266" s="44"/>
      <c r="J266" s="44"/>
      <c r="K266" s="21"/>
    </row>
    <row r="267" spans="2:11" ht="12.75" x14ac:dyDescent="0.2">
      <c r="B267" s="20"/>
      <c r="D267" s="44"/>
      <c r="E267" s="44"/>
      <c r="F267" s="44"/>
      <c r="G267" s="44"/>
      <c r="H267" s="44"/>
      <c r="I267" s="44"/>
      <c r="J267" s="44"/>
      <c r="K267" s="21"/>
    </row>
    <row r="268" spans="2:11" ht="12.75" x14ac:dyDescent="0.2">
      <c r="B268" s="20"/>
      <c r="D268" s="44"/>
      <c r="E268" s="44"/>
      <c r="F268" s="44"/>
      <c r="G268" s="44"/>
      <c r="H268" s="44"/>
      <c r="I268" s="44"/>
      <c r="J268" s="44"/>
      <c r="K268" s="21"/>
    </row>
    <row r="269" spans="2:11" ht="12.75" x14ac:dyDescent="0.2">
      <c r="B269" s="20"/>
      <c r="D269" s="44"/>
      <c r="E269" s="44"/>
      <c r="F269" s="44"/>
      <c r="G269" s="44"/>
      <c r="H269" s="44"/>
      <c r="I269" s="44"/>
      <c r="J269" s="44"/>
      <c r="K269" s="21"/>
    </row>
    <row r="270" spans="2:11" ht="12.75" x14ac:dyDescent="0.2">
      <c r="B270" s="20"/>
      <c r="D270" s="44"/>
      <c r="E270" s="44"/>
      <c r="F270" s="44"/>
      <c r="G270" s="44"/>
      <c r="H270" s="44"/>
      <c r="I270" s="44"/>
      <c r="J270" s="44"/>
      <c r="K270" s="21"/>
    </row>
    <row r="271" spans="2:11" ht="12.75" x14ac:dyDescent="0.2">
      <c r="B271" s="20"/>
      <c r="D271" s="44"/>
      <c r="E271" s="44"/>
      <c r="F271" s="44"/>
      <c r="G271" s="44"/>
      <c r="H271" s="44"/>
      <c r="I271" s="44"/>
      <c r="J271" s="44"/>
      <c r="K271" s="21"/>
    </row>
    <row r="272" spans="2:11" ht="12.75" x14ac:dyDescent="0.2">
      <c r="B272" s="20"/>
      <c r="D272" s="44"/>
      <c r="E272" s="44"/>
      <c r="F272" s="44"/>
      <c r="G272" s="44"/>
      <c r="H272" s="44"/>
      <c r="I272" s="44"/>
      <c r="J272" s="44"/>
      <c r="K272" s="21"/>
    </row>
    <row r="273" spans="2:11" ht="12.75" x14ac:dyDescent="0.2">
      <c r="B273" s="20"/>
      <c r="D273" s="44"/>
      <c r="E273" s="44"/>
      <c r="F273" s="44"/>
      <c r="G273" s="44"/>
      <c r="H273" s="44"/>
      <c r="I273" s="44"/>
      <c r="J273" s="44"/>
      <c r="K273" s="21"/>
    </row>
  </sheetData>
  <printOptions horizontalCentered="1"/>
  <pageMargins left="0.7" right="0.7" top="0.75" bottom="0.75" header="0.3" footer="0.3"/>
  <pageSetup scale="64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2020-05-01T07:00:00+00:00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74B8D84-BD17-4692-9941-EAEA51B432B3}"/>
</file>

<file path=customXml/itemProps2.xml><?xml version="1.0" encoding="utf-8"?>
<ds:datastoreItem xmlns:ds="http://schemas.openxmlformats.org/officeDocument/2006/customXml" ds:itemID="{276BF998-D32E-4047-923D-4A29F61EDE5C}"/>
</file>

<file path=customXml/itemProps3.xml><?xml version="1.0" encoding="utf-8"?>
<ds:datastoreItem xmlns:ds="http://schemas.openxmlformats.org/officeDocument/2006/customXml" ds:itemID="{3BE407F2-08E0-431F-A3EC-62D97AD2AFCB}"/>
</file>

<file path=customXml/itemProps4.xml><?xml version="1.0" encoding="utf-8"?>
<ds:datastoreItem xmlns:ds="http://schemas.openxmlformats.org/officeDocument/2006/customXml" ds:itemID="{112B1D9E-8384-46A1-9A6E-63EDAB9BCA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Env Summary</vt:lpstr>
      <vt:lpstr>Electric</vt:lpstr>
      <vt:lpstr>2019 GRC Elec Amort Sch </vt:lpstr>
      <vt:lpstr>2017 GRC Elec Amort Sch</vt:lpstr>
      <vt:lpstr>Gas</vt:lpstr>
      <vt:lpstr>2019 GRC Gas Amort Sch</vt:lpstr>
      <vt:lpstr>2017 GRC Gas Amort Sch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Free, Susan</dc:creator>
  <cp:lastModifiedBy>Free, Susan</cp:lastModifiedBy>
  <dcterms:created xsi:type="dcterms:W3CDTF">2020-04-27T20:24:47Z</dcterms:created>
  <dcterms:modified xsi:type="dcterms:W3CDTF">2020-04-28T01:09:07Z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