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30" windowWidth="21075" windowHeight="8895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Month'!$A$2:$A$207</definedName>
  </definedNames>
  <calcPr calcId="145621"/>
</workbook>
</file>

<file path=xl/calcChain.xml><?xml version="1.0" encoding="utf-8"?>
<calcChain xmlns="http://schemas.openxmlformats.org/spreadsheetml/2006/main">
  <c r="B101" i="3" l="1"/>
  <c r="B102" i="3" s="1"/>
  <c r="O194" i="7"/>
  <c r="O190" i="7"/>
  <c r="O186" i="7"/>
  <c r="O98" i="7" l="1"/>
  <c r="O97" i="7"/>
  <c r="C101" i="3" s="1"/>
  <c r="C102" i="3" s="1"/>
  <c r="B62" i="3" l="1"/>
  <c r="B63" i="3" s="1"/>
  <c r="B6" i="3" l="1"/>
  <c r="O143" i="7" l="1"/>
  <c r="B117" i="3"/>
  <c r="B116" i="3"/>
  <c r="O94" i="7"/>
  <c r="B91" i="3"/>
  <c r="B111" i="3"/>
  <c r="O113" i="7" l="1"/>
  <c r="O112" i="7"/>
  <c r="O87" i="7"/>
  <c r="O107" i="7"/>
  <c r="B120" i="3"/>
  <c r="B98" i="3"/>
  <c r="B153" i="3"/>
  <c r="B147" i="3"/>
  <c r="B148" i="3" s="1"/>
  <c r="O149" i="7"/>
  <c r="O116" i="7" l="1"/>
  <c r="O144" i="7" l="1"/>
  <c r="C62" i="3" l="1"/>
  <c r="C63" i="3" s="1"/>
  <c r="C6" i="3"/>
  <c r="B47" i="3" l="1"/>
  <c r="O43" i="7"/>
  <c r="B49" i="3"/>
  <c r="O45" i="7"/>
  <c r="C49" i="3" s="1"/>
  <c r="B57" i="3"/>
  <c r="O53" i="7"/>
  <c r="B59" i="3"/>
  <c r="O55" i="7"/>
  <c r="B67" i="3"/>
  <c r="O63" i="7"/>
  <c r="B69" i="3"/>
  <c r="O65" i="7"/>
  <c r="C69" i="3" s="1"/>
  <c r="B71" i="3"/>
  <c r="O67" i="7"/>
  <c r="B73" i="3"/>
  <c r="O69" i="7"/>
  <c r="C73" i="3" s="1"/>
  <c r="B81" i="3"/>
  <c r="O77" i="7"/>
  <c r="B83" i="3"/>
  <c r="O79" i="7"/>
  <c r="C83" i="3" s="1"/>
  <c r="B85" i="3"/>
  <c r="O81" i="7"/>
  <c r="B87" i="3"/>
  <c r="O83" i="7"/>
  <c r="C87" i="3" s="1"/>
  <c r="B97" i="3"/>
  <c r="O93" i="7"/>
  <c r="B108" i="3"/>
  <c r="O104" i="7"/>
  <c r="B110" i="3"/>
  <c r="O106" i="7"/>
  <c r="B113" i="3"/>
  <c r="O109" i="7"/>
  <c r="C113" i="3" s="1"/>
  <c r="B115" i="3"/>
  <c r="O111" i="7"/>
  <c r="B119" i="3"/>
  <c r="O115" i="7"/>
  <c r="B122" i="3"/>
  <c r="O118" i="7"/>
  <c r="B130" i="3"/>
  <c r="O126" i="7"/>
  <c r="C130" i="3" s="1"/>
  <c r="B132" i="3"/>
  <c r="O128" i="7"/>
  <c r="B134" i="3"/>
  <c r="O130" i="7"/>
  <c r="C134" i="3" s="1"/>
  <c r="B136" i="3"/>
  <c r="O132" i="7"/>
  <c r="B138" i="3"/>
  <c r="O134" i="7"/>
  <c r="C138" i="3" s="1"/>
  <c r="B140" i="3"/>
  <c r="O136" i="7"/>
  <c r="B142" i="3"/>
  <c r="O138" i="7"/>
  <c r="C142" i="3" s="1"/>
  <c r="B152" i="3"/>
  <c r="O148" i="7"/>
  <c r="B160" i="3"/>
  <c r="O156" i="7"/>
  <c r="C160" i="3" s="1"/>
  <c r="B162" i="3"/>
  <c r="O158" i="7"/>
  <c r="B164" i="3"/>
  <c r="O160" i="7"/>
  <c r="C164" i="3" s="1"/>
  <c r="B168" i="3"/>
  <c r="O164" i="7"/>
  <c r="B170" i="3"/>
  <c r="O166" i="7"/>
  <c r="B177" i="3"/>
  <c r="O173" i="7"/>
  <c r="B179" i="3"/>
  <c r="O175" i="7"/>
  <c r="C179" i="3" s="1"/>
  <c r="B181" i="3"/>
  <c r="O177" i="7"/>
  <c r="B183" i="3"/>
  <c r="O179" i="7"/>
  <c r="C183" i="3" s="1"/>
  <c r="B185" i="3"/>
  <c r="O181" i="7"/>
  <c r="O187" i="7"/>
  <c r="O189" i="7"/>
  <c r="B196" i="3"/>
  <c r="B197" i="3" s="1"/>
  <c r="O192" i="7"/>
  <c r="O195" i="7"/>
  <c r="B202" i="3"/>
  <c r="O198" i="7"/>
  <c r="C202" i="3" s="1"/>
  <c r="B46" i="3"/>
  <c r="O42" i="7"/>
  <c r="B48" i="3"/>
  <c r="O44" i="7"/>
  <c r="C48" i="3" s="1"/>
  <c r="B56" i="3"/>
  <c r="O52" i="7"/>
  <c r="C56" i="3" s="1"/>
  <c r="B58" i="3"/>
  <c r="O54" i="7"/>
  <c r="B66" i="3"/>
  <c r="O62" i="7"/>
  <c r="C66" i="3" s="1"/>
  <c r="B68" i="3"/>
  <c r="O64" i="7"/>
  <c r="C68" i="3" s="1"/>
  <c r="B70" i="3"/>
  <c r="O66" i="7"/>
  <c r="B72" i="3"/>
  <c r="O68" i="7"/>
  <c r="C72" i="3" s="1"/>
  <c r="B77" i="3"/>
  <c r="O73" i="7"/>
  <c r="B82" i="3"/>
  <c r="O78" i="7"/>
  <c r="C82" i="3" s="1"/>
  <c r="B84" i="3"/>
  <c r="O80" i="7"/>
  <c r="C84" i="3" s="1"/>
  <c r="B86" i="3"/>
  <c r="O82" i="7"/>
  <c r="B92" i="3"/>
  <c r="B93" i="3" s="1"/>
  <c r="O88" i="7"/>
  <c r="B107" i="3"/>
  <c r="O103" i="7"/>
  <c r="C107" i="3" s="1"/>
  <c r="B109" i="3"/>
  <c r="O105" i="7"/>
  <c r="C109" i="3" s="1"/>
  <c r="B112" i="3"/>
  <c r="O108" i="7"/>
  <c r="C112" i="3" s="1"/>
  <c r="B114" i="3"/>
  <c r="O110" i="7"/>
  <c r="B118" i="3"/>
  <c r="O114" i="7"/>
  <c r="C118" i="3" s="1"/>
  <c r="B121" i="3"/>
  <c r="O117" i="7"/>
  <c r="C121" i="3" s="1"/>
  <c r="B129" i="3"/>
  <c r="O125" i="7"/>
  <c r="B131" i="3"/>
  <c r="O127" i="7"/>
  <c r="B133" i="3"/>
  <c r="O129" i="7"/>
  <c r="C133" i="3" s="1"/>
  <c r="B135" i="3"/>
  <c r="O131" i="7"/>
  <c r="B137" i="3"/>
  <c r="O133" i="7"/>
  <c r="C137" i="3" s="1"/>
  <c r="B139" i="3"/>
  <c r="O135" i="7"/>
  <c r="C139" i="3" s="1"/>
  <c r="B141" i="3"/>
  <c r="O137" i="7"/>
  <c r="C141" i="3" s="1"/>
  <c r="B151" i="3"/>
  <c r="O147" i="7"/>
  <c r="C151" i="3" s="1"/>
  <c r="B159" i="3"/>
  <c r="O155" i="7"/>
  <c r="C159" i="3" s="1"/>
  <c r="B161" i="3"/>
  <c r="O157" i="7"/>
  <c r="C161" i="3" s="1"/>
  <c r="B163" i="3"/>
  <c r="O159" i="7"/>
  <c r="C163" i="3" s="1"/>
  <c r="B166" i="3"/>
  <c r="O162" i="7"/>
  <c r="B169" i="3"/>
  <c r="O165" i="7"/>
  <c r="C169" i="3" s="1"/>
  <c r="B176" i="3"/>
  <c r="O172" i="7"/>
  <c r="C176" i="3" s="1"/>
  <c r="B178" i="3"/>
  <c r="O174" i="7"/>
  <c r="C178" i="3" s="1"/>
  <c r="B180" i="3"/>
  <c r="O176" i="7"/>
  <c r="B182" i="3"/>
  <c r="O178" i="7"/>
  <c r="C182" i="3" s="1"/>
  <c r="B184" i="3"/>
  <c r="O180" i="7"/>
  <c r="B186" i="3"/>
  <c r="O182" i="7"/>
  <c r="C186" i="3" s="1"/>
  <c r="B192" i="3"/>
  <c r="B193" i="3" s="1"/>
  <c r="O188" i="7"/>
  <c r="C192" i="3" s="1"/>
  <c r="C193" i="3" s="1"/>
  <c r="O191" i="7"/>
  <c r="O193" i="7"/>
  <c r="B200" i="3"/>
  <c r="O196" i="7"/>
  <c r="C200" i="3" s="1"/>
  <c r="C59" i="3"/>
  <c r="C122" i="3"/>
  <c r="C136" i="3"/>
  <c r="C140" i="3"/>
  <c r="C162" i="3"/>
  <c r="C170" i="3"/>
  <c r="C196" i="3"/>
  <c r="C197" i="3" s="1"/>
  <c r="C58" i="3"/>
  <c r="C77" i="3"/>
  <c r="C86" i="3"/>
  <c r="C92" i="3"/>
  <c r="C135" i="3"/>
  <c r="C166" i="3"/>
  <c r="C180" i="3"/>
  <c r="C184" i="3"/>
  <c r="C47" i="3"/>
  <c r="C67" i="3"/>
  <c r="C119" i="3"/>
  <c r="C132" i="3"/>
  <c r="C110" i="3"/>
  <c r="C114" i="3"/>
  <c r="C115" i="3"/>
  <c r="C120" i="3"/>
  <c r="C46" i="3"/>
  <c r="C70" i="3"/>
  <c r="C91" i="3"/>
  <c r="C116" i="3"/>
  <c r="C131" i="3"/>
  <c r="C152" i="3"/>
  <c r="C57" i="3"/>
  <c r="C71" i="3"/>
  <c r="O74" i="7"/>
  <c r="C81" i="3"/>
  <c r="C85" i="3"/>
  <c r="C97" i="3"/>
  <c r="C111" i="3"/>
  <c r="C117" i="3"/>
  <c r="C147" i="3"/>
  <c r="C148" i="3" s="1"/>
  <c r="C153" i="3"/>
  <c r="C168" i="3"/>
  <c r="C177" i="3"/>
  <c r="C181" i="3"/>
  <c r="C185" i="3"/>
  <c r="C154" i="3" l="1"/>
  <c r="C156" i="3" s="1"/>
  <c r="B154" i="3"/>
  <c r="C50" i="3"/>
  <c r="B60" i="3"/>
  <c r="B50" i="3"/>
  <c r="C93" i="3"/>
  <c r="O70" i="7"/>
  <c r="O183" i="7"/>
  <c r="O89" i="7"/>
  <c r="C60" i="3"/>
  <c r="B201" i="3"/>
  <c r="O197" i="7"/>
  <c r="B167" i="3"/>
  <c r="B171" i="3" s="1"/>
  <c r="O163" i="7"/>
  <c r="C167" i="3" s="1"/>
  <c r="O56" i="7"/>
  <c r="C88" i="3"/>
  <c r="B96" i="3"/>
  <c r="B99" i="3" s="1"/>
  <c r="O92" i="7"/>
  <c r="B203" i="3"/>
  <c r="B187" i="3"/>
  <c r="B156" i="3"/>
  <c r="B74" i="3"/>
  <c r="O46" i="7"/>
  <c r="O84" i="7"/>
  <c r="C187" i="3"/>
  <c r="B165" i="3"/>
  <c r="O161" i="7"/>
  <c r="C165" i="3" s="1"/>
  <c r="O119" i="7"/>
  <c r="O150" i="7"/>
  <c r="O139" i="7"/>
  <c r="C74" i="3"/>
  <c r="B143" i="3"/>
  <c r="B123" i="3"/>
  <c r="B88" i="3"/>
  <c r="O95" i="7"/>
  <c r="O167" i="7"/>
  <c r="O199" i="7"/>
  <c r="C201" i="3"/>
  <c r="C203" i="3" s="1"/>
  <c r="C96" i="3"/>
  <c r="C129" i="3"/>
  <c r="C143" i="3" s="1"/>
  <c r="C98" i="3"/>
  <c r="C108" i="3"/>
  <c r="C123" i="3" s="1"/>
  <c r="O48" i="7"/>
  <c r="O185" i="7"/>
  <c r="C171" i="3" l="1"/>
  <c r="C205" i="3"/>
  <c r="C99" i="3"/>
  <c r="B189" i="3"/>
  <c r="O152" i="7"/>
  <c r="C189" i="3"/>
  <c r="B205" i="3"/>
  <c r="O100" i="7"/>
  <c r="O201" i="7"/>
  <c r="B211" i="7"/>
  <c r="O203" i="7"/>
  <c r="C207" i="3" l="1"/>
  <c r="B207" i="3"/>
  <c r="O205" i="7"/>
  <c r="B209" i="3" l="1"/>
  <c r="C209" i="3"/>
  <c r="B11" i="3"/>
  <c r="B16" i="3" l="1"/>
  <c r="O12" i="7"/>
  <c r="B22" i="3"/>
  <c r="O18" i="7"/>
  <c r="C22" i="3" s="1"/>
  <c r="B14" i="3"/>
  <c r="O10" i="7"/>
  <c r="B20" i="3"/>
  <c r="O16" i="7"/>
  <c r="C20" i="3" s="1"/>
  <c r="C211" i="3"/>
  <c r="B37" i="3"/>
  <c r="O33" i="7"/>
  <c r="C37" i="3" s="1"/>
  <c r="B12" i="3"/>
  <c r="O8" i="7"/>
  <c r="C12" i="3" s="1"/>
  <c r="B15" i="3"/>
  <c r="O11" i="7"/>
  <c r="B38" i="3"/>
  <c r="O34" i="7"/>
  <c r="C38" i="3" s="1"/>
  <c r="B13" i="3"/>
  <c r="O9" i="7"/>
  <c r="C13" i="3" s="1"/>
  <c r="B33" i="3"/>
  <c r="O29" i="7"/>
  <c r="C33" i="3" s="1"/>
  <c r="B39" i="3"/>
  <c r="O35" i="7"/>
  <c r="C39" i="3" s="1"/>
  <c r="B30" i="3"/>
  <c r="O26" i="7"/>
  <c r="B31" i="3"/>
  <c r="O27" i="7"/>
  <c r="C31" i="3" s="1"/>
  <c r="O207" i="7"/>
  <c r="B211" i="3"/>
  <c r="B25" i="3"/>
  <c r="O21" i="7"/>
  <c r="C25" i="3" s="1"/>
  <c r="B23" i="3"/>
  <c r="O19" i="7"/>
  <c r="C23" i="3" s="1"/>
  <c r="B29" i="3"/>
  <c r="O25" i="7"/>
  <c r="C29" i="3" s="1"/>
  <c r="B21" i="3"/>
  <c r="O17" i="7"/>
  <c r="C21" i="3" s="1"/>
  <c r="B24" i="3"/>
  <c r="O20" i="7"/>
  <c r="C24" i="3" s="1"/>
  <c r="B32" i="3"/>
  <c r="O28" i="7"/>
  <c r="C32" i="3" s="1"/>
  <c r="O7" i="7"/>
  <c r="C11" i="3" s="1"/>
  <c r="C16" i="3"/>
  <c r="C14" i="3"/>
  <c r="C15" i="3"/>
  <c r="C30" i="3"/>
  <c r="B34" i="3" l="1"/>
  <c r="C34" i="3"/>
  <c r="O22" i="7"/>
  <c r="O36" i="7"/>
  <c r="O13" i="7"/>
  <c r="O30" i="7"/>
  <c r="B17" i="3"/>
  <c r="B26" i="3"/>
  <c r="C17" i="3"/>
  <c r="C40" i="3"/>
  <c r="L211" i="7" l="1"/>
  <c r="K211" i="7"/>
  <c r="E211" i="7"/>
  <c r="J211" i="7"/>
  <c r="D211" i="7"/>
  <c r="G211" i="7"/>
  <c r="C211" i="7"/>
  <c r="H211" i="7"/>
  <c r="I211" i="7"/>
  <c r="F211" i="7"/>
  <c r="O38" i="7"/>
  <c r="N211" i="7"/>
  <c r="C26" i="3"/>
  <c r="C42" i="3" l="1"/>
  <c r="M211" i="7"/>
  <c r="O121" i="7"/>
  <c r="B52" i="3"/>
  <c r="B78" i="3"/>
  <c r="B104" i="3" l="1"/>
  <c r="O211" i="7"/>
  <c r="B40" i="3"/>
  <c r="B42" i="3" l="1"/>
  <c r="C78" i="3"/>
  <c r="C52" i="3"/>
  <c r="C104" i="3" l="1"/>
  <c r="B125" i="3"/>
  <c r="C125" i="3" l="1"/>
</calcChain>
</file>

<file path=xl/sharedStrings.xml><?xml version="1.0" encoding="utf-8"?>
<sst xmlns="http://schemas.openxmlformats.org/spreadsheetml/2006/main" count="365" uniqueCount="189">
  <si>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</si>
  <si>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</si>
  <si>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</si>
  <si>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</si>
  <si>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</si>
  <si>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</si>
  <si>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</si>
  <si>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</si>
  <si>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</si>
  <si>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</si>
  <si>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</si>
  <si>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</si>
  <si>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</si>
  <si>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</si>
  <si>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</si>
  <si>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</si>
  <si>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</si>
  <si>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</si>
  <si>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</si>
  <si>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</si>
  <si>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</si>
  <si>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</si>
  <si>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</si>
  <si>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</si>
  <si>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</si>
  <si>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</si>
  <si>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</si>
  <si>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</si>
  <si>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</si>
  <si>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</si>
  <si>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</si>
  <si>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</si>
  <si>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</si>
  <si>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</si>
  <si>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</si>
  <si>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</si>
  <si>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</si>
  <si>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</si>
  <si>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</si>
  <si>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</si>
  <si>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</si>
  <si>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</si>
  <si>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</si>
  <si>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</si>
  <si>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</si>
  <si>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</si>
  <si>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</si>
  <si>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</si>
  <si>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</si>
  <si>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</si>
  <si>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</si>
  <si>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</si>
  <si>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</si>
  <si>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</si>
  <si>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</si>
  <si>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</si>
  <si>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</si>
  <si>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</si>
  <si>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</si>
  <si>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</si>
  <si>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</si>
  <si>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</si>
  <si>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</si>
  <si>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</si>
  <si>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</si>
  <si>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</si>
  <si>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</si>
  <si>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</si>
  <si>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</si>
  <si>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</si>
  <si>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</si>
  <si>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</si>
  <si>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</si>
  <si>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</si>
  <si>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</si>
  <si>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</si>
  <si>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</si>
  <si>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</si>
  <si>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</si>
  <si>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</si>
  <si>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</si>
  <si>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</si>
  <si>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</si>
  <si>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</si>
  <si>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</si>
  <si>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</si>
  <si>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</si>
  <si>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</si>
  <si>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</si>
  <si>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</si>
  <si>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</si>
  <si>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</si>
  <si>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</si>
  <si>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</si>
  <si>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</si>
  <si>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</si>
  <si>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</si>
  <si>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</si>
  <si>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</si>
  <si>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</si>
  <si>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</si>
  <si>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</si>
  <si>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</si>
  <si>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</si>
  <si>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</si>
  <si>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</si>
  <si>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</si>
  <si>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</si>
  <si>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</si>
  <si>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</si>
  <si>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</si>
  <si>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</si>
  <si>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</si>
  <si>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</si>
  <si>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</si>
  <si>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</si>
  <si>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</si>
  <si>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</si>
  <si>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</si>
  <si>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</si>
  <si>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</si>
  <si>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</si>
  <si>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</si>
  <si>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</si>
  <si>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</si>
  <si>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</si>
  <si>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</si>
  <si>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</si>
  <si>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</si>
  <si>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</si>
  <si>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</si>
  <si>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</si>
  <si>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</si>
  <si>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</si>
  <si>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</si>
  <si>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</si>
  <si>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</si>
  <si>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</si>
  <si>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</si>
  <si>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</si>
  <si>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</si>
  <si>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</si>
  <si>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</si>
  <si>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</si>
  <si>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</si>
  <si>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</si>
  <si>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</si>
  <si>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</si>
  <si>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</si>
  <si>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</si>
  <si>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</si>
  <si>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</si>
  <si>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</si>
  <si>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</si>
  <si>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</si>
  <si>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</si>
  <si>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</si>
  <si>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</si>
  <si>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</si>
  <si>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</si>
  <si>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</si>
  <si>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</si>
  <si>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</si>
  <si>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</si>
  <si>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</si>
  <si>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</si>
  <si>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</si>
  <si>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</si>
  <si>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</si>
  <si>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</si>
  <si>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</si>
  <si>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PUGET SOUND ENERGY</t>
  </si>
  <si>
    <t>BALANCE SHEET</t>
  </si>
  <si>
    <t>December 2017</t>
  </si>
  <si>
    <t>January 2018</t>
  </si>
  <si>
    <t>February 2018</t>
  </si>
  <si>
    <t>March 2018</t>
  </si>
  <si>
    <t>117.1 Gas Stored - Base Gas</t>
  </si>
  <si>
    <t>June 2018</t>
  </si>
  <si>
    <t>April 2018</t>
  </si>
  <si>
    <t>May 2018</t>
  </si>
  <si>
    <t>November 2018</t>
  </si>
  <si>
    <t>July 2018</t>
  </si>
  <si>
    <t>August 2018</t>
  </si>
  <si>
    <t>September 2018</t>
  </si>
  <si>
    <t>October 2018</t>
  </si>
  <si>
    <t>December 2018</t>
  </si>
  <si>
    <t>December 2018 AMA</t>
  </si>
  <si>
    <t>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</si>
</sst>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165" fontId="10" fillId="0" borderId="0" xfId="0" applyNumberFormat="1" applyFont="1" applyFill="1"/>
    <xf numFmtId="168" fontId="1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2"/>
  <sheetViews>
    <sheetView tabSelected="1" zoomScale="90" zoomScaleNormal="90" workbookViewId="0"/>
  </sheetViews>
  <sheetFormatPr defaultRowHeight="15" x14ac:dyDescent="0.25"/>
  <cols>
    <col min="1" max="1" width="53" style="6" customWidth="1"/>
    <col min="2" max="2" width="21.7109375" style="9" customWidth="1"/>
    <col min="3" max="3" width="21.28515625" style="9" customWidth="1"/>
  </cols>
  <sheetData>
    <row r="1" spans="1:3" ht="15.75" customHeight="1" x14ac:dyDescent="0.3"/>
    <row r="2" spans="1:3" ht="23.25" customHeight="1" x14ac:dyDescent="0.3">
      <c r="A2" s="2" t="s">
        <v>171</v>
      </c>
      <c r="B2" s="2"/>
      <c r="C2" s="2"/>
    </row>
    <row r="3" spans="1:3" ht="15.75" customHeight="1" x14ac:dyDescent="0.3">
      <c r="A3" s="1" t="s">
        <v>172</v>
      </c>
      <c r="B3" s="1"/>
      <c r="C3" s="1"/>
    </row>
    <row r="4" spans="1:3" ht="20.25" customHeight="1" x14ac:dyDescent="0.3">
      <c r="A4" s="1" t="s">
        <v>188</v>
      </c>
      <c r="B4" s="1"/>
      <c r="C4" s="1"/>
    </row>
    <row r="5" spans="1:3" ht="16.149999999999999" customHeight="1" x14ac:dyDescent="0.3"/>
    <row r="6" spans="1:3" ht="14.45" x14ac:dyDescent="0.3">
      <c r="A6" s="3" t="s">
        <v>170</v>
      </c>
      <c r="B6" s="8" t="str">
        <f>'BS - Summary by Month'!N2</f>
        <v>December 2018</v>
      </c>
      <c r="C6" s="4" t="str">
        <f>+'BS - Summary by Month'!O2</f>
        <v>December 2018 AMA</v>
      </c>
    </row>
    <row r="8" spans="1:3" ht="14.45" x14ac:dyDescent="0.3">
      <c r="A8" s="5" t="s">
        <v>169</v>
      </c>
    </row>
    <row r="9" spans="1:3" ht="14.45" x14ac:dyDescent="0.3">
      <c r="A9" s="5" t="s">
        <v>168</v>
      </c>
    </row>
    <row r="10" spans="1:3" ht="14.45" x14ac:dyDescent="0.3">
      <c r="A10" s="5" t="s">
        <v>167</v>
      </c>
    </row>
    <row r="11" spans="1:3" ht="14.45" x14ac:dyDescent="0.3">
      <c r="A11" s="5" t="s">
        <v>166</v>
      </c>
      <c r="B11" s="18">
        <f>+'BS - Summary by Month'!N7</f>
        <v>9955834379.2299995</v>
      </c>
      <c r="C11" s="18">
        <f>+'BS - Summary by Month'!O7</f>
        <v>9813962972.7716675</v>
      </c>
    </row>
    <row r="12" spans="1:3" ht="14.45" x14ac:dyDescent="0.3">
      <c r="A12" s="5" t="s">
        <v>165</v>
      </c>
      <c r="B12" s="10">
        <f>+'BS - Summary by Month'!N8</f>
        <v>0</v>
      </c>
      <c r="C12" s="10">
        <f>+'BS - Summary by Month'!O8</f>
        <v>0</v>
      </c>
    </row>
    <row r="13" spans="1:3" ht="14.45" x14ac:dyDescent="0.3">
      <c r="A13" s="5" t="s">
        <v>164</v>
      </c>
      <c r="B13" s="10">
        <f>+'BS - Summary by Month'!N9</f>
        <v>38572647</v>
      </c>
      <c r="C13" s="10">
        <f>+'BS - Summary by Month'!O9</f>
        <v>48959502.124583334</v>
      </c>
    </row>
    <row r="14" spans="1:3" ht="14.45" x14ac:dyDescent="0.3">
      <c r="A14" s="5" t="s">
        <v>163</v>
      </c>
      <c r="B14" s="10">
        <f>+'BS - Summary by Month'!N10</f>
        <v>148449856.16</v>
      </c>
      <c r="C14" s="10">
        <f>+'BS - Summary by Month'!O10</f>
        <v>92634101.347916663</v>
      </c>
    </row>
    <row r="15" spans="1:3" ht="14.45" x14ac:dyDescent="0.3">
      <c r="A15" s="5" t="s">
        <v>162</v>
      </c>
      <c r="B15" s="10">
        <f>+'BS - Summary by Month'!N11</f>
        <v>292295492.96999997</v>
      </c>
      <c r="C15" s="10">
        <f>+'BS - Summary by Month'!O11</f>
        <v>288254223.37333333</v>
      </c>
    </row>
    <row r="16" spans="1:3" ht="14.45" x14ac:dyDescent="0.3">
      <c r="A16" s="5" t="s">
        <v>161</v>
      </c>
      <c r="B16" s="11">
        <f>+'BS - Summary by Month'!N12</f>
        <v>282791674.87</v>
      </c>
      <c r="C16" s="11">
        <f>+'BS - Summary by Month'!O12</f>
        <v>282791674.86999995</v>
      </c>
    </row>
    <row r="17" spans="1:3" ht="14.45" x14ac:dyDescent="0.3">
      <c r="A17" s="5" t="s">
        <v>160</v>
      </c>
      <c r="B17" s="10">
        <f>SUM(B11:B16)</f>
        <v>10717944050.23</v>
      </c>
      <c r="C17" s="10">
        <f>SUM(C11:C16)</f>
        <v>10526602474.487503</v>
      </c>
    </row>
    <row r="18" spans="1:3" ht="14.45" x14ac:dyDescent="0.3">
      <c r="A18" s="5"/>
      <c r="B18" s="12"/>
      <c r="C18" s="12"/>
    </row>
    <row r="19" spans="1:3" ht="14.45" x14ac:dyDescent="0.3">
      <c r="A19" s="28" t="s">
        <v>159</v>
      </c>
      <c r="B19" s="13"/>
      <c r="C19" s="13"/>
    </row>
    <row r="20" spans="1:3" ht="14.45" x14ac:dyDescent="0.3">
      <c r="A20" s="28" t="s">
        <v>158</v>
      </c>
      <c r="B20" s="10">
        <f>+'BS - Summary by Month'!N16</f>
        <v>3906672805.0099998</v>
      </c>
      <c r="C20" s="10">
        <f>+'BS - Summary by Month'!O16</f>
        <v>3759695449.0620837</v>
      </c>
    </row>
    <row r="21" spans="1:3" ht="14.45" x14ac:dyDescent="0.3">
      <c r="A21" s="28" t="s">
        <v>157</v>
      </c>
      <c r="B21" s="10">
        <f>+'BS - Summary by Month'!N17</f>
        <v>611314.14</v>
      </c>
      <c r="C21" s="10">
        <f>+'BS - Summary by Month'!O17</f>
        <v>645714.02166666661</v>
      </c>
    </row>
    <row r="22" spans="1:3" ht="14.45" x14ac:dyDescent="0.3">
      <c r="A22" s="28" t="s">
        <v>156</v>
      </c>
      <c r="B22" s="10">
        <f>+'BS - Summary by Month'!N18</f>
        <v>69222472.660000011</v>
      </c>
      <c r="C22" s="10">
        <f>+'BS - Summary by Month'!O18</f>
        <v>82426385.065416664</v>
      </c>
    </row>
    <row r="23" spans="1:3" ht="14.45" x14ac:dyDescent="0.3">
      <c r="A23" s="28" t="s">
        <v>155</v>
      </c>
      <c r="B23" s="10">
        <f>+'BS - Summary by Month'!N19</f>
        <v>179328390.75999999</v>
      </c>
      <c r="C23" s="10">
        <f>+'BS - Summary by Month'!O19</f>
        <v>166471945.12291667</v>
      </c>
    </row>
    <row r="24" spans="1:3" ht="14.45" x14ac:dyDescent="0.3">
      <c r="A24" s="28" t="s">
        <v>177</v>
      </c>
      <c r="B24" s="10">
        <f>+'BS - Summary by Month'!N20</f>
        <v>8654564.4700000007</v>
      </c>
      <c r="C24" s="10">
        <f>+'BS - Summary by Month'!O20</f>
        <v>8654564.4700000007</v>
      </c>
    </row>
    <row r="25" spans="1:3" ht="14.45" x14ac:dyDescent="0.3">
      <c r="A25" s="5" t="s">
        <v>154</v>
      </c>
      <c r="B25" s="11">
        <f>+'BS - Summary by Month'!N21</f>
        <v>0</v>
      </c>
      <c r="C25" s="11">
        <f>+'BS - Summary by Month'!O21</f>
        <v>0</v>
      </c>
    </row>
    <row r="26" spans="1:3" ht="14.45" x14ac:dyDescent="0.3">
      <c r="A26" s="5" t="s">
        <v>153</v>
      </c>
      <c r="B26" s="10">
        <f>SUM(B20:B25)</f>
        <v>4164489547.0399995</v>
      </c>
      <c r="C26" s="10">
        <f>SUM(C20:C25)</f>
        <v>4017894057.7420835</v>
      </c>
    </row>
    <row r="27" spans="1:3" ht="14.45" x14ac:dyDescent="0.3">
      <c r="A27" s="5"/>
      <c r="B27" s="12"/>
      <c r="C27" s="12"/>
    </row>
    <row r="28" spans="1:3" ht="14.45" x14ac:dyDescent="0.3">
      <c r="A28" s="5" t="s">
        <v>152</v>
      </c>
      <c r="B28" s="13"/>
      <c r="C28" s="13"/>
    </row>
    <row r="29" spans="1:3" ht="14.45" x14ac:dyDescent="0.3">
      <c r="A29" s="5" t="s">
        <v>151</v>
      </c>
      <c r="B29" s="10">
        <f>+'BS - Summary by Month'!N25</f>
        <v>949850308.63999999</v>
      </c>
      <c r="C29" s="10">
        <f>+'BS - Summary by Month'!O25</f>
        <v>759158599.71291649</v>
      </c>
    </row>
    <row r="30" spans="1:3" x14ac:dyDescent="0.25">
      <c r="A30" s="5" t="s">
        <v>150</v>
      </c>
      <c r="B30" s="10">
        <f>+'BS - Summary by Month'!N26</f>
        <v>1314513.67</v>
      </c>
      <c r="C30" s="10">
        <f>+'BS - Summary by Month'!O26</f>
        <v>1302809.2120833332</v>
      </c>
    </row>
    <row r="31" spans="1:3" x14ac:dyDescent="0.25">
      <c r="A31" s="5" t="s">
        <v>149</v>
      </c>
      <c r="B31" s="10">
        <f>+'BS - Summary by Month'!N27</f>
        <v>352116.26</v>
      </c>
      <c r="C31" s="10">
        <f>+'BS - Summary by Month'!O27</f>
        <v>14690.440833333334</v>
      </c>
    </row>
    <row r="32" spans="1:3" x14ac:dyDescent="0.25">
      <c r="A32" s="5" t="s">
        <v>148</v>
      </c>
      <c r="B32" s="10">
        <f>+'BS - Summary by Month'!N28</f>
        <v>22184838.210000001</v>
      </c>
      <c r="C32" s="10">
        <f>+'BS - Summary by Month'!O28</f>
        <v>18258039.377500001</v>
      </c>
    </row>
    <row r="33" spans="1:3" x14ac:dyDescent="0.25">
      <c r="A33" s="5" t="s">
        <v>147</v>
      </c>
      <c r="B33" s="11">
        <f>+'BS - Summary by Month'!N29</f>
        <v>78842536.019999996</v>
      </c>
      <c r="C33" s="11">
        <f>+'BS - Summary by Month'!O29</f>
        <v>159452869.11541668</v>
      </c>
    </row>
    <row r="34" spans="1:3" x14ac:dyDescent="0.25">
      <c r="A34" s="5" t="s">
        <v>146</v>
      </c>
      <c r="B34" s="10">
        <f>SUM(B29:B33)</f>
        <v>1052544312.8</v>
      </c>
      <c r="C34" s="10">
        <f>SUM(C29:C33)</f>
        <v>938187007.85874987</v>
      </c>
    </row>
    <row r="35" spans="1:3" x14ac:dyDescent="0.25">
      <c r="A35" s="5"/>
      <c r="B35" s="12"/>
      <c r="C35" s="12"/>
    </row>
    <row r="36" spans="1:3" x14ac:dyDescent="0.25">
      <c r="A36" s="5" t="s">
        <v>145</v>
      </c>
      <c r="B36" s="13"/>
      <c r="C36" s="13"/>
    </row>
    <row r="37" spans="1:3" x14ac:dyDescent="0.25">
      <c r="A37" s="5" t="s">
        <v>144</v>
      </c>
      <c r="B37" s="10">
        <f>+'BS - Summary by Month'!N33</f>
        <v>-5631891084.2800007</v>
      </c>
      <c r="C37" s="10">
        <f>+'BS - Summary by Month'!O33</f>
        <v>-5469499311.9012499</v>
      </c>
    </row>
    <row r="38" spans="1:3" x14ac:dyDescent="0.25">
      <c r="A38" s="5" t="s">
        <v>143</v>
      </c>
      <c r="B38" s="10">
        <f>+'BS - Summary by Month'!N34</f>
        <v>-244001487.82999998</v>
      </c>
      <c r="C38" s="10">
        <f>+'BS - Summary by Month'!O34</f>
        <v>-211355297.58000001</v>
      </c>
    </row>
    <row r="39" spans="1:3" x14ac:dyDescent="0.25">
      <c r="A39" s="5" t="s">
        <v>142</v>
      </c>
      <c r="B39" s="11">
        <f>+'BS - Summary by Month'!N35</f>
        <v>-138085918.42000002</v>
      </c>
      <c r="C39" s="11">
        <f>+'BS - Summary by Month'!O35</f>
        <v>-133865821.83999999</v>
      </c>
    </row>
    <row r="40" spans="1:3" x14ac:dyDescent="0.25">
      <c r="A40" s="5" t="s">
        <v>141</v>
      </c>
      <c r="B40" s="10">
        <f>SUM(B37:B39)</f>
        <v>-6013978490.5300007</v>
      </c>
      <c r="C40" s="10">
        <f>SUM(C37:C39)</f>
        <v>-5814720431.32125</v>
      </c>
    </row>
    <row r="41" spans="1:3" x14ac:dyDescent="0.25">
      <c r="A41" s="5"/>
      <c r="B41" s="12"/>
      <c r="C41" s="12"/>
    </row>
    <row r="42" spans="1:3" x14ac:dyDescent="0.25">
      <c r="A42" s="5" t="s">
        <v>140</v>
      </c>
      <c r="B42" s="10">
        <f>SUM(B40,B34,B26,B17)</f>
        <v>9920999419.539999</v>
      </c>
      <c r="C42" s="10">
        <f>SUM(C40,C34,C26,C17)</f>
        <v>9667963108.767086</v>
      </c>
    </row>
    <row r="43" spans="1:3" x14ac:dyDescent="0.25">
      <c r="A43" s="5"/>
      <c r="B43" s="12"/>
      <c r="C43" s="12"/>
    </row>
    <row r="44" spans="1:3" x14ac:dyDescent="0.25">
      <c r="A44" s="5" t="s">
        <v>139</v>
      </c>
      <c r="B44" s="13"/>
      <c r="C44" s="13"/>
    </row>
    <row r="45" spans="1:3" x14ac:dyDescent="0.25">
      <c r="A45" s="5" t="s">
        <v>138</v>
      </c>
      <c r="B45" s="13"/>
      <c r="C45" s="13"/>
    </row>
    <row r="46" spans="1:3" x14ac:dyDescent="0.25">
      <c r="A46" s="5" t="s">
        <v>137</v>
      </c>
      <c r="B46" s="10">
        <f>+'BS - Summary by Month'!N42</f>
        <v>3200905.2</v>
      </c>
      <c r="C46" s="10">
        <f>+'BS - Summary by Month'!O42</f>
        <v>3119746.5283333338</v>
      </c>
    </row>
    <row r="47" spans="1:3" x14ac:dyDescent="0.25">
      <c r="A47" s="5" t="s">
        <v>136</v>
      </c>
      <c r="B47" s="10">
        <f>+'BS - Summary by Month'!N43</f>
        <v>-20712.88</v>
      </c>
      <c r="C47" s="10">
        <f>+'BS - Summary by Month'!O43</f>
        <v>-20712.769166666669</v>
      </c>
    </row>
    <row r="48" spans="1:3" x14ac:dyDescent="0.25">
      <c r="A48" s="5" t="s">
        <v>135</v>
      </c>
      <c r="B48" s="10">
        <f>+'BS - Summary by Month'!N44</f>
        <v>24740576</v>
      </c>
      <c r="C48" s="10">
        <f>+'BS - Summary by Month'!O44</f>
        <v>25199681.583333332</v>
      </c>
    </row>
    <row r="49" spans="1:3" x14ac:dyDescent="0.25">
      <c r="A49" s="5" t="s">
        <v>134</v>
      </c>
      <c r="B49" s="11">
        <f>+'BS - Summary by Month'!N45</f>
        <v>49502086.299999997</v>
      </c>
      <c r="C49" s="11">
        <f>+'BS - Summary by Month'!O45</f>
        <v>48842493.78125</v>
      </c>
    </row>
    <row r="50" spans="1:3" x14ac:dyDescent="0.25">
      <c r="A50" s="5" t="s">
        <v>133</v>
      </c>
      <c r="B50" s="10">
        <f>SUM(B46:B49)</f>
        <v>77422854.620000005</v>
      </c>
      <c r="C50" s="10">
        <f>SUM(C46:C49)</f>
        <v>77141209.123750001</v>
      </c>
    </row>
    <row r="51" spans="1:3" x14ac:dyDescent="0.25">
      <c r="A51" s="5"/>
      <c r="B51" s="12"/>
      <c r="C51" s="12"/>
    </row>
    <row r="52" spans="1:3" x14ac:dyDescent="0.25">
      <c r="A52" s="5" t="s">
        <v>132</v>
      </c>
      <c r="B52" s="10">
        <f>B50</f>
        <v>77422854.620000005</v>
      </c>
      <c r="C52" s="10">
        <f>C50</f>
        <v>77141209.123750001</v>
      </c>
    </row>
    <row r="53" spans="1:3" x14ac:dyDescent="0.25">
      <c r="A53" s="5"/>
      <c r="B53" s="12"/>
      <c r="C53" s="12"/>
    </row>
    <row r="54" spans="1:3" x14ac:dyDescent="0.25">
      <c r="A54" s="5" t="s">
        <v>131</v>
      </c>
      <c r="B54" s="13"/>
      <c r="C54" s="13"/>
    </row>
    <row r="55" spans="1:3" x14ac:dyDescent="0.25">
      <c r="A55" s="5" t="s">
        <v>130</v>
      </c>
      <c r="B55" s="13"/>
      <c r="C55" s="13"/>
    </row>
    <row r="56" spans="1:3" x14ac:dyDescent="0.25">
      <c r="A56" s="5" t="s">
        <v>129</v>
      </c>
      <c r="B56" s="10">
        <f>+'BS - Summary by Month'!N52</f>
        <v>34727115.600000001</v>
      </c>
      <c r="C56" s="10">
        <f>+'BS - Summary by Month'!O52</f>
        <v>11990264.675833335</v>
      </c>
    </row>
    <row r="57" spans="1:3" x14ac:dyDescent="0.25">
      <c r="A57" s="5" t="s">
        <v>128</v>
      </c>
      <c r="B57" s="10">
        <f>+'BS - Summary by Month'!N53</f>
        <v>14058057.800000001</v>
      </c>
      <c r="C57" s="10">
        <f>+'BS - Summary by Month'!O53</f>
        <v>6067183.7133333338</v>
      </c>
    </row>
    <row r="58" spans="1:3" x14ac:dyDescent="0.25">
      <c r="A58" s="5" t="s">
        <v>127</v>
      </c>
      <c r="B58" s="10">
        <f>+'BS - Summary by Month'!N54</f>
        <v>3991806.16</v>
      </c>
      <c r="C58" s="10">
        <f>+'BS - Summary by Month'!O54</f>
        <v>3760183.4008333329</v>
      </c>
    </row>
    <row r="59" spans="1:3" x14ac:dyDescent="0.25">
      <c r="A59" s="5" t="s">
        <v>126</v>
      </c>
      <c r="B59" s="11">
        <f>+'BS - Summary by Month'!N55</f>
        <v>0</v>
      </c>
      <c r="C59" s="11">
        <f>+'BS - Summary by Month'!O55</f>
        <v>0</v>
      </c>
    </row>
    <row r="60" spans="1:3" x14ac:dyDescent="0.25">
      <c r="A60" s="5" t="s">
        <v>125</v>
      </c>
      <c r="B60" s="10">
        <f>SUM(B56:B59)</f>
        <v>52776979.560000002</v>
      </c>
      <c r="C60" s="10">
        <f>SUM(C56:C59)</f>
        <v>21817631.789999999</v>
      </c>
    </row>
    <row r="61" spans="1:3" x14ac:dyDescent="0.25">
      <c r="A61" s="5"/>
      <c r="B61" s="12"/>
      <c r="C61" s="12"/>
    </row>
    <row r="62" spans="1:3" x14ac:dyDescent="0.25">
      <c r="A62" s="5" t="s">
        <v>124</v>
      </c>
      <c r="B62" s="14">
        <f>+'BS - Summary by Month'!N58</f>
        <v>0</v>
      </c>
      <c r="C62" s="14">
        <f>+'BS - Summary by Month'!O58</f>
        <v>0</v>
      </c>
    </row>
    <row r="63" spans="1:3" x14ac:dyDescent="0.25">
      <c r="A63" s="5" t="s">
        <v>123</v>
      </c>
      <c r="B63" s="13">
        <f>SUM(B62)</f>
        <v>0</v>
      </c>
      <c r="C63" s="13">
        <f>SUM(C62)</f>
        <v>0</v>
      </c>
    </row>
    <row r="64" spans="1:3" x14ac:dyDescent="0.25">
      <c r="A64" s="5"/>
      <c r="B64" s="13"/>
      <c r="C64" s="13"/>
    </row>
    <row r="65" spans="1:3" x14ac:dyDescent="0.25">
      <c r="A65" s="5" t="s">
        <v>122</v>
      </c>
      <c r="B65" s="13"/>
      <c r="C65" s="13"/>
    </row>
    <row r="66" spans="1:3" x14ac:dyDescent="0.25">
      <c r="A66" s="5" t="s">
        <v>121</v>
      </c>
      <c r="B66" s="10">
        <f>+'BS - Summary by Month'!N62</f>
        <v>546624.54</v>
      </c>
      <c r="C66" s="10">
        <f>+'BS - Summary by Month'!O62</f>
        <v>918546.96333333303</v>
      </c>
    </row>
    <row r="67" spans="1:3" x14ac:dyDescent="0.25">
      <c r="A67" s="5" t="s">
        <v>120</v>
      </c>
      <c r="B67" s="10">
        <f>+'BS - Summary by Month'!N63</f>
        <v>187008726.55000001</v>
      </c>
      <c r="C67" s="10">
        <f>+'BS - Summary by Month'!O63</f>
        <v>180612832.91291666</v>
      </c>
    </row>
    <row r="68" spans="1:3" x14ac:dyDescent="0.25">
      <c r="A68" s="5" t="s">
        <v>119</v>
      </c>
      <c r="B68" s="10">
        <f>+'BS - Summary by Month'!N64</f>
        <v>141429898.19999999</v>
      </c>
      <c r="C68" s="10">
        <f>+'BS - Summary by Month'!O64</f>
        <v>101109533.37958331</v>
      </c>
    </row>
    <row r="69" spans="1:3" x14ac:dyDescent="0.25">
      <c r="A69" s="5" t="s">
        <v>118</v>
      </c>
      <c r="B69" s="10">
        <f>+'BS - Summary by Month'!N65</f>
        <v>8535302.2799999993</v>
      </c>
      <c r="C69" s="10">
        <f>+'BS - Summary by Month'!O65</f>
        <v>6083056.4937499994</v>
      </c>
    </row>
    <row r="70" spans="1:3" x14ac:dyDescent="0.25">
      <c r="A70" s="5" t="s">
        <v>117</v>
      </c>
      <c r="B70" s="10">
        <f>+'BS - Summary by Month'!N66</f>
        <v>0</v>
      </c>
      <c r="C70" s="10">
        <f>+'BS - Summary by Month'!O66</f>
        <v>0</v>
      </c>
    </row>
    <row r="71" spans="1:3" x14ac:dyDescent="0.25">
      <c r="A71" s="5" t="s">
        <v>116</v>
      </c>
      <c r="B71" s="10">
        <f>+'BS - Summary by Month'!N67</f>
        <v>205285105.18000001</v>
      </c>
      <c r="C71" s="10">
        <f>+'BS - Summary by Month'!O67</f>
        <v>157186384.91374999</v>
      </c>
    </row>
    <row r="72" spans="1:3" x14ac:dyDescent="0.25">
      <c r="A72" s="5" t="s">
        <v>115</v>
      </c>
      <c r="B72" s="10">
        <f>+'BS - Summary by Month'!N68</f>
        <v>190334.87</v>
      </c>
      <c r="C72" s="10">
        <f>+'BS - Summary by Month'!O68</f>
        <v>189100.72666666665</v>
      </c>
    </row>
    <row r="73" spans="1:3" x14ac:dyDescent="0.25">
      <c r="A73" s="5" t="s">
        <v>114</v>
      </c>
      <c r="B73" s="11">
        <f>+'BS - Summary by Month'!N69</f>
        <v>9921987.5899999999</v>
      </c>
      <c r="C73" s="11">
        <f>+'BS - Summary by Month'!O69</f>
        <v>-30019107.215833332</v>
      </c>
    </row>
    <row r="74" spans="1:3" x14ac:dyDescent="0.25">
      <c r="A74" s="5" t="s">
        <v>113</v>
      </c>
      <c r="B74" s="10">
        <f>SUM(B66:B73)</f>
        <v>552917979.21000004</v>
      </c>
      <c r="C74" s="10">
        <f>SUM(C66:C73)</f>
        <v>416080348.17416668</v>
      </c>
    </row>
    <row r="75" spans="1:3" x14ac:dyDescent="0.25">
      <c r="A75" s="5"/>
      <c r="B75" s="12"/>
      <c r="C75" s="12"/>
    </row>
    <row r="76" spans="1:3" x14ac:dyDescent="0.25">
      <c r="A76" s="5" t="s">
        <v>112</v>
      </c>
      <c r="B76" s="13"/>
      <c r="C76" s="13"/>
    </row>
    <row r="77" spans="1:3" x14ac:dyDescent="0.25">
      <c r="A77" s="5" t="s">
        <v>111</v>
      </c>
      <c r="B77" s="11">
        <f>+'BS - Summary by Month'!N73</f>
        <v>-8408669.5700000003</v>
      </c>
      <c r="C77" s="11">
        <f>+'BS - Summary by Month'!O73</f>
        <v>-7757131.9241666673</v>
      </c>
    </row>
    <row r="78" spans="1:3" x14ac:dyDescent="0.25">
      <c r="A78" s="5" t="s">
        <v>110</v>
      </c>
      <c r="B78" s="10">
        <f>SUM(B77)</f>
        <v>-8408669.5700000003</v>
      </c>
      <c r="C78" s="10">
        <f>SUM(C77)</f>
        <v>-7757131.9241666673</v>
      </c>
    </row>
    <row r="79" spans="1:3" x14ac:dyDescent="0.25">
      <c r="A79" s="5"/>
      <c r="B79" s="12"/>
      <c r="C79" s="12"/>
    </row>
    <row r="80" spans="1:3" x14ac:dyDescent="0.25">
      <c r="A80" s="5" t="s">
        <v>109</v>
      </c>
      <c r="B80" s="13"/>
      <c r="C80" s="13"/>
    </row>
    <row r="81" spans="1:3" x14ac:dyDescent="0.25">
      <c r="A81" s="5" t="s">
        <v>108</v>
      </c>
      <c r="B81" s="10">
        <f>+'BS - Summary by Month'!N77</f>
        <v>19826387.739999998</v>
      </c>
      <c r="C81" s="10">
        <f>+'BS - Summary by Month'!O77</f>
        <v>19962250.081250004</v>
      </c>
    </row>
    <row r="82" spans="1:3" x14ac:dyDescent="0.25">
      <c r="A82" s="5" t="s">
        <v>107</v>
      </c>
      <c r="B82" s="10">
        <f>+'BS - Summary by Month'!N78</f>
        <v>116613588.34</v>
      </c>
      <c r="C82" s="10">
        <f>+'BS - Summary by Month'!O78</f>
        <v>112244594.17541666</v>
      </c>
    </row>
    <row r="83" spans="1:3" x14ac:dyDescent="0.25">
      <c r="A83" s="5" t="s">
        <v>106</v>
      </c>
      <c r="B83" s="10">
        <f>+'BS - Summary by Month'!N79</f>
        <v>277440</v>
      </c>
      <c r="C83" s="10">
        <f>+'BS - Summary by Month'!O79</f>
        <v>268403.08333333331</v>
      </c>
    </row>
    <row r="84" spans="1:3" x14ac:dyDescent="0.25">
      <c r="A84" s="5" t="s">
        <v>105</v>
      </c>
      <c r="B84" s="10">
        <f>+'BS - Summary by Month'!N80</f>
        <v>22556.43</v>
      </c>
      <c r="C84" s="10">
        <f>+'BS - Summary by Month'!O80</f>
        <v>30476.470416666667</v>
      </c>
    </row>
    <row r="85" spans="1:3" x14ac:dyDescent="0.25">
      <c r="A85" s="5" t="s">
        <v>104</v>
      </c>
      <c r="B85" s="10">
        <f>+'BS - Summary by Month'!N81</f>
        <v>-456331.98</v>
      </c>
      <c r="C85" s="10">
        <f>+'BS - Summary by Month'!O81</f>
        <v>-355467.83</v>
      </c>
    </row>
    <row r="86" spans="1:3" x14ac:dyDescent="0.25">
      <c r="A86" s="5" t="s">
        <v>103</v>
      </c>
      <c r="B86" s="10">
        <f>+'BS - Summary by Month'!N82</f>
        <v>31860027.23</v>
      </c>
      <c r="C86" s="10">
        <f>+'BS - Summary by Month'!O82</f>
        <v>27540763.139583331</v>
      </c>
    </row>
    <row r="87" spans="1:3" x14ac:dyDescent="0.25">
      <c r="A87" s="5" t="s">
        <v>102</v>
      </c>
      <c r="B87" s="11">
        <f>+'BS - Summary by Month'!N83</f>
        <v>65132.639999999999</v>
      </c>
      <c r="C87" s="11">
        <f>+'BS - Summary by Month'!O83</f>
        <v>61318.024166666648</v>
      </c>
    </row>
    <row r="88" spans="1:3" x14ac:dyDescent="0.25">
      <c r="A88" s="5" t="s">
        <v>101</v>
      </c>
      <c r="B88" s="10">
        <f>SUM(B81:B87)</f>
        <v>168208800.40000001</v>
      </c>
      <c r="C88" s="10">
        <f>SUM(C81:C87)</f>
        <v>159752337.14416665</v>
      </c>
    </row>
    <row r="89" spans="1:3" x14ac:dyDescent="0.25">
      <c r="A89" s="5"/>
      <c r="B89" s="12"/>
      <c r="C89" s="12"/>
    </row>
    <row r="90" spans="1:3" x14ac:dyDescent="0.25">
      <c r="A90" s="5" t="s">
        <v>100</v>
      </c>
      <c r="B90" s="13"/>
      <c r="C90" s="13"/>
    </row>
    <row r="91" spans="1:3" x14ac:dyDescent="0.25">
      <c r="A91" s="5" t="s">
        <v>99</v>
      </c>
      <c r="B91" s="10">
        <f>+'BS - Summary by Month'!N87</f>
        <v>46506866.049999997</v>
      </c>
      <c r="C91" s="10">
        <f>+'BS - Summary by Month'!O87</f>
        <v>48805209.123333335</v>
      </c>
    </row>
    <row r="92" spans="1:3" x14ac:dyDescent="0.25">
      <c r="A92" s="5" t="s">
        <v>98</v>
      </c>
      <c r="B92" s="11">
        <f>+'BS - Summary by Month'!N88</f>
        <v>0</v>
      </c>
      <c r="C92" s="11">
        <f>+'BS - Summary by Month'!O88</f>
        <v>0</v>
      </c>
    </row>
    <row r="93" spans="1:3" x14ac:dyDescent="0.25">
      <c r="A93" s="5" t="s">
        <v>97</v>
      </c>
      <c r="B93" s="10">
        <f>SUM(B91:B92)</f>
        <v>46506866.049999997</v>
      </c>
      <c r="C93" s="10">
        <f>SUM(C91:C92)</f>
        <v>48805209.123333335</v>
      </c>
    </row>
    <row r="94" spans="1:3" x14ac:dyDescent="0.25">
      <c r="A94" s="5"/>
      <c r="B94" s="12"/>
      <c r="C94" s="12"/>
    </row>
    <row r="95" spans="1:3" x14ac:dyDescent="0.25">
      <c r="A95" s="5" t="s">
        <v>96</v>
      </c>
      <c r="B95" s="13"/>
      <c r="C95" s="13"/>
    </row>
    <row r="96" spans="1:3" x14ac:dyDescent="0.25">
      <c r="A96" s="5" t="s">
        <v>95</v>
      </c>
      <c r="B96" s="10">
        <f>+'BS - Summary by Month'!N92</f>
        <v>25000017.190000001</v>
      </c>
      <c r="C96" s="10">
        <f>+'BS - Summary by Month'!O92</f>
        <v>23383717.601250004</v>
      </c>
    </row>
    <row r="97" spans="1:3" x14ac:dyDescent="0.25">
      <c r="A97" s="5" t="s">
        <v>94</v>
      </c>
      <c r="B97" s="10">
        <f>+'BS - Summary by Month'!N93</f>
        <v>0</v>
      </c>
      <c r="C97" s="10">
        <f>+'BS - Summary by Month'!O93</f>
        <v>4443575.4450000003</v>
      </c>
    </row>
    <row r="98" spans="1:3" x14ac:dyDescent="0.25">
      <c r="A98" s="5" t="s">
        <v>75</v>
      </c>
      <c r="B98" s="11">
        <f>+'BS - Summary by Month'!N94</f>
        <v>0</v>
      </c>
      <c r="C98" s="11">
        <f>+'BS - Summary by Month'!O94</f>
        <v>8231.8395833333325</v>
      </c>
    </row>
    <row r="99" spans="1:3" x14ac:dyDescent="0.25">
      <c r="A99" s="5" t="s">
        <v>93</v>
      </c>
      <c r="B99" s="10">
        <f>SUM(B96:B98)</f>
        <v>25000017.190000001</v>
      </c>
      <c r="C99" s="10">
        <f>SUM(C96:C98)</f>
        <v>27835524.885833338</v>
      </c>
    </row>
    <row r="100" spans="1:3" x14ac:dyDescent="0.25">
      <c r="A100" s="5"/>
      <c r="B100" s="12"/>
      <c r="C100" s="12"/>
    </row>
    <row r="101" spans="1:3" x14ac:dyDescent="0.25">
      <c r="A101" s="5" t="s">
        <v>92</v>
      </c>
      <c r="B101" s="11">
        <f>+'BS - Summary by Month'!N97</f>
        <v>1276161014.22</v>
      </c>
      <c r="C101" s="11">
        <f>+'BS - Summary by Month'!O97</f>
        <v>1317471610.2870831</v>
      </c>
    </row>
    <row r="102" spans="1:3" x14ac:dyDescent="0.25">
      <c r="A102" s="5" t="s">
        <v>91</v>
      </c>
      <c r="B102" s="10">
        <f>SUM(B101)</f>
        <v>1276161014.22</v>
      </c>
      <c r="C102" s="10">
        <f>SUM(C101)</f>
        <v>1317471610.2870831</v>
      </c>
    </row>
    <row r="103" spans="1:3" x14ac:dyDescent="0.25">
      <c r="A103" s="5"/>
      <c r="B103" s="15"/>
      <c r="C103" s="15"/>
    </row>
    <row r="104" spans="1:3" x14ac:dyDescent="0.25">
      <c r="A104" s="5" t="s">
        <v>90</v>
      </c>
      <c r="B104" s="10">
        <f>SUM(B102,B99,B93,B88,B78,B74,B63,B60)</f>
        <v>2113162987.0600002</v>
      </c>
      <c r="C104" s="10">
        <f>SUM(C102,C99,C93,C88,C78,C74,C63,C60)</f>
        <v>1984005529.4804165</v>
      </c>
    </row>
    <row r="105" spans="1:3" x14ac:dyDescent="0.25">
      <c r="A105" s="5"/>
      <c r="B105" s="12"/>
      <c r="C105" s="12"/>
    </row>
    <row r="106" spans="1:3" x14ac:dyDescent="0.25">
      <c r="A106" s="5" t="s">
        <v>89</v>
      </c>
      <c r="B106" s="13"/>
      <c r="C106" s="13"/>
    </row>
    <row r="107" spans="1:3" x14ac:dyDescent="0.25">
      <c r="A107" s="5" t="s">
        <v>88</v>
      </c>
      <c r="B107" s="10">
        <f>+'BS - Summary by Month'!N103</f>
        <v>20175530.199999999</v>
      </c>
      <c r="C107" s="10">
        <f>+'BS - Summary by Month'!O103</f>
        <v>20171138.330000002</v>
      </c>
    </row>
    <row r="108" spans="1:3" x14ac:dyDescent="0.25">
      <c r="A108" s="5" t="s">
        <v>87</v>
      </c>
      <c r="B108" s="10">
        <f>+'BS - Summary by Month'!N104</f>
        <v>10275803.66</v>
      </c>
      <c r="C108" s="10">
        <f>+'BS - Summary by Month'!O104</f>
        <v>7998847.0320833325</v>
      </c>
    </row>
    <row r="109" spans="1:3" x14ac:dyDescent="0.25">
      <c r="A109" s="5" t="s">
        <v>86</v>
      </c>
      <c r="B109" s="10">
        <f>+'BS - Summary by Month'!N105</f>
        <v>0</v>
      </c>
      <c r="C109" s="10">
        <f>+'BS - Summary by Month'!O105</f>
        <v>0</v>
      </c>
    </row>
    <row r="110" spans="1:3" x14ac:dyDescent="0.25">
      <c r="A110" s="5" t="s">
        <v>85</v>
      </c>
      <c r="B110" s="10">
        <f>+'BS - Summary by Month'!N106</f>
        <v>0</v>
      </c>
      <c r="C110" s="10">
        <f>+'BS - Summary by Month'!O106</f>
        <v>0</v>
      </c>
    </row>
    <row r="111" spans="1:3" x14ac:dyDescent="0.25">
      <c r="A111" s="5" t="s">
        <v>84</v>
      </c>
      <c r="B111" s="10">
        <f>+'BS - Summary by Month'!N107</f>
        <v>2512359.3899999997</v>
      </c>
      <c r="C111" s="10">
        <f>+'BS - Summary by Month'!O107</f>
        <v>3502228.6729166671</v>
      </c>
    </row>
    <row r="112" spans="1:3" x14ac:dyDescent="0.25">
      <c r="A112" s="5" t="s">
        <v>83</v>
      </c>
      <c r="B112" s="10">
        <f>+'BS - Summary by Month'!N108</f>
        <v>0</v>
      </c>
      <c r="C112" s="10">
        <f>+'BS - Summary by Month'!O108</f>
        <v>0</v>
      </c>
    </row>
    <row r="113" spans="1:3" x14ac:dyDescent="0.25">
      <c r="A113" s="5" t="s">
        <v>82</v>
      </c>
      <c r="B113" s="10">
        <f>+'BS - Summary by Month'!N109</f>
        <v>26727400.690000001</v>
      </c>
      <c r="C113" s="10">
        <f>+'BS - Summary by Month'!O109</f>
        <v>26933935.635416672</v>
      </c>
    </row>
    <row r="114" spans="1:3" x14ac:dyDescent="0.25">
      <c r="A114" s="5" t="s">
        <v>81</v>
      </c>
      <c r="B114" s="10">
        <f>+'BS - Summary by Month'!N110</f>
        <v>118330539.31</v>
      </c>
      <c r="C114" s="10">
        <f>+'BS - Summary by Month'!O110</f>
        <v>119411894.64125</v>
      </c>
    </row>
    <row r="115" spans="1:3" x14ac:dyDescent="0.25">
      <c r="A115" s="5" t="s">
        <v>80</v>
      </c>
      <c r="B115" s="10">
        <f>+'BS - Summary by Month'!N111</f>
        <v>0</v>
      </c>
      <c r="C115" s="10">
        <f>+'BS - Summary by Month'!O111</f>
        <v>1874784.6933333334</v>
      </c>
    </row>
    <row r="116" spans="1:3" x14ac:dyDescent="0.25">
      <c r="A116" s="5" t="s">
        <v>79</v>
      </c>
      <c r="B116" s="10">
        <f>+'BS - Summary by Month'!N112</f>
        <v>52028793.020000003</v>
      </c>
      <c r="C116" s="10">
        <f>+'BS - Summary by Month'!O112</f>
        <v>51263482.524583332</v>
      </c>
    </row>
    <row r="117" spans="1:3" x14ac:dyDescent="0.25">
      <c r="A117" s="5" t="s">
        <v>78</v>
      </c>
      <c r="B117" s="10">
        <f>+'BS - Summary by Month'!N113</f>
        <v>392042921.42000002</v>
      </c>
      <c r="C117" s="10">
        <f>+'BS - Summary by Month'!O113</f>
        <v>410982934.36666662</v>
      </c>
    </row>
    <row r="118" spans="1:3" x14ac:dyDescent="0.25">
      <c r="A118" s="5" t="s">
        <v>77</v>
      </c>
      <c r="B118" s="10">
        <f>+'BS - Summary by Month'!N114</f>
        <v>21332.5</v>
      </c>
      <c r="C118" s="10">
        <f>+'BS - Summary by Month'!O114</f>
        <v>1949.2291666666667</v>
      </c>
    </row>
    <row r="119" spans="1:3" x14ac:dyDescent="0.25">
      <c r="A119" s="5" t="s">
        <v>76</v>
      </c>
      <c r="B119" s="10">
        <f>+'BS - Summary by Month'!N115</f>
        <v>0</v>
      </c>
      <c r="C119" s="10">
        <f>+'BS - Summary by Month'!O115</f>
        <v>120117.29916666665</v>
      </c>
    </row>
    <row r="120" spans="1:3" x14ac:dyDescent="0.25">
      <c r="A120" s="5" t="s">
        <v>75</v>
      </c>
      <c r="B120" s="10">
        <f>+'BS - Summary by Month'!N116</f>
        <v>187854739.36000001</v>
      </c>
      <c r="C120" s="10">
        <f>+'BS - Summary by Month'!O116</f>
        <v>184350146.83500001</v>
      </c>
    </row>
    <row r="121" spans="1:3" x14ac:dyDescent="0.25">
      <c r="A121" s="5" t="s">
        <v>74</v>
      </c>
      <c r="B121" s="10">
        <f>+'BS - Summary by Month'!N117</f>
        <v>168103.45</v>
      </c>
      <c r="C121" s="10">
        <f>+'BS - Summary by Month'!O117</f>
        <v>207967.02625</v>
      </c>
    </row>
    <row r="122" spans="1:3" x14ac:dyDescent="0.25">
      <c r="A122" s="5" t="s">
        <v>73</v>
      </c>
      <c r="B122" s="11">
        <f>+'BS - Summary by Month'!N118</f>
        <v>42377721.100000001</v>
      </c>
      <c r="C122" s="11">
        <f>+'BS - Summary by Month'!O118</f>
        <v>42320981.41125001</v>
      </c>
    </row>
    <row r="123" spans="1:3" x14ac:dyDescent="0.25">
      <c r="A123" s="5" t="s">
        <v>72</v>
      </c>
      <c r="B123" s="10">
        <f>SUM(B107:B122)</f>
        <v>852515244.10000014</v>
      </c>
      <c r="C123" s="10">
        <f>SUM(C107:C122)</f>
        <v>869140407.69708335</v>
      </c>
    </row>
    <row r="124" spans="1:3" x14ac:dyDescent="0.25">
      <c r="A124" s="5"/>
      <c r="B124" s="12"/>
      <c r="C124" s="12"/>
    </row>
    <row r="125" spans="1:3" ht="15.75" thickBot="1" x14ac:dyDescent="0.3">
      <c r="A125" s="5" t="s">
        <v>71</v>
      </c>
      <c r="B125" s="16">
        <f>SUM(B123,B104,B52,B42)</f>
        <v>12964100505.32</v>
      </c>
      <c r="C125" s="16">
        <f>SUM(C123,C104,C52,C42)</f>
        <v>12598250255.068336</v>
      </c>
    </row>
    <row r="126" spans="1:3" ht="15.75" thickTop="1" x14ac:dyDescent="0.25">
      <c r="A126" s="5"/>
      <c r="B126" s="12"/>
      <c r="C126" s="12"/>
    </row>
    <row r="127" spans="1:3" x14ac:dyDescent="0.25">
      <c r="A127" s="5" t="s">
        <v>70</v>
      </c>
      <c r="B127" s="13"/>
      <c r="C127" s="13"/>
    </row>
    <row r="128" spans="1:3" x14ac:dyDescent="0.25">
      <c r="A128" s="5" t="s">
        <v>69</v>
      </c>
      <c r="B128" s="13"/>
      <c r="C128" s="13"/>
    </row>
    <row r="129" spans="1:3" x14ac:dyDescent="0.25">
      <c r="A129" s="5" t="s">
        <v>68</v>
      </c>
      <c r="B129" s="18">
        <f>+'BS - Summary by Month'!N125</f>
        <v>-5981030.79</v>
      </c>
      <c r="C129" s="18">
        <f>+'BS - Summary by Month'!O125</f>
        <v>-6158642.3579166681</v>
      </c>
    </row>
    <row r="130" spans="1:3" x14ac:dyDescent="0.25">
      <c r="A130" s="5" t="s">
        <v>67</v>
      </c>
      <c r="B130" s="10">
        <f>+'BS - Summary by Month'!N126</f>
        <v>-46661577.600000001</v>
      </c>
      <c r="C130" s="10">
        <f>+'BS - Summary by Month'!O126</f>
        <v>-58832582.609166659</v>
      </c>
    </row>
    <row r="131" spans="1:3" x14ac:dyDescent="0.25">
      <c r="A131" s="5" t="s">
        <v>66</v>
      </c>
      <c r="B131" s="10">
        <f>+'BS - Summary by Month'!N127</f>
        <v>0</v>
      </c>
      <c r="C131" s="10">
        <f>+'BS - Summary by Month'!O127</f>
        <v>0</v>
      </c>
    </row>
    <row r="132" spans="1:3" x14ac:dyDescent="0.25">
      <c r="A132" s="5" t="s">
        <v>65</v>
      </c>
      <c r="B132" s="10">
        <f>+'BS - Summary by Month'!N128</f>
        <v>-379297000</v>
      </c>
      <c r="C132" s="10">
        <f>+'BS - Summary by Month'!O128</f>
        <v>-240409666.66666666</v>
      </c>
    </row>
    <row r="133" spans="1:3" x14ac:dyDescent="0.25">
      <c r="A133" s="5" t="s">
        <v>64</v>
      </c>
      <c r="B133" s="10">
        <f>+'BS - Summary by Month'!N129</f>
        <v>-506308450.68000001</v>
      </c>
      <c r="C133" s="10">
        <f>+'BS - Summary by Month'!O129</f>
        <v>-372222293.23458338</v>
      </c>
    </row>
    <row r="134" spans="1:3" x14ac:dyDescent="0.25">
      <c r="A134" s="5" t="s">
        <v>63</v>
      </c>
      <c r="B134" s="10">
        <f>+'BS - Summary by Month'!N130</f>
        <v>0</v>
      </c>
      <c r="C134" s="10">
        <f>+'BS - Summary by Month'!O130</f>
        <v>0</v>
      </c>
    </row>
    <row r="135" spans="1:3" x14ac:dyDescent="0.25">
      <c r="A135" s="5" t="s">
        <v>62</v>
      </c>
      <c r="B135" s="10">
        <f>+'BS - Summary by Month'!N131</f>
        <v>-183621.03</v>
      </c>
      <c r="C135" s="10">
        <f>+'BS - Summary by Month'!O131</f>
        <v>-36577.949583333335</v>
      </c>
    </row>
    <row r="136" spans="1:3" x14ac:dyDescent="0.25">
      <c r="A136" s="5" t="s">
        <v>61</v>
      </c>
      <c r="B136" s="10">
        <f>+'BS - Summary by Month'!N132</f>
        <v>-42029653.710000001</v>
      </c>
      <c r="C136" s="10">
        <f>+'BS - Summary by Month'!O132</f>
        <v>-43954549.482500002</v>
      </c>
    </row>
    <row r="137" spans="1:3" x14ac:dyDescent="0.25">
      <c r="A137" s="5" t="s">
        <v>60</v>
      </c>
      <c r="B137" s="10">
        <f>+'BS - Summary by Month'!N133</f>
        <v>-117394008.76000001</v>
      </c>
      <c r="C137" s="10">
        <f>+'BS - Summary by Month'!O133</f>
        <v>-112324192.16041666</v>
      </c>
    </row>
    <row r="138" spans="1:3" x14ac:dyDescent="0.25">
      <c r="A138" s="5" t="s">
        <v>59</v>
      </c>
      <c r="B138" s="10">
        <f>+'BS - Summary by Month'!N134</f>
        <v>-43950569.609999999</v>
      </c>
      <c r="C138" s="10">
        <f>+'BS - Summary by Month'!O134</f>
        <v>-54829381.514583327</v>
      </c>
    </row>
    <row r="139" spans="1:3" x14ac:dyDescent="0.25">
      <c r="A139" s="5" t="s">
        <v>58</v>
      </c>
      <c r="B139" s="10">
        <f>+'BS - Summary by Month'!N135</f>
        <v>0</v>
      </c>
      <c r="C139" s="10">
        <f>+'BS - Summary by Month'!O135</f>
        <v>0</v>
      </c>
    </row>
    <row r="140" spans="1:3" x14ac:dyDescent="0.25">
      <c r="A140" s="5" t="s">
        <v>57</v>
      </c>
      <c r="B140" s="10">
        <f>+'BS - Summary by Month'!N136</f>
        <v>-7377211.04</v>
      </c>
      <c r="C140" s="10">
        <f>+'BS - Summary by Month'!O136</f>
        <v>-2146850.4933333336</v>
      </c>
    </row>
    <row r="141" spans="1:3" x14ac:dyDescent="0.25">
      <c r="A141" s="5" t="s">
        <v>56</v>
      </c>
      <c r="B141" s="10">
        <f>+'BS - Summary by Month'!N137</f>
        <v>-23929141.18</v>
      </c>
      <c r="C141" s="10">
        <f>+'BS - Summary by Month'!O137</f>
        <v>-30494788.733750004</v>
      </c>
    </row>
    <row r="142" spans="1:3" x14ac:dyDescent="0.25">
      <c r="A142" s="5" t="s">
        <v>55</v>
      </c>
      <c r="B142" s="11">
        <f>+'BS - Summary by Month'!N138</f>
        <v>-525359.37</v>
      </c>
      <c r="C142" s="11">
        <f>+'BS - Summary by Month'!O138</f>
        <v>-520416.53666666662</v>
      </c>
    </row>
    <row r="143" spans="1:3" x14ac:dyDescent="0.25">
      <c r="A143" s="5" t="s">
        <v>54</v>
      </c>
      <c r="B143" s="10">
        <f>SUM(B129:B142)</f>
        <v>-1173637623.7699997</v>
      </c>
      <c r="C143" s="10">
        <f>SUM(C129:C142)</f>
        <v>-921929941.73916662</v>
      </c>
    </row>
    <row r="144" spans="1:3" x14ac:dyDescent="0.25">
      <c r="A144" s="5"/>
      <c r="B144" s="12"/>
      <c r="C144" s="12"/>
    </row>
    <row r="145" spans="1:3" x14ac:dyDescent="0.25">
      <c r="A145" s="5" t="s">
        <v>53</v>
      </c>
      <c r="B145" s="13"/>
      <c r="C145" s="13"/>
    </row>
    <row r="146" spans="1:3" x14ac:dyDescent="0.25">
      <c r="A146" s="5" t="s">
        <v>52</v>
      </c>
      <c r="B146" s="13"/>
      <c r="C146" s="13"/>
    </row>
    <row r="147" spans="1:3" x14ac:dyDescent="0.25">
      <c r="A147" s="5" t="s">
        <v>47</v>
      </c>
      <c r="B147" s="11">
        <f>+'BS - Summary by Month'!N143</f>
        <v>-1.46</v>
      </c>
      <c r="C147" s="11">
        <f>+'BS - Summary by Month'!O143</f>
        <v>-776901.55375000043</v>
      </c>
    </row>
    <row r="148" spans="1:3" x14ac:dyDescent="0.25">
      <c r="A148" s="5" t="s">
        <v>51</v>
      </c>
      <c r="B148" s="10">
        <f>SUM(B147)</f>
        <v>-1.46</v>
      </c>
      <c r="C148" s="10">
        <f>SUM(C147)</f>
        <v>-776901.55375000043</v>
      </c>
    </row>
    <row r="149" spans="1:3" x14ac:dyDescent="0.25">
      <c r="A149" s="5"/>
      <c r="B149" s="12"/>
      <c r="C149" s="12"/>
    </row>
    <row r="150" spans="1:3" x14ac:dyDescent="0.25">
      <c r="A150" s="5" t="s">
        <v>50</v>
      </c>
      <c r="B150" s="13"/>
      <c r="C150" s="13"/>
    </row>
    <row r="151" spans="1:3" x14ac:dyDescent="0.25">
      <c r="A151" s="5" t="s">
        <v>49</v>
      </c>
      <c r="B151" s="10">
        <f>+'BS - Summary by Month'!N147</f>
        <v>0</v>
      </c>
      <c r="C151" s="10">
        <f>+'BS - Summary by Month'!O147</f>
        <v>0</v>
      </c>
    </row>
    <row r="152" spans="1:3" x14ac:dyDescent="0.25">
      <c r="A152" s="5" t="s">
        <v>48</v>
      </c>
      <c r="B152" s="10">
        <f>+'BS - Summary by Month'!N148</f>
        <v>-1998720900.8299999</v>
      </c>
      <c r="C152" s="10">
        <f>+'BS - Summary by Month'!O148</f>
        <v>-2018190411.3608332</v>
      </c>
    </row>
    <row r="153" spans="1:3" x14ac:dyDescent="0.25">
      <c r="A153" s="5" t="s">
        <v>47</v>
      </c>
      <c r="B153" s="11">
        <f>+'BS - Summary by Month'!N149</f>
        <v>-206030260.60999998</v>
      </c>
      <c r="C153" s="11">
        <f>+'BS - Summary by Month'!O149</f>
        <v>-206902912.36749998</v>
      </c>
    </row>
    <row r="154" spans="1:3" x14ac:dyDescent="0.25">
      <c r="A154" s="5" t="s">
        <v>46</v>
      </c>
      <c r="B154" s="10">
        <f>SUM(B151:B153)</f>
        <v>-2204751161.4400001</v>
      </c>
      <c r="C154" s="10">
        <f>SUM(C151:C153)</f>
        <v>-2225093323.728333</v>
      </c>
    </row>
    <row r="155" spans="1:3" x14ac:dyDescent="0.25">
      <c r="A155" s="5"/>
      <c r="B155" s="12"/>
      <c r="C155" s="12"/>
    </row>
    <row r="156" spans="1:3" x14ac:dyDescent="0.25">
      <c r="A156" s="5" t="s">
        <v>45</v>
      </c>
      <c r="B156" s="10">
        <f>SUM(B154,B148)</f>
        <v>-2204751162.9000001</v>
      </c>
      <c r="C156" s="10">
        <f>SUM(C154,C148)</f>
        <v>-2225870225.282083</v>
      </c>
    </row>
    <row r="157" spans="1:3" x14ac:dyDescent="0.25">
      <c r="A157" s="5"/>
      <c r="B157" s="12"/>
      <c r="C157" s="12"/>
    </row>
    <row r="158" spans="1:3" x14ac:dyDescent="0.25">
      <c r="A158" s="5" t="s">
        <v>44</v>
      </c>
      <c r="B158" s="13"/>
      <c r="C158" s="13"/>
    </row>
    <row r="159" spans="1:3" x14ac:dyDescent="0.25">
      <c r="A159" s="5" t="s">
        <v>43</v>
      </c>
      <c r="B159" s="10">
        <f>+'BS - Summary by Month'!N155</f>
        <v>-789154.3</v>
      </c>
      <c r="C159" s="10">
        <f>+'BS - Summary by Month'!O155</f>
        <v>-779951.59124999994</v>
      </c>
    </row>
    <row r="160" spans="1:3" x14ac:dyDescent="0.25">
      <c r="A160" s="5" t="s">
        <v>42</v>
      </c>
      <c r="B160" s="10">
        <f>+'BS - Summary by Month'!N156</f>
        <v>-11094245.050000001</v>
      </c>
      <c r="C160" s="10">
        <f>+'BS - Summary by Month'!O156</f>
        <v>-14886896.938749999</v>
      </c>
    </row>
    <row r="161" spans="1:3" x14ac:dyDescent="0.25">
      <c r="A161" s="5" t="s">
        <v>41</v>
      </c>
      <c r="B161" s="10">
        <f>+'BS - Summary by Month'!N157</f>
        <v>225000</v>
      </c>
      <c r="C161" s="10">
        <f>+'BS - Summary by Month'!O157</f>
        <v>-1708616.46</v>
      </c>
    </row>
    <row r="162" spans="1:3" x14ac:dyDescent="0.25">
      <c r="A162" s="5" t="s">
        <v>40</v>
      </c>
      <c r="B162" s="10">
        <f>+'BS - Summary by Month'!N158</f>
        <v>-101089891.76000001</v>
      </c>
      <c r="C162" s="10">
        <f>+'BS - Summary by Month'!O158</f>
        <v>-55179980.277500004</v>
      </c>
    </row>
    <row r="163" spans="1:3" x14ac:dyDescent="0.25">
      <c r="A163" s="5" t="s">
        <v>39</v>
      </c>
      <c r="B163" s="10">
        <f>+'BS - Summary by Month'!N159</f>
        <v>-140915093.31</v>
      </c>
      <c r="C163" s="10">
        <f>+'BS - Summary by Month'!O159</f>
        <v>-137964738.39666668</v>
      </c>
    </row>
    <row r="164" spans="1:3" x14ac:dyDescent="0.25">
      <c r="A164" s="5" t="s">
        <v>38</v>
      </c>
      <c r="B164" s="10">
        <f>+'BS - Summary by Month'!N160</f>
        <v>-34578500</v>
      </c>
      <c r="C164" s="10">
        <f>+'BS - Summary by Month'!O160</f>
        <v>-28396833.5</v>
      </c>
    </row>
    <row r="165" spans="1:3" x14ac:dyDescent="0.25">
      <c r="A165" s="5" t="s">
        <v>37</v>
      </c>
      <c r="B165" s="10">
        <f>+'BS - Summary by Month'!N161</f>
        <v>-174508018.20000002</v>
      </c>
      <c r="C165" s="10">
        <f>+'BS - Summary by Month'!O161</f>
        <v>-183846331.10833335</v>
      </c>
    </row>
    <row r="166" spans="1:3" x14ac:dyDescent="0.25">
      <c r="A166" s="5" t="s">
        <v>36</v>
      </c>
      <c r="B166" s="10">
        <f>+'BS - Summary by Month'!N162</f>
        <v>-93054782.489999995</v>
      </c>
      <c r="C166" s="10">
        <f>+'BS - Summary by Month'!O162</f>
        <v>-92221176.209999979</v>
      </c>
    </row>
    <row r="167" spans="1:3" x14ac:dyDescent="0.25">
      <c r="A167" s="5" t="s">
        <v>35</v>
      </c>
      <c r="B167" s="10">
        <f>+'BS - Summary by Month'!N163</f>
        <v>-314584369.99000001</v>
      </c>
      <c r="C167" s="10">
        <f>+'BS - Summary by Month'!O163</f>
        <v>-320254099.08124995</v>
      </c>
    </row>
    <row r="168" spans="1:3" x14ac:dyDescent="0.25">
      <c r="A168" s="5" t="s">
        <v>34</v>
      </c>
      <c r="B168" s="10">
        <f>+'BS - Summary by Month'!N164</f>
        <v>-1088713708.95</v>
      </c>
      <c r="C168" s="10">
        <f>+'BS - Summary by Month'!O164</f>
        <v>-1117759687.3866668</v>
      </c>
    </row>
    <row r="169" spans="1:3" x14ac:dyDescent="0.25">
      <c r="A169" s="5" t="s">
        <v>33</v>
      </c>
      <c r="B169" s="10">
        <f>+'BS - Summary by Month'!N165</f>
        <v>-1674793.87</v>
      </c>
      <c r="C169" s="10">
        <f>+'BS - Summary by Month'!O165</f>
        <v>-1958174.4633333336</v>
      </c>
    </row>
    <row r="170" spans="1:3" x14ac:dyDescent="0.25">
      <c r="A170" s="5" t="s">
        <v>32</v>
      </c>
      <c r="B170" s="11">
        <f>+'BS - Summary by Month'!N166</f>
        <v>0</v>
      </c>
      <c r="C170" s="11">
        <f>+'BS - Summary by Month'!O166</f>
        <v>0</v>
      </c>
    </row>
    <row r="171" spans="1:3" x14ac:dyDescent="0.25">
      <c r="A171" s="5" t="s">
        <v>31</v>
      </c>
      <c r="B171" s="10">
        <f>SUM(B159:B170)</f>
        <v>-1960777557.9200001</v>
      </c>
      <c r="C171" s="10">
        <f>SUM(C159:C170)</f>
        <v>-1954956485.4137502</v>
      </c>
    </row>
    <row r="172" spans="1:3" x14ac:dyDescent="0.25">
      <c r="A172" s="5"/>
      <c r="B172" s="12"/>
      <c r="C172" s="12"/>
    </row>
    <row r="173" spans="1:3" x14ac:dyDescent="0.25">
      <c r="A173" s="5" t="s">
        <v>30</v>
      </c>
      <c r="B173" s="13"/>
      <c r="C173" s="13"/>
    </row>
    <row r="174" spans="1:3" x14ac:dyDescent="0.25">
      <c r="A174" s="5" t="s">
        <v>29</v>
      </c>
      <c r="B174" s="13"/>
      <c r="C174" s="13"/>
    </row>
    <row r="175" spans="1:3" x14ac:dyDescent="0.25">
      <c r="A175" s="5" t="s">
        <v>28</v>
      </c>
      <c r="B175" s="13"/>
      <c r="C175" s="13"/>
    </row>
    <row r="176" spans="1:3" x14ac:dyDescent="0.25">
      <c r="A176" s="5" t="s">
        <v>27</v>
      </c>
      <c r="B176" s="10">
        <f>+'BS - Summary by Month'!N172</f>
        <v>-859037.91</v>
      </c>
      <c r="C176" s="10">
        <f>+'BS - Summary by Month'!O172</f>
        <v>-859037.91</v>
      </c>
    </row>
    <row r="177" spans="1:3" x14ac:dyDescent="0.25">
      <c r="A177" s="5" t="s">
        <v>26</v>
      </c>
      <c r="B177" s="10">
        <f>+'BS - Summary by Month'!N173</f>
        <v>-478145249.87</v>
      </c>
      <c r="C177" s="10">
        <f>+'BS - Summary by Month'!O173</f>
        <v>-478145249.86999995</v>
      </c>
    </row>
    <row r="178" spans="1:3" x14ac:dyDescent="0.25">
      <c r="A178" s="5" t="s">
        <v>25</v>
      </c>
      <c r="B178" s="10">
        <f>+'BS - Summary by Month'!N174</f>
        <v>-2804096691.4699998</v>
      </c>
      <c r="C178" s="10">
        <f>+'BS - Summary by Month'!O174</f>
        <v>-2804096691.4700003</v>
      </c>
    </row>
    <row r="179" spans="1:3" x14ac:dyDescent="0.25">
      <c r="A179" s="5" t="s">
        <v>24</v>
      </c>
      <c r="B179" s="10">
        <f>+'BS - Summary by Month'!N175</f>
        <v>7133879.4000000004</v>
      </c>
      <c r="C179" s="10">
        <f>+'BS - Summary by Month'!O175</f>
        <v>7133879.4000000013</v>
      </c>
    </row>
    <row r="180" spans="1:3" x14ac:dyDescent="0.25">
      <c r="A180" s="5" t="s">
        <v>23</v>
      </c>
      <c r="B180" s="10">
        <f>+'BS - Summary by Month'!N176</f>
        <v>-28782379.620000001</v>
      </c>
      <c r="C180" s="10">
        <f>+'BS - Summary by Month'!O176</f>
        <v>-24889874.857500002</v>
      </c>
    </row>
    <row r="181" spans="1:3" x14ac:dyDescent="0.25">
      <c r="A181" s="5" t="s">
        <v>22</v>
      </c>
      <c r="B181" s="10">
        <f>+'BS - Summary by Month'!N177</f>
        <v>-448883555.27999997</v>
      </c>
      <c r="C181" s="10">
        <f>+'BS - Summary by Month'!O177</f>
        <v>-448472379.63958329</v>
      </c>
    </row>
    <row r="182" spans="1:3" x14ac:dyDescent="0.25">
      <c r="A182" s="5" t="s">
        <v>21</v>
      </c>
      <c r="B182" s="10">
        <f>+'BS - Summary by Month'!N178</f>
        <v>19756868</v>
      </c>
      <c r="C182" s="10">
        <f>+'BS - Summary by Month'!O178</f>
        <v>19297762.416666668</v>
      </c>
    </row>
    <row r="183" spans="1:3" x14ac:dyDescent="0.25">
      <c r="A183" s="5" t="s">
        <v>20</v>
      </c>
      <c r="B183" s="10">
        <f>+'BS - Summary by Month'!N179</f>
        <v>190884862.81</v>
      </c>
      <c r="C183" s="10">
        <f>+'BS - Summary by Month'!O179</f>
        <v>145319349.42208335</v>
      </c>
    </row>
    <row r="184" spans="1:3" x14ac:dyDescent="0.25">
      <c r="A184" s="5" t="s">
        <v>19</v>
      </c>
      <c r="B184" s="10">
        <f>+'BS - Summary by Month'!N180</f>
        <v>-317163808.49000001</v>
      </c>
      <c r="C184" s="10">
        <f>+'BS - Summary by Month'!O180</f>
        <v>-202474175.68916667</v>
      </c>
    </row>
    <row r="185" spans="1:3" x14ac:dyDescent="0.25">
      <c r="A185" s="5" t="s">
        <v>18</v>
      </c>
      <c r="B185" s="10">
        <f>+'BS - Summary by Month'!N181</f>
        <v>173716006.09999999</v>
      </c>
      <c r="C185" s="10">
        <f>+'BS - Summary by Month'!O181</f>
        <v>100260148.97083335</v>
      </c>
    </row>
    <row r="186" spans="1:3" x14ac:dyDescent="0.25">
      <c r="A186" s="5" t="s">
        <v>17</v>
      </c>
      <c r="B186" s="11">
        <f>+'BS - Summary by Month'!N182</f>
        <v>-21484570.550000001</v>
      </c>
      <c r="C186" s="11">
        <f>+'BS - Summary by Month'!O182</f>
        <v>-15790157.935416669</v>
      </c>
    </row>
    <row r="187" spans="1:3" x14ac:dyDescent="0.25">
      <c r="A187" s="5" t="s">
        <v>16</v>
      </c>
      <c r="B187" s="10">
        <f>SUM(B176:B186)</f>
        <v>-3707923676.8800006</v>
      </c>
      <c r="C187" s="10">
        <f>SUM(C176:C186)</f>
        <v>-3702716427.1620831</v>
      </c>
    </row>
    <row r="188" spans="1:3" x14ac:dyDescent="0.25">
      <c r="A188" s="5"/>
      <c r="B188" s="15"/>
      <c r="C188" s="15"/>
    </row>
    <row r="189" spans="1:3" x14ac:dyDescent="0.25">
      <c r="A189" s="5" t="s">
        <v>15</v>
      </c>
      <c r="B189" s="10">
        <f>SUM(B187)</f>
        <v>-3707923676.8800006</v>
      </c>
      <c r="C189" s="10">
        <f>SUM(C187)</f>
        <v>-3702716427.1620831</v>
      </c>
    </row>
    <row r="190" spans="1:3" x14ac:dyDescent="0.25">
      <c r="A190" s="5"/>
      <c r="B190" s="12"/>
      <c r="C190" s="12"/>
    </row>
    <row r="191" spans="1:3" x14ac:dyDescent="0.25">
      <c r="A191" s="5" t="s">
        <v>14</v>
      </c>
      <c r="B191" s="13"/>
      <c r="C191" s="13"/>
    </row>
    <row r="192" spans="1:3" x14ac:dyDescent="0.25">
      <c r="A192" s="5" t="s">
        <v>13</v>
      </c>
      <c r="B192" s="14">
        <f>+'BS - Summary by Month'!N188</f>
        <v>0</v>
      </c>
      <c r="C192" s="14">
        <f>+'BS - Summary by Month'!O188</f>
        <v>0</v>
      </c>
    </row>
    <row r="193" spans="1:3" x14ac:dyDescent="0.25">
      <c r="A193" s="5" t="s">
        <v>12</v>
      </c>
      <c r="B193" s="13">
        <f>SUM(B192)</f>
        <v>0</v>
      </c>
      <c r="C193" s="13">
        <f>SUM(C192)</f>
        <v>0</v>
      </c>
    </row>
    <row r="194" spans="1:3" x14ac:dyDescent="0.25">
      <c r="A194" s="5"/>
      <c r="B194" s="13"/>
      <c r="C194" s="13"/>
    </row>
    <row r="195" spans="1:3" x14ac:dyDescent="0.25">
      <c r="A195" s="5" t="s">
        <v>11</v>
      </c>
      <c r="B195" s="13"/>
      <c r="C195" s="13"/>
    </row>
    <row r="196" spans="1:3" x14ac:dyDescent="0.25">
      <c r="A196" s="5" t="s">
        <v>10</v>
      </c>
      <c r="B196" s="14">
        <f>+'BS - Summary by Month'!N192</f>
        <v>0</v>
      </c>
      <c r="C196" s="14">
        <f>+'BS - Summary by Month'!O192</f>
        <v>0</v>
      </c>
    </row>
    <row r="197" spans="1:3" x14ac:dyDescent="0.25">
      <c r="A197" s="5" t="s">
        <v>9</v>
      </c>
      <c r="B197" s="13">
        <f>SUM(B196)</f>
        <v>0</v>
      </c>
      <c r="C197" s="13">
        <f>SUM(C196)</f>
        <v>0</v>
      </c>
    </row>
    <row r="198" spans="1:3" x14ac:dyDescent="0.25">
      <c r="A198" s="5"/>
      <c r="B198" s="13"/>
      <c r="C198" s="13"/>
    </row>
    <row r="199" spans="1:3" x14ac:dyDescent="0.25">
      <c r="A199" s="5" t="s">
        <v>8</v>
      </c>
      <c r="B199" s="13"/>
      <c r="C199" s="13"/>
    </row>
    <row r="200" spans="1:3" x14ac:dyDescent="0.25">
      <c r="A200" s="5" t="s">
        <v>7</v>
      </c>
      <c r="B200" s="10">
        <f>+'BS - Summary by Month'!N196</f>
        <v>0</v>
      </c>
      <c r="C200" s="10">
        <f>+'BS - Summary by Month'!O196</f>
        <v>-56796083.333333336</v>
      </c>
    </row>
    <row r="201" spans="1:3" x14ac:dyDescent="0.25">
      <c r="A201" s="5" t="s">
        <v>6</v>
      </c>
      <c r="B201" s="10">
        <f>+'BS - Summary by Month'!N197</f>
        <v>-3923860000</v>
      </c>
      <c r="C201" s="10">
        <f>+'BS - Summary by Month'!O197</f>
        <v>-3740526666.6666665</v>
      </c>
    </row>
    <row r="202" spans="1:3" x14ac:dyDescent="0.25">
      <c r="A202" s="5" t="s">
        <v>5</v>
      </c>
      <c r="B202" s="11">
        <f>+'BS - Summary by Month'!N198</f>
        <v>6849516.1500000004</v>
      </c>
      <c r="C202" s="11">
        <f>+'BS - Summary by Month'!O198</f>
        <v>4545574.5287499996</v>
      </c>
    </row>
    <row r="203" spans="1:3" x14ac:dyDescent="0.25">
      <c r="A203" s="5" t="s">
        <v>4</v>
      </c>
      <c r="B203" s="10">
        <f>SUM(B200:B202)</f>
        <v>-3917010483.8499999</v>
      </c>
      <c r="C203" s="10">
        <f>SUM(C200:C202)</f>
        <v>-3792777175.4712501</v>
      </c>
    </row>
    <row r="204" spans="1:3" x14ac:dyDescent="0.25">
      <c r="A204" s="5"/>
      <c r="B204" s="15"/>
      <c r="C204" s="15"/>
    </row>
    <row r="205" spans="1:3" x14ac:dyDescent="0.25">
      <c r="A205" s="5" t="s">
        <v>3</v>
      </c>
      <c r="B205" s="10">
        <f>SUM(B203)</f>
        <v>-3917010483.8499999</v>
      </c>
      <c r="C205" s="10">
        <f>SUM(C203)</f>
        <v>-3792777175.4712501</v>
      </c>
    </row>
    <row r="206" spans="1:3" x14ac:dyDescent="0.25">
      <c r="A206" s="5"/>
      <c r="B206" s="15"/>
      <c r="C206" s="15"/>
    </row>
    <row r="207" spans="1:3" x14ac:dyDescent="0.25">
      <c r="A207" s="5" t="s">
        <v>2</v>
      </c>
      <c r="B207" s="10">
        <f>SUM(B205)</f>
        <v>-3917010483.8499999</v>
      </c>
      <c r="C207" s="10">
        <f>SUM(C205)</f>
        <v>-3792777175.4712501</v>
      </c>
    </row>
    <row r="208" spans="1:3" x14ac:dyDescent="0.25">
      <c r="A208" s="5"/>
      <c r="B208" s="15"/>
      <c r="C208" s="15"/>
    </row>
    <row r="209" spans="1:3" x14ac:dyDescent="0.25">
      <c r="A209" s="5" t="s">
        <v>1</v>
      </c>
      <c r="B209" s="11">
        <f>SUM(B207,B189)</f>
        <v>-7624934160.7300005</v>
      </c>
      <c r="C209" s="11">
        <f>SUM(C207,C189)</f>
        <v>-7495493602.6333332</v>
      </c>
    </row>
    <row r="210" spans="1:3" x14ac:dyDescent="0.25">
      <c r="A210" s="5"/>
      <c r="B210" s="15"/>
      <c r="C210" s="15"/>
    </row>
    <row r="211" spans="1:3" ht="15.75" thickBot="1" x14ac:dyDescent="0.3">
      <c r="A211" s="5" t="s">
        <v>0</v>
      </c>
      <c r="B211" s="16">
        <f>SUM(B209,B171,B156,B143)</f>
        <v>-12964100505.320002</v>
      </c>
      <c r="C211" s="16">
        <f>SUM(C209,C171,C156,C143)</f>
        <v>-12598250255.068333</v>
      </c>
    </row>
    <row r="212" spans="1:3" ht="15.75" thickTop="1" x14ac:dyDescent="0.25">
      <c r="B212" s="17"/>
      <c r="C212" s="17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90" zoomScaleNormal="9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A3" sqref="A3"/>
    </sheetView>
  </sheetViews>
  <sheetFormatPr defaultColWidth="9.140625" defaultRowHeight="12.75" x14ac:dyDescent="0.2"/>
  <cols>
    <col min="1" max="1" width="52.28515625" style="20" customWidth="1"/>
    <col min="2" max="2" width="17.7109375" style="7" bestFit="1" customWidth="1"/>
    <col min="3" max="6" width="17.7109375" style="7" customWidth="1"/>
    <col min="7" max="7" width="17.7109375" style="7" bestFit="1" customWidth="1"/>
    <col min="8" max="9" width="17.7109375" style="7" customWidth="1"/>
    <col min="10" max="13" width="17.7109375" style="7" bestFit="1" customWidth="1"/>
    <col min="14" max="14" width="17.7109375" style="7" customWidth="1"/>
    <col min="15" max="15" width="17.7109375" style="7" bestFit="1" customWidth="1"/>
    <col min="16" max="16" width="12.7109375" style="21" bestFit="1" customWidth="1"/>
    <col min="17" max="16384" width="9.140625" style="21"/>
  </cols>
  <sheetData>
    <row r="1" spans="1:18" s="24" customFormat="1" ht="13.9" x14ac:dyDescent="0.3">
      <c r="A1" s="2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3"/>
    </row>
    <row r="2" spans="1:18" s="24" customFormat="1" ht="23.25" customHeight="1" x14ac:dyDescent="0.3">
      <c r="A2" s="25" t="s">
        <v>170</v>
      </c>
      <c r="B2" s="23" t="s">
        <v>173</v>
      </c>
      <c r="C2" s="23" t="s">
        <v>174</v>
      </c>
      <c r="D2" s="23" t="s">
        <v>175</v>
      </c>
      <c r="E2" s="23" t="s">
        <v>176</v>
      </c>
      <c r="F2" s="23" t="s">
        <v>179</v>
      </c>
      <c r="G2" s="23" t="s">
        <v>180</v>
      </c>
      <c r="H2" s="23" t="s">
        <v>178</v>
      </c>
      <c r="I2" s="23" t="s">
        <v>182</v>
      </c>
      <c r="J2" s="23" t="s">
        <v>183</v>
      </c>
      <c r="K2" s="23" t="s">
        <v>184</v>
      </c>
      <c r="L2" s="23" t="s">
        <v>185</v>
      </c>
      <c r="M2" s="23" t="s">
        <v>181</v>
      </c>
      <c r="N2" s="23" t="s">
        <v>186</v>
      </c>
      <c r="O2" s="26" t="s">
        <v>187</v>
      </c>
      <c r="P2" s="23"/>
      <c r="Q2" s="23"/>
      <c r="R2" s="23"/>
    </row>
    <row r="3" spans="1:18" s="24" customFormat="1" ht="13.9" x14ac:dyDescent="0.3">
      <c r="A3" s="27"/>
      <c r="B3" s="2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3"/>
    </row>
    <row r="4" spans="1:18" s="30" customFormat="1" ht="13.9" x14ac:dyDescent="0.3">
      <c r="A4" s="28" t="s">
        <v>169</v>
      </c>
      <c r="B4" s="29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9"/>
    </row>
    <row r="5" spans="1:18" s="30" customFormat="1" ht="13.9" x14ac:dyDescent="0.3">
      <c r="A5" s="28" t="s">
        <v>168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8" s="30" customFormat="1" ht="13.9" x14ac:dyDescent="0.3">
      <c r="A6" s="28" t="s">
        <v>167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8" s="30" customFormat="1" ht="14.45" x14ac:dyDescent="0.3">
      <c r="A7" s="28" t="s">
        <v>166</v>
      </c>
      <c r="B7" s="31">
        <v>9650535612.8700008</v>
      </c>
      <c r="C7" s="31">
        <v>9705001448.9899998</v>
      </c>
      <c r="D7" s="31">
        <v>9717909620.9500008</v>
      </c>
      <c r="E7" s="31">
        <v>9766534298.6499996</v>
      </c>
      <c r="F7" s="31">
        <v>9778614171.4500008</v>
      </c>
      <c r="G7" s="31">
        <v>9801903896.6999989</v>
      </c>
      <c r="H7" s="31">
        <v>9810398043.0999985</v>
      </c>
      <c r="I7" s="31">
        <v>9828415589.4300003</v>
      </c>
      <c r="J7" s="31">
        <v>9860287322.8500004</v>
      </c>
      <c r="K7" s="31">
        <v>9878189626.2000008</v>
      </c>
      <c r="L7" s="31">
        <v>9899049983</v>
      </c>
      <c r="M7" s="31">
        <v>9918066675.8899994</v>
      </c>
      <c r="N7" s="31">
        <v>9955834379.2299995</v>
      </c>
      <c r="O7" s="31">
        <f>(B7+N7+SUM(C7:M7)*2)/24</f>
        <v>9813962972.7716675</v>
      </c>
    </row>
    <row r="8" spans="1:18" s="30" customFormat="1" ht="14.45" x14ac:dyDescent="0.3">
      <c r="A8" s="28" t="s">
        <v>165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f t="shared" ref="O8:O12" si="0">(B8+N8+SUM(C8:M8)*2)/24</f>
        <v>0</v>
      </c>
    </row>
    <row r="9" spans="1:18" s="30" customFormat="1" ht="14.45" x14ac:dyDescent="0.3">
      <c r="A9" s="28" t="s">
        <v>164</v>
      </c>
      <c r="B9" s="31">
        <v>52143356.590000004</v>
      </c>
      <c r="C9" s="31">
        <v>49283072.200000003</v>
      </c>
      <c r="D9" s="31">
        <v>49283072.200000003</v>
      </c>
      <c r="E9" s="31">
        <v>49283195.740000002</v>
      </c>
      <c r="F9" s="31">
        <v>49293847.079999998</v>
      </c>
      <c r="G9" s="31">
        <v>49293982.979999997</v>
      </c>
      <c r="H9" s="31">
        <v>49293982.979999997</v>
      </c>
      <c r="I9" s="31">
        <v>49283479.899999999</v>
      </c>
      <c r="J9" s="31">
        <v>49285257.229999997</v>
      </c>
      <c r="K9" s="31">
        <v>49285257.229999997</v>
      </c>
      <c r="L9" s="31">
        <v>49285438.079999998</v>
      </c>
      <c r="M9" s="31">
        <v>49285438.079999998</v>
      </c>
      <c r="N9" s="31">
        <v>38572647</v>
      </c>
      <c r="O9" s="31">
        <f t="shared" si="0"/>
        <v>48959502.124583334</v>
      </c>
    </row>
    <row r="10" spans="1:18" s="30" customFormat="1" ht="14.45" x14ac:dyDescent="0.3">
      <c r="A10" s="28" t="s">
        <v>163</v>
      </c>
      <c r="B10" s="31">
        <v>146752173.47</v>
      </c>
      <c r="C10" s="31">
        <v>111600198.09</v>
      </c>
      <c r="D10" s="31">
        <v>115323659.25</v>
      </c>
      <c r="E10" s="31">
        <v>91525009.939999998</v>
      </c>
      <c r="F10" s="31">
        <v>90465540.459999993</v>
      </c>
      <c r="G10" s="31">
        <v>77366280.069999993</v>
      </c>
      <c r="H10" s="31">
        <v>81790151.019999996</v>
      </c>
      <c r="I10" s="31">
        <v>78811237.379999995</v>
      </c>
      <c r="J10" s="31">
        <v>60929654.289999999</v>
      </c>
      <c r="K10" s="31">
        <v>61022167.159999996</v>
      </c>
      <c r="L10" s="31">
        <v>93304394.269999996</v>
      </c>
      <c r="M10" s="31">
        <v>101869909.43000001</v>
      </c>
      <c r="N10" s="31">
        <v>148449856.16</v>
      </c>
      <c r="O10" s="31">
        <f t="shared" si="0"/>
        <v>92634101.347916663</v>
      </c>
    </row>
    <row r="11" spans="1:18" s="30" customFormat="1" ht="14.45" x14ac:dyDescent="0.3">
      <c r="A11" s="28" t="s">
        <v>162</v>
      </c>
      <c r="B11" s="31">
        <v>228175190.29000002</v>
      </c>
      <c r="C11" s="31">
        <v>228754585.04999998</v>
      </c>
      <c r="D11" s="31">
        <v>231716457.51000002</v>
      </c>
      <c r="E11" s="31">
        <v>246082066.06</v>
      </c>
      <c r="F11" s="31">
        <v>257895579.53</v>
      </c>
      <c r="G11" s="31">
        <v>275246959.73000002</v>
      </c>
      <c r="H11" s="31">
        <v>294144566.13999999</v>
      </c>
      <c r="I11" s="31">
        <v>307747211.53000003</v>
      </c>
      <c r="J11" s="31">
        <v>327831848.94999999</v>
      </c>
      <c r="K11" s="31">
        <v>345978062.49000001</v>
      </c>
      <c r="L11" s="31">
        <v>338577994.44</v>
      </c>
      <c r="M11" s="31">
        <v>344840007.42000002</v>
      </c>
      <c r="N11" s="31">
        <v>292295492.96999997</v>
      </c>
      <c r="O11" s="31">
        <f t="shared" si="0"/>
        <v>288254223.37333333</v>
      </c>
    </row>
    <row r="12" spans="1:18" s="30" customFormat="1" ht="15" thickBot="1" x14ac:dyDescent="0.35">
      <c r="A12" s="32" t="s">
        <v>161</v>
      </c>
      <c r="B12" s="33">
        <v>282791674.87</v>
      </c>
      <c r="C12" s="33">
        <v>282791674.87</v>
      </c>
      <c r="D12" s="33">
        <v>282791674.87</v>
      </c>
      <c r="E12" s="33">
        <v>282791674.87</v>
      </c>
      <c r="F12" s="33">
        <v>282791674.87</v>
      </c>
      <c r="G12" s="33">
        <v>282791674.87</v>
      </c>
      <c r="H12" s="33">
        <v>282791674.87</v>
      </c>
      <c r="I12" s="33">
        <v>282791674.87</v>
      </c>
      <c r="J12" s="33">
        <v>282791674.87</v>
      </c>
      <c r="K12" s="33">
        <v>282791674.87</v>
      </c>
      <c r="L12" s="33">
        <v>282791674.87</v>
      </c>
      <c r="M12" s="33">
        <v>282791674.87</v>
      </c>
      <c r="N12" s="33">
        <v>282791674.87</v>
      </c>
      <c r="O12" s="33">
        <f t="shared" si="0"/>
        <v>282791674.86999995</v>
      </c>
    </row>
    <row r="13" spans="1:18" s="30" customFormat="1" ht="20.25" customHeight="1" x14ac:dyDescent="0.3">
      <c r="A13" s="28" t="s">
        <v>160</v>
      </c>
      <c r="B13" s="34">
        <v>10360398008.090002</v>
      </c>
      <c r="C13" s="34">
        <v>10377430979.200001</v>
      </c>
      <c r="D13" s="34">
        <v>10397024484.780003</v>
      </c>
      <c r="E13" s="34">
        <v>10436216245.26</v>
      </c>
      <c r="F13" s="34">
        <v>10459060813.390001</v>
      </c>
      <c r="G13" s="34">
        <v>10486602794.349998</v>
      </c>
      <c r="H13" s="34">
        <v>10518418418.109999</v>
      </c>
      <c r="I13" s="34">
        <v>10547049193.110001</v>
      </c>
      <c r="J13" s="34">
        <v>10581125758.190002</v>
      </c>
      <c r="K13" s="34">
        <v>10617266787.950001</v>
      </c>
      <c r="L13" s="34">
        <v>10663009484.660002</v>
      </c>
      <c r="M13" s="34">
        <v>10696853705.690001</v>
      </c>
      <c r="N13" s="34">
        <v>10717944050.23</v>
      </c>
      <c r="O13" s="34">
        <f>(B13+N13+SUM(C13:M13)*2)/24</f>
        <v>10526602474.487501</v>
      </c>
    </row>
    <row r="14" spans="1:18" s="30" customFormat="1" ht="14.45" x14ac:dyDescent="0.3">
      <c r="A14" s="35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8" s="30" customFormat="1" ht="14.45" x14ac:dyDescent="0.3">
      <c r="A15" s="28" t="s">
        <v>159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8" s="30" customFormat="1" ht="14.45" x14ac:dyDescent="0.3">
      <c r="A16" s="28" t="s">
        <v>158</v>
      </c>
      <c r="B16" s="31">
        <v>3648585013.2200003</v>
      </c>
      <c r="C16" s="31">
        <v>3671549605.0799999</v>
      </c>
      <c r="D16" s="31">
        <v>3685806149.27</v>
      </c>
      <c r="E16" s="31">
        <v>3700424342.6900001</v>
      </c>
      <c r="F16" s="31">
        <v>3715545439.6900001</v>
      </c>
      <c r="G16" s="31">
        <v>3725708302.3599997</v>
      </c>
      <c r="H16" s="31">
        <v>3748945285.3299999</v>
      </c>
      <c r="I16" s="31">
        <v>3765534687.1799998</v>
      </c>
      <c r="J16" s="31">
        <v>3784761578.5700002</v>
      </c>
      <c r="K16" s="31">
        <v>3802871637.77</v>
      </c>
      <c r="L16" s="31">
        <v>3861971645.5999999</v>
      </c>
      <c r="M16" s="31">
        <v>3875597806.0900002</v>
      </c>
      <c r="N16" s="31">
        <v>3906672805.0099998</v>
      </c>
      <c r="O16" s="31">
        <f t="shared" ref="O16:O22" si="1">(B16+N16+SUM(C16:M16)*2)/24</f>
        <v>3759695449.0620837</v>
      </c>
    </row>
    <row r="17" spans="1:15" s="30" customFormat="1" ht="14.45" x14ac:dyDescent="0.3">
      <c r="A17" s="28" t="s">
        <v>157</v>
      </c>
      <c r="B17" s="31">
        <v>1436911.3</v>
      </c>
      <c r="C17" s="31">
        <v>611314.14</v>
      </c>
      <c r="D17" s="31">
        <v>611314.14</v>
      </c>
      <c r="E17" s="31">
        <v>611314.14</v>
      </c>
      <c r="F17" s="31">
        <v>611314.14</v>
      </c>
      <c r="G17" s="31">
        <v>611314.14</v>
      </c>
      <c r="H17" s="31">
        <v>611314.14</v>
      </c>
      <c r="I17" s="31">
        <v>611314.14</v>
      </c>
      <c r="J17" s="31">
        <v>611314.14</v>
      </c>
      <c r="K17" s="31">
        <v>611314.14</v>
      </c>
      <c r="L17" s="31">
        <v>611314.14</v>
      </c>
      <c r="M17" s="31">
        <v>611314.14</v>
      </c>
      <c r="N17" s="31">
        <v>611314.14</v>
      </c>
      <c r="O17" s="31">
        <f t="shared" si="1"/>
        <v>645714.02166666661</v>
      </c>
    </row>
    <row r="18" spans="1:15" s="30" customFormat="1" ht="14.45" x14ac:dyDescent="0.3">
      <c r="A18" s="28" t="s">
        <v>156</v>
      </c>
      <c r="B18" s="31">
        <v>91940790.370000005</v>
      </c>
      <c r="C18" s="31">
        <v>83409897.390000001</v>
      </c>
      <c r="D18" s="31">
        <v>78757653.489999995</v>
      </c>
      <c r="E18" s="31">
        <v>84764113.530000001</v>
      </c>
      <c r="F18" s="31">
        <v>82703345.159999996</v>
      </c>
      <c r="G18" s="31">
        <v>88362927.700000003</v>
      </c>
      <c r="H18" s="31">
        <v>90639752.420000002</v>
      </c>
      <c r="I18" s="31">
        <v>89080361.099999994</v>
      </c>
      <c r="J18" s="31">
        <v>88231495.079999998</v>
      </c>
      <c r="K18" s="31">
        <v>93116145.859999999</v>
      </c>
      <c r="L18" s="31">
        <v>63826532.920000002</v>
      </c>
      <c r="M18" s="31">
        <v>65642764.619999997</v>
      </c>
      <c r="N18" s="31">
        <v>69222472.660000011</v>
      </c>
      <c r="O18" s="31">
        <f t="shared" si="1"/>
        <v>82426385.065416664</v>
      </c>
    </row>
    <row r="19" spans="1:15" s="30" customFormat="1" ht="14.45" x14ac:dyDescent="0.3">
      <c r="A19" s="28" t="s">
        <v>155</v>
      </c>
      <c r="B19" s="31">
        <v>132115957.95</v>
      </c>
      <c r="C19" s="31">
        <v>134100271.86</v>
      </c>
      <c r="D19" s="31">
        <v>143555039.10999998</v>
      </c>
      <c r="E19" s="31">
        <v>154597628.06999999</v>
      </c>
      <c r="F19" s="31">
        <v>160768446.34999999</v>
      </c>
      <c r="G19" s="31">
        <v>164660879.46000001</v>
      </c>
      <c r="H19" s="31">
        <v>169408784.41999999</v>
      </c>
      <c r="I19" s="31">
        <v>176504637.70000002</v>
      </c>
      <c r="J19" s="31">
        <v>181700203.48000002</v>
      </c>
      <c r="K19" s="31">
        <v>184381380.73999998</v>
      </c>
      <c r="L19" s="31">
        <v>182921138.04999998</v>
      </c>
      <c r="M19" s="31">
        <v>189342757.88</v>
      </c>
      <c r="N19" s="31">
        <v>179328390.75999999</v>
      </c>
      <c r="O19" s="31">
        <f t="shared" si="1"/>
        <v>166471945.12291667</v>
      </c>
    </row>
    <row r="20" spans="1:15" s="30" customFormat="1" ht="14.45" x14ac:dyDescent="0.3">
      <c r="A20" s="28" t="s">
        <v>177</v>
      </c>
      <c r="B20" s="31">
        <v>8654564.4700000007</v>
      </c>
      <c r="C20" s="31">
        <v>8654564.4700000007</v>
      </c>
      <c r="D20" s="31">
        <v>8654564.4700000007</v>
      </c>
      <c r="E20" s="31">
        <v>8654564.4700000007</v>
      </c>
      <c r="F20" s="31">
        <v>8654564.4700000007</v>
      </c>
      <c r="G20" s="31">
        <v>8654564.4700000007</v>
      </c>
      <c r="H20" s="31">
        <v>8654564.4700000007</v>
      </c>
      <c r="I20" s="31">
        <v>8654564.4700000007</v>
      </c>
      <c r="J20" s="31">
        <v>8654564.4700000007</v>
      </c>
      <c r="K20" s="31">
        <v>8654564.4700000007</v>
      </c>
      <c r="L20" s="31">
        <v>8654564.4700000007</v>
      </c>
      <c r="M20" s="31">
        <v>8654564.4700000007</v>
      </c>
      <c r="N20" s="31">
        <v>8654564.4700000007</v>
      </c>
      <c r="O20" s="31">
        <f t="shared" si="1"/>
        <v>8654564.4700000007</v>
      </c>
    </row>
    <row r="21" spans="1:15" s="30" customFormat="1" ht="15" thickBot="1" x14ac:dyDescent="0.35">
      <c r="A21" s="32" t="s">
        <v>154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f t="shared" si="1"/>
        <v>0</v>
      </c>
    </row>
    <row r="22" spans="1:15" s="30" customFormat="1" ht="14.45" x14ac:dyDescent="0.3">
      <c r="A22" s="28" t="s">
        <v>153</v>
      </c>
      <c r="B22" s="34">
        <v>3882733237.3099999</v>
      </c>
      <c r="C22" s="34">
        <v>3898325652.9399996</v>
      </c>
      <c r="D22" s="34">
        <v>3917384720.4799995</v>
      </c>
      <c r="E22" s="34">
        <v>3949051962.9000001</v>
      </c>
      <c r="F22" s="34">
        <v>3968283109.8099995</v>
      </c>
      <c r="G22" s="34">
        <v>3987997988.1299992</v>
      </c>
      <c r="H22" s="34">
        <v>4018259700.7799997</v>
      </c>
      <c r="I22" s="34">
        <v>4040385564.5899992</v>
      </c>
      <c r="J22" s="34">
        <v>4063959155.7399998</v>
      </c>
      <c r="K22" s="34">
        <v>4089635042.9799995</v>
      </c>
      <c r="L22" s="34">
        <v>4117985195.1799998</v>
      </c>
      <c r="M22" s="34">
        <v>4139849207.1999998</v>
      </c>
      <c r="N22" s="34">
        <v>4164489547.0399995</v>
      </c>
      <c r="O22" s="34">
        <f t="shared" si="1"/>
        <v>4017894057.7420826</v>
      </c>
    </row>
    <row r="23" spans="1:15" s="30" customFormat="1" ht="14.45" x14ac:dyDescent="0.3">
      <c r="A23" s="35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s="30" customFormat="1" ht="14.45" x14ac:dyDescent="0.3">
      <c r="A24" s="28" t="s">
        <v>152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s="30" customFormat="1" ht="14.45" x14ac:dyDescent="0.3">
      <c r="A25" s="28" t="s">
        <v>151</v>
      </c>
      <c r="B25" s="31">
        <v>670048472.54999995</v>
      </c>
      <c r="C25" s="31">
        <v>670415218.41999996</v>
      </c>
      <c r="D25" s="31">
        <v>669728127.50999999</v>
      </c>
      <c r="E25" s="31">
        <v>670843023.72000003</v>
      </c>
      <c r="F25" s="31">
        <v>708293164.78999996</v>
      </c>
      <c r="G25" s="31">
        <v>727852416.08000004</v>
      </c>
      <c r="H25" s="31">
        <v>753619888.62</v>
      </c>
      <c r="I25" s="31">
        <v>750037408.10000002</v>
      </c>
      <c r="J25" s="31">
        <v>759917388.38</v>
      </c>
      <c r="K25" s="31">
        <v>825204921.07000005</v>
      </c>
      <c r="L25" s="31">
        <v>876766575.49000001</v>
      </c>
      <c r="M25" s="31">
        <v>887275673.77999997</v>
      </c>
      <c r="N25" s="31">
        <v>949850308.63999999</v>
      </c>
      <c r="O25" s="31">
        <f t="shared" ref="O25:O30" si="2">(B25+N25+SUM(C25:M25)*2)/24</f>
        <v>759158599.71291649</v>
      </c>
    </row>
    <row r="26" spans="1:15" s="30" customFormat="1" ht="14.45" x14ac:dyDescent="0.3">
      <c r="A26" s="28" t="s">
        <v>150</v>
      </c>
      <c r="B26" s="31">
        <v>1129251.6000000001</v>
      </c>
      <c r="C26" s="31">
        <v>1086807.01</v>
      </c>
      <c r="D26" s="31">
        <v>1454287.4</v>
      </c>
      <c r="E26" s="31">
        <v>1387106.61</v>
      </c>
      <c r="F26" s="31">
        <v>1336288.33</v>
      </c>
      <c r="G26" s="31">
        <v>1285470.07</v>
      </c>
      <c r="H26" s="31">
        <v>1234651.79</v>
      </c>
      <c r="I26" s="31">
        <v>1183833.53</v>
      </c>
      <c r="J26" s="31">
        <v>1133015.25</v>
      </c>
      <c r="K26" s="31">
        <v>1493504.46</v>
      </c>
      <c r="L26" s="31">
        <v>1442686.18</v>
      </c>
      <c r="M26" s="31">
        <v>1374177.28</v>
      </c>
      <c r="N26" s="31">
        <v>1314513.67</v>
      </c>
      <c r="O26" s="31">
        <f t="shared" si="2"/>
        <v>1302809.2120833332</v>
      </c>
    </row>
    <row r="27" spans="1:15" s="30" customFormat="1" ht="14.45" x14ac:dyDescent="0.3">
      <c r="A27" s="28" t="s">
        <v>149</v>
      </c>
      <c r="B27" s="31">
        <v>0</v>
      </c>
      <c r="C27" s="31">
        <v>227.16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352116.26</v>
      </c>
      <c r="O27" s="31">
        <f t="shared" si="2"/>
        <v>14690.440833333334</v>
      </c>
    </row>
    <row r="28" spans="1:15" s="30" customFormat="1" ht="14.45" x14ac:dyDescent="0.3">
      <c r="A28" s="28" t="s">
        <v>148</v>
      </c>
      <c r="B28" s="31">
        <v>36320795.490000002</v>
      </c>
      <c r="C28" s="31">
        <v>37817898.539999999</v>
      </c>
      <c r="D28" s="31">
        <v>41296959.93</v>
      </c>
      <c r="E28" s="31">
        <v>45911630.880000003</v>
      </c>
      <c r="F28" s="31">
        <v>8418097.8900000006</v>
      </c>
      <c r="G28" s="31">
        <v>8664549.2100000009</v>
      </c>
      <c r="H28" s="31">
        <v>7082990.4299999997</v>
      </c>
      <c r="I28" s="31">
        <v>7073675.21</v>
      </c>
      <c r="J28" s="31">
        <v>1455441.8</v>
      </c>
      <c r="K28" s="31">
        <v>10494386.710000001</v>
      </c>
      <c r="L28" s="31">
        <v>10693434.15</v>
      </c>
      <c r="M28" s="31">
        <v>10934590.93</v>
      </c>
      <c r="N28" s="31">
        <v>22184838.210000001</v>
      </c>
      <c r="O28" s="31">
        <f t="shared" si="2"/>
        <v>18258039.377500001</v>
      </c>
    </row>
    <row r="29" spans="1:15" s="30" customFormat="1" ht="15" thickBot="1" x14ac:dyDescent="0.35">
      <c r="A29" s="32" t="s">
        <v>147</v>
      </c>
      <c r="B29" s="33">
        <v>135646120.37</v>
      </c>
      <c r="C29" s="33">
        <v>146764343.53</v>
      </c>
      <c r="D29" s="33">
        <v>158022576.75</v>
      </c>
      <c r="E29" s="33">
        <v>174500637.26999998</v>
      </c>
      <c r="F29" s="33">
        <v>190461958.39999998</v>
      </c>
      <c r="G29" s="33">
        <v>177556603.65000001</v>
      </c>
      <c r="H29" s="33">
        <v>173768739.90000001</v>
      </c>
      <c r="I29" s="33">
        <v>189856763.63</v>
      </c>
      <c r="J29" s="33">
        <v>206191613.70000002</v>
      </c>
      <c r="K29" s="33">
        <v>153901147.53</v>
      </c>
      <c r="L29" s="33">
        <v>114252139.89</v>
      </c>
      <c r="M29" s="33">
        <v>120913576.94</v>
      </c>
      <c r="N29" s="33">
        <v>78842536.019999996</v>
      </c>
      <c r="O29" s="33">
        <f t="shared" si="2"/>
        <v>159452869.11541668</v>
      </c>
    </row>
    <row r="30" spans="1:15" s="30" customFormat="1" ht="14.45" x14ac:dyDescent="0.3">
      <c r="A30" s="28" t="s">
        <v>146</v>
      </c>
      <c r="B30" s="34">
        <v>843144640.00999999</v>
      </c>
      <c r="C30" s="34">
        <v>856084494.65999985</v>
      </c>
      <c r="D30" s="34">
        <v>870501951.58999991</v>
      </c>
      <c r="E30" s="34">
        <v>892642398.48000002</v>
      </c>
      <c r="F30" s="34">
        <v>908509509.40999997</v>
      </c>
      <c r="G30" s="34">
        <v>915359039.01000011</v>
      </c>
      <c r="H30" s="34">
        <v>935706270.73999989</v>
      </c>
      <c r="I30" s="34">
        <v>948151680.47000003</v>
      </c>
      <c r="J30" s="34">
        <v>968697459.13</v>
      </c>
      <c r="K30" s="34">
        <v>991093959.7700001</v>
      </c>
      <c r="L30" s="34">
        <v>1003154835.7099999</v>
      </c>
      <c r="M30" s="34">
        <v>1020498018.9299998</v>
      </c>
      <c r="N30" s="34">
        <v>1052544312.8</v>
      </c>
      <c r="O30" s="34">
        <f t="shared" si="2"/>
        <v>938187007.85874999</v>
      </c>
    </row>
    <row r="31" spans="1:15" s="30" customFormat="1" ht="14.45" x14ac:dyDescent="0.3">
      <c r="A31" s="3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s="30" customFormat="1" ht="14.45" x14ac:dyDescent="0.3">
      <c r="A32" s="28" t="s">
        <v>145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s="30" customFormat="1" ht="14.45" x14ac:dyDescent="0.3">
      <c r="A33" s="28" t="s">
        <v>144</v>
      </c>
      <c r="B33" s="31">
        <v>-5299101782.2699995</v>
      </c>
      <c r="C33" s="31">
        <v>-5329804664.5699987</v>
      </c>
      <c r="D33" s="31">
        <v>-5360923248.9799986</v>
      </c>
      <c r="E33" s="31">
        <v>-5393056732.920001</v>
      </c>
      <c r="F33" s="31">
        <v>-5424159846.0799999</v>
      </c>
      <c r="G33" s="31">
        <v>-5438468123.9099998</v>
      </c>
      <c r="H33" s="31">
        <v>-5467756724.9800005</v>
      </c>
      <c r="I33" s="31">
        <v>-5490438202.5099993</v>
      </c>
      <c r="J33" s="31">
        <v>-5521522487</v>
      </c>
      <c r="K33" s="31">
        <v>-5552820128.8799982</v>
      </c>
      <c r="L33" s="31">
        <v>-5580466972.5499992</v>
      </c>
      <c r="M33" s="31">
        <v>-5609078177.1599998</v>
      </c>
      <c r="N33" s="31">
        <v>-5631891084.2800007</v>
      </c>
      <c r="O33" s="31">
        <f t="shared" ref="O33:O36" si="3">(B33+N33+SUM(C33:M33)*2)/24</f>
        <v>-5469499311.9012499</v>
      </c>
    </row>
    <row r="34" spans="1:15" s="30" customFormat="1" ht="15" x14ac:dyDescent="0.25">
      <c r="A34" s="28" t="s">
        <v>143</v>
      </c>
      <c r="B34" s="31">
        <v>-188664311.71000001</v>
      </c>
      <c r="C34" s="31">
        <v>-190129254.09999999</v>
      </c>
      <c r="D34" s="31">
        <v>-193914438.00999999</v>
      </c>
      <c r="E34" s="31">
        <v>-199902166.81999999</v>
      </c>
      <c r="F34" s="31">
        <v>-205917234.51999998</v>
      </c>
      <c r="G34" s="31">
        <v>-206268267.88</v>
      </c>
      <c r="H34" s="31">
        <v>-212794700.93000001</v>
      </c>
      <c r="I34" s="31">
        <v>-209617970.55000001</v>
      </c>
      <c r="J34" s="31">
        <v>-216669413.44999999</v>
      </c>
      <c r="K34" s="31">
        <v>-224108629.94</v>
      </c>
      <c r="L34" s="31">
        <v>-225714965.99000001</v>
      </c>
      <c r="M34" s="31">
        <v>-234893629</v>
      </c>
      <c r="N34" s="31">
        <v>-244001487.82999998</v>
      </c>
      <c r="O34" s="31">
        <f t="shared" si="3"/>
        <v>-211355297.58000001</v>
      </c>
    </row>
    <row r="35" spans="1:15" s="30" customFormat="1" ht="15.75" thickBot="1" x14ac:dyDescent="0.3">
      <c r="A35" s="32" t="s">
        <v>142</v>
      </c>
      <c r="B35" s="33">
        <v>-129645725.26000001</v>
      </c>
      <c r="C35" s="33">
        <v>-130349074.69</v>
      </c>
      <c r="D35" s="33">
        <v>-131052424.12</v>
      </c>
      <c r="E35" s="33">
        <v>-131755773.55000001</v>
      </c>
      <c r="F35" s="33">
        <v>-132459122.98</v>
      </c>
      <c r="G35" s="33">
        <v>-133162472.41000001</v>
      </c>
      <c r="H35" s="33">
        <v>-133865821.84</v>
      </c>
      <c r="I35" s="33">
        <v>-134569171.26999998</v>
      </c>
      <c r="J35" s="33">
        <v>-135272520.69999999</v>
      </c>
      <c r="K35" s="33">
        <v>-135975870.13</v>
      </c>
      <c r="L35" s="33">
        <v>-136679219.56</v>
      </c>
      <c r="M35" s="33">
        <v>-137382568.99000001</v>
      </c>
      <c r="N35" s="33">
        <v>-138085918.42000002</v>
      </c>
      <c r="O35" s="33">
        <f t="shared" si="3"/>
        <v>-133865821.83999999</v>
      </c>
    </row>
    <row r="36" spans="1:15" s="30" customFormat="1" ht="15" x14ac:dyDescent="0.25">
      <c r="A36" s="28" t="s">
        <v>141</v>
      </c>
      <c r="B36" s="34">
        <v>-5617411819.2399998</v>
      </c>
      <c r="C36" s="34">
        <v>-5650282993.3599987</v>
      </c>
      <c r="D36" s="34">
        <v>-5685890111.1099987</v>
      </c>
      <c r="E36" s="34">
        <v>-5724714673.2900009</v>
      </c>
      <c r="F36" s="34">
        <v>-5762536203.5799999</v>
      </c>
      <c r="G36" s="34">
        <v>-5777898864.1999998</v>
      </c>
      <c r="H36" s="34">
        <v>-5814417247.750001</v>
      </c>
      <c r="I36" s="34">
        <v>-5834625344.3299999</v>
      </c>
      <c r="J36" s="34">
        <v>-5873464421.1499996</v>
      </c>
      <c r="K36" s="34">
        <v>-5912904628.9499979</v>
      </c>
      <c r="L36" s="34">
        <v>-5942861158.0999994</v>
      </c>
      <c r="M36" s="34">
        <v>-5981354375.1499996</v>
      </c>
      <c r="N36" s="34">
        <v>-6013978490.5300007</v>
      </c>
      <c r="O36" s="34">
        <f t="shared" si="3"/>
        <v>-5814720431.32125</v>
      </c>
    </row>
    <row r="37" spans="1:15" s="30" customFormat="1" ht="15" x14ac:dyDescent="0.25">
      <c r="A37" s="3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s="30" customFormat="1" ht="15" x14ac:dyDescent="0.25">
      <c r="A38" s="28" t="s">
        <v>140</v>
      </c>
      <c r="B38" s="36">
        <v>9468864066.170002</v>
      </c>
      <c r="C38" s="36">
        <v>9481558133.4400024</v>
      </c>
      <c r="D38" s="36">
        <v>9499021045.7400036</v>
      </c>
      <c r="E38" s="36">
        <v>9553195933.3499985</v>
      </c>
      <c r="F38" s="36">
        <v>9573317229.0300007</v>
      </c>
      <c r="G38" s="36">
        <v>9612060957.2899971</v>
      </c>
      <c r="H38" s="36">
        <v>9657967141.8799973</v>
      </c>
      <c r="I38" s="36">
        <v>9700961093.8400002</v>
      </c>
      <c r="J38" s="36">
        <v>9740317951.9100037</v>
      </c>
      <c r="K38" s="36">
        <v>9785091161.7500038</v>
      </c>
      <c r="L38" s="36">
        <v>9841288357.4500027</v>
      </c>
      <c r="M38" s="36">
        <v>9875846556.670002</v>
      </c>
      <c r="N38" s="36">
        <v>9920999419.539999</v>
      </c>
      <c r="O38" s="36">
        <f>(B38+N38+SUM(C38:M38)*2)/24</f>
        <v>9667963108.7670841</v>
      </c>
    </row>
    <row r="39" spans="1:15" s="30" customFormat="1" ht="15" x14ac:dyDescent="0.25">
      <c r="A39" s="35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s="30" customFormat="1" ht="15" x14ac:dyDescent="0.25">
      <c r="A40" s="28" t="s">
        <v>139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s="30" customFormat="1" ht="15" x14ac:dyDescent="0.25">
      <c r="A41" s="28" t="s">
        <v>138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s="30" customFormat="1" ht="15" x14ac:dyDescent="0.25">
      <c r="A42" s="28" t="s">
        <v>137</v>
      </c>
      <c r="B42" s="31">
        <v>3106845.56</v>
      </c>
      <c r="C42" s="31">
        <v>3107709.67</v>
      </c>
      <c r="D42" s="31">
        <v>3114939.84</v>
      </c>
      <c r="E42" s="31">
        <v>3120524.04</v>
      </c>
      <c r="F42" s="31">
        <v>3028075.78</v>
      </c>
      <c r="G42" s="31">
        <v>3033417.61</v>
      </c>
      <c r="H42" s="31">
        <v>3076812.7</v>
      </c>
      <c r="I42" s="31">
        <v>3089739.09</v>
      </c>
      <c r="J42" s="31">
        <v>3170382.72</v>
      </c>
      <c r="K42" s="31">
        <v>3175904.38</v>
      </c>
      <c r="L42" s="31">
        <v>3169836.36</v>
      </c>
      <c r="M42" s="31">
        <v>3195740.77</v>
      </c>
      <c r="N42" s="31">
        <v>3200905.2</v>
      </c>
      <c r="O42" s="31">
        <f t="shared" ref="O42:O46" si="4">(B42+N42+SUM(C42:M42)*2)/24</f>
        <v>3119746.5283333338</v>
      </c>
    </row>
    <row r="43" spans="1:15" s="30" customFormat="1" ht="15" x14ac:dyDescent="0.25">
      <c r="A43" s="28" t="s">
        <v>136</v>
      </c>
      <c r="B43" s="31">
        <v>-20712.62</v>
      </c>
      <c r="C43" s="31">
        <v>-20712.73</v>
      </c>
      <c r="D43" s="31">
        <v>-20712.73</v>
      </c>
      <c r="E43" s="31">
        <v>-20712.73</v>
      </c>
      <c r="F43" s="31">
        <v>-20712.73</v>
      </c>
      <c r="G43" s="31">
        <v>-20712.73</v>
      </c>
      <c r="H43" s="31">
        <v>-20712.73</v>
      </c>
      <c r="I43" s="31">
        <v>-20712.73</v>
      </c>
      <c r="J43" s="31">
        <v>-20712.73</v>
      </c>
      <c r="K43" s="31">
        <v>-20712.88</v>
      </c>
      <c r="L43" s="31">
        <v>-20712.88</v>
      </c>
      <c r="M43" s="31">
        <v>-20712.88</v>
      </c>
      <c r="N43" s="31">
        <v>-20712.88</v>
      </c>
      <c r="O43" s="31">
        <f t="shared" si="4"/>
        <v>-20712.769166666669</v>
      </c>
    </row>
    <row r="44" spans="1:15" s="30" customFormat="1" ht="15" x14ac:dyDescent="0.25">
      <c r="A44" s="28" t="s">
        <v>135</v>
      </c>
      <c r="B44" s="31">
        <v>25282008</v>
      </c>
      <c r="C44" s="31">
        <v>25282008</v>
      </c>
      <c r="D44" s="31">
        <v>25282008</v>
      </c>
      <c r="E44" s="31">
        <v>25149902</v>
      </c>
      <c r="F44" s="31">
        <v>25149902</v>
      </c>
      <c r="G44" s="31">
        <v>25149902</v>
      </c>
      <c r="H44" s="31">
        <v>25296040</v>
      </c>
      <c r="I44" s="31">
        <v>25296040</v>
      </c>
      <c r="J44" s="31">
        <v>25296040</v>
      </c>
      <c r="K44" s="31">
        <v>25161015</v>
      </c>
      <c r="L44" s="31">
        <v>25161015</v>
      </c>
      <c r="M44" s="31">
        <v>25161015</v>
      </c>
      <c r="N44" s="31">
        <v>24740576</v>
      </c>
      <c r="O44" s="31">
        <f t="shared" si="4"/>
        <v>25199681.583333332</v>
      </c>
    </row>
    <row r="45" spans="1:15" s="30" customFormat="1" ht="15.75" thickBot="1" x14ac:dyDescent="0.3">
      <c r="A45" s="32" t="s">
        <v>134</v>
      </c>
      <c r="B45" s="37">
        <v>48473451.689999998</v>
      </c>
      <c r="C45" s="37">
        <v>48444268.32</v>
      </c>
      <c r="D45" s="37">
        <v>48438462.090000004</v>
      </c>
      <c r="E45" s="33">
        <v>48572105.079999998</v>
      </c>
      <c r="F45" s="33">
        <v>48555114.670000002</v>
      </c>
      <c r="G45" s="33">
        <v>48537841.850000001</v>
      </c>
      <c r="H45" s="37">
        <v>49083318.049999997</v>
      </c>
      <c r="I45" s="37">
        <v>49065418.079999998</v>
      </c>
      <c r="J45" s="37">
        <v>49047653.890000001</v>
      </c>
      <c r="K45" s="33">
        <v>49177314.079999998</v>
      </c>
      <c r="L45" s="33">
        <v>49047965.100000001</v>
      </c>
      <c r="M45" s="33">
        <v>49152695.170000002</v>
      </c>
      <c r="N45" s="37">
        <v>49502086.299999997</v>
      </c>
      <c r="O45" s="33">
        <f t="shared" si="4"/>
        <v>48842493.78125</v>
      </c>
    </row>
    <row r="46" spans="1:15" s="30" customFormat="1" ht="15" x14ac:dyDescent="0.25">
      <c r="A46" s="28" t="s">
        <v>133</v>
      </c>
      <c r="B46" s="34">
        <v>76841592.629999995</v>
      </c>
      <c r="C46" s="34">
        <v>76813273.260000005</v>
      </c>
      <c r="D46" s="34">
        <v>76814697.200000003</v>
      </c>
      <c r="E46" s="34">
        <v>76821818.390000001</v>
      </c>
      <c r="F46" s="34">
        <v>76712379.719999999</v>
      </c>
      <c r="G46" s="34">
        <v>76700448.730000004</v>
      </c>
      <c r="H46" s="34">
        <v>77435458.019999996</v>
      </c>
      <c r="I46" s="34">
        <v>77430484.439999998</v>
      </c>
      <c r="J46" s="34">
        <v>77493363.879999995</v>
      </c>
      <c r="K46" s="34">
        <v>77493520.579999998</v>
      </c>
      <c r="L46" s="34">
        <v>77358103.579999998</v>
      </c>
      <c r="M46" s="34">
        <v>77488738.060000002</v>
      </c>
      <c r="N46" s="34">
        <v>77422854.620000005</v>
      </c>
      <c r="O46" s="34">
        <f t="shared" si="4"/>
        <v>77141209.123750016</v>
      </c>
    </row>
    <row r="47" spans="1:15" s="30" customFormat="1" ht="15" x14ac:dyDescent="0.25">
      <c r="A47" s="28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s="30" customFormat="1" ht="15" x14ac:dyDescent="0.25">
      <c r="A48" s="28" t="s">
        <v>132</v>
      </c>
      <c r="B48" s="36">
        <v>76841592.629999995</v>
      </c>
      <c r="C48" s="36">
        <v>76813273.260000005</v>
      </c>
      <c r="D48" s="36">
        <v>76814697.200000003</v>
      </c>
      <c r="E48" s="36">
        <v>76821818.390000001</v>
      </c>
      <c r="F48" s="36">
        <v>76712379.719999999</v>
      </c>
      <c r="G48" s="36">
        <v>76700448.730000004</v>
      </c>
      <c r="H48" s="36">
        <v>77435458.019999996</v>
      </c>
      <c r="I48" s="36">
        <v>77430484.439999998</v>
      </c>
      <c r="J48" s="36">
        <v>77493363.879999995</v>
      </c>
      <c r="K48" s="36">
        <v>77493520.579999998</v>
      </c>
      <c r="L48" s="36">
        <v>77358103.579999998</v>
      </c>
      <c r="M48" s="36">
        <v>77488738.060000002</v>
      </c>
      <c r="N48" s="36">
        <v>77422854.620000005</v>
      </c>
      <c r="O48" s="36">
        <f>(B48+N48+SUM(C48:M48)*2)/24</f>
        <v>77141209.123750016</v>
      </c>
    </row>
    <row r="49" spans="1:15" s="30" customFormat="1" ht="15" x14ac:dyDescent="0.25">
      <c r="A49" s="3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s="30" customFormat="1" ht="15" x14ac:dyDescent="0.25">
      <c r="A50" s="28" t="s">
        <v>131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s="30" customFormat="1" ht="15" x14ac:dyDescent="0.25">
      <c r="A51" s="28" t="s">
        <v>130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s="30" customFormat="1" ht="15" x14ac:dyDescent="0.25">
      <c r="A52" s="28" t="s">
        <v>129</v>
      </c>
      <c r="B52" s="31">
        <v>24969138.84</v>
      </c>
      <c r="C52" s="31">
        <v>13703105.609999999</v>
      </c>
      <c r="D52" s="31">
        <v>19146074.890000001</v>
      </c>
      <c r="E52" s="31">
        <v>10566939.01</v>
      </c>
      <c r="F52" s="31">
        <v>-8917931.8599999994</v>
      </c>
      <c r="G52" s="31">
        <v>618173.88</v>
      </c>
      <c r="H52" s="31">
        <v>2080492.52</v>
      </c>
      <c r="I52" s="31">
        <v>9206687.2100000009</v>
      </c>
      <c r="J52" s="31">
        <v>7594623.5199999996</v>
      </c>
      <c r="K52" s="31">
        <v>4729202.79</v>
      </c>
      <c r="L52" s="31">
        <v>-1781998.3</v>
      </c>
      <c r="M52" s="31">
        <v>57089679.619999997</v>
      </c>
      <c r="N52" s="31">
        <v>34727115.600000001</v>
      </c>
      <c r="O52" s="31">
        <f t="shared" ref="O52:O56" si="5">(B52+N52+SUM(C52:M52)*2)/24</f>
        <v>11990264.675833335</v>
      </c>
    </row>
    <row r="53" spans="1:15" s="30" customFormat="1" ht="15" x14ac:dyDescent="0.25">
      <c r="A53" s="28" t="s">
        <v>128</v>
      </c>
      <c r="B53" s="31">
        <v>5700639.9800000004</v>
      </c>
      <c r="C53" s="31">
        <v>8554271.1199999992</v>
      </c>
      <c r="D53" s="31">
        <v>8537612.2899999991</v>
      </c>
      <c r="E53" s="31">
        <v>10136393.85</v>
      </c>
      <c r="F53" s="31">
        <v>7730446.1299999999</v>
      </c>
      <c r="G53" s="31">
        <v>6760692.8399999999</v>
      </c>
      <c r="H53" s="31">
        <v>6446505.7599999998</v>
      </c>
      <c r="I53" s="31">
        <v>4901145.41</v>
      </c>
      <c r="J53" s="31">
        <v>6831387.1600000001</v>
      </c>
      <c r="K53" s="31">
        <v>6739869.04</v>
      </c>
      <c r="L53" s="31">
        <v>9408644.4299999997</v>
      </c>
      <c r="M53" s="31">
        <v>-13120112.359999999</v>
      </c>
      <c r="N53" s="31">
        <v>14058057.800000001</v>
      </c>
      <c r="O53" s="31">
        <f t="shared" si="5"/>
        <v>6067183.7133333338</v>
      </c>
    </row>
    <row r="54" spans="1:15" s="30" customFormat="1" ht="15" x14ac:dyDescent="0.25">
      <c r="A54" s="28" t="s">
        <v>127</v>
      </c>
      <c r="B54" s="31">
        <v>4363343.9800000004</v>
      </c>
      <c r="C54" s="31">
        <v>3344080.93</v>
      </c>
      <c r="D54" s="31">
        <v>3473950.1</v>
      </c>
      <c r="E54" s="31">
        <v>3529350.97</v>
      </c>
      <c r="F54" s="31">
        <v>3636095.14</v>
      </c>
      <c r="G54" s="31">
        <v>3909348.99</v>
      </c>
      <c r="H54" s="31">
        <v>3555538.15</v>
      </c>
      <c r="I54" s="31">
        <v>3768356.31</v>
      </c>
      <c r="J54" s="31">
        <v>3749835.5</v>
      </c>
      <c r="K54" s="31">
        <v>4323813.0999999996</v>
      </c>
      <c r="L54" s="31">
        <v>3765127.58</v>
      </c>
      <c r="M54" s="31">
        <v>3889128.97</v>
      </c>
      <c r="N54" s="31">
        <v>3991806.16</v>
      </c>
      <c r="O54" s="31">
        <f t="shared" si="5"/>
        <v>3760183.4008333329</v>
      </c>
    </row>
    <row r="55" spans="1:15" s="30" customFormat="1" ht="15.75" thickBot="1" x14ac:dyDescent="0.3">
      <c r="A55" s="32" t="s">
        <v>126</v>
      </c>
      <c r="B55" s="37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7">
        <v>0</v>
      </c>
      <c r="O55" s="33">
        <f t="shared" si="5"/>
        <v>0</v>
      </c>
    </row>
    <row r="56" spans="1:15" s="30" customFormat="1" ht="15" x14ac:dyDescent="0.25">
      <c r="A56" s="28" t="s">
        <v>125</v>
      </c>
      <c r="B56" s="34">
        <v>35033122.799999997</v>
      </c>
      <c r="C56" s="34">
        <v>25601457.659999996</v>
      </c>
      <c r="D56" s="34">
        <v>31157637.280000001</v>
      </c>
      <c r="E56" s="34">
        <v>24232683.829999998</v>
      </c>
      <c r="F56" s="34">
        <v>2448609.4100000006</v>
      </c>
      <c r="G56" s="34">
        <v>11288215.710000001</v>
      </c>
      <c r="H56" s="34">
        <v>12082536.43</v>
      </c>
      <c r="I56" s="34">
        <v>17876188.93</v>
      </c>
      <c r="J56" s="34">
        <v>18175846.18</v>
      </c>
      <c r="K56" s="34">
        <v>15792884.93</v>
      </c>
      <c r="L56" s="34">
        <v>11391773.710000001</v>
      </c>
      <c r="M56" s="34">
        <v>47858696.229999997</v>
      </c>
      <c r="N56" s="34">
        <v>52776979.560000002</v>
      </c>
      <c r="O56" s="34">
        <f t="shared" si="5"/>
        <v>21817631.790000003</v>
      </c>
    </row>
    <row r="57" spans="1:15" s="30" customFormat="1" ht="15" x14ac:dyDescent="0.25">
      <c r="A57" s="3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5" s="30" customFormat="1" ht="15" x14ac:dyDescent="0.25">
      <c r="A58" s="28" t="s">
        <v>124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s="30" customFormat="1" ht="15" x14ac:dyDescent="0.25">
      <c r="A59" s="28" t="s">
        <v>123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s="30" customFormat="1" ht="15" x14ac:dyDescent="0.25">
      <c r="A60" s="28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s="30" customFormat="1" ht="15" x14ac:dyDescent="0.25">
      <c r="A61" s="28" t="s">
        <v>122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s="30" customFormat="1" ht="15" x14ac:dyDescent="0.25">
      <c r="A62" s="28" t="s">
        <v>121</v>
      </c>
      <c r="B62" s="31">
        <v>2601890.2999999998</v>
      </c>
      <c r="C62" s="31">
        <v>2601890.2999999998</v>
      </c>
      <c r="D62" s="31">
        <v>1493222.58</v>
      </c>
      <c r="E62" s="31">
        <v>655017.64</v>
      </c>
      <c r="F62" s="31">
        <v>655017.64</v>
      </c>
      <c r="G62" s="31">
        <v>655017.64</v>
      </c>
      <c r="H62" s="31">
        <v>655017.64</v>
      </c>
      <c r="I62" s="31">
        <v>546624.54</v>
      </c>
      <c r="J62" s="31">
        <v>546624.54</v>
      </c>
      <c r="K62" s="31">
        <v>546624.54</v>
      </c>
      <c r="L62" s="31">
        <v>546624.54</v>
      </c>
      <c r="M62" s="31">
        <v>546624.54</v>
      </c>
      <c r="N62" s="31">
        <v>546624.54</v>
      </c>
      <c r="O62" s="31">
        <f t="shared" ref="O62:O70" si="6">(B62+N62+SUM(C62:M62)*2)/24</f>
        <v>918546.96333333303</v>
      </c>
    </row>
    <row r="63" spans="1:15" s="30" customFormat="1" ht="15" x14ac:dyDescent="0.25">
      <c r="A63" s="28" t="s">
        <v>120</v>
      </c>
      <c r="B63" s="31">
        <v>237229840.78</v>
      </c>
      <c r="C63" s="31">
        <v>242028616.25</v>
      </c>
      <c r="D63" s="31">
        <v>264675177.49000001</v>
      </c>
      <c r="E63" s="31">
        <v>245480122.15000001</v>
      </c>
      <c r="F63" s="31">
        <v>217916081.34999999</v>
      </c>
      <c r="G63" s="31">
        <v>169626461.56</v>
      </c>
      <c r="H63" s="31">
        <v>148344240.53</v>
      </c>
      <c r="I63" s="31">
        <v>135292792.27000001</v>
      </c>
      <c r="J63" s="31">
        <v>130910628.09999999</v>
      </c>
      <c r="K63" s="31">
        <v>129808566.15000001</v>
      </c>
      <c r="L63" s="31">
        <v>120508470.79000001</v>
      </c>
      <c r="M63" s="31">
        <v>150643554.65000001</v>
      </c>
      <c r="N63" s="31">
        <v>187008726.55000001</v>
      </c>
      <c r="O63" s="31">
        <f t="shared" si="6"/>
        <v>180612832.91291666</v>
      </c>
    </row>
    <row r="64" spans="1:15" s="30" customFormat="1" ht="15" x14ac:dyDescent="0.25">
      <c r="A64" s="28" t="s">
        <v>119</v>
      </c>
      <c r="B64" s="31">
        <v>94860941.75</v>
      </c>
      <c r="C64" s="31">
        <v>105731011.06999999</v>
      </c>
      <c r="D64" s="31">
        <v>100562414.36</v>
      </c>
      <c r="E64" s="31">
        <v>96116581.430000007</v>
      </c>
      <c r="F64" s="31">
        <v>85822714.790000007</v>
      </c>
      <c r="G64" s="31">
        <v>81195338.719999999</v>
      </c>
      <c r="H64" s="31">
        <v>76854238.349999994</v>
      </c>
      <c r="I64" s="31">
        <v>96943346.290000007</v>
      </c>
      <c r="J64" s="31">
        <v>93040590.870000005</v>
      </c>
      <c r="K64" s="31">
        <v>89789237.829999998</v>
      </c>
      <c r="L64" s="31">
        <v>93840574.879999995</v>
      </c>
      <c r="M64" s="31">
        <v>175272931.99000001</v>
      </c>
      <c r="N64" s="31">
        <v>141429898.19999999</v>
      </c>
      <c r="O64" s="31">
        <f t="shared" si="6"/>
        <v>101109533.37958331</v>
      </c>
    </row>
    <row r="65" spans="1:15" s="30" customFormat="1" ht="15" x14ac:dyDescent="0.25">
      <c r="A65" s="28" t="s">
        <v>118</v>
      </c>
      <c r="B65" s="31">
        <v>3368039.95</v>
      </c>
      <c r="C65" s="31">
        <v>2981194.85</v>
      </c>
      <c r="D65" s="31">
        <v>8645810.1500000004</v>
      </c>
      <c r="E65" s="31">
        <v>11139705.560000001</v>
      </c>
      <c r="F65" s="31">
        <v>6943214.7400000002</v>
      </c>
      <c r="G65" s="31">
        <v>7326631.8099999996</v>
      </c>
      <c r="H65" s="31">
        <v>7361495.5</v>
      </c>
      <c r="I65" s="31">
        <v>3406990.51</v>
      </c>
      <c r="J65" s="31">
        <v>3440216.9</v>
      </c>
      <c r="K65" s="31">
        <v>9243124.0800000001</v>
      </c>
      <c r="L65" s="31">
        <v>2565437.37</v>
      </c>
      <c r="M65" s="31">
        <v>3991185.34</v>
      </c>
      <c r="N65" s="31">
        <v>8535302.2799999993</v>
      </c>
      <c r="O65" s="31">
        <f t="shared" si="6"/>
        <v>6083056.4937499994</v>
      </c>
    </row>
    <row r="66" spans="1:15" s="30" customFormat="1" ht="15" x14ac:dyDescent="0.25">
      <c r="A66" s="28" t="s">
        <v>117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f t="shared" si="6"/>
        <v>0</v>
      </c>
    </row>
    <row r="67" spans="1:15" s="30" customFormat="1" ht="15" x14ac:dyDescent="0.25">
      <c r="A67" s="28" t="s">
        <v>116</v>
      </c>
      <c r="B67" s="31">
        <v>222186152.00999999</v>
      </c>
      <c r="C67" s="31">
        <v>200672960.13</v>
      </c>
      <c r="D67" s="31">
        <v>196386447.72999999</v>
      </c>
      <c r="E67" s="31">
        <v>173845301.37</v>
      </c>
      <c r="F67" s="31">
        <v>146288241.91</v>
      </c>
      <c r="G67" s="31">
        <v>122515896.98</v>
      </c>
      <c r="H67" s="31">
        <v>123213636.45</v>
      </c>
      <c r="I67" s="31">
        <v>130996220.8</v>
      </c>
      <c r="J67" s="31">
        <v>125018136.06999999</v>
      </c>
      <c r="K67" s="31">
        <v>119041457.12</v>
      </c>
      <c r="L67" s="31">
        <v>154998564.22</v>
      </c>
      <c r="M67" s="31">
        <v>179524127.59</v>
      </c>
      <c r="N67" s="31">
        <v>205285105.18000001</v>
      </c>
      <c r="O67" s="31">
        <f t="shared" si="6"/>
        <v>157186384.91374999</v>
      </c>
    </row>
    <row r="68" spans="1:15" s="30" customFormat="1" ht="15" x14ac:dyDescent="0.25">
      <c r="A68" s="28" t="s">
        <v>115</v>
      </c>
      <c r="B68" s="31">
        <v>186389.55</v>
      </c>
      <c r="C68" s="31">
        <v>201347.99</v>
      </c>
      <c r="D68" s="31">
        <v>210955.71</v>
      </c>
      <c r="E68" s="31">
        <v>169235.18</v>
      </c>
      <c r="F68" s="31">
        <v>173467.26</v>
      </c>
      <c r="G68" s="31">
        <v>178707.43</v>
      </c>
      <c r="H68" s="31">
        <v>188520.05</v>
      </c>
      <c r="I68" s="31">
        <v>206710.13</v>
      </c>
      <c r="J68" s="31">
        <v>212739.53</v>
      </c>
      <c r="K68" s="31">
        <v>183313.15</v>
      </c>
      <c r="L68" s="31">
        <v>174067.45</v>
      </c>
      <c r="M68" s="31">
        <v>181782.63</v>
      </c>
      <c r="N68" s="31">
        <v>190334.87</v>
      </c>
      <c r="O68" s="31">
        <f t="shared" si="6"/>
        <v>189100.72666666665</v>
      </c>
    </row>
    <row r="69" spans="1:15" s="30" customFormat="1" ht="15.75" thickBot="1" x14ac:dyDescent="0.3">
      <c r="A69" s="32" t="s">
        <v>114</v>
      </c>
      <c r="B69" s="37">
        <v>-16050963.390000001</v>
      </c>
      <c r="C69" s="37">
        <v>-21635815.719999999</v>
      </c>
      <c r="D69" s="37">
        <v>-26523193.850000001</v>
      </c>
      <c r="E69" s="33">
        <v>-33662916.409999996</v>
      </c>
      <c r="F69" s="33">
        <v>-39290921.479999997</v>
      </c>
      <c r="G69" s="33">
        <v>-38820826.649999999</v>
      </c>
      <c r="H69" s="37">
        <v>-38645217.329999998</v>
      </c>
      <c r="I69" s="37">
        <v>-37782568.060000002</v>
      </c>
      <c r="J69" s="37">
        <v>-37734842.270000003</v>
      </c>
      <c r="K69" s="33">
        <v>-35961542.259999998</v>
      </c>
      <c r="L69" s="33">
        <v>-36403749.109999999</v>
      </c>
      <c r="M69" s="33">
        <v>-10703205.550000001</v>
      </c>
      <c r="N69" s="37">
        <v>9921987.5899999999</v>
      </c>
      <c r="O69" s="33">
        <f t="shared" si="6"/>
        <v>-30019107.215833332</v>
      </c>
    </row>
    <row r="70" spans="1:15" s="30" customFormat="1" ht="15" x14ac:dyDescent="0.25">
      <c r="A70" s="28" t="s">
        <v>113</v>
      </c>
      <c r="B70" s="34">
        <v>544382290.94999993</v>
      </c>
      <c r="C70" s="34">
        <v>532581204.87</v>
      </c>
      <c r="D70" s="34">
        <v>545450834.16999996</v>
      </c>
      <c r="E70" s="34">
        <v>493743046.92000008</v>
      </c>
      <c r="F70" s="34">
        <v>418507816.20999992</v>
      </c>
      <c r="G70" s="34">
        <v>342677227.49000001</v>
      </c>
      <c r="H70" s="34">
        <v>317971931.19</v>
      </c>
      <c r="I70" s="34">
        <v>329610116.48000002</v>
      </c>
      <c r="J70" s="34">
        <v>315434093.74000001</v>
      </c>
      <c r="K70" s="34">
        <v>312650780.61000001</v>
      </c>
      <c r="L70" s="34">
        <v>336229990.13999999</v>
      </c>
      <c r="M70" s="34">
        <v>499457001.19</v>
      </c>
      <c r="N70" s="34">
        <v>552917979.21000004</v>
      </c>
      <c r="O70" s="34">
        <f t="shared" si="6"/>
        <v>416080348.17416662</v>
      </c>
    </row>
    <row r="71" spans="1:15" s="30" customFormat="1" ht="15" x14ac:dyDescent="0.25">
      <c r="A71" s="35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s="30" customFormat="1" ht="15" x14ac:dyDescent="0.25">
      <c r="A72" s="28" t="s">
        <v>112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 s="30" customFormat="1" ht="15.75" thickBot="1" x14ac:dyDescent="0.3">
      <c r="A73" s="32" t="s">
        <v>111</v>
      </c>
      <c r="B73" s="37">
        <v>-8900745.6300000008</v>
      </c>
      <c r="C73" s="37">
        <v>-6758828.9199999999</v>
      </c>
      <c r="D73" s="37">
        <v>-6974003.6600000001</v>
      </c>
      <c r="E73" s="33">
        <v>-9997230.3399999999</v>
      </c>
      <c r="F73" s="33">
        <v>-7916456.4199999999</v>
      </c>
      <c r="G73" s="33">
        <v>-8424645.1999999993</v>
      </c>
      <c r="H73" s="37">
        <v>-10715630.630000001</v>
      </c>
      <c r="I73" s="37">
        <v>-7386147.1200000001</v>
      </c>
      <c r="J73" s="37">
        <v>-6721886.2199999997</v>
      </c>
      <c r="K73" s="33">
        <v>-8115986.0199999996</v>
      </c>
      <c r="L73" s="33">
        <v>-5484552.25</v>
      </c>
      <c r="M73" s="33">
        <v>-5935508.71</v>
      </c>
      <c r="N73" s="37">
        <v>-8408669.5700000003</v>
      </c>
      <c r="O73" s="33">
        <f t="shared" ref="O73:O74" si="7">(B73+N73+SUM(C73:M73)*2)/24</f>
        <v>-7757131.9241666673</v>
      </c>
    </row>
    <row r="74" spans="1:15" s="30" customFormat="1" ht="15" x14ac:dyDescent="0.25">
      <c r="A74" s="28" t="s">
        <v>110</v>
      </c>
      <c r="B74" s="34">
        <v>-8900745.6300000008</v>
      </c>
      <c r="C74" s="34">
        <v>-6758828.9199999999</v>
      </c>
      <c r="D74" s="34">
        <v>-6974003.6600000001</v>
      </c>
      <c r="E74" s="34">
        <v>-9997230.3399999999</v>
      </c>
      <c r="F74" s="34">
        <v>-7916456.4199999999</v>
      </c>
      <c r="G74" s="34">
        <v>-8424645.1999999993</v>
      </c>
      <c r="H74" s="34">
        <v>-10715630.630000001</v>
      </c>
      <c r="I74" s="34">
        <v>-7386147.1200000001</v>
      </c>
      <c r="J74" s="34">
        <v>-6721886.2199999997</v>
      </c>
      <c r="K74" s="34">
        <v>-8115986.0199999996</v>
      </c>
      <c r="L74" s="34">
        <v>-5484552.25</v>
      </c>
      <c r="M74" s="34">
        <v>-5935508.71</v>
      </c>
      <c r="N74" s="34">
        <v>-8408669.5700000003</v>
      </c>
      <c r="O74" s="34">
        <f t="shared" si="7"/>
        <v>-7757131.9241666673</v>
      </c>
    </row>
    <row r="75" spans="1:15" s="30" customFormat="1" ht="15" x14ac:dyDescent="0.25">
      <c r="A75" s="35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5" s="30" customFormat="1" ht="15" x14ac:dyDescent="0.25">
      <c r="A76" s="28" t="s">
        <v>109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s="30" customFormat="1" ht="15" x14ac:dyDescent="0.25">
      <c r="A77" s="28" t="s">
        <v>108</v>
      </c>
      <c r="B77" s="31">
        <v>17266161.25</v>
      </c>
      <c r="C77" s="31">
        <v>18851791.98</v>
      </c>
      <c r="D77" s="31">
        <v>17873309.41</v>
      </c>
      <c r="E77" s="31">
        <v>18283740.34</v>
      </c>
      <c r="F77" s="31">
        <v>19421510.420000002</v>
      </c>
      <c r="G77" s="31">
        <v>20692287.25</v>
      </c>
      <c r="H77" s="31">
        <v>19939610.48</v>
      </c>
      <c r="I77" s="31">
        <v>21841363.879999999</v>
      </c>
      <c r="J77" s="31">
        <v>21391285.800000001</v>
      </c>
      <c r="K77" s="31">
        <v>20301280.050000001</v>
      </c>
      <c r="L77" s="31">
        <v>20502765.879999999</v>
      </c>
      <c r="M77" s="31">
        <v>21901780.989999998</v>
      </c>
      <c r="N77" s="31">
        <v>19826387.739999998</v>
      </c>
      <c r="O77" s="31">
        <f t="shared" ref="O77:O84" si="8">(B77+N77+SUM(C77:M77)*2)/24</f>
        <v>19962250.081250004</v>
      </c>
    </row>
    <row r="78" spans="1:15" s="30" customFormat="1" ht="15" x14ac:dyDescent="0.25">
      <c r="A78" s="28" t="s">
        <v>107</v>
      </c>
      <c r="B78" s="31">
        <v>107473643.51000001</v>
      </c>
      <c r="C78" s="31">
        <v>108901420.87</v>
      </c>
      <c r="D78" s="31">
        <v>108718492.45</v>
      </c>
      <c r="E78" s="31">
        <v>109079930.40000001</v>
      </c>
      <c r="F78" s="31">
        <v>110879466.31</v>
      </c>
      <c r="G78" s="31">
        <v>112328376.19</v>
      </c>
      <c r="H78" s="31">
        <v>113170601.27</v>
      </c>
      <c r="I78" s="31">
        <v>113088245.84</v>
      </c>
      <c r="J78" s="31">
        <v>112256542.8</v>
      </c>
      <c r="K78" s="31">
        <v>114516219.90000001</v>
      </c>
      <c r="L78" s="31">
        <v>114852069.98</v>
      </c>
      <c r="M78" s="31">
        <v>117100148.17</v>
      </c>
      <c r="N78" s="31">
        <v>116613588.34</v>
      </c>
      <c r="O78" s="31">
        <f t="shared" si="8"/>
        <v>112244594.17541666</v>
      </c>
    </row>
    <row r="79" spans="1:15" s="30" customFormat="1" ht="15" x14ac:dyDescent="0.25">
      <c r="A79" s="28" t="s">
        <v>106</v>
      </c>
      <c r="B79" s="31">
        <v>150639.1</v>
      </c>
      <c r="C79" s="31">
        <v>185623.19</v>
      </c>
      <c r="D79" s="31">
        <v>188864.69</v>
      </c>
      <c r="E79" s="31">
        <v>129554.21</v>
      </c>
      <c r="F79" s="31">
        <v>174621.15</v>
      </c>
      <c r="G79" s="31">
        <v>426535.6</v>
      </c>
      <c r="H79" s="31">
        <v>261630.89</v>
      </c>
      <c r="I79" s="31">
        <v>327431.96000000002</v>
      </c>
      <c r="J79" s="31">
        <v>420809.29</v>
      </c>
      <c r="K79" s="31">
        <v>256751.38</v>
      </c>
      <c r="L79" s="31">
        <v>267021.43</v>
      </c>
      <c r="M79" s="31">
        <v>367953.66</v>
      </c>
      <c r="N79" s="31">
        <v>277440</v>
      </c>
      <c r="O79" s="31">
        <f t="shared" si="8"/>
        <v>268403.08333333331</v>
      </c>
    </row>
    <row r="80" spans="1:15" s="30" customFormat="1" ht="15" x14ac:dyDescent="0.25">
      <c r="A80" s="28" t="s">
        <v>105</v>
      </c>
      <c r="B80" s="31">
        <v>32064.400000000001</v>
      </c>
      <c r="C80" s="31">
        <v>32284.400000000001</v>
      </c>
      <c r="D80" s="31">
        <v>32284.400000000001</v>
      </c>
      <c r="E80" s="31">
        <v>29440</v>
      </c>
      <c r="F80" s="31">
        <v>32284.400000000001</v>
      </c>
      <c r="G80" s="31">
        <v>32284.400000000001</v>
      </c>
      <c r="H80" s="31">
        <v>30000</v>
      </c>
      <c r="I80" s="31">
        <v>32284.400000000001</v>
      </c>
      <c r="J80" s="31">
        <v>32284.400000000001</v>
      </c>
      <c r="K80" s="31">
        <v>30420</v>
      </c>
      <c r="L80" s="31">
        <v>32284.400000000001</v>
      </c>
      <c r="M80" s="31">
        <v>22556.43</v>
      </c>
      <c r="N80" s="31">
        <v>22556.43</v>
      </c>
      <c r="O80" s="31">
        <f t="shared" si="8"/>
        <v>30476.470416666667</v>
      </c>
    </row>
    <row r="81" spans="1:15" s="30" customFormat="1" ht="15" x14ac:dyDescent="0.25">
      <c r="A81" s="28" t="s">
        <v>104</v>
      </c>
      <c r="B81" s="31">
        <v>-502989.04</v>
      </c>
      <c r="C81" s="31">
        <v>-395192.56</v>
      </c>
      <c r="D81" s="31">
        <v>-361542.13</v>
      </c>
      <c r="E81" s="31">
        <v>-281736.39</v>
      </c>
      <c r="F81" s="31">
        <v>-82569.429999999993</v>
      </c>
      <c r="G81" s="31">
        <v>-148867.9</v>
      </c>
      <c r="H81" s="31">
        <v>-288006.96999999997</v>
      </c>
      <c r="I81" s="31">
        <v>-542444.77</v>
      </c>
      <c r="J81" s="31">
        <v>-629160.27</v>
      </c>
      <c r="K81" s="31">
        <v>-540201.57999999996</v>
      </c>
      <c r="L81" s="31">
        <v>-451356.02</v>
      </c>
      <c r="M81" s="31">
        <v>-64875.43</v>
      </c>
      <c r="N81" s="31">
        <v>-456331.98</v>
      </c>
      <c r="O81" s="31">
        <f t="shared" si="8"/>
        <v>-355467.83</v>
      </c>
    </row>
    <row r="82" spans="1:15" s="30" customFormat="1" ht="15" x14ac:dyDescent="0.25">
      <c r="A82" s="28" t="s">
        <v>103</v>
      </c>
      <c r="B82" s="31">
        <v>31092337.940000001</v>
      </c>
      <c r="C82" s="31">
        <v>23349522.09</v>
      </c>
      <c r="D82" s="31">
        <v>17136002.559999999</v>
      </c>
      <c r="E82" s="31">
        <v>14559807.560000001</v>
      </c>
      <c r="F82" s="31">
        <v>17893674.870000001</v>
      </c>
      <c r="G82" s="31">
        <v>23225038.809999999</v>
      </c>
      <c r="H82" s="31">
        <v>29512437.960000001</v>
      </c>
      <c r="I82" s="31">
        <v>29619498.219999999</v>
      </c>
      <c r="J82" s="31">
        <v>31137347.25</v>
      </c>
      <c r="K82" s="31">
        <v>35337561.969999999</v>
      </c>
      <c r="L82" s="31">
        <v>38472118.32</v>
      </c>
      <c r="M82" s="31">
        <v>38769965.479999997</v>
      </c>
      <c r="N82" s="31">
        <v>31860027.23</v>
      </c>
      <c r="O82" s="31">
        <f t="shared" si="8"/>
        <v>27540763.139583331</v>
      </c>
    </row>
    <row r="83" spans="1:15" s="30" customFormat="1" ht="15.75" thickBot="1" x14ac:dyDescent="0.3">
      <c r="A83" s="32" t="s">
        <v>102</v>
      </c>
      <c r="B83" s="37">
        <v>75972.820000000007</v>
      </c>
      <c r="C83" s="33">
        <v>81323.94</v>
      </c>
      <c r="D83" s="33">
        <v>65792.09</v>
      </c>
      <c r="E83" s="33">
        <v>69262.97</v>
      </c>
      <c r="F83" s="33">
        <v>59814.87</v>
      </c>
      <c r="G83" s="33">
        <v>52449.29</v>
      </c>
      <c r="H83" s="33">
        <v>47284.85</v>
      </c>
      <c r="I83" s="33">
        <v>40018.43</v>
      </c>
      <c r="J83" s="33">
        <v>46139.51</v>
      </c>
      <c r="K83" s="33">
        <v>74295.47</v>
      </c>
      <c r="L83" s="33">
        <v>65926.45</v>
      </c>
      <c r="M83" s="33">
        <v>62955.69</v>
      </c>
      <c r="N83" s="33">
        <v>65132.639999999999</v>
      </c>
      <c r="O83" s="33">
        <f t="shared" si="8"/>
        <v>61318.024166666648</v>
      </c>
    </row>
    <row r="84" spans="1:15" s="30" customFormat="1" ht="15" x14ac:dyDescent="0.25">
      <c r="A84" s="28" t="s">
        <v>101</v>
      </c>
      <c r="B84" s="34">
        <v>155587829.97999999</v>
      </c>
      <c r="C84" s="34">
        <v>151006773.91</v>
      </c>
      <c r="D84" s="34">
        <v>143653203.47</v>
      </c>
      <c r="E84" s="34">
        <v>141869999.09</v>
      </c>
      <c r="F84" s="34">
        <v>148378802.59</v>
      </c>
      <c r="G84" s="34">
        <v>156608103.63999999</v>
      </c>
      <c r="H84" s="34">
        <v>162673558.47999999</v>
      </c>
      <c r="I84" s="34">
        <v>164406397.96000001</v>
      </c>
      <c r="J84" s="34">
        <v>164655248.78</v>
      </c>
      <c r="K84" s="34">
        <v>169976327.19</v>
      </c>
      <c r="L84" s="34">
        <v>173740830.44</v>
      </c>
      <c r="M84" s="34">
        <v>178160484.98999998</v>
      </c>
      <c r="N84" s="34">
        <v>168208800.40000001</v>
      </c>
      <c r="O84" s="34">
        <f t="shared" si="8"/>
        <v>159752337.14416668</v>
      </c>
    </row>
    <row r="85" spans="1:15" s="30" customFormat="1" ht="15" x14ac:dyDescent="0.25">
      <c r="A85" s="3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5" s="30" customFormat="1" ht="15" x14ac:dyDescent="0.25">
      <c r="A86" s="28" t="s">
        <v>100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5" s="30" customFormat="1" ht="15" x14ac:dyDescent="0.25">
      <c r="A87" s="28" t="s">
        <v>99</v>
      </c>
      <c r="B87" s="31">
        <v>22247015.890000001</v>
      </c>
      <c r="C87" s="31">
        <v>25684471.710000001</v>
      </c>
      <c r="D87" s="31">
        <v>29304535.100000001</v>
      </c>
      <c r="E87" s="31">
        <v>23717540.27</v>
      </c>
      <c r="F87" s="31">
        <v>22108332.899999999</v>
      </c>
      <c r="G87" s="31">
        <v>22510232.379999999</v>
      </c>
      <c r="H87" s="31">
        <v>19872158.039999999</v>
      </c>
      <c r="I87" s="31">
        <v>20125823.960000001</v>
      </c>
      <c r="J87" s="31">
        <v>15688715.07</v>
      </c>
      <c r="K87" s="31">
        <v>16524047.1</v>
      </c>
      <c r="L87" s="31">
        <v>151614041.08000001</v>
      </c>
      <c r="M87" s="31">
        <v>204135670.90000001</v>
      </c>
      <c r="N87" s="31">
        <v>46506866.049999997</v>
      </c>
      <c r="O87" s="31">
        <f t="shared" ref="O87:O89" si="9">(B87+N87+SUM(C87:M87)*2)/24</f>
        <v>48805209.123333335</v>
      </c>
    </row>
    <row r="88" spans="1:15" s="30" customFormat="1" ht="15.75" thickBot="1" x14ac:dyDescent="0.3">
      <c r="A88" s="32" t="s">
        <v>98</v>
      </c>
      <c r="B88" s="37">
        <v>0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f t="shared" si="9"/>
        <v>0</v>
      </c>
    </row>
    <row r="89" spans="1:15" s="30" customFormat="1" ht="15" x14ac:dyDescent="0.25">
      <c r="A89" s="28" t="s">
        <v>97</v>
      </c>
      <c r="B89" s="34">
        <v>22247015.890000001</v>
      </c>
      <c r="C89" s="34">
        <v>25684471.710000001</v>
      </c>
      <c r="D89" s="34">
        <v>29304535.100000001</v>
      </c>
      <c r="E89" s="34">
        <v>23717540.27</v>
      </c>
      <c r="F89" s="34">
        <v>22108332.899999999</v>
      </c>
      <c r="G89" s="34">
        <v>22510232.379999999</v>
      </c>
      <c r="H89" s="34">
        <v>19872158.039999999</v>
      </c>
      <c r="I89" s="34">
        <v>20125823.960000001</v>
      </c>
      <c r="J89" s="34">
        <v>15688715.07</v>
      </c>
      <c r="K89" s="34">
        <v>16524047.1</v>
      </c>
      <c r="L89" s="34">
        <v>151614041.08000001</v>
      </c>
      <c r="M89" s="34">
        <v>204135670.90000001</v>
      </c>
      <c r="N89" s="34">
        <v>46506866.049999997</v>
      </c>
      <c r="O89" s="34">
        <f t="shared" si="9"/>
        <v>48805209.123333335</v>
      </c>
    </row>
    <row r="90" spans="1:15" s="30" customFormat="1" ht="15" x14ac:dyDescent="0.25">
      <c r="A90" s="3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s="30" customFormat="1" ht="15" x14ac:dyDescent="0.25">
      <c r="A91" s="28" t="s">
        <v>96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1:15" s="30" customFormat="1" ht="18.75" customHeight="1" x14ac:dyDescent="0.25">
      <c r="A92" s="28" t="s">
        <v>95</v>
      </c>
      <c r="B92" s="31">
        <v>19732159.840000004</v>
      </c>
      <c r="C92" s="31">
        <v>26831301.280000001</v>
      </c>
      <c r="D92" s="31">
        <v>25758118.049999997</v>
      </c>
      <c r="E92" s="31">
        <v>23522577.100000001</v>
      </c>
      <c r="F92" s="31">
        <v>25234429.259999998</v>
      </c>
      <c r="G92" s="31">
        <v>23808553.770000003</v>
      </c>
      <c r="H92" s="31">
        <v>23363806.710000001</v>
      </c>
      <c r="I92" s="31">
        <v>21334662.760000002</v>
      </c>
      <c r="J92" s="31">
        <v>23426202.110000003</v>
      </c>
      <c r="K92" s="31">
        <v>20943646.049999997</v>
      </c>
      <c r="L92" s="31">
        <v>20861415.02</v>
      </c>
      <c r="M92" s="31">
        <v>23153810.59</v>
      </c>
      <c r="N92" s="31">
        <v>25000017.190000001</v>
      </c>
      <c r="O92" s="31">
        <f t="shared" ref="O92:O95" si="10">(B92+N92+SUM(C92:M92)*2)/24</f>
        <v>23383717.601250004</v>
      </c>
    </row>
    <row r="93" spans="1:15" s="30" customFormat="1" ht="18.75" customHeight="1" x14ac:dyDescent="0.25">
      <c r="A93" s="28" t="s">
        <v>94</v>
      </c>
      <c r="B93" s="31">
        <v>14000</v>
      </c>
      <c r="C93" s="31">
        <v>14000</v>
      </c>
      <c r="D93" s="31">
        <v>14000</v>
      </c>
      <c r="E93" s="31">
        <v>14000</v>
      </c>
      <c r="F93" s="31">
        <v>14000</v>
      </c>
      <c r="G93" s="31">
        <v>14000</v>
      </c>
      <c r="H93" s="31">
        <v>14000</v>
      </c>
      <c r="I93" s="31">
        <v>1082641.5900000001</v>
      </c>
      <c r="J93" s="31">
        <v>9774938.2100000009</v>
      </c>
      <c r="K93" s="31">
        <v>16327612.380000001</v>
      </c>
      <c r="L93" s="31">
        <v>16313612.380000001</v>
      </c>
      <c r="M93" s="31">
        <v>9733100.7799999993</v>
      </c>
      <c r="N93" s="31">
        <v>0</v>
      </c>
      <c r="O93" s="31">
        <f t="shared" si="10"/>
        <v>4443575.4450000003</v>
      </c>
    </row>
    <row r="94" spans="1:15" s="30" customFormat="1" ht="18.75" customHeight="1" thickBot="1" x14ac:dyDescent="0.3">
      <c r="A94" s="32" t="s">
        <v>75</v>
      </c>
      <c r="B94" s="37">
        <v>11984.99</v>
      </c>
      <c r="C94" s="33">
        <v>11964.1</v>
      </c>
      <c r="D94" s="33">
        <v>11964.1</v>
      </c>
      <c r="E94" s="33">
        <v>9837.34</v>
      </c>
      <c r="F94" s="33">
        <v>9837.34</v>
      </c>
      <c r="G94" s="33">
        <v>9837.34</v>
      </c>
      <c r="H94" s="33">
        <v>9837.34</v>
      </c>
      <c r="I94" s="33">
        <v>9837.34</v>
      </c>
      <c r="J94" s="33">
        <v>9837.34</v>
      </c>
      <c r="K94" s="33">
        <v>9837.34</v>
      </c>
      <c r="L94" s="33">
        <v>0</v>
      </c>
      <c r="M94" s="33">
        <v>0</v>
      </c>
      <c r="N94" s="33">
        <v>0</v>
      </c>
      <c r="O94" s="33">
        <f t="shared" si="10"/>
        <v>8231.8395833333325</v>
      </c>
    </row>
    <row r="95" spans="1:15" s="30" customFormat="1" ht="18.75" customHeight="1" x14ac:dyDescent="0.25">
      <c r="A95" s="28" t="s">
        <v>93</v>
      </c>
      <c r="B95" s="34">
        <v>19758144.830000002</v>
      </c>
      <c r="C95" s="34">
        <v>26857265.380000003</v>
      </c>
      <c r="D95" s="34">
        <v>25784082.149999999</v>
      </c>
      <c r="E95" s="34">
        <v>23546414.440000001</v>
      </c>
      <c r="F95" s="34">
        <v>25258266.599999998</v>
      </c>
      <c r="G95" s="34">
        <v>23832391.110000003</v>
      </c>
      <c r="H95" s="34">
        <v>23387644.050000001</v>
      </c>
      <c r="I95" s="34">
        <v>22427141.690000001</v>
      </c>
      <c r="J95" s="34">
        <v>33210977.660000004</v>
      </c>
      <c r="K95" s="34">
        <v>37281095.770000003</v>
      </c>
      <c r="L95" s="34">
        <v>37175027.399999999</v>
      </c>
      <c r="M95" s="34">
        <v>32886911.369999997</v>
      </c>
      <c r="N95" s="34">
        <v>25000017.190000001</v>
      </c>
      <c r="O95" s="34">
        <f t="shared" si="10"/>
        <v>27835524.885833334</v>
      </c>
    </row>
    <row r="96" spans="1:15" s="30" customFormat="1" ht="18.75" customHeight="1" x14ac:dyDescent="0.25">
      <c r="A96" s="3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1:15" s="30" customFormat="1" ht="18.75" customHeight="1" thickBot="1" x14ac:dyDescent="0.3">
      <c r="A97" s="32" t="s">
        <v>92</v>
      </c>
      <c r="B97" s="33">
        <v>1375504644.3499999</v>
      </c>
      <c r="C97" s="33">
        <v>1361060212.3699999</v>
      </c>
      <c r="D97" s="33">
        <v>1350855726.6000001</v>
      </c>
      <c r="E97" s="33">
        <v>1329798573.51</v>
      </c>
      <c r="F97" s="33">
        <v>1322658784.76</v>
      </c>
      <c r="G97" s="33">
        <v>1313201950.9400001</v>
      </c>
      <c r="H97" s="33">
        <v>1310303242.98</v>
      </c>
      <c r="I97" s="33">
        <v>1305393377.1199999</v>
      </c>
      <c r="J97" s="33">
        <v>1300074187.3900001</v>
      </c>
      <c r="K97" s="33">
        <v>1298013594.9300001</v>
      </c>
      <c r="L97" s="33">
        <v>1300535324.0599999</v>
      </c>
      <c r="M97" s="33">
        <v>1291931519.5</v>
      </c>
      <c r="N97" s="33">
        <v>1276161014.22</v>
      </c>
      <c r="O97" s="33">
        <f t="shared" ref="O97:O98" si="11">(B97+N97+SUM(C97:M97)*2)/24</f>
        <v>1317471610.2870831</v>
      </c>
    </row>
    <row r="98" spans="1:15" s="30" customFormat="1" ht="18.75" customHeight="1" x14ac:dyDescent="0.25">
      <c r="A98" s="28" t="s">
        <v>91</v>
      </c>
      <c r="B98" s="34">
        <v>1375504644.3499999</v>
      </c>
      <c r="C98" s="34">
        <v>1361060212.3699999</v>
      </c>
      <c r="D98" s="34">
        <v>1350855726.6000001</v>
      </c>
      <c r="E98" s="34">
        <v>1329798573.51</v>
      </c>
      <c r="F98" s="34">
        <v>1322658784.76</v>
      </c>
      <c r="G98" s="34">
        <v>1313201950.9400001</v>
      </c>
      <c r="H98" s="34">
        <v>1310303242.98</v>
      </c>
      <c r="I98" s="34">
        <v>1305393377.1199999</v>
      </c>
      <c r="J98" s="34">
        <v>1300074187.3900001</v>
      </c>
      <c r="K98" s="34">
        <v>1298013594.9300001</v>
      </c>
      <c r="L98" s="34">
        <v>1300535324.0599999</v>
      </c>
      <c r="M98" s="34">
        <v>1291931519.5</v>
      </c>
      <c r="N98" s="34">
        <v>1276161014.22</v>
      </c>
      <c r="O98" s="34">
        <f t="shared" si="11"/>
        <v>1317471610.2870831</v>
      </c>
    </row>
    <row r="99" spans="1:15" s="30" customFormat="1" ht="15" x14ac:dyDescent="0.25">
      <c r="A99" s="35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1:15" s="30" customFormat="1" ht="15" x14ac:dyDescent="0.25">
      <c r="A100" s="28" t="s">
        <v>90</v>
      </c>
      <c r="B100" s="36">
        <v>2143612303.1699998</v>
      </c>
      <c r="C100" s="36">
        <v>2116032556.9800003</v>
      </c>
      <c r="D100" s="36">
        <v>2119232015.1099999</v>
      </c>
      <c r="E100" s="36">
        <v>2026911027.72</v>
      </c>
      <c r="F100" s="36">
        <v>1931444156.05</v>
      </c>
      <c r="G100" s="36">
        <v>1861693476.0700002</v>
      </c>
      <c r="H100" s="36">
        <v>1835575440.54</v>
      </c>
      <c r="I100" s="36">
        <v>1852452899.0200002</v>
      </c>
      <c r="J100" s="36">
        <v>1840517182.6000001</v>
      </c>
      <c r="K100" s="36">
        <v>1842122744.51</v>
      </c>
      <c r="L100" s="36">
        <v>2005202434.5799999</v>
      </c>
      <c r="M100" s="36">
        <v>2248494775.4699998</v>
      </c>
      <c r="N100" s="36">
        <v>2113162987.0600002</v>
      </c>
      <c r="O100" s="36">
        <f>(B100+N100+SUM(C100:M100)*2)/24</f>
        <v>1984005529.480417</v>
      </c>
    </row>
    <row r="101" spans="1:15" s="30" customFormat="1" ht="15" x14ac:dyDescent="0.25">
      <c r="A101" s="35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5" s="30" customFormat="1" ht="14.25" customHeight="1" x14ac:dyDescent="0.25">
      <c r="A102" s="28" t="s">
        <v>89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1:15" s="30" customFormat="1" ht="14.25" customHeight="1" x14ac:dyDescent="0.25">
      <c r="A103" s="38" t="s">
        <v>88</v>
      </c>
      <c r="B103" s="31">
        <v>20167631.98</v>
      </c>
      <c r="C103" s="31">
        <v>20168180.25</v>
      </c>
      <c r="D103" s="31">
        <v>20168746.98</v>
      </c>
      <c r="E103" s="31">
        <v>20169313.899999999</v>
      </c>
      <c r="F103" s="31">
        <v>20169826.129999999</v>
      </c>
      <c r="G103" s="31">
        <v>20170393.420000002</v>
      </c>
      <c r="H103" s="31">
        <v>20170942.59</v>
      </c>
      <c r="I103" s="31">
        <v>20171510.260000002</v>
      </c>
      <c r="J103" s="31">
        <v>20172059.800000001</v>
      </c>
      <c r="K103" s="31">
        <v>20172788.170000002</v>
      </c>
      <c r="L103" s="31">
        <v>20173711.629999999</v>
      </c>
      <c r="M103" s="31">
        <v>20174605.739999998</v>
      </c>
      <c r="N103" s="31">
        <v>20175530.199999999</v>
      </c>
      <c r="O103" s="31">
        <f t="shared" ref="O103:O119" si="12">(B103+N103+SUM(C103:M103)*2)/24</f>
        <v>20171138.330000002</v>
      </c>
    </row>
    <row r="104" spans="1:15" s="30" customFormat="1" ht="14.25" customHeight="1" x14ac:dyDescent="0.25">
      <c r="A104" s="28" t="s">
        <v>87</v>
      </c>
      <c r="B104" s="31">
        <v>6727963.1699999999</v>
      </c>
      <c r="C104" s="31">
        <v>6727963.1699999999</v>
      </c>
      <c r="D104" s="31">
        <v>6727963.1699999999</v>
      </c>
      <c r="E104" s="31">
        <v>7286935.6199999992</v>
      </c>
      <c r="F104" s="31">
        <v>7286935.6199999992</v>
      </c>
      <c r="G104" s="31">
        <v>7286935.6199999992</v>
      </c>
      <c r="H104" s="31">
        <v>7780952.6499999994</v>
      </c>
      <c r="I104" s="31">
        <v>7780952.6499999994</v>
      </c>
      <c r="J104" s="31">
        <v>7780952.6499999994</v>
      </c>
      <c r="K104" s="31">
        <v>9608229.9400000013</v>
      </c>
      <c r="L104" s="31">
        <v>9608229.9400000013</v>
      </c>
      <c r="M104" s="31">
        <v>9608229.9400000013</v>
      </c>
      <c r="N104" s="31">
        <v>10275803.66</v>
      </c>
      <c r="O104" s="31">
        <f t="shared" si="12"/>
        <v>7998847.0320833325</v>
      </c>
    </row>
    <row r="105" spans="1:15" s="30" customFormat="1" ht="14.25" customHeight="1" x14ac:dyDescent="0.25">
      <c r="A105" s="28" t="s">
        <v>86</v>
      </c>
      <c r="B105" s="31">
        <v>0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f t="shared" si="12"/>
        <v>0</v>
      </c>
    </row>
    <row r="106" spans="1:15" s="30" customFormat="1" ht="14.25" customHeight="1" x14ac:dyDescent="0.25">
      <c r="A106" s="28" t="s">
        <v>85</v>
      </c>
      <c r="B106" s="31">
        <v>0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f t="shared" si="12"/>
        <v>0</v>
      </c>
    </row>
    <row r="107" spans="1:15" s="30" customFormat="1" ht="14.25" customHeight="1" x14ac:dyDescent="0.25">
      <c r="A107" s="28" t="s">
        <v>84</v>
      </c>
      <c r="B107" s="31">
        <v>2157991.2800000003</v>
      </c>
      <c r="C107" s="31">
        <v>3039808.66</v>
      </c>
      <c r="D107" s="31">
        <v>3006570.54</v>
      </c>
      <c r="E107" s="31">
        <v>3442901.32</v>
      </c>
      <c r="F107" s="31">
        <v>3182489.5</v>
      </c>
      <c r="G107" s="31">
        <v>3375244.9299999997</v>
      </c>
      <c r="H107" s="31">
        <v>3589259.13</v>
      </c>
      <c r="I107" s="31">
        <v>3469718.3</v>
      </c>
      <c r="J107" s="31">
        <v>2466079.7000000002</v>
      </c>
      <c r="K107" s="31">
        <v>1896252.46</v>
      </c>
      <c r="L107" s="31">
        <v>4774085.9800000004</v>
      </c>
      <c r="M107" s="31">
        <v>7449158.2200000007</v>
      </c>
      <c r="N107" s="31">
        <v>2512359.3899999997</v>
      </c>
      <c r="O107" s="31">
        <f t="shared" si="12"/>
        <v>3502228.6729166671</v>
      </c>
    </row>
    <row r="108" spans="1:15" s="30" customFormat="1" ht="14.25" customHeight="1" x14ac:dyDescent="0.25">
      <c r="A108" s="28" t="s">
        <v>83</v>
      </c>
      <c r="B108" s="31">
        <v>0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f t="shared" si="12"/>
        <v>0</v>
      </c>
    </row>
    <row r="109" spans="1:15" s="30" customFormat="1" ht="14.25" customHeight="1" x14ac:dyDescent="0.25">
      <c r="A109" s="28" t="s">
        <v>82</v>
      </c>
      <c r="B109" s="31">
        <v>27275211.140000001</v>
      </c>
      <c r="C109" s="31">
        <v>27068122.300000001</v>
      </c>
      <c r="D109" s="31">
        <v>26907468.010000002</v>
      </c>
      <c r="E109" s="31">
        <v>26739936.719999999</v>
      </c>
      <c r="F109" s="31">
        <v>26572405.440000001</v>
      </c>
      <c r="G109" s="31">
        <v>26404874.149999999</v>
      </c>
      <c r="H109" s="31">
        <v>26681212.879999999</v>
      </c>
      <c r="I109" s="31">
        <v>27376506.109999999</v>
      </c>
      <c r="J109" s="31">
        <v>27335266.199999999</v>
      </c>
      <c r="K109" s="31">
        <v>27175481.359999999</v>
      </c>
      <c r="L109" s="31">
        <v>27054250.300000001</v>
      </c>
      <c r="M109" s="31">
        <v>26890398.239999998</v>
      </c>
      <c r="N109" s="31">
        <v>26727400.690000001</v>
      </c>
      <c r="O109" s="31">
        <f t="shared" si="12"/>
        <v>26933935.635416672</v>
      </c>
    </row>
    <row r="110" spans="1:15" s="30" customFormat="1" ht="14.25" customHeight="1" x14ac:dyDescent="0.25">
      <c r="A110" s="28" t="s">
        <v>81</v>
      </c>
      <c r="B110" s="31">
        <v>128508499.62</v>
      </c>
      <c r="C110" s="31">
        <v>129296640.03</v>
      </c>
      <c r="D110" s="31">
        <v>127344610.65000001</v>
      </c>
      <c r="E110" s="31">
        <v>125305493.90000001</v>
      </c>
      <c r="F110" s="31">
        <v>123298624.38</v>
      </c>
      <c r="G110" s="31">
        <v>121201522.09</v>
      </c>
      <c r="H110" s="31">
        <v>119127210.18000001</v>
      </c>
      <c r="I110" s="31">
        <v>117020001.2</v>
      </c>
      <c r="J110" s="31">
        <v>114900298.67</v>
      </c>
      <c r="K110" s="31">
        <v>112786514.70999999</v>
      </c>
      <c r="L110" s="31">
        <v>110676271.70999999</v>
      </c>
      <c r="M110" s="31">
        <v>108566028.70999999</v>
      </c>
      <c r="N110" s="31">
        <v>118330539.31</v>
      </c>
      <c r="O110" s="31">
        <f t="shared" si="12"/>
        <v>119411894.64125</v>
      </c>
    </row>
    <row r="111" spans="1:15" s="30" customFormat="1" ht="14.25" customHeight="1" x14ac:dyDescent="0.25">
      <c r="A111" s="28" t="s">
        <v>80</v>
      </c>
      <c r="B111" s="31">
        <v>3786307.84</v>
      </c>
      <c r="C111" s="31">
        <v>3503682.84</v>
      </c>
      <c r="D111" s="31">
        <v>3221057.84</v>
      </c>
      <c r="E111" s="31">
        <v>2938432.84</v>
      </c>
      <c r="F111" s="31">
        <v>2655807.84</v>
      </c>
      <c r="G111" s="31">
        <v>2373182.84</v>
      </c>
      <c r="H111" s="31">
        <v>2090557.84</v>
      </c>
      <c r="I111" s="31">
        <v>1807932.84</v>
      </c>
      <c r="J111" s="31">
        <v>1032629.84</v>
      </c>
      <c r="K111" s="31">
        <v>662593.84</v>
      </c>
      <c r="L111" s="31">
        <v>318383.84000000003</v>
      </c>
      <c r="M111" s="31">
        <v>0</v>
      </c>
      <c r="N111" s="31">
        <v>0</v>
      </c>
      <c r="O111" s="31">
        <f t="shared" si="12"/>
        <v>1874784.6933333334</v>
      </c>
    </row>
    <row r="112" spans="1:15" s="30" customFormat="1" ht="14.25" customHeight="1" x14ac:dyDescent="0.25">
      <c r="A112" s="28" t="s">
        <v>79</v>
      </c>
      <c r="B112" s="31">
        <v>50300536.07</v>
      </c>
      <c r="C112" s="31">
        <v>50512745.149999999</v>
      </c>
      <c r="D112" s="31">
        <v>50612082.829999998</v>
      </c>
      <c r="E112" s="31">
        <v>50802624.730000004</v>
      </c>
      <c r="F112" s="31">
        <v>51227070.969999999</v>
      </c>
      <c r="G112" s="31">
        <v>51679884.990000002</v>
      </c>
      <c r="H112" s="31">
        <v>51750406.529999994</v>
      </c>
      <c r="I112" s="31">
        <v>51520730.990000002</v>
      </c>
      <c r="J112" s="31">
        <v>51371007.359999999</v>
      </c>
      <c r="K112" s="31">
        <v>51363140.859999999</v>
      </c>
      <c r="L112" s="31">
        <v>51458199.509999998</v>
      </c>
      <c r="M112" s="31">
        <v>51699231.830000006</v>
      </c>
      <c r="N112" s="31">
        <v>52028793.020000003</v>
      </c>
      <c r="O112" s="31">
        <f t="shared" si="12"/>
        <v>51263482.524583332</v>
      </c>
    </row>
    <row r="113" spans="1:15" s="30" customFormat="1" ht="14.25" customHeight="1" x14ac:dyDescent="0.25">
      <c r="A113" s="28" t="s">
        <v>78</v>
      </c>
      <c r="B113" s="31">
        <v>462167825.04000002</v>
      </c>
      <c r="C113" s="31">
        <v>457218969.17000002</v>
      </c>
      <c r="D113" s="31">
        <v>436790203.74000001</v>
      </c>
      <c r="E113" s="31">
        <v>416873565.01999998</v>
      </c>
      <c r="F113" s="31">
        <v>404011773.31</v>
      </c>
      <c r="G113" s="31">
        <v>403573628.61000001</v>
      </c>
      <c r="H113" s="31">
        <v>401256157.96999997</v>
      </c>
      <c r="I113" s="31">
        <v>398918318.31999999</v>
      </c>
      <c r="J113" s="31">
        <v>397796060.72000003</v>
      </c>
      <c r="K113" s="31">
        <v>400380265.41999996</v>
      </c>
      <c r="L113" s="31">
        <v>396499048.10000002</v>
      </c>
      <c r="M113" s="31">
        <v>391371848.79000002</v>
      </c>
      <c r="N113" s="31">
        <v>392042921.42000002</v>
      </c>
      <c r="O113" s="31">
        <f t="shared" si="12"/>
        <v>410982934.36666662</v>
      </c>
    </row>
    <row r="114" spans="1:15" s="30" customFormat="1" ht="14.25" customHeight="1" x14ac:dyDescent="0.25">
      <c r="A114" s="28" t="s">
        <v>77</v>
      </c>
      <c r="B114" s="31">
        <v>0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12724.5</v>
      </c>
      <c r="N114" s="31">
        <v>21332.5</v>
      </c>
      <c r="O114" s="31">
        <f t="shared" si="12"/>
        <v>1949.2291666666667</v>
      </c>
    </row>
    <row r="115" spans="1:15" s="30" customFormat="1" ht="14.25" customHeight="1" x14ac:dyDescent="0.25">
      <c r="A115" s="28" t="s">
        <v>76</v>
      </c>
      <c r="B115" s="31">
        <v>0</v>
      </c>
      <c r="C115" s="31">
        <v>-300796.44</v>
      </c>
      <c r="D115" s="31">
        <v>-357059.8</v>
      </c>
      <c r="E115" s="31">
        <v>133301.76000000001</v>
      </c>
      <c r="F115" s="31">
        <v>638038.26</v>
      </c>
      <c r="G115" s="31">
        <v>-116316.8</v>
      </c>
      <c r="H115" s="31">
        <v>617864.75</v>
      </c>
      <c r="I115" s="31">
        <v>732329.45</v>
      </c>
      <c r="J115" s="31">
        <v>-295749.03999999998</v>
      </c>
      <c r="K115" s="31">
        <v>105690.39</v>
      </c>
      <c r="L115" s="31">
        <v>418422.7</v>
      </c>
      <c r="M115" s="31">
        <v>-134317.64000000001</v>
      </c>
      <c r="N115" s="31">
        <v>0</v>
      </c>
      <c r="O115" s="31">
        <f t="shared" si="12"/>
        <v>120117.29916666665</v>
      </c>
    </row>
    <row r="116" spans="1:15" s="30" customFormat="1" ht="14.25" customHeight="1" x14ac:dyDescent="0.25">
      <c r="A116" s="28" t="s">
        <v>75</v>
      </c>
      <c r="B116" s="31">
        <v>195459322.75999999</v>
      </c>
      <c r="C116" s="31">
        <v>193134985.53</v>
      </c>
      <c r="D116" s="31">
        <v>193021018.11000001</v>
      </c>
      <c r="E116" s="31">
        <v>188302072.42000002</v>
      </c>
      <c r="F116" s="31">
        <v>191928688.46999997</v>
      </c>
      <c r="G116" s="31">
        <v>184690221.80999997</v>
      </c>
      <c r="H116" s="31">
        <v>184739939.19</v>
      </c>
      <c r="I116" s="31">
        <v>185791075.84999999</v>
      </c>
      <c r="J116" s="31">
        <v>185985402.12</v>
      </c>
      <c r="K116" s="31">
        <v>177560042.28999999</v>
      </c>
      <c r="L116" s="31">
        <v>167311100.12</v>
      </c>
      <c r="M116" s="31">
        <v>168080185.05000001</v>
      </c>
      <c r="N116" s="31">
        <v>187854739.36000001</v>
      </c>
      <c r="O116" s="31">
        <f t="shared" si="12"/>
        <v>184350146.83500001</v>
      </c>
    </row>
    <row r="117" spans="1:15" s="30" customFormat="1" ht="14.25" customHeight="1" x14ac:dyDescent="0.25">
      <c r="A117" s="28" t="s">
        <v>74</v>
      </c>
      <c r="B117" s="31">
        <v>248878.48</v>
      </c>
      <c r="C117" s="31">
        <v>242298.19</v>
      </c>
      <c r="D117" s="31">
        <v>235226.35</v>
      </c>
      <c r="E117" s="31">
        <v>228395.77</v>
      </c>
      <c r="F117" s="31">
        <v>221556.16</v>
      </c>
      <c r="G117" s="31">
        <v>214725.58</v>
      </c>
      <c r="H117" s="31">
        <v>207895</v>
      </c>
      <c r="I117" s="31">
        <v>201064.42</v>
      </c>
      <c r="J117" s="31">
        <v>194233.84</v>
      </c>
      <c r="K117" s="31">
        <v>187403.26</v>
      </c>
      <c r="L117" s="31">
        <v>180572.68</v>
      </c>
      <c r="M117" s="31">
        <v>173742.1</v>
      </c>
      <c r="N117" s="31">
        <v>168103.45</v>
      </c>
      <c r="O117" s="31">
        <f t="shared" si="12"/>
        <v>207967.02625</v>
      </c>
    </row>
    <row r="118" spans="1:15" s="30" customFormat="1" ht="14.25" customHeight="1" thickBot="1" x14ac:dyDescent="0.3">
      <c r="A118" s="32" t="s">
        <v>73</v>
      </c>
      <c r="B118" s="33">
        <v>39674089.609999999</v>
      </c>
      <c r="C118" s="33">
        <v>39456635.920000002</v>
      </c>
      <c r="D118" s="37">
        <v>39279005.850000001</v>
      </c>
      <c r="E118" s="33">
        <v>42699310.780000001</v>
      </c>
      <c r="F118" s="33">
        <v>43764113.109999999</v>
      </c>
      <c r="G118" s="33">
        <v>43586483.039999999</v>
      </c>
      <c r="H118" s="37">
        <v>43460433.969999999</v>
      </c>
      <c r="I118" s="37">
        <v>43274761.659999996</v>
      </c>
      <c r="J118" s="37">
        <v>43089089.350000001</v>
      </c>
      <c r="K118" s="33">
        <v>42903417.039999999</v>
      </c>
      <c r="L118" s="33">
        <v>42749173.539999999</v>
      </c>
      <c r="M118" s="33">
        <v>42563447.32</v>
      </c>
      <c r="N118" s="33">
        <v>42377721.100000001</v>
      </c>
      <c r="O118" s="33">
        <f t="shared" si="12"/>
        <v>42320981.41125001</v>
      </c>
    </row>
    <row r="119" spans="1:15" s="30" customFormat="1" ht="15" x14ac:dyDescent="0.25">
      <c r="A119" s="28" t="s">
        <v>72</v>
      </c>
      <c r="B119" s="34">
        <v>936474256.99000001</v>
      </c>
      <c r="C119" s="34">
        <v>930069234.76999998</v>
      </c>
      <c r="D119" s="34">
        <v>906956894.2700001</v>
      </c>
      <c r="E119" s="34">
        <v>884922284.77999997</v>
      </c>
      <c r="F119" s="34">
        <v>874957329.19000006</v>
      </c>
      <c r="G119" s="34">
        <v>864440780.28000009</v>
      </c>
      <c r="H119" s="34">
        <v>861472832.68000007</v>
      </c>
      <c r="I119" s="34">
        <v>858064902.05000007</v>
      </c>
      <c r="J119" s="34">
        <v>851827331.21000016</v>
      </c>
      <c r="K119" s="34">
        <v>844801819.73999989</v>
      </c>
      <c r="L119" s="34">
        <v>831221450.04999995</v>
      </c>
      <c r="M119" s="34">
        <v>826455282.80000019</v>
      </c>
      <c r="N119" s="34">
        <v>852515244.10000014</v>
      </c>
      <c r="O119" s="34">
        <f t="shared" si="12"/>
        <v>869140407.69708335</v>
      </c>
    </row>
    <row r="120" spans="1:15" s="30" customFormat="1" ht="15" x14ac:dyDescent="0.25">
      <c r="A120" s="35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1:15" s="30" customFormat="1" ht="15.75" thickBot="1" x14ac:dyDescent="0.3">
      <c r="A121" s="39" t="s">
        <v>71</v>
      </c>
      <c r="B121" s="40">
        <v>12625792218.960001</v>
      </c>
      <c r="C121" s="40">
        <v>12604473198.450003</v>
      </c>
      <c r="D121" s="40">
        <v>12602024652.320004</v>
      </c>
      <c r="E121" s="40">
        <v>12541851064.239998</v>
      </c>
      <c r="F121" s="40">
        <v>12456431093.99</v>
      </c>
      <c r="G121" s="40">
        <v>12414895662.369997</v>
      </c>
      <c r="H121" s="40">
        <v>12432450873.119999</v>
      </c>
      <c r="I121" s="40">
        <v>12488909379.35</v>
      </c>
      <c r="J121" s="40">
        <v>12510155829.600004</v>
      </c>
      <c r="K121" s="40">
        <v>12549509246.580004</v>
      </c>
      <c r="L121" s="40">
        <v>12755070345.660002</v>
      </c>
      <c r="M121" s="40">
        <v>13028285353.000002</v>
      </c>
      <c r="N121" s="40">
        <v>12964100505.32</v>
      </c>
      <c r="O121" s="40">
        <f>(B121+N121+SUM(C121:M121)*2)/24</f>
        <v>12598250255.068335</v>
      </c>
    </row>
    <row r="122" spans="1:15" s="30" customFormat="1" ht="15.75" thickTop="1" x14ac:dyDescent="0.25">
      <c r="A122" s="35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1:15" s="30" customFormat="1" ht="15" x14ac:dyDescent="0.25">
      <c r="A123" s="28" t="s">
        <v>70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s="30" customFormat="1" ht="15" x14ac:dyDescent="0.25">
      <c r="A124" s="28" t="s">
        <v>69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1:15" s="30" customFormat="1" ht="15" x14ac:dyDescent="0.25">
      <c r="A125" s="28" t="s">
        <v>68</v>
      </c>
      <c r="B125" s="31">
        <v>-6166364.6000000006</v>
      </c>
      <c r="C125" s="31">
        <v>-6166364.6000000006</v>
      </c>
      <c r="D125" s="31">
        <v>-6166364.6000000006</v>
      </c>
      <c r="E125" s="31">
        <v>-6166364.6000000006</v>
      </c>
      <c r="F125" s="31">
        <v>-6166364.6000000006</v>
      </c>
      <c r="G125" s="31">
        <v>-6166364.6000000006</v>
      </c>
      <c r="H125" s="31">
        <v>-6166364.6000000006</v>
      </c>
      <c r="I125" s="31">
        <v>-6166364.6000000006</v>
      </c>
      <c r="J125" s="31">
        <v>-6166364.6000000006</v>
      </c>
      <c r="K125" s="31">
        <v>-6166364.6000000006</v>
      </c>
      <c r="L125" s="31">
        <v>-6166364.6000000006</v>
      </c>
      <c r="M125" s="31">
        <v>-6166364.6000000006</v>
      </c>
      <c r="N125" s="31">
        <v>-5981030.79</v>
      </c>
      <c r="O125" s="31">
        <f t="shared" ref="O125:O139" si="13">(B125+N125+SUM(C125:M125)*2)/24</f>
        <v>-6158642.3579166681</v>
      </c>
    </row>
    <row r="126" spans="1:15" s="30" customFormat="1" ht="15" x14ac:dyDescent="0.25">
      <c r="A126" s="28" t="s">
        <v>67</v>
      </c>
      <c r="B126" s="31">
        <v>-64859130.18</v>
      </c>
      <c r="C126" s="31">
        <v>-70295302.829999998</v>
      </c>
      <c r="D126" s="31">
        <v>-76950923.209999993</v>
      </c>
      <c r="E126" s="31">
        <v>-67513388.879999995</v>
      </c>
      <c r="F126" s="31">
        <v>-69946925.709999993</v>
      </c>
      <c r="G126" s="31">
        <v>-54559668.329999998</v>
      </c>
      <c r="H126" s="31">
        <v>-49776009.82</v>
      </c>
      <c r="I126" s="31">
        <v>-47592882.379999995</v>
      </c>
      <c r="J126" s="31">
        <v>-41143717.439999998</v>
      </c>
      <c r="K126" s="31">
        <v>-30558074.789999999</v>
      </c>
      <c r="L126" s="31">
        <v>-63446000.899999999</v>
      </c>
      <c r="M126" s="31">
        <v>-78447743.129999995</v>
      </c>
      <c r="N126" s="31">
        <v>-46661577.600000001</v>
      </c>
      <c r="O126" s="31">
        <f t="shared" si="13"/>
        <v>-58832582.609166659</v>
      </c>
    </row>
    <row r="127" spans="1:15" s="30" customFormat="1" ht="15" x14ac:dyDescent="0.25">
      <c r="A127" s="28" t="s">
        <v>66</v>
      </c>
      <c r="B127" s="31">
        <v>0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f t="shared" si="13"/>
        <v>0</v>
      </c>
    </row>
    <row r="128" spans="1:15" s="30" customFormat="1" ht="15" x14ac:dyDescent="0.25">
      <c r="A128" s="28" t="s">
        <v>65</v>
      </c>
      <c r="B128" s="31">
        <v>-329463000</v>
      </c>
      <c r="C128" s="31">
        <v>-255500000</v>
      </c>
      <c r="D128" s="31">
        <v>-153050000</v>
      </c>
      <c r="E128" s="31">
        <v>-370689000</v>
      </c>
      <c r="F128" s="31">
        <v>-391000000</v>
      </c>
      <c r="G128" s="31">
        <v>-366000000</v>
      </c>
      <c r="H128" s="31">
        <v>-28000000</v>
      </c>
      <c r="I128" s="31">
        <v>-80000000</v>
      </c>
      <c r="J128" s="31">
        <v>-102000000</v>
      </c>
      <c r="K128" s="31">
        <v>-206000000</v>
      </c>
      <c r="L128" s="31">
        <v>-259000000</v>
      </c>
      <c r="M128" s="31">
        <v>-319297000</v>
      </c>
      <c r="N128" s="31">
        <v>-379297000</v>
      </c>
      <c r="O128" s="31">
        <f t="shared" si="13"/>
        <v>-240409666.66666666</v>
      </c>
    </row>
    <row r="129" spans="1:15" s="30" customFormat="1" ht="15" x14ac:dyDescent="0.25">
      <c r="A129" s="28" t="s">
        <v>64</v>
      </c>
      <c r="B129" s="31">
        <v>-397018980.06999999</v>
      </c>
      <c r="C129" s="31">
        <v>-361764439.92000002</v>
      </c>
      <c r="D129" s="31">
        <v>-366407136.31999999</v>
      </c>
      <c r="E129" s="31">
        <v>-345558128.13999999</v>
      </c>
      <c r="F129" s="31">
        <v>-319039170.93000001</v>
      </c>
      <c r="G129" s="31">
        <v>-325412157.42000002</v>
      </c>
      <c r="H129" s="31">
        <v>-347124916.76999998</v>
      </c>
      <c r="I129" s="31">
        <v>-357980105.31999999</v>
      </c>
      <c r="J129" s="31">
        <v>-349056152.25999999</v>
      </c>
      <c r="K129" s="31">
        <v>-348303909.54000002</v>
      </c>
      <c r="L129" s="31">
        <v>-394491100.17000002</v>
      </c>
      <c r="M129" s="31">
        <v>-499866586.64999998</v>
      </c>
      <c r="N129" s="31">
        <v>-506308450.68000001</v>
      </c>
      <c r="O129" s="31">
        <f t="shared" si="13"/>
        <v>-372222293.23458338</v>
      </c>
    </row>
    <row r="130" spans="1:15" s="30" customFormat="1" ht="15" x14ac:dyDescent="0.25">
      <c r="A130" s="28" t="s">
        <v>63</v>
      </c>
      <c r="B130" s="31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f t="shared" si="13"/>
        <v>0</v>
      </c>
    </row>
    <row r="131" spans="1:15" s="30" customFormat="1" ht="15" x14ac:dyDescent="0.25">
      <c r="A131" s="28" t="s">
        <v>62</v>
      </c>
      <c r="B131" s="31">
        <v>0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-66125</v>
      </c>
      <c r="J131" s="31">
        <v>-70249.97</v>
      </c>
      <c r="K131" s="31">
        <v>-70249.97</v>
      </c>
      <c r="L131" s="31">
        <v>-70249.97</v>
      </c>
      <c r="M131" s="31">
        <v>-70249.97</v>
      </c>
      <c r="N131" s="31">
        <v>-183621.03</v>
      </c>
      <c r="O131" s="31">
        <f t="shared" si="13"/>
        <v>-36577.949583333335</v>
      </c>
    </row>
    <row r="132" spans="1:15" s="30" customFormat="1" ht="15" x14ac:dyDescent="0.25">
      <c r="A132" s="28" t="s">
        <v>61</v>
      </c>
      <c r="B132" s="31">
        <v>-45143005.07</v>
      </c>
      <c r="C132" s="31">
        <v>-45079105.450000003</v>
      </c>
      <c r="D132" s="31">
        <v>-45407946.030000001</v>
      </c>
      <c r="E132" s="31">
        <v>-45707483.020000003</v>
      </c>
      <c r="F132" s="31">
        <v>-45987283.229999997</v>
      </c>
      <c r="G132" s="31">
        <v>-46518356.899999999</v>
      </c>
      <c r="H132" s="31">
        <v>-41699340.909999996</v>
      </c>
      <c r="I132" s="31">
        <v>-42300731.759999998</v>
      </c>
      <c r="J132" s="31">
        <v>-42701217.789999999</v>
      </c>
      <c r="K132" s="31">
        <v>-42844076.030000001</v>
      </c>
      <c r="L132" s="31">
        <v>-42890957.539999999</v>
      </c>
      <c r="M132" s="31">
        <v>-42731765.740000002</v>
      </c>
      <c r="N132" s="31">
        <v>-42029653.710000001</v>
      </c>
      <c r="O132" s="31">
        <f t="shared" si="13"/>
        <v>-43954549.482500002</v>
      </c>
    </row>
    <row r="133" spans="1:15" s="30" customFormat="1" ht="15" x14ac:dyDescent="0.25">
      <c r="A133" s="28" t="s">
        <v>60</v>
      </c>
      <c r="B133" s="31">
        <v>-114841147.17</v>
      </c>
      <c r="C133" s="31">
        <v>-120121220.59</v>
      </c>
      <c r="D133" s="31">
        <v>-132654692.04999998</v>
      </c>
      <c r="E133" s="31">
        <v>-141371916.01000002</v>
      </c>
      <c r="F133" s="31">
        <v>-102589525.81999999</v>
      </c>
      <c r="G133" s="31">
        <v>-102024966.52000001</v>
      </c>
      <c r="H133" s="31">
        <v>-104091693.55</v>
      </c>
      <c r="I133" s="31">
        <v>-108517643.83</v>
      </c>
      <c r="J133" s="31">
        <v>-120357744.97</v>
      </c>
      <c r="K133" s="31">
        <v>-124188222.06999999</v>
      </c>
      <c r="L133" s="31">
        <v>-84271501.420000002</v>
      </c>
      <c r="M133" s="31">
        <v>-91583601.129999995</v>
      </c>
      <c r="N133" s="31">
        <v>-117394008.76000001</v>
      </c>
      <c r="O133" s="31">
        <f t="shared" si="13"/>
        <v>-112324192.16041666</v>
      </c>
    </row>
    <row r="134" spans="1:15" s="30" customFormat="1" ht="15" x14ac:dyDescent="0.25">
      <c r="A134" s="28" t="s">
        <v>59</v>
      </c>
      <c r="B134" s="31">
        <v>-47836633.68</v>
      </c>
      <c r="C134" s="31">
        <v>-58145123.539999999</v>
      </c>
      <c r="D134" s="31">
        <v>-75770485.659999996</v>
      </c>
      <c r="E134" s="31">
        <v>-50806354.409999996</v>
      </c>
      <c r="F134" s="31">
        <v>-45396896.979999997</v>
      </c>
      <c r="G134" s="31">
        <v>-46510110.490000002</v>
      </c>
      <c r="H134" s="31">
        <v>-43671840.030000001</v>
      </c>
      <c r="I134" s="31">
        <v>-54360342.920000002</v>
      </c>
      <c r="J134" s="31">
        <v>-72196013.849999994</v>
      </c>
      <c r="K134" s="31">
        <v>-57179910.240000002</v>
      </c>
      <c r="L134" s="31">
        <v>-52969836.390000001</v>
      </c>
      <c r="M134" s="31">
        <v>-55052062.020000003</v>
      </c>
      <c r="N134" s="31">
        <v>-43950569.609999999</v>
      </c>
      <c r="O134" s="31">
        <f t="shared" si="13"/>
        <v>-54829381.514583327</v>
      </c>
    </row>
    <row r="135" spans="1:15" s="30" customFormat="1" ht="15" x14ac:dyDescent="0.25">
      <c r="A135" s="28" t="s">
        <v>58</v>
      </c>
      <c r="B135" s="31">
        <v>0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f t="shared" si="13"/>
        <v>0</v>
      </c>
    </row>
    <row r="136" spans="1:15" s="30" customFormat="1" ht="15" x14ac:dyDescent="0.25">
      <c r="A136" s="28" t="s">
        <v>57</v>
      </c>
      <c r="B136" s="31">
        <v>-1436536.96</v>
      </c>
      <c r="C136" s="31">
        <v>-2406933.86</v>
      </c>
      <c r="D136" s="31">
        <v>-2638156.38</v>
      </c>
      <c r="E136" s="31">
        <v>-1383572.07</v>
      </c>
      <c r="F136" s="31">
        <v>-1270403.26</v>
      </c>
      <c r="G136" s="31">
        <v>-1096218.8</v>
      </c>
      <c r="H136" s="31">
        <v>-1035660.58</v>
      </c>
      <c r="I136" s="31">
        <v>-2077600.29</v>
      </c>
      <c r="J136" s="31">
        <v>-1348141.21</v>
      </c>
      <c r="K136" s="31">
        <v>-1433212.84</v>
      </c>
      <c r="L136" s="31">
        <v>-1533874.41</v>
      </c>
      <c r="M136" s="31">
        <v>-5131558.22</v>
      </c>
      <c r="N136" s="31">
        <v>-7377211.04</v>
      </c>
      <c r="O136" s="31">
        <f t="shared" si="13"/>
        <v>-2146850.4933333336</v>
      </c>
    </row>
    <row r="137" spans="1:15" s="30" customFormat="1" ht="15" x14ac:dyDescent="0.25">
      <c r="A137" s="28" t="s">
        <v>56</v>
      </c>
      <c r="B137" s="31">
        <v>-22901623.010000002</v>
      </c>
      <c r="C137" s="31">
        <v>-45544832.630000003</v>
      </c>
      <c r="D137" s="31">
        <v>-40935418.030000001</v>
      </c>
      <c r="E137" s="31">
        <v>-38103911.149999999</v>
      </c>
      <c r="F137" s="31">
        <v>-30682146.5</v>
      </c>
      <c r="G137" s="31">
        <v>-29422710.370000001</v>
      </c>
      <c r="H137" s="31">
        <v>-29012236.370000001</v>
      </c>
      <c r="I137" s="31">
        <v>-27348715.18</v>
      </c>
      <c r="J137" s="31">
        <v>-25886585.82</v>
      </c>
      <c r="K137" s="31">
        <v>-25231906.420000002</v>
      </c>
      <c r="L137" s="31">
        <v>-25450949.41</v>
      </c>
      <c r="M137" s="31">
        <v>-24902670.829999998</v>
      </c>
      <c r="N137" s="31">
        <v>-23929141.18</v>
      </c>
      <c r="O137" s="31">
        <f t="shared" si="13"/>
        <v>-30494788.733750004</v>
      </c>
    </row>
    <row r="138" spans="1:15" s="30" customFormat="1" ht="15.75" thickBot="1" x14ac:dyDescent="0.3">
      <c r="A138" s="32" t="s">
        <v>55</v>
      </c>
      <c r="B138" s="33">
        <v>-509713.23</v>
      </c>
      <c r="C138" s="33">
        <v>-467627.02</v>
      </c>
      <c r="D138" s="33">
        <v>-509335.32</v>
      </c>
      <c r="E138" s="33">
        <v>-609012.43999999994</v>
      </c>
      <c r="F138" s="33">
        <v>-558723.85</v>
      </c>
      <c r="G138" s="33">
        <v>-508351.03</v>
      </c>
      <c r="H138" s="33">
        <v>-562222.78</v>
      </c>
      <c r="I138" s="33">
        <v>-511681.07</v>
      </c>
      <c r="J138" s="33">
        <v>-461054.69</v>
      </c>
      <c r="K138" s="33">
        <v>-569885.12</v>
      </c>
      <c r="L138" s="33">
        <v>-510559.01</v>
      </c>
      <c r="M138" s="33">
        <v>-459009.81</v>
      </c>
      <c r="N138" s="33">
        <v>-525359.37</v>
      </c>
      <c r="O138" s="33">
        <f t="shared" si="13"/>
        <v>-520416.53666666662</v>
      </c>
    </row>
    <row r="139" spans="1:15" s="30" customFormat="1" ht="15" x14ac:dyDescent="0.25">
      <c r="A139" s="28" t="s">
        <v>54</v>
      </c>
      <c r="B139" s="34">
        <v>-1030176133.9699999</v>
      </c>
      <c r="C139" s="34">
        <v>-965490950.44000006</v>
      </c>
      <c r="D139" s="34">
        <v>-900490457.5999999</v>
      </c>
      <c r="E139" s="34">
        <v>-1067909130.72</v>
      </c>
      <c r="F139" s="34">
        <v>-1012637440.88</v>
      </c>
      <c r="G139" s="34">
        <v>-978218904.45999992</v>
      </c>
      <c r="H139" s="34">
        <v>-651140285.40999997</v>
      </c>
      <c r="I139" s="34">
        <v>-726922192.3499999</v>
      </c>
      <c r="J139" s="34">
        <v>-761387242.60000014</v>
      </c>
      <c r="K139" s="34">
        <v>-842545811.62</v>
      </c>
      <c r="L139" s="34">
        <v>-930801393.81999993</v>
      </c>
      <c r="M139" s="34">
        <v>-1123708612.0999999</v>
      </c>
      <c r="N139" s="34">
        <v>-1173637623.7699997</v>
      </c>
      <c r="O139" s="34">
        <f t="shared" si="13"/>
        <v>-921929941.73916686</v>
      </c>
    </row>
    <row r="140" spans="1:15" s="30" customFormat="1" ht="15" x14ac:dyDescent="0.25">
      <c r="A140" s="3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5" s="30" customFormat="1" ht="15" x14ac:dyDescent="0.25">
      <c r="A141" s="28" t="s">
        <v>53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1:15" s="30" customFormat="1" ht="15" x14ac:dyDescent="0.25">
      <c r="A142" s="28" t="s">
        <v>52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1:15" s="30" customFormat="1" ht="15.75" thickBot="1" x14ac:dyDescent="0.3">
      <c r="A143" s="32" t="s">
        <v>47</v>
      </c>
      <c r="B143" s="33">
        <v>-797362.53</v>
      </c>
      <c r="C143" s="33">
        <v>-3267603.38</v>
      </c>
      <c r="D143" s="33">
        <v>-5684520.8399999999</v>
      </c>
      <c r="E143" s="33">
        <v>-1.46</v>
      </c>
      <c r="F143" s="33">
        <v>-1.46</v>
      </c>
      <c r="G143" s="33">
        <v>-1.46</v>
      </c>
      <c r="H143" s="33">
        <v>-1.46</v>
      </c>
      <c r="I143" s="33">
        <v>-1.46</v>
      </c>
      <c r="J143" s="33">
        <v>-1.46</v>
      </c>
      <c r="K143" s="33">
        <v>-1.46</v>
      </c>
      <c r="L143" s="33">
        <v>27995.439999999999</v>
      </c>
      <c r="M143" s="33">
        <v>2.3499999999999996</v>
      </c>
      <c r="N143" s="33">
        <v>-1.46</v>
      </c>
      <c r="O143" s="33">
        <f t="shared" ref="O143:O144" si="14">(B143+N143+SUM(C143:M143)*2)/24</f>
        <v>-776901.55375000043</v>
      </c>
    </row>
    <row r="144" spans="1:15" s="30" customFormat="1" ht="15" x14ac:dyDescent="0.25">
      <c r="A144" s="28" t="s">
        <v>51</v>
      </c>
      <c r="B144" s="31">
        <v>-797362.53</v>
      </c>
      <c r="C144" s="31">
        <v>-3267603.38</v>
      </c>
      <c r="D144" s="31">
        <v>-5684520.8399999999</v>
      </c>
      <c r="E144" s="31">
        <v>-1.46</v>
      </c>
      <c r="F144" s="31">
        <v>-1.46</v>
      </c>
      <c r="G144" s="31">
        <v>-1.46</v>
      </c>
      <c r="H144" s="31">
        <v>-1.46</v>
      </c>
      <c r="I144" s="31">
        <v>-1.46</v>
      </c>
      <c r="J144" s="31">
        <v>-1.46</v>
      </c>
      <c r="K144" s="31">
        <v>-1.46</v>
      </c>
      <c r="L144" s="31">
        <v>27995.439999999999</v>
      </c>
      <c r="M144" s="31">
        <v>2.3499999999999996</v>
      </c>
      <c r="N144" s="31">
        <v>-1.46</v>
      </c>
      <c r="O144" s="31">
        <f t="shared" si="14"/>
        <v>-776901.55375000043</v>
      </c>
    </row>
    <row r="145" spans="1:15" s="30" customFormat="1" ht="15" x14ac:dyDescent="0.25">
      <c r="A145" s="3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1:15" s="30" customFormat="1" ht="15" x14ac:dyDescent="0.25">
      <c r="A146" s="28" t="s">
        <v>50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1:15" s="30" customFormat="1" ht="15" x14ac:dyDescent="0.25">
      <c r="A147" s="28" t="s">
        <v>49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f t="shared" ref="O147:O150" si="15">(B147+N147+SUM(C147:M147)*2)/24</f>
        <v>0</v>
      </c>
    </row>
    <row r="148" spans="1:15" s="30" customFormat="1" ht="15" x14ac:dyDescent="0.25">
      <c r="A148" s="28" t="s">
        <v>48</v>
      </c>
      <c r="B148" s="31">
        <v>-2034328345.95</v>
      </c>
      <c r="C148" s="31">
        <v>-2032317112.77</v>
      </c>
      <c r="D148" s="31">
        <v>-2030305879.5999999</v>
      </c>
      <c r="E148" s="31">
        <v>-2026349008.02</v>
      </c>
      <c r="F148" s="31">
        <v>-2023689228.71</v>
      </c>
      <c r="G148" s="31">
        <v>-2021029449.3900001</v>
      </c>
      <c r="H148" s="31">
        <v>-2019173351.0599999</v>
      </c>
      <c r="I148" s="31">
        <v>-2016647517.95</v>
      </c>
      <c r="J148" s="31">
        <v>-2012209479.01</v>
      </c>
      <c r="K148" s="31">
        <v>-2009444620.73</v>
      </c>
      <c r="L148" s="31">
        <v>-2006679762.01</v>
      </c>
      <c r="M148" s="31">
        <v>-2003914903.6900001</v>
      </c>
      <c r="N148" s="31">
        <v>-1998720900.8299999</v>
      </c>
      <c r="O148" s="31">
        <f t="shared" si="15"/>
        <v>-2018190411.3608332</v>
      </c>
    </row>
    <row r="149" spans="1:15" s="30" customFormat="1" ht="15.75" thickBot="1" x14ac:dyDescent="0.3">
      <c r="A149" s="32" t="s">
        <v>47</v>
      </c>
      <c r="B149" s="33">
        <v>-211890422.87</v>
      </c>
      <c r="C149" s="33">
        <v>-211517330.90000001</v>
      </c>
      <c r="D149" s="33">
        <v>-207740428.44999999</v>
      </c>
      <c r="E149" s="33">
        <v>-204268735.97</v>
      </c>
      <c r="F149" s="33">
        <v>-202197431.84999999</v>
      </c>
      <c r="G149" s="33">
        <v>-200105700.25999999</v>
      </c>
      <c r="H149" s="33">
        <v>-199390438.44999999</v>
      </c>
      <c r="I149" s="33">
        <v>-197145225.60999998</v>
      </c>
      <c r="J149" s="33">
        <v>-195322247.56</v>
      </c>
      <c r="K149" s="33">
        <v>-198072551.28999999</v>
      </c>
      <c r="L149" s="33">
        <v>-223877227.56999999</v>
      </c>
      <c r="M149" s="33">
        <v>-234237288.75999999</v>
      </c>
      <c r="N149" s="33">
        <v>-206030260.60999998</v>
      </c>
      <c r="O149" s="33">
        <f t="shared" si="15"/>
        <v>-206902912.36749998</v>
      </c>
    </row>
    <row r="150" spans="1:15" s="30" customFormat="1" ht="15" x14ac:dyDescent="0.25">
      <c r="A150" s="28" t="s">
        <v>46</v>
      </c>
      <c r="B150" s="34">
        <v>-2246218768.8200002</v>
      </c>
      <c r="C150" s="34">
        <v>-2243834443.6700001</v>
      </c>
      <c r="D150" s="34">
        <v>-2238046308.0499997</v>
      </c>
      <c r="E150" s="34">
        <v>-2230617743.9899998</v>
      </c>
      <c r="F150" s="34">
        <v>-2225886660.5599999</v>
      </c>
      <c r="G150" s="34">
        <v>-2221135149.6500001</v>
      </c>
      <c r="H150" s="34">
        <v>-2218563789.5099998</v>
      </c>
      <c r="I150" s="34">
        <v>-2213792743.5599999</v>
      </c>
      <c r="J150" s="34">
        <v>-2207531726.5700002</v>
      </c>
      <c r="K150" s="34">
        <v>-2207517172.02</v>
      </c>
      <c r="L150" s="34">
        <v>-2230556989.5799999</v>
      </c>
      <c r="M150" s="34">
        <v>-2238152192.4499998</v>
      </c>
      <c r="N150" s="34">
        <v>-2204751161.4400001</v>
      </c>
      <c r="O150" s="34">
        <f t="shared" si="15"/>
        <v>-2225093323.728333</v>
      </c>
    </row>
    <row r="151" spans="1:15" s="30" customFormat="1" ht="15" x14ac:dyDescent="0.25">
      <c r="A151" s="35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1:15" s="30" customFormat="1" ht="15" x14ac:dyDescent="0.25">
      <c r="A152" s="28" t="s">
        <v>45</v>
      </c>
      <c r="B152" s="31">
        <v>-2247016131.3500004</v>
      </c>
      <c r="C152" s="31">
        <v>-2247102047.0500002</v>
      </c>
      <c r="D152" s="31">
        <v>-2243730828.8899999</v>
      </c>
      <c r="E152" s="31">
        <v>-2230617745.4499998</v>
      </c>
      <c r="F152" s="31">
        <v>-2225886662.02</v>
      </c>
      <c r="G152" s="31">
        <v>-2221135151.1100001</v>
      </c>
      <c r="H152" s="31">
        <v>-2218563790.9699998</v>
      </c>
      <c r="I152" s="31">
        <v>-2213792745.02</v>
      </c>
      <c r="J152" s="31">
        <v>-2207531728.0300002</v>
      </c>
      <c r="K152" s="31">
        <v>-2207517173.48</v>
      </c>
      <c r="L152" s="31">
        <v>-2230528994.1399999</v>
      </c>
      <c r="M152" s="31">
        <v>-2238152190.0999999</v>
      </c>
      <c r="N152" s="31">
        <v>-2204751162.9000001</v>
      </c>
      <c r="O152" s="31">
        <f>(B152+N152+SUM(C152:M152)*2)/24</f>
        <v>-2225870225.282083</v>
      </c>
    </row>
    <row r="153" spans="1:15" s="30" customFormat="1" ht="15" x14ac:dyDescent="0.25">
      <c r="A153" s="35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1:15" s="30" customFormat="1" ht="15" x14ac:dyDescent="0.25">
      <c r="A154" s="28" t="s">
        <v>44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  <row r="155" spans="1:15" s="30" customFormat="1" ht="15" x14ac:dyDescent="0.25">
      <c r="A155" s="28" t="s">
        <v>43</v>
      </c>
      <c r="B155" s="31">
        <v>-619538.37</v>
      </c>
      <c r="C155" s="31">
        <v>-619538.37</v>
      </c>
      <c r="D155" s="31">
        <v>-937662.37</v>
      </c>
      <c r="E155" s="31">
        <v>-775533.14</v>
      </c>
      <c r="F155" s="31">
        <v>-775533.14</v>
      </c>
      <c r="G155" s="31">
        <v>-775533.14</v>
      </c>
      <c r="H155" s="31">
        <v>-671204.18</v>
      </c>
      <c r="I155" s="31">
        <v>-671204.18</v>
      </c>
      <c r="J155" s="31">
        <v>-671204.18</v>
      </c>
      <c r="K155" s="31">
        <v>-919220.02</v>
      </c>
      <c r="L155" s="31">
        <v>-919220.02</v>
      </c>
      <c r="M155" s="31">
        <v>-919220.02</v>
      </c>
      <c r="N155" s="31">
        <v>-789154.3</v>
      </c>
      <c r="O155" s="31">
        <f t="shared" ref="O155:O167" si="16">(B155+N155+SUM(C155:M155)*2)/24</f>
        <v>-779951.59124999994</v>
      </c>
    </row>
    <row r="156" spans="1:15" s="30" customFormat="1" ht="15" x14ac:dyDescent="0.25">
      <c r="A156" s="28" t="s">
        <v>42</v>
      </c>
      <c r="B156" s="31">
        <v>-21235026.5</v>
      </c>
      <c r="C156" s="31">
        <v>-20653706.460000001</v>
      </c>
      <c r="D156" s="31">
        <v>-19849178.759999998</v>
      </c>
      <c r="E156" s="31">
        <v>-16566530.149999999</v>
      </c>
      <c r="F156" s="31">
        <v>-17739694.379999999</v>
      </c>
      <c r="G156" s="31">
        <v>-15958602.66</v>
      </c>
      <c r="H156" s="31">
        <v>-15122568.449999999</v>
      </c>
      <c r="I156" s="31">
        <v>-14155771.420000002</v>
      </c>
      <c r="J156" s="31">
        <v>-13387038.969999999</v>
      </c>
      <c r="K156" s="31">
        <v>-11587183.940000001</v>
      </c>
      <c r="L156" s="31">
        <v>-8536396.3200000003</v>
      </c>
      <c r="M156" s="31">
        <v>-8921455.9800000004</v>
      </c>
      <c r="N156" s="31">
        <v>-11094245.050000001</v>
      </c>
      <c r="O156" s="31">
        <f t="shared" si="16"/>
        <v>-14886896.938749999</v>
      </c>
    </row>
    <row r="157" spans="1:15" s="30" customFormat="1" ht="15" x14ac:dyDescent="0.25">
      <c r="A157" s="28" t="s">
        <v>41</v>
      </c>
      <c r="B157" s="31">
        <v>-2290000</v>
      </c>
      <c r="C157" s="31">
        <v>-2290000</v>
      </c>
      <c r="D157" s="31">
        <v>-2290000</v>
      </c>
      <c r="E157" s="31">
        <v>-2600000</v>
      </c>
      <c r="F157" s="31">
        <v>-2600000</v>
      </c>
      <c r="G157" s="31">
        <v>-1305897.52</v>
      </c>
      <c r="H157" s="31">
        <v>-2560000</v>
      </c>
      <c r="I157" s="31">
        <v>-2560000</v>
      </c>
      <c r="J157" s="31">
        <v>-2560000</v>
      </c>
      <c r="K157" s="31">
        <v>-235000</v>
      </c>
      <c r="L157" s="31">
        <v>-235000</v>
      </c>
      <c r="M157" s="31">
        <v>-235000</v>
      </c>
      <c r="N157" s="31">
        <v>225000</v>
      </c>
      <c r="O157" s="31">
        <f t="shared" si="16"/>
        <v>-1708616.46</v>
      </c>
    </row>
    <row r="158" spans="1:15" s="30" customFormat="1" ht="15" x14ac:dyDescent="0.25">
      <c r="A158" s="28" t="s">
        <v>40</v>
      </c>
      <c r="B158" s="31">
        <v>-58840022.159999996</v>
      </c>
      <c r="C158" s="31">
        <v>-58843654.18</v>
      </c>
      <c r="D158" s="31">
        <v>-58683805.57</v>
      </c>
      <c r="E158" s="31">
        <v>-53916656.590000004</v>
      </c>
      <c r="F158" s="31">
        <v>-54830677.649999999</v>
      </c>
      <c r="G158" s="31">
        <v>-54649099.329999998</v>
      </c>
      <c r="H158" s="31">
        <v>-50083870.649999999</v>
      </c>
      <c r="I158" s="31">
        <v>-49948921.990000002</v>
      </c>
      <c r="J158" s="31">
        <v>-49890402.32</v>
      </c>
      <c r="K158" s="31">
        <v>-50349306.969999999</v>
      </c>
      <c r="L158" s="31">
        <v>-50457058.920000002</v>
      </c>
      <c r="M158" s="31">
        <v>-50541352.200000003</v>
      </c>
      <c r="N158" s="31">
        <v>-101089891.76000001</v>
      </c>
      <c r="O158" s="31">
        <f t="shared" si="16"/>
        <v>-55179980.277500004</v>
      </c>
    </row>
    <row r="159" spans="1:15" s="30" customFormat="1" ht="15" x14ac:dyDescent="0.25">
      <c r="A159" s="28" t="s">
        <v>39</v>
      </c>
      <c r="B159" s="31">
        <v>-160945986.27000001</v>
      </c>
      <c r="C159" s="31">
        <v>-137552387.27000001</v>
      </c>
      <c r="D159" s="31">
        <v>-137552387.27000001</v>
      </c>
      <c r="E159" s="31">
        <v>-135673870.34</v>
      </c>
      <c r="F159" s="31">
        <v>-135673870.34</v>
      </c>
      <c r="G159" s="31">
        <v>-135673870.34</v>
      </c>
      <c r="H159" s="31">
        <v>-137567032.53999999</v>
      </c>
      <c r="I159" s="31">
        <v>-137567032.53999999</v>
      </c>
      <c r="J159" s="31">
        <v>-137567032.53999999</v>
      </c>
      <c r="K159" s="31">
        <v>-136611254.97999999</v>
      </c>
      <c r="L159" s="31">
        <v>-136611254.97999999</v>
      </c>
      <c r="M159" s="31">
        <v>-136596327.83000001</v>
      </c>
      <c r="N159" s="31">
        <v>-140915093.31</v>
      </c>
      <c r="O159" s="31">
        <f t="shared" si="16"/>
        <v>-137964738.39666668</v>
      </c>
    </row>
    <row r="160" spans="1:15" s="30" customFormat="1" ht="15" x14ac:dyDescent="0.25">
      <c r="A160" s="28" t="s">
        <v>38</v>
      </c>
      <c r="B160" s="31">
        <v>0</v>
      </c>
      <c r="C160" s="31">
        <v>0</v>
      </c>
      <c r="D160" s="31">
        <v>-19437902</v>
      </c>
      <c r="E160" s="31">
        <v>-27406850</v>
      </c>
      <c r="F160" s="31">
        <v>-34578500</v>
      </c>
      <c r="G160" s="31">
        <v>-34578500</v>
      </c>
      <c r="H160" s="31">
        <v>-34578500</v>
      </c>
      <c r="I160" s="31">
        <v>-34578500</v>
      </c>
      <c r="J160" s="31">
        <v>-34578500</v>
      </c>
      <c r="K160" s="31">
        <v>-34578500</v>
      </c>
      <c r="L160" s="31">
        <v>-34578500</v>
      </c>
      <c r="M160" s="31">
        <v>-34578500</v>
      </c>
      <c r="N160" s="31">
        <v>-34578500</v>
      </c>
      <c r="O160" s="31">
        <f t="shared" si="16"/>
        <v>-28396833.5</v>
      </c>
    </row>
    <row r="161" spans="1:15" s="30" customFormat="1" ht="15" x14ac:dyDescent="0.25">
      <c r="A161" s="28" t="s">
        <v>37</v>
      </c>
      <c r="B161" s="31">
        <v>-182767366.22</v>
      </c>
      <c r="C161" s="31">
        <v>-183241112.76000002</v>
      </c>
      <c r="D161" s="31">
        <v>-183711035.98000002</v>
      </c>
      <c r="E161" s="31">
        <v>-183476531.46000001</v>
      </c>
      <c r="F161" s="31">
        <v>-183947418.76000002</v>
      </c>
      <c r="G161" s="31">
        <v>-184419613.20000002</v>
      </c>
      <c r="H161" s="31">
        <v>-184652676.39000002</v>
      </c>
      <c r="I161" s="31">
        <v>-184926580.97</v>
      </c>
      <c r="J161" s="31">
        <v>-184721017.53</v>
      </c>
      <c r="K161" s="31">
        <v>-184788995.42000002</v>
      </c>
      <c r="L161" s="31">
        <v>-184944066.99000001</v>
      </c>
      <c r="M161" s="31">
        <v>-184689231.63</v>
      </c>
      <c r="N161" s="31">
        <v>-174508018.20000002</v>
      </c>
      <c r="O161" s="31">
        <f t="shared" si="16"/>
        <v>-183846331.10833335</v>
      </c>
    </row>
    <row r="162" spans="1:15" s="30" customFormat="1" ht="15" x14ac:dyDescent="0.25">
      <c r="A162" s="28" t="s">
        <v>36</v>
      </c>
      <c r="B162" s="31">
        <v>-88764091.569999993</v>
      </c>
      <c r="C162" s="31">
        <v>-90242775.849999994</v>
      </c>
      <c r="D162" s="31">
        <v>-89677864.980000004</v>
      </c>
      <c r="E162" s="31">
        <v>-88963262.590000004</v>
      </c>
      <c r="F162" s="31">
        <v>-91739548.159999996</v>
      </c>
      <c r="G162" s="31">
        <v>-93149686.579999998</v>
      </c>
      <c r="H162" s="31">
        <v>-90508023.730000004</v>
      </c>
      <c r="I162" s="31">
        <v>-91939905.609999999</v>
      </c>
      <c r="J162" s="31">
        <v>-94208735.390000001</v>
      </c>
      <c r="K162" s="31">
        <v>-93291351.420000002</v>
      </c>
      <c r="L162" s="31">
        <v>-95054790.900000006</v>
      </c>
      <c r="M162" s="31">
        <v>-96968732.280000001</v>
      </c>
      <c r="N162" s="31">
        <v>-93054782.489999995</v>
      </c>
      <c r="O162" s="31">
        <f t="shared" si="16"/>
        <v>-92221176.209999979</v>
      </c>
    </row>
    <row r="163" spans="1:15" s="30" customFormat="1" ht="15" x14ac:dyDescent="0.25">
      <c r="A163" s="28" t="s">
        <v>35</v>
      </c>
      <c r="B163" s="31">
        <v>-316010348.16000003</v>
      </c>
      <c r="C163" s="31">
        <v>-322546790.52999997</v>
      </c>
      <c r="D163" s="31">
        <v>-329290872.97000003</v>
      </c>
      <c r="E163" s="31">
        <v>-319143811.06</v>
      </c>
      <c r="F163" s="31">
        <v>-319789550.83999997</v>
      </c>
      <c r="G163" s="31">
        <v>-318690801.89999998</v>
      </c>
      <c r="H163" s="31">
        <v>-319566776.81</v>
      </c>
      <c r="I163" s="31">
        <v>-313369932</v>
      </c>
      <c r="J163" s="31">
        <v>-314092333.94</v>
      </c>
      <c r="K163" s="31">
        <v>-311914385.56</v>
      </c>
      <c r="L163" s="31">
        <v>-325154734.56999999</v>
      </c>
      <c r="M163" s="31">
        <v>-334191839.72000003</v>
      </c>
      <c r="N163" s="31">
        <v>-314584369.99000001</v>
      </c>
      <c r="O163" s="31">
        <f t="shared" si="16"/>
        <v>-320254099.08124995</v>
      </c>
    </row>
    <row r="164" spans="1:15" s="30" customFormat="1" ht="15" x14ac:dyDescent="0.25">
      <c r="A164" s="28" t="s">
        <v>34</v>
      </c>
      <c r="B164" s="31">
        <v>-1141625470.21</v>
      </c>
      <c r="C164" s="31">
        <v>-1146210680.1900001</v>
      </c>
      <c r="D164" s="31">
        <v>-1135922823.79</v>
      </c>
      <c r="E164" s="31">
        <v>-1125527631.4200001</v>
      </c>
      <c r="F164" s="31">
        <v>-1125855952.73</v>
      </c>
      <c r="G164" s="31">
        <v>-1118545731.01</v>
      </c>
      <c r="H164" s="31">
        <v>-1114244810.1300001</v>
      </c>
      <c r="I164" s="31">
        <v>-1112471165.1800001</v>
      </c>
      <c r="J164" s="31">
        <v>-1109726683.2</v>
      </c>
      <c r="K164" s="31">
        <v>-1106965635.1500001</v>
      </c>
      <c r="L164" s="31">
        <v>-1104082629.3199999</v>
      </c>
      <c r="M164" s="31">
        <v>-1098392916.9400001</v>
      </c>
      <c r="N164" s="31">
        <v>-1088713708.95</v>
      </c>
      <c r="O164" s="31">
        <f t="shared" si="16"/>
        <v>-1117759687.3866668</v>
      </c>
    </row>
    <row r="165" spans="1:15" s="30" customFormat="1" ht="15" x14ac:dyDescent="0.25">
      <c r="A165" s="28" t="s">
        <v>33</v>
      </c>
      <c r="B165" s="31">
        <v>-2277159.4500000002</v>
      </c>
      <c r="C165" s="31">
        <v>-2216375.79</v>
      </c>
      <c r="D165" s="31">
        <v>-2155592.13</v>
      </c>
      <c r="E165" s="31">
        <v>-2094808.47</v>
      </c>
      <c r="F165" s="31">
        <v>-2034236.75</v>
      </c>
      <c r="G165" s="31">
        <v>-1973453.09</v>
      </c>
      <c r="H165" s="31">
        <v>-1912669.43</v>
      </c>
      <c r="I165" s="31">
        <v>-1886938.49</v>
      </c>
      <c r="J165" s="31">
        <v>-1896812.07</v>
      </c>
      <c r="K165" s="31">
        <v>-1838612.77</v>
      </c>
      <c r="L165" s="31">
        <v>-1777829.11</v>
      </c>
      <c r="M165" s="31">
        <v>-1734788.8</v>
      </c>
      <c r="N165" s="31">
        <v>-1674793.87</v>
      </c>
      <c r="O165" s="31">
        <f t="shared" si="16"/>
        <v>-1958174.4633333336</v>
      </c>
    </row>
    <row r="166" spans="1:15" s="30" customFormat="1" ht="15.75" thickBot="1" x14ac:dyDescent="0.3">
      <c r="A166" s="32" t="s">
        <v>32</v>
      </c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f t="shared" si="16"/>
        <v>0</v>
      </c>
    </row>
    <row r="167" spans="1:15" s="30" customFormat="1" ht="15" x14ac:dyDescent="0.25">
      <c r="A167" s="28" t="s">
        <v>31</v>
      </c>
      <c r="B167" s="34">
        <v>-1975375008.9100001</v>
      </c>
      <c r="C167" s="34">
        <v>-1964417021.4000001</v>
      </c>
      <c r="D167" s="34">
        <v>-1979509125.8200002</v>
      </c>
      <c r="E167" s="34">
        <v>-1956145485.22</v>
      </c>
      <c r="F167" s="34">
        <v>-1969564982.75</v>
      </c>
      <c r="G167" s="34">
        <v>-1959720788.77</v>
      </c>
      <c r="H167" s="34">
        <v>-1951468132.3100002</v>
      </c>
      <c r="I167" s="34">
        <v>-1944075952.3800001</v>
      </c>
      <c r="J167" s="34">
        <v>-1943299760.1399999</v>
      </c>
      <c r="K167" s="34">
        <v>-1933079446.23</v>
      </c>
      <c r="L167" s="34">
        <v>-1942351481.1299999</v>
      </c>
      <c r="M167" s="34">
        <v>-1947769365.4000001</v>
      </c>
      <c r="N167" s="34">
        <v>-1960777557.9200001</v>
      </c>
      <c r="O167" s="34">
        <f t="shared" si="16"/>
        <v>-1954956485.4137504</v>
      </c>
    </row>
    <row r="168" spans="1:15" s="30" customFormat="1" ht="15" x14ac:dyDescent="0.25">
      <c r="A168" s="35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</row>
    <row r="169" spans="1:15" s="30" customFormat="1" ht="15" x14ac:dyDescent="0.25">
      <c r="A169" s="28" t="s">
        <v>30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</row>
    <row r="170" spans="1:15" s="30" customFormat="1" ht="15" x14ac:dyDescent="0.25">
      <c r="A170" s="28" t="s">
        <v>29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1:15" s="30" customFormat="1" ht="15" x14ac:dyDescent="0.25">
      <c r="A171" s="28" t="s">
        <v>28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1:15" s="30" customFormat="1" ht="15" x14ac:dyDescent="0.25">
      <c r="A172" s="28" t="s">
        <v>27</v>
      </c>
      <c r="B172" s="31">
        <v>-859037.91</v>
      </c>
      <c r="C172" s="31">
        <v>-859037.91</v>
      </c>
      <c r="D172" s="31">
        <v>-859037.91</v>
      </c>
      <c r="E172" s="31">
        <v>-859037.91</v>
      </c>
      <c r="F172" s="31">
        <v>-859037.91</v>
      </c>
      <c r="G172" s="31">
        <v>-859037.91</v>
      </c>
      <c r="H172" s="31">
        <v>-859037.91</v>
      </c>
      <c r="I172" s="31">
        <v>-859037.91</v>
      </c>
      <c r="J172" s="31">
        <v>-859037.91</v>
      </c>
      <c r="K172" s="31">
        <v>-859037.91</v>
      </c>
      <c r="L172" s="31">
        <v>-859037.91</v>
      </c>
      <c r="M172" s="31">
        <v>-859037.91</v>
      </c>
      <c r="N172" s="31">
        <v>-859037.91</v>
      </c>
      <c r="O172" s="31">
        <f t="shared" ref="O172:O183" si="17">(B172+N172+SUM(C172:M172)*2)/24</f>
        <v>-859037.91</v>
      </c>
    </row>
    <row r="173" spans="1:15" s="30" customFormat="1" ht="15" x14ac:dyDescent="0.25">
      <c r="A173" s="28" t="s">
        <v>26</v>
      </c>
      <c r="B173" s="31">
        <v>-478145249.87</v>
      </c>
      <c r="C173" s="31">
        <v>-478145249.87</v>
      </c>
      <c r="D173" s="31">
        <v>-478145249.87</v>
      </c>
      <c r="E173" s="31">
        <v>-478145249.87</v>
      </c>
      <c r="F173" s="31">
        <v>-478145249.87</v>
      </c>
      <c r="G173" s="31">
        <v>-478145249.87</v>
      </c>
      <c r="H173" s="31">
        <v>-478145249.87</v>
      </c>
      <c r="I173" s="31">
        <v>-478145249.87</v>
      </c>
      <c r="J173" s="31">
        <v>-478145249.87</v>
      </c>
      <c r="K173" s="31">
        <v>-478145249.87</v>
      </c>
      <c r="L173" s="31">
        <v>-478145249.87</v>
      </c>
      <c r="M173" s="31">
        <v>-478145249.87</v>
      </c>
      <c r="N173" s="31">
        <v>-478145249.87</v>
      </c>
      <c r="O173" s="31">
        <f t="shared" si="17"/>
        <v>-478145249.86999995</v>
      </c>
    </row>
    <row r="174" spans="1:15" s="30" customFormat="1" ht="15" x14ac:dyDescent="0.25">
      <c r="A174" s="28" t="s">
        <v>25</v>
      </c>
      <c r="B174" s="31">
        <v>-2804096691.4699998</v>
      </c>
      <c r="C174" s="31">
        <v>-2804096691.4699998</v>
      </c>
      <c r="D174" s="31">
        <v>-2804096691.4699998</v>
      </c>
      <c r="E174" s="31">
        <v>-2804096691.4699998</v>
      </c>
      <c r="F174" s="31">
        <v>-2804096691.4699998</v>
      </c>
      <c r="G174" s="31">
        <v>-2804096691.4699998</v>
      </c>
      <c r="H174" s="31">
        <v>-2804096691.4699998</v>
      </c>
      <c r="I174" s="31">
        <v>-2804096691.4699998</v>
      </c>
      <c r="J174" s="31">
        <v>-2804096691.4699998</v>
      </c>
      <c r="K174" s="31">
        <v>-2804096691.4699998</v>
      </c>
      <c r="L174" s="31">
        <v>-2804096691.4699998</v>
      </c>
      <c r="M174" s="31">
        <v>-2804096691.4699998</v>
      </c>
      <c r="N174" s="31">
        <v>-2804096691.4699998</v>
      </c>
      <c r="O174" s="31">
        <f t="shared" si="17"/>
        <v>-2804096691.4700003</v>
      </c>
    </row>
    <row r="175" spans="1:15" s="30" customFormat="1" ht="15" x14ac:dyDescent="0.25">
      <c r="A175" s="28" t="s">
        <v>24</v>
      </c>
      <c r="B175" s="31">
        <v>7133879.4000000004</v>
      </c>
      <c r="C175" s="31">
        <v>7133879.4000000004</v>
      </c>
      <c r="D175" s="31">
        <v>7133879.4000000004</v>
      </c>
      <c r="E175" s="31">
        <v>7133879.4000000004</v>
      </c>
      <c r="F175" s="31">
        <v>7133879.4000000004</v>
      </c>
      <c r="G175" s="31">
        <v>7133879.4000000004</v>
      </c>
      <c r="H175" s="31">
        <v>7133879.4000000004</v>
      </c>
      <c r="I175" s="31">
        <v>7133879.4000000004</v>
      </c>
      <c r="J175" s="31">
        <v>7133879.4000000004</v>
      </c>
      <c r="K175" s="31">
        <v>7133879.4000000004</v>
      </c>
      <c r="L175" s="31">
        <v>7133879.4000000004</v>
      </c>
      <c r="M175" s="31">
        <v>7133879.4000000004</v>
      </c>
      <c r="N175" s="31">
        <v>7133879.4000000004</v>
      </c>
      <c r="O175" s="31">
        <f t="shared" si="17"/>
        <v>7133879.4000000013</v>
      </c>
    </row>
    <row r="176" spans="1:15" s="30" customFormat="1" ht="15" x14ac:dyDescent="0.25">
      <c r="A176" s="28" t="s">
        <v>23</v>
      </c>
      <c r="B176" s="31">
        <v>-22554372</v>
      </c>
      <c r="C176" s="31">
        <v>-22554372</v>
      </c>
      <c r="D176" s="31">
        <v>-22554372</v>
      </c>
      <c r="E176" s="31">
        <v>-22554372</v>
      </c>
      <c r="F176" s="31">
        <v>-22554372</v>
      </c>
      <c r="G176" s="31">
        <v>-22554372</v>
      </c>
      <c r="H176" s="31">
        <v>-22554372</v>
      </c>
      <c r="I176" s="31">
        <v>-22554372</v>
      </c>
      <c r="J176" s="31">
        <v>-28782379.620000001</v>
      </c>
      <c r="K176" s="31">
        <v>-28782379.620000001</v>
      </c>
      <c r="L176" s="31">
        <v>-28782379.620000001</v>
      </c>
      <c r="M176" s="31">
        <v>-28782379.620000001</v>
      </c>
      <c r="N176" s="31">
        <v>-28782379.620000001</v>
      </c>
      <c r="O176" s="31">
        <f t="shared" si="17"/>
        <v>-24889874.857500002</v>
      </c>
    </row>
    <row r="177" spans="1:15" s="30" customFormat="1" ht="15" x14ac:dyDescent="0.25">
      <c r="A177" s="28" t="s">
        <v>22</v>
      </c>
      <c r="B177" s="31">
        <v>-362300335.23000002</v>
      </c>
      <c r="C177" s="31">
        <v>-454570130.89999998</v>
      </c>
      <c r="D177" s="31">
        <v>-454570130.89999998</v>
      </c>
      <c r="E177" s="31">
        <v>-454702236.89999998</v>
      </c>
      <c r="F177" s="31">
        <v>-454702236.89999998</v>
      </c>
      <c r="G177" s="31">
        <v>-454702236.89999998</v>
      </c>
      <c r="H177" s="31">
        <v>-454556098.89999998</v>
      </c>
      <c r="I177" s="31">
        <v>-454556098.89999998</v>
      </c>
      <c r="J177" s="31">
        <v>-448328091.27999997</v>
      </c>
      <c r="K177" s="31">
        <v>-448463116.27999997</v>
      </c>
      <c r="L177" s="31">
        <v>-448463116.27999997</v>
      </c>
      <c r="M177" s="31">
        <v>-448463116.27999997</v>
      </c>
      <c r="N177" s="31">
        <v>-448883555.27999997</v>
      </c>
      <c r="O177" s="31">
        <f t="shared" si="17"/>
        <v>-448472379.63958329</v>
      </c>
    </row>
    <row r="178" spans="1:15" s="30" customFormat="1" ht="15" x14ac:dyDescent="0.25">
      <c r="A178" s="28" t="s">
        <v>21</v>
      </c>
      <c r="B178" s="31">
        <v>19215436</v>
      </c>
      <c r="C178" s="31">
        <v>19215436</v>
      </c>
      <c r="D178" s="31">
        <v>19215436</v>
      </c>
      <c r="E178" s="31">
        <v>19347542</v>
      </c>
      <c r="F178" s="31">
        <v>19347542</v>
      </c>
      <c r="G178" s="31">
        <v>19347542</v>
      </c>
      <c r="H178" s="31">
        <v>19201404</v>
      </c>
      <c r="I178" s="31">
        <v>19201404</v>
      </c>
      <c r="J178" s="31">
        <v>19201404</v>
      </c>
      <c r="K178" s="31">
        <v>19336429</v>
      </c>
      <c r="L178" s="31">
        <v>19336429</v>
      </c>
      <c r="M178" s="31">
        <v>19336429</v>
      </c>
      <c r="N178" s="31">
        <v>19756868</v>
      </c>
      <c r="O178" s="31">
        <f t="shared" si="17"/>
        <v>19297762.416666668</v>
      </c>
    </row>
    <row r="179" spans="1:15" s="30" customFormat="1" ht="15" x14ac:dyDescent="0.25">
      <c r="A179" s="28" t="s">
        <v>20</v>
      </c>
      <c r="B179" s="31">
        <v>126904052.02</v>
      </c>
      <c r="C179" s="31">
        <v>125664184.62</v>
      </c>
      <c r="D179" s="31">
        <v>124424317.23999999</v>
      </c>
      <c r="E179" s="31">
        <v>151278521.83000001</v>
      </c>
      <c r="F179" s="31">
        <v>150292284.90000001</v>
      </c>
      <c r="G179" s="31">
        <v>149306047.99000001</v>
      </c>
      <c r="H179" s="31">
        <v>148319811.06999999</v>
      </c>
      <c r="I179" s="31">
        <v>147333574.16</v>
      </c>
      <c r="J179" s="31">
        <v>146347337.24000001</v>
      </c>
      <c r="K179" s="31">
        <v>148336998.44999999</v>
      </c>
      <c r="L179" s="31">
        <v>147323885.53999999</v>
      </c>
      <c r="M179" s="31">
        <v>146310772.61000001</v>
      </c>
      <c r="N179" s="31">
        <v>190884862.81</v>
      </c>
      <c r="O179" s="31">
        <f t="shared" si="17"/>
        <v>145319349.42208335</v>
      </c>
    </row>
    <row r="180" spans="1:15" s="30" customFormat="1" ht="15" x14ac:dyDescent="0.25">
      <c r="A180" s="28" t="s">
        <v>19</v>
      </c>
      <c r="B180" s="31">
        <v>-320054043.67000002</v>
      </c>
      <c r="C180" s="31">
        <v>-65649263.079999998</v>
      </c>
      <c r="D180" s="31">
        <v>-115235101.8</v>
      </c>
      <c r="E180" s="31">
        <v>-163037442.33000001</v>
      </c>
      <c r="F180" s="31">
        <v>-179762156.53999999</v>
      </c>
      <c r="G180" s="31">
        <v>-193549374.97</v>
      </c>
      <c r="H180" s="31">
        <v>-189817219.87</v>
      </c>
      <c r="I180" s="31">
        <v>-194292537.11000001</v>
      </c>
      <c r="J180" s="31">
        <v>-187104971.74000001</v>
      </c>
      <c r="K180" s="31">
        <v>-193707411.69</v>
      </c>
      <c r="L180" s="31">
        <v>-277696022.42000002</v>
      </c>
      <c r="M180" s="31">
        <v>-351229680.63999999</v>
      </c>
      <c r="N180" s="44">
        <v>-317163808.49000001</v>
      </c>
      <c r="O180" s="31">
        <f t="shared" si="17"/>
        <v>-202474175.68916667</v>
      </c>
    </row>
    <row r="181" spans="1:15" s="30" customFormat="1" ht="15" x14ac:dyDescent="0.25">
      <c r="A181" s="28" t="s">
        <v>18</v>
      </c>
      <c r="B181" s="31">
        <v>227784248</v>
      </c>
      <c r="C181" s="31">
        <v>12656250</v>
      </c>
      <c r="D181" s="31">
        <v>12656250</v>
      </c>
      <c r="E181" s="31">
        <v>58611458</v>
      </c>
      <c r="F181" s="31">
        <v>58611458</v>
      </c>
      <c r="G181" s="31">
        <v>65911458</v>
      </c>
      <c r="H181" s="31">
        <v>102455756.09999999</v>
      </c>
      <c r="I181" s="31">
        <v>115112006.09999999</v>
      </c>
      <c r="J181" s="31">
        <v>115112006.09999999</v>
      </c>
      <c r="K181" s="31">
        <v>151315006.09999999</v>
      </c>
      <c r="L181" s="31">
        <v>151315006.09999999</v>
      </c>
      <c r="M181" s="31">
        <v>158615006.09999999</v>
      </c>
      <c r="N181" s="31">
        <v>173716006.09999999</v>
      </c>
      <c r="O181" s="31">
        <f t="shared" si="17"/>
        <v>100260148.97083335</v>
      </c>
    </row>
    <row r="182" spans="1:15" s="30" customFormat="1" ht="15.75" thickBot="1" x14ac:dyDescent="0.3">
      <c r="A182" s="32" t="s">
        <v>17</v>
      </c>
      <c r="B182" s="37">
        <v>5848610</v>
      </c>
      <c r="C182" s="37">
        <v>5848610</v>
      </c>
      <c r="D182" s="37">
        <v>5848610</v>
      </c>
      <c r="E182" s="33">
        <v>-21484570.550000001</v>
      </c>
      <c r="F182" s="33">
        <v>-21484570.550000001</v>
      </c>
      <c r="G182" s="33">
        <v>-21484570.550000001</v>
      </c>
      <c r="H182" s="37">
        <v>-21484570.550000001</v>
      </c>
      <c r="I182" s="37">
        <v>-21484570.550000001</v>
      </c>
      <c r="J182" s="37">
        <v>-21484570.550000001</v>
      </c>
      <c r="K182" s="33">
        <v>-21484570.550000001</v>
      </c>
      <c r="L182" s="33">
        <v>-21484570.550000001</v>
      </c>
      <c r="M182" s="33">
        <v>-21484570.550000001</v>
      </c>
      <c r="N182" s="37">
        <v>-21484570.550000001</v>
      </c>
      <c r="O182" s="33">
        <f t="shared" si="17"/>
        <v>-15790157.935416669</v>
      </c>
    </row>
    <row r="183" spans="1:15" s="30" customFormat="1" ht="15" x14ac:dyDescent="0.25">
      <c r="A183" s="28" t="s">
        <v>16</v>
      </c>
      <c r="B183" s="34">
        <v>-3601123504.73</v>
      </c>
      <c r="C183" s="34">
        <v>-3655356385.21</v>
      </c>
      <c r="D183" s="34">
        <v>-3706182091.3100004</v>
      </c>
      <c r="E183" s="34">
        <v>-3708508199.8000002</v>
      </c>
      <c r="F183" s="34">
        <v>-3726219150.9400001</v>
      </c>
      <c r="G183" s="34">
        <v>-3733692606.2800002</v>
      </c>
      <c r="H183" s="34">
        <v>-3694402390</v>
      </c>
      <c r="I183" s="34">
        <v>-3687207694.1500006</v>
      </c>
      <c r="J183" s="34">
        <v>-3681006365.7000003</v>
      </c>
      <c r="K183" s="34">
        <v>-3649416144.4400005</v>
      </c>
      <c r="L183" s="34">
        <v>-3734417868.0800004</v>
      </c>
      <c r="M183" s="34">
        <v>-3801664639.23</v>
      </c>
      <c r="N183" s="34">
        <v>-3707923676.8800006</v>
      </c>
      <c r="O183" s="34">
        <f t="shared" si="17"/>
        <v>-3702716427.1620841</v>
      </c>
    </row>
    <row r="184" spans="1:15" s="30" customFormat="1" ht="15" x14ac:dyDescent="0.25">
      <c r="A184" s="35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1:15" s="30" customFormat="1" ht="15" x14ac:dyDescent="0.25">
      <c r="A185" s="28" t="s">
        <v>15</v>
      </c>
      <c r="B185" s="34">
        <v>-3601123504.73</v>
      </c>
      <c r="C185" s="34">
        <v>-3655356385.21</v>
      </c>
      <c r="D185" s="34">
        <v>-3706182091.3100004</v>
      </c>
      <c r="E185" s="34">
        <v>-3708508199.8000002</v>
      </c>
      <c r="F185" s="34">
        <v>-3726219150.9400001</v>
      </c>
      <c r="G185" s="34">
        <v>-3733692606.2800002</v>
      </c>
      <c r="H185" s="34">
        <v>-3694402390</v>
      </c>
      <c r="I185" s="34">
        <v>-3687207694.1500006</v>
      </c>
      <c r="J185" s="34">
        <v>-3681006365.7000003</v>
      </c>
      <c r="K185" s="34">
        <v>-3649416144.4400005</v>
      </c>
      <c r="L185" s="34">
        <v>-3734417868.0800004</v>
      </c>
      <c r="M185" s="34">
        <v>-3801664639.23</v>
      </c>
      <c r="N185" s="34">
        <v>-3707923676.8800006</v>
      </c>
      <c r="O185" s="34">
        <f t="shared" ref="O185:O199" si="18">(B185+N185+SUM(C185:M185)*2)/24</f>
        <v>-3702716427.1620841</v>
      </c>
    </row>
    <row r="186" spans="1:15" s="30" customFormat="1" ht="15" x14ac:dyDescent="0.25">
      <c r="A186" s="35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>
        <f t="shared" si="18"/>
        <v>0</v>
      </c>
    </row>
    <row r="187" spans="1:15" s="30" customFormat="1" ht="15" x14ac:dyDescent="0.25">
      <c r="A187" s="28" t="s">
        <v>14</v>
      </c>
      <c r="B187" s="31">
        <v>0</v>
      </c>
      <c r="C187" s="31">
        <v>0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f t="shared" si="18"/>
        <v>0</v>
      </c>
    </row>
    <row r="188" spans="1:15" s="30" customFormat="1" ht="15" x14ac:dyDescent="0.25">
      <c r="A188" s="28" t="s">
        <v>13</v>
      </c>
      <c r="B188" s="31">
        <v>0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f t="shared" si="18"/>
        <v>0</v>
      </c>
    </row>
    <row r="189" spans="1:15" s="30" customFormat="1" ht="15" x14ac:dyDescent="0.25">
      <c r="A189" s="28" t="s">
        <v>12</v>
      </c>
      <c r="B189" s="31">
        <v>0</v>
      </c>
      <c r="C189" s="31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f t="shared" si="18"/>
        <v>0</v>
      </c>
    </row>
    <row r="190" spans="1:15" s="30" customFormat="1" ht="15" x14ac:dyDescent="0.25">
      <c r="A190" s="28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>
        <f t="shared" si="18"/>
        <v>0</v>
      </c>
    </row>
    <row r="191" spans="1:15" s="30" customFormat="1" ht="15" x14ac:dyDescent="0.25">
      <c r="A191" s="28" t="s">
        <v>11</v>
      </c>
      <c r="B191" s="31">
        <v>0</v>
      </c>
      <c r="C191" s="31">
        <v>0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f t="shared" si="18"/>
        <v>0</v>
      </c>
    </row>
    <row r="192" spans="1:15" s="30" customFormat="1" ht="15" x14ac:dyDescent="0.25">
      <c r="A192" s="28" t="s">
        <v>10</v>
      </c>
      <c r="B192" s="31">
        <v>0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f t="shared" si="18"/>
        <v>0</v>
      </c>
    </row>
    <row r="193" spans="1:15" s="30" customFormat="1" ht="15" x14ac:dyDescent="0.25">
      <c r="A193" s="28" t="s">
        <v>9</v>
      </c>
      <c r="B193" s="31">
        <v>0</v>
      </c>
      <c r="C193" s="31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f t="shared" si="18"/>
        <v>0</v>
      </c>
    </row>
    <row r="194" spans="1:15" s="30" customFormat="1" ht="15" x14ac:dyDescent="0.25">
      <c r="A194" s="28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>
        <f t="shared" si="18"/>
        <v>0</v>
      </c>
    </row>
    <row r="195" spans="1:15" s="30" customFormat="1" ht="15" x14ac:dyDescent="0.25">
      <c r="A195" s="28" t="s">
        <v>8</v>
      </c>
      <c r="B195" s="31">
        <v>0</v>
      </c>
      <c r="C195" s="31">
        <v>0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f t="shared" si="18"/>
        <v>0</v>
      </c>
    </row>
    <row r="196" spans="1:15" s="30" customFormat="1" ht="15" x14ac:dyDescent="0.25">
      <c r="A196" s="28" t="s">
        <v>7</v>
      </c>
      <c r="B196" s="31">
        <v>-250000000</v>
      </c>
      <c r="C196" s="31">
        <v>-250000000</v>
      </c>
      <c r="D196" s="31">
        <v>-250000000</v>
      </c>
      <c r="E196" s="31">
        <v>-56553000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f t="shared" si="18"/>
        <v>-56796083.333333336</v>
      </c>
    </row>
    <row r="197" spans="1:15" s="30" customFormat="1" ht="15" x14ac:dyDescent="0.25">
      <c r="A197" s="28" t="s">
        <v>6</v>
      </c>
      <c r="B197" s="31">
        <v>-3523860000</v>
      </c>
      <c r="C197" s="31">
        <v>-3523860000</v>
      </c>
      <c r="D197" s="31">
        <v>-3523860000</v>
      </c>
      <c r="E197" s="31">
        <v>-3523860000</v>
      </c>
      <c r="F197" s="31">
        <v>-3523860000</v>
      </c>
      <c r="G197" s="31">
        <v>-3523860000</v>
      </c>
      <c r="H197" s="31">
        <v>-3923860000</v>
      </c>
      <c r="I197" s="31">
        <v>-3923860000</v>
      </c>
      <c r="J197" s="31">
        <v>-3923860000</v>
      </c>
      <c r="K197" s="31">
        <v>-3923860000</v>
      </c>
      <c r="L197" s="31">
        <v>-3923860000</v>
      </c>
      <c r="M197" s="31">
        <v>-3923860000</v>
      </c>
      <c r="N197" s="31">
        <v>-3923860000</v>
      </c>
      <c r="O197" s="31">
        <f t="shared" si="18"/>
        <v>-3740526666.6666665</v>
      </c>
    </row>
    <row r="198" spans="1:15" s="30" customFormat="1" ht="15.75" thickBot="1" x14ac:dyDescent="0.3">
      <c r="A198" s="32" t="s">
        <v>5</v>
      </c>
      <c r="B198" s="37">
        <v>1758560</v>
      </c>
      <c r="C198" s="37">
        <v>1753205.65</v>
      </c>
      <c r="D198" s="37">
        <v>1747851.3</v>
      </c>
      <c r="E198" s="33">
        <v>1742496.95</v>
      </c>
      <c r="F198" s="33">
        <v>1737142.6</v>
      </c>
      <c r="G198" s="33">
        <v>1731788.25</v>
      </c>
      <c r="H198" s="37">
        <v>6983725.5700000003</v>
      </c>
      <c r="I198" s="37">
        <v>6949204.5499999998</v>
      </c>
      <c r="J198" s="37">
        <v>6929266.8700000001</v>
      </c>
      <c r="K198" s="33">
        <v>6909329.1900000004</v>
      </c>
      <c r="L198" s="33">
        <v>6889391.5099999998</v>
      </c>
      <c r="M198" s="33">
        <v>6869453.8300000001</v>
      </c>
      <c r="N198" s="37">
        <v>6849516.1500000004</v>
      </c>
      <c r="O198" s="33">
        <f t="shared" si="18"/>
        <v>4545574.5287499996</v>
      </c>
    </row>
    <row r="199" spans="1:15" s="30" customFormat="1" ht="15" x14ac:dyDescent="0.25">
      <c r="A199" s="28" t="s">
        <v>4</v>
      </c>
      <c r="B199" s="31">
        <v>-3772101440</v>
      </c>
      <c r="C199" s="31">
        <v>-3772106794.3499999</v>
      </c>
      <c r="D199" s="31">
        <v>-3772112148.6999998</v>
      </c>
      <c r="E199" s="31">
        <v>-3578670503.0500002</v>
      </c>
      <c r="F199" s="31">
        <v>-3522122857.4000001</v>
      </c>
      <c r="G199" s="31">
        <v>-3522128211.75</v>
      </c>
      <c r="H199" s="31">
        <v>-3916876274.4299998</v>
      </c>
      <c r="I199" s="31">
        <v>-3916910795.4499998</v>
      </c>
      <c r="J199" s="31">
        <v>-3916930733.1300001</v>
      </c>
      <c r="K199" s="31">
        <v>-3916950670.8099999</v>
      </c>
      <c r="L199" s="31">
        <v>-3916970608.4899998</v>
      </c>
      <c r="M199" s="31">
        <v>-3916990546.1700001</v>
      </c>
      <c r="N199" s="31">
        <v>-3917010483.8499999</v>
      </c>
      <c r="O199" s="31">
        <f t="shared" si="18"/>
        <v>-3792777175.4712505</v>
      </c>
    </row>
    <row r="200" spans="1:15" s="30" customFormat="1" ht="15" x14ac:dyDescent="0.25">
      <c r="A200" s="35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</row>
    <row r="201" spans="1:15" s="30" customFormat="1" ht="15" x14ac:dyDescent="0.25">
      <c r="A201" s="28" t="s">
        <v>3</v>
      </c>
      <c r="B201" s="34">
        <v>-3772101440</v>
      </c>
      <c r="C201" s="34">
        <v>-3772106794.3499999</v>
      </c>
      <c r="D201" s="34">
        <v>-3772112148.6999998</v>
      </c>
      <c r="E201" s="34">
        <v>-3578670503.0500002</v>
      </c>
      <c r="F201" s="34">
        <v>-3522122857.4000001</v>
      </c>
      <c r="G201" s="34">
        <v>-3522128211.75</v>
      </c>
      <c r="H201" s="34">
        <v>-3916876274.4299998</v>
      </c>
      <c r="I201" s="34">
        <v>-3916910795.4499998</v>
      </c>
      <c r="J201" s="34">
        <v>-3916930733.1300001</v>
      </c>
      <c r="K201" s="34">
        <v>-3916950670.8099999</v>
      </c>
      <c r="L201" s="34">
        <v>-3916970608.4899998</v>
      </c>
      <c r="M201" s="34">
        <v>-3916990546.1700001</v>
      </c>
      <c r="N201" s="34">
        <v>-3917010483.8499999</v>
      </c>
      <c r="O201" s="34">
        <f>(B201+N201+SUM(C201:M201)*2)/24</f>
        <v>-3792777175.4712505</v>
      </c>
    </row>
    <row r="202" spans="1:15" s="30" customFormat="1" ht="15" x14ac:dyDescent="0.25">
      <c r="A202" s="28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1:15" s="30" customFormat="1" ht="15" x14ac:dyDescent="0.25">
      <c r="A203" s="28" t="s">
        <v>2</v>
      </c>
      <c r="B203" s="31">
        <v>-3772101440</v>
      </c>
      <c r="C203" s="31">
        <v>-3772106794.3499999</v>
      </c>
      <c r="D203" s="31">
        <v>-3772112148.6999998</v>
      </c>
      <c r="E203" s="31">
        <v>-3578670503.0500002</v>
      </c>
      <c r="F203" s="31">
        <v>-3522122857.4000001</v>
      </c>
      <c r="G203" s="31">
        <v>-3522128211.75</v>
      </c>
      <c r="H203" s="31">
        <v>-3916876274.4299998</v>
      </c>
      <c r="I203" s="31">
        <v>-3916910795.4499998</v>
      </c>
      <c r="J203" s="31">
        <v>-3916930733.1300001</v>
      </c>
      <c r="K203" s="31">
        <v>-3916950670.8099999</v>
      </c>
      <c r="L203" s="31">
        <v>-3916970608.4899998</v>
      </c>
      <c r="M203" s="31">
        <v>-3916990546.1700001</v>
      </c>
      <c r="N203" s="31">
        <v>-3917010483.8499999</v>
      </c>
      <c r="O203" s="31">
        <f>(B203+N203+SUM(C203:M203)*2)/24</f>
        <v>-3792777175.4712505</v>
      </c>
    </row>
    <row r="204" spans="1:15" s="30" customFormat="1" ht="15" x14ac:dyDescent="0.25">
      <c r="A204" s="28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</row>
    <row r="205" spans="1:15" s="30" customFormat="1" ht="15" x14ac:dyDescent="0.25">
      <c r="A205" s="28" t="s">
        <v>1</v>
      </c>
      <c r="B205" s="31">
        <v>-7373224944.7299995</v>
      </c>
      <c r="C205" s="31">
        <v>-7427463179.5599995</v>
      </c>
      <c r="D205" s="31">
        <v>-7478294240.0100002</v>
      </c>
      <c r="E205" s="31">
        <v>-7287178702.8500004</v>
      </c>
      <c r="F205" s="31">
        <v>-7248342008.3400002</v>
      </c>
      <c r="G205" s="31">
        <v>-7255820818.0300007</v>
      </c>
      <c r="H205" s="31">
        <v>-7611278664.4300003</v>
      </c>
      <c r="I205" s="31">
        <v>-7604118489.6000004</v>
      </c>
      <c r="J205" s="31">
        <v>-7597937098.8299999</v>
      </c>
      <c r="K205" s="31">
        <v>-7566366815.25</v>
      </c>
      <c r="L205" s="31">
        <v>-7651388476.5699997</v>
      </c>
      <c r="M205" s="31">
        <v>-7718655185.3999996</v>
      </c>
      <c r="N205" s="31">
        <v>-7624934160.7300005</v>
      </c>
      <c r="O205" s="31">
        <f>(B205+N205+SUM(C205:M205)*2)/24</f>
        <v>-7495493602.6333323</v>
      </c>
    </row>
    <row r="206" spans="1:15" s="30" customFormat="1" ht="15" x14ac:dyDescent="0.25">
      <c r="A206" s="4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</row>
    <row r="207" spans="1:15" s="30" customFormat="1" ht="15.75" thickBot="1" x14ac:dyDescent="0.3">
      <c r="A207" s="42" t="s">
        <v>0</v>
      </c>
      <c r="B207" s="40">
        <v>-12625792218.959999</v>
      </c>
      <c r="C207" s="40">
        <v>-12604473198.449999</v>
      </c>
      <c r="D207" s="40">
        <v>-12602024652.32</v>
      </c>
      <c r="E207" s="40">
        <v>-12541851064.24</v>
      </c>
      <c r="F207" s="40">
        <v>-12456431093.99</v>
      </c>
      <c r="G207" s="40">
        <v>-12414895662.370001</v>
      </c>
      <c r="H207" s="40">
        <v>-12432450873.119999</v>
      </c>
      <c r="I207" s="40">
        <v>-12488909379.35</v>
      </c>
      <c r="J207" s="40">
        <v>-12510155829.6</v>
      </c>
      <c r="K207" s="40">
        <v>-12549509246.58</v>
      </c>
      <c r="L207" s="40">
        <v>-12755070345.659998</v>
      </c>
      <c r="M207" s="40">
        <v>-13028285353</v>
      </c>
      <c r="N207" s="40">
        <v>-12964100505.320002</v>
      </c>
      <c r="O207" s="40">
        <f>(B207+N207+SUM(C207:M207)*2)/24</f>
        <v>-12598250255.068335</v>
      </c>
    </row>
    <row r="208" spans="1:15" ht="13.5" thickTop="1" x14ac:dyDescent="0.2">
      <c r="A208" s="19"/>
    </row>
    <row r="209" spans="2:15" ht="15" x14ac:dyDescent="0.25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2:15" x14ac:dyDescent="0.2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</row>
    <row r="211" spans="2:15" x14ac:dyDescent="0.2">
      <c r="B211" s="7">
        <f>+B207+B121</f>
        <v>0</v>
      </c>
      <c r="C211" s="7">
        <f t="shared" ref="C211:O211" si="19">+C207+C121</f>
        <v>0</v>
      </c>
      <c r="D211" s="7">
        <f t="shared" si="19"/>
        <v>0</v>
      </c>
      <c r="E211" s="7">
        <f t="shared" si="19"/>
        <v>0</v>
      </c>
      <c r="F211" s="7">
        <f t="shared" si="19"/>
        <v>0</v>
      </c>
      <c r="G211" s="7">
        <f t="shared" si="19"/>
        <v>0</v>
      </c>
      <c r="H211" s="7">
        <f t="shared" si="19"/>
        <v>0</v>
      </c>
      <c r="I211" s="7">
        <f t="shared" si="19"/>
        <v>0</v>
      </c>
      <c r="J211" s="7">
        <f t="shared" si="19"/>
        <v>0</v>
      </c>
      <c r="K211" s="7">
        <f t="shared" si="19"/>
        <v>0</v>
      </c>
      <c r="L211" s="7">
        <f t="shared" si="19"/>
        <v>0</v>
      </c>
      <c r="M211" s="7">
        <f t="shared" si="19"/>
        <v>0</v>
      </c>
      <c r="N211" s="7">
        <f t="shared" si="19"/>
        <v>0</v>
      </c>
      <c r="O211" s="7">
        <f t="shared" si="19"/>
        <v>0</v>
      </c>
    </row>
    <row r="212" spans="2:15" x14ac:dyDescent="0.2">
      <c r="G212" s="43"/>
    </row>
    <row r="213" spans="2:15" x14ac:dyDescent="0.2">
      <c r="G213" s="43"/>
    </row>
    <row r="214" spans="2:15" x14ac:dyDescent="0.2">
      <c r="G214" s="43"/>
    </row>
  </sheetData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0" max="3" man="1"/>
    <brk id="121" max="3" man="1"/>
    <brk id="18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95D47D-36EC-47DE-A778-8F3759EB6380}"/>
</file>

<file path=customXml/itemProps2.xml><?xml version="1.0" encoding="utf-8"?>
<ds:datastoreItem xmlns:ds="http://schemas.openxmlformats.org/officeDocument/2006/customXml" ds:itemID="{D62B4A7A-C389-48B5-A04E-3342A63541A6}"/>
</file>

<file path=customXml/itemProps3.xml><?xml version="1.0" encoding="utf-8"?>
<ds:datastoreItem xmlns:ds="http://schemas.openxmlformats.org/officeDocument/2006/customXml" ds:itemID="{72E6EB45-E0CC-48C8-BAB3-1510A5FA6753}"/>
</file>

<file path=customXml/itemProps4.xml><?xml version="1.0" encoding="utf-8"?>
<ds:datastoreItem xmlns:ds="http://schemas.openxmlformats.org/officeDocument/2006/customXml" ds:itemID="{B7C3F0F1-C5F9-4430-9187-2586C3DB9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SFree</cp:lastModifiedBy>
  <cp:lastPrinted>2018-10-26T23:44:44Z</cp:lastPrinted>
  <dcterms:created xsi:type="dcterms:W3CDTF">2017-08-23T22:09:03Z</dcterms:created>
  <dcterms:modified xsi:type="dcterms:W3CDTF">2019-03-29T00:32:52Z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NEW-PSE-WP-SEF-5.04E-6.04G-BalSht-Jun18CBR.xlsx</vt:lpwstr>
  </property>
  <property fmtid="{D5CDD505-2E9C-101B-9397-08002B2CF9AE}" pid="3" name="ContentTypeId">
    <vt:lpwstr>0x0101006E56B4D1795A2E4DB2F0B01679ED314A00B45ED0A597349542A05BF035DA7A1B5D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