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30F0669E-24D1-4545-84CF-EBDB0039FD66}" xr6:coauthVersionLast="47" xr6:coauthVersionMax="47" xr10:uidLastSave="{00000000-0000-0000-0000-000000000000}"/>
  <bookViews>
    <workbookView xWindow="19080" yWindow="480" windowWidth="19440" windowHeight="15000" xr2:uid="{A188591F-0A96-44AD-884A-A0964DB857A5}"/>
  </bookViews>
  <sheets>
    <sheet name="4.5" sheetId="1" r:id="rId1"/>
    <sheet name="4.5.1" sheetId="2" r:id="rId2"/>
    <sheet name="4.5.2" sheetId="3" r:id="rId3"/>
    <sheet name="4.5.3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___j1" localSheetId="2" hidden="1">{"PRINT",#N/A,TRUE,"APPA";"PRINT",#N/A,TRUE,"APS";"PRINT",#N/A,TRUE,"BHPL";"PRINT",#N/A,TRUE,"BHPL2";"PRINT",#N/A,TRUE,"CDWR";"PRINT",#N/A,TRUE,"EWEB";"PRINT",#N/A,TRUE,"LADWP";"PRINT",#N/A,TRUE,"NEVBASE"}</definedName>
    <definedName name="____j1" localSheetId="3" hidden="1">{"PRINT",#N/A,TRUE,"APPA";"PRINT",#N/A,TRUE,"APS";"PRINT",#N/A,TRUE,"BHPL";"PRINT",#N/A,TRUE,"BHPL2";"PRINT",#N/A,TRUE,"CDWR";"PRINT",#N/A,TRUE,"EWEB";"PRINT",#N/A,TRUE,"LADWP";"PRINT",#N/A,TRUE,"NEVBASE"}</definedName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localSheetId="2" hidden="1">{"PRINT",#N/A,TRUE,"APPA";"PRINT",#N/A,TRUE,"APS";"PRINT",#N/A,TRUE,"BHPL";"PRINT",#N/A,TRUE,"BHPL2";"PRINT",#N/A,TRUE,"CDWR";"PRINT",#N/A,TRUE,"EWEB";"PRINT",#N/A,TRUE,"LADWP";"PRINT",#N/A,TRUE,"NEVBASE"}</definedName>
    <definedName name="____j2" localSheetId="3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localSheetId="2" hidden="1">{"PRINT",#N/A,TRUE,"APPA";"PRINT",#N/A,TRUE,"APS";"PRINT",#N/A,TRUE,"BHPL";"PRINT",#N/A,TRUE,"BHPL2";"PRINT",#N/A,TRUE,"CDWR";"PRINT",#N/A,TRUE,"EWEB";"PRINT",#N/A,TRUE,"LADWP";"PRINT",#N/A,TRUE,"NEVBASE"}</definedName>
    <definedName name="____j3" localSheetId="3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localSheetId="2" hidden="1">{"PRINT",#N/A,TRUE,"APPA";"PRINT",#N/A,TRUE,"APS";"PRINT",#N/A,TRUE,"BHPL";"PRINT",#N/A,TRUE,"BHPL2";"PRINT",#N/A,TRUE,"CDWR";"PRINT",#N/A,TRUE,"EWEB";"PRINT",#N/A,TRUE,"LADWP";"PRINT",#N/A,TRUE,"NEVBASE"}</definedName>
    <definedName name="____j4" localSheetId="3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localSheetId="2" hidden="1">{"PRINT",#N/A,TRUE,"APPA";"PRINT",#N/A,TRUE,"APS";"PRINT",#N/A,TRUE,"BHPL";"PRINT",#N/A,TRUE,"BHPL2";"PRINT",#N/A,TRUE,"CDWR";"PRINT",#N/A,TRUE,"EWEB";"PRINT",#N/A,TRUE,"LADWP";"PRINT",#N/A,TRUE,"NEVBASE"}</definedName>
    <definedName name="____j5" localSheetId="3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_OM1" localSheetId="2" hidden="1">{#N/A,#N/A,FALSE,"Summary";#N/A,#N/A,FALSE,"SmPlants";#N/A,#N/A,FALSE,"Utah";#N/A,#N/A,FALSE,"Idaho";#N/A,#N/A,FALSE,"Lewis River";#N/A,#N/A,FALSE,"NrthUmpq";#N/A,#N/A,FALSE,"KlamRog"}</definedName>
    <definedName name="____OM1" localSheetId="3" hidden="1">{#N/A,#N/A,FALSE,"Summary";#N/A,#N/A,FALSE,"SmPlants";#N/A,#N/A,FALSE,"Utah";#N/A,#N/A,FALSE,"Idaho";#N/A,#N/A,FALSE,"Lewis River";#N/A,#N/A,FALSE,"NrthUmpq";#N/A,#N/A,FALSE,"KlamRog"}</definedName>
    <definedName name="____OM1" hidden="1">{#N/A,#N/A,FALSE,"Summary";#N/A,#N/A,FALSE,"SmPlants";#N/A,#N/A,FALSE,"Utah";#N/A,#N/A,FALSE,"Idaho";#N/A,#N/A,FALSE,"Lewis River";#N/A,#N/A,FALSE,"NrthUmpq";#N/A,#N/A,FALSE,"KlamRog"}</definedName>
    <definedName name="___j1" localSheetId="2" hidden="1">{"PRINT",#N/A,TRUE,"APPA";"PRINT",#N/A,TRUE,"APS";"PRINT",#N/A,TRUE,"BHPL";"PRINT",#N/A,TRUE,"BHPL2";"PRINT",#N/A,TRUE,"CDWR";"PRINT",#N/A,TRUE,"EWEB";"PRINT",#N/A,TRUE,"LADWP";"PRINT",#N/A,TRUE,"NEVBASE"}</definedName>
    <definedName name="___j1" localSheetId="3" hidden="1">{"PRINT",#N/A,TRUE,"APPA";"PRINT",#N/A,TRUE,"APS";"PRINT",#N/A,TRUE,"BHPL";"PRINT",#N/A,TRUE,"BHPL2";"PRINT",#N/A,TRUE,"CDWR";"PRINT",#N/A,TRUE,"EWEB";"PRINT",#N/A,TRUE,"LADWP";"PRINT",#N/A,TRUE,"NEVBASE"}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localSheetId="2" hidden="1">{"PRINT",#N/A,TRUE,"APPA";"PRINT",#N/A,TRUE,"APS";"PRINT",#N/A,TRUE,"BHPL";"PRINT",#N/A,TRUE,"BHPL2";"PRINT",#N/A,TRUE,"CDWR";"PRINT",#N/A,TRUE,"EWEB";"PRINT",#N/A,TRUE,"LADWP";"PRINT",#N/A,TRUE,"NEVBASE"}</definedName>
    <definedName name="___j2" localSheetId="3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localSheetId="2" hidden="1">{"PRINT",#N/A,TRUE,"APPA";"PRINT",#N/A,TRUE,"APS";"PRINT",#N/A,TRUE,"BHPL";"PRINT",#N/A,TRUE,"BHPL2";"PRINT",#N/A,TRUE,"CDWR";"PRINT",#N/A,TRUE,"EWEB";"PRINT",#N/A,TRUE,"LADWP";"PRINT",#N/A,TRUE,"NEVBASE"}</definedName>
    <definedName name="___j3" localSheetId="3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localSheetId="2" hidden="1">{"PRINT",#N/A,TRUE,"APPA";"PRINT",#N/A,TRUE,"APS";"PRINT",#N/A,TRUE,"BHPL";"PRINT",#N/A,TRUE,"BHPL2";"PRINT",#N/A,TRUE,"CDWR";"PRINT",#N/A,TRUE,"EWEB";"PRINT",#N/A,TRUE,"LADWP";"PRINT",#N/A,TRUE,"NEVBASE"}</definedName>
    <definedName name="___j4" localSheetId="3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localSheetId="2" hidden="1">{"PRINT",#N/A,TRUE,"APPA";"PRINT",#N/A,TRUE,"APS";"PRINT",#N/A,TRUE,"BHPL";"PRINT",#N/A,TRUE,"BHPL2";"PRINT",#N/A,TRUE,"CDWR";"PRINT",#N/A,TRUE,"EWEB";"PRINT",#N/A,TRUE,"LADWP";"PRINT",#N/A,TRUE,"NEVBASE"}</definedName>
    <definedName name="___j5" localSheetId="3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OM1" localSheetId="2" hidden="1">{#N/A,#N/A,FALSE,"Summary";#N/A,#N/A,FALSE,"SmPlants";#N/A,#N/A,FALSE,"Utah";#N/A,#N/A,FALSE,"Idaho";#N/A,#N/A,FALSE,"Lewis River";#N/A,#N/A,FALSE,"NrthUmpq";#N/A,#N/A,FALSE,"KlamRog"}</definedName>
    <definedName name="___OM1" localSheetId="3" hidden="1">{#N/A,#N/A,FALSE,"Summary";#N/A,#N/A,FALSE,"SmPlants";#N/A,#N/A,FALSE,"Utah";#N/A,#N/A,FALSE,"Idaho";#N/A,#N/A,FALSE,"Lewis River";#N/A,#N/A,FALSE,"NrthUmpq";#N/A,#N/A,FALSE,"KlamRog"}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123Graph_A" localSheetId="2" hidden="1">[1]Inputs!#REF!</definedName>
    <definedName name="__123Graph_A" localSheetId="3" hidden="1">[2]Inputs!#REF!</definedName>
    <definedName name="__123Graph_A" hidden="1">[3]Inputs!#REF!</definedName>
    <definedName name="__123Graph_B" localSheetId="2" hidden="1">[1]Inputs!#REF!</definedName>
    <definedName name="__123Graph_B" localSheetId="3" hidden="1">[2]Inputs!#REF!</definedName>
    <definedName name="__123Graph_B" hidden="1">[3]Inputs!#REF!</definedName>
    <definedName name="__123Graph_D" localSheetId="2" hidden="1">[1]Inputs!#REF!</definedName>
    <definedName name="__123Graph_D" localSheetId="3" hidden="1">[2]Inputs!#REF!</definedName>
    <definedName name="__123Graph_D" hidden="1">[3]Inputs!#REF!</definedName>
    <definedName name="__123Graph_E" localSheetId="2" hidden="1">[4]Input!$E$22:$E$37</definedName>
    <definedName name="__123Graph_E" localSheetId="3" hidden="1">[5]Input!$E$22:$E$37</definedName>
    <definedName name="__123Graph_E" hidden="1">[6]Input!$E$22:$E$37</definedName>
    <definedName name="__123Graph_F" localSheetId="2" hidden="1">[4]Input!$D$22:$D$37</definedName>
    <definedName name="__123Graph_F" localSheetId="3" hidden="1">[5]Input!$D$22:$D$37</definedName>
    <definedName name="__123Graph_F" hidden="1">[6]Input!$D$22:$D$37</definedName>
    <definedName name="__j1" localSheetId="2" hidden="1">{"PRINT",#N/A,TRUE,"APPA";"PRINT",#N/A,TRUE,"APS";"PRINT",#N/A,TRUE,"BHPL";"PRINT",#N/A,TRUE,"BHPL2";"PRINT",#N/A,TRUE,"CDWR";"PRINT",#N/A,TRUE,"EWEB";"PRINT",#N/A,TRUE,"LADWP";"PRINT",#N/A,TRUE,"NEVBASE"}</definedName>
    <definedName name="__j1" localSheetId="3" hidden="1">{"PRINT",#N/A,TRUE,"APPA";"PRINT",#N/A,TRUE,"APS";"PRINT",#N/A,TRUE,"BHPL";"PRINT",#N/A,TRUE,"BHPL2";"PRINT",#N/A,TRUE,"CDWR";"PRINT",#N/A,TRUE,"EWEB";"PRINT",#N/A,TRUE,"LADWP";"PRINT",#N/A,TRUE,"NEVBASE"}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localSheetId="2" hidden="1">{"PRINT",#N/A,TRUE,"APPA";"PRINT",#N/A,TRUE,"APS";"PRINT",#N/A,TRUE,"BHPL";"PRINT",#N/A,TRUE,"BHPL2";"PRINT",#N/A,TRUE,"CDWR";"PRINT",#N/A,TRUE,"EWEB";"PRINT",#N/A,TRUE,"LADWP";"PRINT",#N/A,TRUE,"NEVBASE"}</definedName>
    <definedName name="__j2" localSheetId="3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localSheetId="2" hidden="1">{"PRINT",#N/A,TRUE,"APPA";"PRINT",#N/A,TRUE,"APS";"PRINT",#N/A,TRUE,"BHPL";"PRINT",#N/A,TRUE,"BHPL2";"PRINT",#N/A,TRUE,"CDWR";"PRINT",#N/A,TRUE,"EWEB";"PRINT",#N/A,TRUE,"LADWP";"PRINT",#N/A,TRUE,"NEVBASE"}</definedName>
    <definedName name="__j3" localSheetId="3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localSheetId="2" hidden="1">{"PRINT",#N/A,TRUE,"APPA";"PRINT",#N/A,TRUE,"APS";"PRINT",#N/A,TRUE,"BHPL";"PRINT",#N/A,TRUE,"BHPL2";"PRINT",#N/A,TRUE,"CDWR";"PRINT",#N/A,TRUE,"EWEB";"PRINT",#N/A,TRUE,"LADWP";"PRINT",#N/A,TRUE,"NEVBASE"}</definedName>
    <definedName name="__j4" localSheetId="3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localSheetId="2" hidden="1">{"PRINT",#N/A,TRUE,"APPA";"PRINT",#N/A,TRUE,"APS";"PRINT",#N/A,TRUE,"BHPL";"PRINT",#N/A,TRUE,"BHPL2";"PRINT",#N/A,TRUE,"CDWR";"PRINT",#N/A,TRUE,"EWEB";"PRINT",#N/A,TRUE,"LADWP";"PRINT",#N/A,TRUE,"NEVBASE"}</definedName>
    <definedName name="__j5" localSheetId="3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_OM1" localSheetId="2" hidden="1">{#N/A,#N/A,FALSE,"Summary";#N/A,#N/A,FALSE,"SmPlants";#N/A,#N/A,FALSE,"Utah";#N/A,#N/A,FALSE,"Idaho";#N/A,#N/A,FALSE,"Lewis River";#N/A,#N/A,FALSE,"NrthUmpq";#N/A,#N/A,FALSE,"KlamRog"}</definedName>
    <definedName name="__OM1" localSheetId="3" hidden="1">{#N/A,#N/A,FALSE,"Summary";#N/A,#N/A,FALSE,"SmPlants";#N/A,#N/A,FALSE,"Utah";#N/A,#N/A,FALSE,"Idaho";#N/A,#N/A,FALSE,"Lewis River";#N/A,#N/A,FALSE,"NrthUmpq";#N/A,#N/A,FALSE,"KlamRog"}</definedName>
    <definedName name="__OM1" hidden="1">{#N/A,#N/A,FALSE,"Summary";#N/A,#N/A,FALSE,"SmPlants";#N/A,#N/A,FALSE,"Utah";#N/A,#N/A,FALSE,"Idaho";#N/A,#N/A,FALSE,"Lewis River";#N/A,#N/A,FALSE,"NrthUmpq";#N/A,#N/A,FALSE,"KlamRog"}</definedName>
    <definedName name="_Fill" localSheetId="3" hidden="1">#REF!</definedName>
    <definedName name="_Fill" hidden="1">#REF!</definedName>
    <definedName name="_xlnm._FilterDatabase" localSheetId="3" hidden="1">#REF!</definedName>
    <definedName name="_xlnm._FilterDatabase" hidden="1">#REF!</definedName>
    <definedName name="_j1" localSheetId="2" hidden="1">{"PRINT",#N/A,TRUE,"APPA";"PRINT",#N/A,TRUE,"APS";"PRINT",#N/A,TRUE,"BHPL";"PRINT",#N/A,TRUE,"BHPL2";"PRINT",#N/A,TRUE,"CDWR";"PRINT",#N/A,TRUE,"EWEB";"PRINT",#N/A,TRUE,"LADWP";"PRINT",#N/A,TRUE,"NEVBASE"}</definedName>
    <definedName name="_j1" localSheetId="3" hidden="1">{"PRINT",#N/A,TRUE,"APPA";"PRINT",#N/A,TRUE,"APS";"PRINT",#N/A,TRUE,"BHPL";"PRINT",#N/A,TRUE,"BHPL2";"PRINT",#N/A,TRUE,"CDWR";"PRINT",#N/A,TRUE,"EWEB";"PRINT",#N/A,TRUE,"LADWP";"PRINT",#N/A,TRUE,"NEVBASE"}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localSheetId="2" hidden="1">{"PRINT",#N/A,TRUE,"APPA";"PRINT",#N/A,TRUE,"APS";"PRINT",#N/A,TRUE,"BHPL";"PRINT",#N/A,TRUE,"BHPL2";"PRINT",#N/A,TRUE,"CDWR";"PRINT",#N/A,TRUE,"EWEB";"PRINT",#N/A,TRUE,"LADWP";"PRINT",#N/A,TRUE,"NEVBASE"}</definedName>
    <definedName name="_j2" localSheetId="3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localSheetId="2" hidden="1">{"PRINT",#N/A,TRUE,"APPA";"PRINT",#N/A,TRUE,"APS";"PRINT",#N/A,TRUE,"BHPL";"PRINT",#N/A,TRUE,"BHPL2";"PRINT",#N/A,TRUE,"CDWR";"PRINT",#N/A,TRUE,"EWEB";"PRINT",#N/A,TRUE,"LADWP";"PRINT",#N/A,TRUE,"NEVBASE"}</definedName>
    <definedName name="_j3" localSheetId="3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localSheetId="2" hidden="1">{"PRINT",#N/A,TRUE,"APPA";"PRINT",#N/A,TRUE,"APS";"PRINT",#N/A,TRUE,"BHPL";"PRINT",#N/A,TRUE,"BHPL2";"PRINT",#N/A,TRUE,"CDWR";"PRINT",#N/A,TRUE,"EWEB";"PRINT",#N/A,TRUE,"LADWP";"PRINT",#N/A,TRUE,"NEVBASE"}</definedName>
    <definedName name="_j4" localSheetId="3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localSheetId="2" hidden="1">{"PRINT",#N/A,TRUE,"APPA";"PRINT",#N/A,TRUE,"APS";"PRINT",#N/A,TRUE,"BHPL";"PRINT",#N/A,TRUE,"BHPL2";"PRINT",#N/A,TRUE,"CDWR";"PRINT",#N/A,TRUE,"EWEB";"PRINT",#N/A,TRUE,"LADWP";"PRINT",#N/A,TRUE,"NEVBASE"}</definedName>
    <definedName name="_j5" localSheetId="3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localSheetId="2" hidden="1">#REF!</definedName>
    <definedName name="_Key1" localSheetId="3" hidden="1">#REF!</definedName>
    <definedName name="_Key1" hidden="1">#REF!</definedName>
    <definedName name="_Key2" localSheetId="3" hidden="1">#REF!</definedName>
    <definedName name="_Key2" hidden="1">#REF!</definedName>
    <definedName name="_nofill" localSheetId="3" hidden="1">[7]A!#REF!</definedName>
    <definedName name="_nofill" hidden="1">[7]A!#REF!</definedName>
    <definedName name="_OM1" localSheetId="2" hidden="1">{#N/A,#N/A,FALSE,"Summary";#N/A,#N/A,FALSE,"SmPlants";#N/A,#N/A,FALSE,"Utah";#N/A,#N/A,FALSE,"Idaho";#N/A,#N/A,FALSE,"Lewis River";#N/A,#N/A,FALSE,"NrthUmpq";#N/A,#N/A,FALSE,"KlamRog"}</definedName>
    <definedName name="_OM1" localSheetId="3" hidden="1">{#N/A,#N/A,FALSE,"Summary";#N/A,#N/A,FALSE,"SmPlants";#N/A,#N/A,FALSE,"Utah";#N/A,#N/A,FALSE,"Idaho";#N/A,#N/A,FALSE,"Lewis River";#N/A,#N/A,FALSE,"NrthUmpq";#N/A,#N/A,FALSE,"KlamRog"}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255</definedName>
    <definedName name="_Order2" hidden="1">0</definedName>
    <definedName name="_Sort" localSheetId="2" hidden="1">#REF!</definedName>
    <definedName name="_Sort" localSheetId="3" hidden="1">#REF!</definedName>
    <definedName name="_Sort" hidden="1">#REF!</definedName>
    <definedName name="a" hidden="1">'[8]DSM Output'!$J$21:$J$23</definedName>
    <definedName name="Access_Button1" hidden="1">"Headcount_Workbook_Schedules_List"</definedName>
    <definedName name="AccessDatabase" hidden="1">"P:\HR\SharonPlummer\Headcount Workbook.mdb"</definedName>
    <definedName name="asa" localSheetId="2" hidden="1">{"Factors Pages 1-2",#N/A,FALSE,"Factors";"Factors Page 3",#N/A,FALSE,"Factors";"Factors Page 4",#N/A,FALSE,"Factors";"Factors Page 5",#N/A,FALSE,"Factors";"Factors Pages 8-27",#N/A,FALSE,"Factors"}</definedName>
    <definedName name="asa" localSheetId="3" hidden="1">{"Factors Pages 1-2",#N/A,FALSE,"Factors";"Factors Page 3",#N/A,FALSE,"Factors";"Factors Page 4",#N/A,FALSE,"Factors";"Factors Page 5",#N/A,FALSE,"Factors";"Factors Pages 8-27",#N/A,FALSE,"Factors"}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cgf" localSheetId="2" hidden="1">{"PRINT",#N/A,TRUE,"APPA";"PRINT",#N/A,TRUE,"APS";"PRINT",#N/A,TRUE,"BHPL";"PRINT",#N/A,TRUE,"BHPL2";"PRINT",#N/A,TRUE,"CDWR";"PRINT",#N/A,TRUE,"EWEB";"PRINT",#N/A,TRUE,"LADWP";"PRINT",#N/A,TRUE,"NEVBASE"}</definedName>
    <definedName name="cgf" localSheetId="3" hidden="1">{"PRINT",#N/A,TRUE,"APPA";"PRINT",#N/A,TRUE,"APS";"PRINT",#N/A,TRUE,"BHPL";"PRINT",#N/A,TRUE,"BHPL2";"PRINT",#N/A,TRUE,"CDWR";"PRINT",#N/A,TRUE,"EWEB";"PRINT",#N/A,TRUE,"LADWP";"PRINT",#N/A,TRUE,"NEVBASE"}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ombined1" localSheetId="2" hidden="1">{"YTD-Total",#N/A,TRUE,"Provision";"YTD-Utility",#N/A,TRUE,"Prov Utility";"YTD-NonUtility",#N/A,TRUE,"Prov NonUtility"}</definedName>
    <definedName name="combined1" localSheetId="3" hidden="1">{"YTD-Total",#N/A,TRUE,"Provision";"YTD-Utility",#N/A,TRUE,"Prov Utility";"YTD-NonUtility",#N/A,TRUE,"Prov NonUtility"}</definedName>
    <definedName name="combined1" hidden="1">{"YTD-Total",#N/A,TRUE,"Provision";"YTD-Utility",#N/A,TRUE,"Prov Utility";"YTD-NonUtility",#N/A,TRUE,"Prov NonUtility"}</definedName>
    <definedName name="dfd" localSheetId="2" hidden="1">{#N/A,#N/A,FALSE,"CHECKREQ"}</definedName>
    <definedName name="dfd" localSheetId="3" hidden="1">{#N/A,#N/A,FALSE,"CHECKREQ"}</definedName>
    <definedName name="dfd" hidden="1">{#N/A,#N/A,FALSE,"CHECKREQ"}</definedName>
    <definedName name="dfdfdfd" localSheetId="2" hidden="1">{#N/A,#N/A,FALSE,"CHECKREQ"}</definedName>
    <definedName name="dfdfdfd" localSheetId="3" hidden="1">{#N/A,#N/A,FALSE,"CHECKREQ"}</definedName>
    <definedName name="dfdfdfd" hidden="1">{#N/A,#N/A,FALSE,"CHECKREQ"}</definedName>
    <definedName name="DUDE" localSheetId="3" hidden="1">#REF!</definedName>
    <definedName name="DUDE" hidden="1">#REF!</definedName>
    <definedName name="energy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" localSheetId="2" hidden="1">{#N/A,#N/A,FALSE,"CHECKREQ"}</definedName>
    <definedName name="f" localSheetId="3" hidden="1">{#N/A,#N/A,FALSE,"CHECKREQ"}</definedName>
    <definedName name="f" hidden="1">{#N/A,#N/A,FALSE,"CHECKREQ"}</definedName>
    <definedName name="fdf" localSheetId="2" hidden="1">{#N/A,#N/A,FALSE,"CHECKREQ"}</definedName>
    <definedName name="fdf" localSheetId="3" hidden="1">{#N/A,#N/A,FALSE,"CHECKREQ"}</definedName>
    <definedName name="fdf" hidden="1">{#N/A,#N/A,FALSE,"CHECKREQ"}</definedName>
    <definedName name="foo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iend" localSheetId="2" hidden="1">{"PRINT",#N/A,TRUE,"APPA";"PRINT",#N/A,TRUE,"APS";"PRINT",#N/A,TRUE,"BHPL";"PRINT",#N/A,TRUE,"BHPL2";"PRINT",#N/A,TRUE,"CDWR";"PRINT",#N/A,TRUE,"EWEB";"PRINT",#N/A,TRUE,"LADWP";"PRINT",#N/A,TRUE,"NEVBASE"}</definedName>
    <definedName name="friend" localSheetId="3" hidden="1">{"PRINT",#N/A,TRUE,"APPA";"PRINT",#N/A,TRUE,"APS";"PRINT",#N/A,TRUE,"BHPL";"PRINT",#N/A,TRUE,"BHPL2";"PRINT",#N/A,TRUE,"CDWR";"PRINT",#N/A,TRUE,"EWEB";"PRINT",#N/A,TRUE,"LADWP";"PRINT",#N/A,TRUE,"NEVBASE"}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HROptim" localSheetId="2" hidden="1">{#N/A,#N/A,FALSE,"Summary";#N/A,#N/A,FALSE,"SmPlants";#N/A,#N/A,FALSE,"Utah";#N/A,#N/A,FALSE,"Idaho";#N/A,#N/A,FALSE,"Lewis River";#N/A,#N/A,FALSE,"NrthUmpq";#N/A,#N/A,FALSE,"KlamRog"}</definedName>
    <definedName name="HROptim" localSheetId="3" hidden="1">{#N/A,#N/A,FALSE,"Summary";#N/A,#N/A,FALSE,"SmPlants";#N/A,#N/A,FALSE,"Utah";#N/A,#N/A,FALSE,"Idaho";#N/A,#N/A,FALSE,"Lewis River";#N/A,#N/A,FALSE,"NrthUmpq";#N/A,#N/A,FALSE,"KlamRog"}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inventory" localSheetId="2" hidden="1">{#N/A,#N/A,FALSE,"Summary";#N/A,#N/A,FALSE,"SmPlants";#N/A,#N/A,FALSE,"Utah";#N/A,#N/A,FALSE,"Idaho";#N/A,#N/A,FALSE,"Lewis River";#N/A,#N/A,FALSE,"NrthUmpq";#N/A,#N/A,FALSE,"KlamRog"}</definedName>
    <definedName name="inventory" localSheetId="3" hidden="1">{#N/A,#N/A,FALSE,"Summary";#N/A,#N/A,FALSE,"SmPlants";#N/A,#N/A,FALSE,"Utah";#N/A,#N/A,FALSE,"Idaho";#N/A,#N/A,FALSE,"Lewis River";#N/A,#N/A,FALSE,"NrthUmpq";#N/A,#N/A,FALSE,"KlamRog"}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41449.5882638889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junk" localSheetId="2" hidden="1">{"PRINT",#N/A,TRUE,"APPA";"PRINT",#N/A,TRUE,"APS";"PRINT",#N/A,TRUE,"BHPL";"PRINT",#N/A,TRUE,"BHPL2";"PRINT",#N/A,TRUE,"CDWR";"PRINT",#N/A,TRUE,"EWEB";"PRINT",#N/A,TRUE,"LADWP";"PRINT",#N/A,TRUE,"NEVBASE"}</definedName>
    <definedName name="junk" localSheetId="3" hidden="1">{"PRINT",#N/A,TRUE,"APPA";"PRINT",#N/A,TRUE,"APS";"PRINT",#N/A,TRUE,"BHPL";"PRINT",#N/A,TRUE,"BHPL2";"PRINT",#N/A,TRUE,"CDWR";"PRINT",#N/A,TRUE,"EWEB";"PRINT",#N/A,TRUE,"LADWP";"PRINT",#N/A,TRUE,"NEVBASE"}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2" localSheetId="2" hidden="1">{"PRINT",#N/A,TRUE,"APPA";"PRINT",#N/A,TRUE,"APS";"PRINT",#N/A,TRUE,"BHPL";"PRINT",#N/A,TRUE,"BHPL2";"PRINT",#N/A,TRUE,"CDWR";"PRINT",#N/A,TRUE,"EWEB";"PRINT",#N/A,TRUE,"LADWP";"PRINT",#N/A,TRUE,"NEVBASE"}</definedName>
    <definedName name="junk2" localSheetId="3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localSheetId="2" hidden="1">{"PRINT",#N/A,TRUE,"APPA";"PRINT",#N/A,TRUE,"APS";"PRINT",#N/A,TRUE,"BHPL";"PRINT",#N/A,TRUE,"BHPL2";"PRINT",#N/A,TRUE,"CDWR";"PRINT",#N/A,TRUE,"EWEB";"PRINT",#N/A,TRUE,"LADWP";"PRINT",#N/A,TRUE,"NEVBASE"}</definedName>
    <definedName name="junk3" localSheetId="3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localSheetId="2" hidden="1">{"PRINT",#N/A,TRUE,"APPA";"PRINT",#N/A,TRUE,"APS";"PRINT",#N/A,TRUE,"BHPL";"PRINT",#N/A,TRUE,"BHPL2";"PRINT",#N/A,TRUE,"CDWR";"PRINT",#N/A,TRUE,"EWEB";"PRINT",#N/A,TRUE,"LADWP";"PRINT",#N/A,TRUE,"NEVBASE"}</definedName>
    <definedName name="junk4" localSheetId="3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Keep" localSheetId="1" hidden="1">{"PRINT",#N/A,TRUE,"APPA";"PRINT",#N/A,TRUE,"APS";"PRINT",#N/A,TRUE,"BHPL";"PRINT",#N/A,TRUE,"BHPL2";"PRINT",#N/A,TRUE,"CDWR";"PRINT",#N/A,TRUE,"EWEB";"PRINT",#N/A,TRUE,"LADWP";"PRINT",#N/A,TRUE,"NEVBASE"}</definedName>
    <definedName name="Keep" localSheetId="2" hidden="1">{"PRINT",#N/A,TRUE,"APPA";"PRINT",#N/A,TRUE,"APS";"PRINT",#N/A,TRUE,"BHPL";"PRINT",#N/A,TRUE,"BHPL2";"PRINT",#N/A,TRUE,"CDWR";"PRINT",#N/A,TRUE,"EWEB";"PRINT",#N/A,TRUE,"LADWP";"PRINT",#N/A,TRUE,"NEVBASE"}</definedName>
    <definedName name="Keep" localSheetId="3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1" hidden="1">{"PRINT",#N/A,TRUE,"APPA";"PRINT",#N/A,TRUE,"APS";"PRINT",#N/A,TRUE,"BHPL";"PRINT",#N/A,TRUE,"BHPL2";"PRINT",#N/A,TRUE,"CDWR";"PRINT",#N/A,TRUE,"EWEB";"PRINT",#N/A,TRUE,"LADWP";"PRINT",#N/A,TRUE,"NEVBASE"}</definedName>
    <definedName name="keep2" localSheetId="2" hidden="1">{"PRINT",#N/A,TRUE,"APPA";"PRINT",#N/A,TRUE,"APS";"PRINT",#N/A,TRUE,"BHPL";"PRINT",#N/A,TRUE,"BHPL2";"PRINT",#N/A,TRUE,"CDWR";"PRINT",#N/A,TRUE,"EWEB";"PRINT",#N/A,TRUE,"LADWP";"PRINT",#N/A,TRUE,"NEVBASE"}</definedName>
    <definedName name="keep2" localSheetId="3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imcount" hidden="1">1</definedName>
    <definedName name="ListOffset" hidden="1">1</definedName>
    <definedName name="Master" localSheetId="2" hidden="1">{#N/A,#N/A,FALSE,"Actual";#N/A,#N/A,FALSE,"Normalized";#N/A,#N/A,FALSE,"Electric Actual";#N/A,#N/A,FALSE,"Electric Normalized"}</definedName>
    <definedName name="Master" localSheetId="3" hidden="1">{#N/A,#N/A,FALSE,"Actual";#N/A,#N/A,FALSE,"Normalized";#N/A,#N/A,FALSE,"Electric Actual";#N/A,#N/A,FALSE,"Electric Normalized"}</definedName>
    <definedName name="Master" hidden="1">{#N/A,#N/A,FALSE,"Actual";#N/A,#N/A,FALSE,"Normalized";#N/A,#N/A,FALSE,"Electric Actual";#N/A,#N/A,FALSE,"Electric Normalized"}</definedName>
    <definedName name="mmm" localSheetId="2" hidden="1">{"PRINT",#N/A,TRUE,"APPA";"PRINT",#N/A,TRUE,"APS";"PRINT",#N/A,TRUE,"BHPL";"PRINT",#N/A,TRUE,"BHPL2";"PRINT",#N/A,TRUE,"CDWR";"PRINT",#N/A,TRUE,"EWEB";"PRINT",#N/A,TRUE,"LADWP";"PRINT",#N/A,TRUE,"NEVBASE"}</definedName>
    <definedName name="mmm" localSheetId="3" hidden="1">{"PRINT",#N/A,TRUE,"APPA";"PRINT",#N/A,TRUE,"APS";"PRINT",#N/A,TRUE,"BHPL";"PRINT",#N/A,TRUE,"BHPL2";"PRINT",#N/A,TRUE,"CDWR";"PRINT",#N/A,TRUE,"EWEB";"PRINT",#N/A,TRUE,"LADWP";"PRINT",#N/A,TRUE,"NEVBASE"}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n" localSheetId="2" hidden="1">[7]A!#REF!</definedName>
    <definedName name="n" localSheetId="3" hidden="1">[7]A!#REF!</definedName>
    <definedName name="n" hidden="1">[7]A!#REF!</definedName>
    <definedName name="OHSch10YR" localSheetId="2" hidden="1">{#N/A,#N/A,FALSE,"Summary";#N/A,#N/A,FALSE,"SmPlants";#N/A,#N/A,FALSE,"Utah";#N/A,#N/A,FALSE,"Idaho";#N/A,#N/A,FALSE,"Lewis River";#N/A,#N/A,FALSE,"NrthUmpq";#N/A,#N/A,FALSE,"KlamRog"}</definedName>
    <definedName name="OHSch10YR" localSheetId="3" hidden="1">{#N/A,#N/A,FALSE,"Summary";#N/A,#N/A,FALSE,"SmPlants";#N/A,#N/A,FALSE,"Utah";#N/A,#N/A,FALSE,"Idaho";#N/A,#N/A,FALSE,"Lewis River";#N/A,#N/A,FALSE,"NrthUmpq";#N/A,#N/A,FALSE,"KlamRog"}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localSheetId="2" hidden="1">{#N/A,#N/A,FALSE,"Summary";#N/A,#N/A,FALSE,"SmPlants";#N/A,#N/A,FALSE,"Utah";#N/A,#N/A,FALSE,"Idaho";#N/A,#N/A,FALSE,"Lewis River";#N/A,#N/A,FALSE,"NrthUmpq";#N/A,#N/A,FALSE,"KlamRog"}</definedName>
    <definedName name="om" localSheetId="3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thers" localSheetId="2" hidden="1">{"Factors Pages 1-2",#N/A,FALSE,"Factors";"Factors Page 3",#N/A,FALSE,"Factors";"Factors Page 4",#N/A,FALSE,"Factors";"Factors Page 5",#N/A,FALSE,"Factors";"Factors Pages 8-27",#N/A,FALSE,"Factors"}</definedName>
    <definedName name="others" localSheetId="3" hidden="1">{"Factors Pages 1-2",#N/A,FALSE,"Factors";"Factors Page 3",#N/A,FALSE,"Factors";"Factors Page 4",#N/A,FALSE,"Factors";"Factors Page 5",#N/A,FALSE,"Factors";"Factors Pages 8-27",#N/A,FALSE,"Factors"}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ete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ricingInfo" localSheetId="2" hidden="1">[9]Inputs!#REF!</definedName>
    <definedName name="PricingInfo" localSheetId="3" hidden="1">[10]Inputs!#REF!</definedName>
    <definedName name="PricingInfo" hidden="1">[11]Inputs!#REF!</definedName>
    <definedName name="_xlnm.Print_Area" localSheetId="0">'4.5'!$A$1:$J$65</definedName>
    <definedName name="retail" localSheetId="2" hidden="1">{#N/A,#N/A,FALSE,"Loans";#N/A,#N/A,FALSE,"Program Costs";#N/A,#N/A,FALSE,"Measures";#N/A,#N/A,FALSE,"Net Lost Rev";#N/A,#N/A,FALSE,"Incentive"}</definedName>
    <definedName name="retail" localSheetId="3" hidden="1">{#N/A,#N/A,FALSE,"Loans";#N/A,#N/A,FALSE,"Program Costs";#N/A,#N/A,FALSE,"Measures";#N/A,#N/A,FALSE,"Net Lost Rev";#N/A,#N/A,FALSE,"Incentive"}</definedName>
    <definedName name="retail" hidden="1">{#N/A,#N/A,FALSE,"Loans";#N/A,#N/A,FALSE,"Program Costs";#N/A,#N/A,FALSE,"Measures";#N/A,#N/A,FALSE,"Net Lost Rev";#N/A,#N/A,FALSE,"Incentive"}</definedName>
    <definedName name="retail_CC" localSheetId="2" hidden="1">{#N/A,#N/A,FALSE,"Loans";#N/A,#N/A,FALSE,"Program Costs";#N/A,#N/A,FALSE,"Measures";#N/A,#N/A,FALSE,"Net Lost Rev";#N/A,#N/A,FALSE,"Incentive"}</definedName>
    <definedName name="retail_CC" localSheetId="3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2" hidden="1">{#N/A,#N/A,FALSE,"Loans";#N/A,#N/A,FALSE,"Program Costs";#N/A,#N/A,FALSE,"Measures";#N/A,#N/A,FALSE,"Net Lost Rev";#N/A,#N/A,FALSE,"Incentive"}</definedName>
    <definedName name="retail_CC1" localSheetId="3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rr" localSheetId="2" hidden="1">{"PRINT",#N/A,TRUE,"APPA";"PRINT",#N/A,TRUE,"APS";"PRINT",#N/A,TRUE,"BHPL";"PRINT",#N/A,TRUE,"BHPL2";"PRINT",#N/A,TRUE,"CDWR";"PRINT",#N/A,TRUE,"EWEB";"PRINT",#N/A,TRUE,"LADWP";"PRINT",#N/A,TRUE,"NEVBASE"}</definedName>
    <definedName name="rrr" localSheetId="3" hidden="1">{"PRINT",#N/A,TRUE,"APPA";"PRINT",#N/A,TRUE,"APS";"PRINT",#N/A,TRUE,"BHPL";"PRINT",#N/A,TRUE,"BHPL2";"PRINT",#N/A,TRUE,"CDWR";"PRINT",#N/A,TRUE,"EWEB";"PRINT",#N/A,TRUE,"LADWP";"PRINT",#N/A,TRUE,"NEVBASE"}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PBEXrevision" hidden="1">1</definedName>
    <definedName name="SAPBEXsysID" hidden="1">"BWP"</definedName>
    <definedName name="SAPBEXwbID" hidden="1">"45FIHJWMI3GHFVKWLVCY66MTN"</definedName>
    <definedName name="shit" localSheetId="1" hidden="1">{"PRINT",#N/A,TRUE,"APPA";"PRINT",#N/A,TRUE,"APS";"PRINT",#N/A,TRUE,"BHPL";"PRINT",#N/A,TRUE,"BHPL2";"PRINT",#N/A,TRUE,"CDWR";"PRINT",#N/A,TRUE,"EWEB";"PRINT",#N/A,TRUE,"LADWP";"PRINT",#N/A,TRUE,"NEVBASE"}</definedName>
    <definedName name="shit" localSheetId="2" hidden="1">{"PRINT",#N/A,TRUE,"APPA";"PRINT",#N/A,TRUE,"APS";"PRINT",#N/A,TRUE,"BHPL";"PRINT",#N/A,TRUE,"BHPL2";"PRINT",#N/A,TRUE,"CDWR";"PRINT",#N/A,TRUE,"EWEB";"PRINT",#N/A,TRUE,"LADWP";"PRINT",#N/A,TRUE,"NEVBASE"}</definedName>
    <definedName name="shit" localSheetId="3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pippw" localSheetId="2" hidden="1">{#N/A,#N/A,FALSE,"Actual";#N/A,#N/A,FALSE,"Normalized";#N/A,#N/A,FALSE,"Electric Actual";#N/A,#N/A,FALSE,"Electric Normalized"}</definedName>
    <definedName name="spippw" localSheetId="3" hidden="1">{#N/A,#N/A,FALSE,"Actual";#N/A,#N/A,FALSE,"Normalized";#N/A,#N/A,FALSE,"Electric Actual";#N/A,#N/A,FALSE,"Electric Normalized"}</definedName>
    <definedName name="spippw" hidden="1">{#N/A,#N/A,FALSE,"Actual";#N/A,#N/A,FALSE,"Normalized";#N/A,#N/A,FALSE,"Electric Actual";#N/A,#N/A,FALSE,"Electric Normalized"}</definedName>
    <definedName name="standard1" localSheetId="2" hidden="1">{"YTD-Total",#N/A,FALSE,"Provision"}</definedName>
    <definedName name="standard1" localSheetId="3" hidden="1">{"YTD-Total",#N/A,FALSE,"Provision"}</definedName>
    <definedName name="standard1" hidden="1">{"YTD-Total",#N/A,FALSE,"Provision"}</definedName>
    <definedName name="test" localSheetId="3" hidden="1">#REF!</definedName>
    <definedName name="test" hidden="1">#REF!</definedName>
    <definedName name="w" localSheetId="2" hidden="1">[12]Inputs!#REF!</definedName>
    <definedName name="w" localSheetId="3" hidden="1">[13]Inputs!#REF!</definedName>
    <definedName name="w" hidden="1">[14]Inputs!#REF!</definedName>
    <definedName name="wrn.1996._.Hydro._.5._.Year._.Forecast._.Budget." localSheetId="2" hidden="1">{#N/A,#N/A,FALSE,"Summary";#N/A,#N/A,FALSE,"SmPlants";#N/A,#N/A,FALSE,"Utah";#N/A,#N/A,FALSE,"Idaho";#N/A,#N/A,FALSE,"Lewis River";#N/A,#N/A,FALSE,"NrthUmpq";#N/A,#N/A,FALSE,"KlamRog"}</definedName>
    <definedName name="wrn.1996._.Hydro._.5._.Year._.Forecast._.Budget." localSheetId="3" hidden="1">{#N/A,#N/A,FALSE,"Summary";#N/A,#N/A,FALSE,"SmPlants";#N/A,#N/A,FALSE,"Utah";#N/A,#N/A,FALSE,"Idaho";#N/A,#N/A,FALSE,"Lewis River";#N/A,#N/A,FALSE,"NrthUmpq";#N/A,#N/A,FALSE,"KlamRog"}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dj._.Back_Up." localSheetId="2" hidden="1">{"Page 3.4.1",#N/A,FALSE,"Totals";"Page 3.4.2",#N/A,FALSE,"Totals"}</definedName>
    <definedName name="wrn.Adj._.Back_Up." localSheetId="3" hidden="1">{"Page 3.4.1",#N/A,FALSE,"Totals";"Page 3.4.2",#N/A,FALSE,"Totals"}</definedName>
    <definedName name="wrn.Adj._.Back_Up." hidden="1">{"Page 3.4.1",#N/A,FALSE,"Totals";"Page 3.4.2",#N/A,FALSE,"Totals"}</definedName>
    <definedName name="wrn.ALL." localSheetId="2" hidden="1">{#N/A,#N/A,FALSE,"Summary EPS";#N/A,#N/A,FALSE,"1st Qtr Electric";#N/A,#N/A,FALSE,"1st Qtr Australia";#N/A,#N/A,FALSE,"1st Qtr Telecom";#N/A,#N/A,FALSE,"1st QTR Other"}</definedName>
    <definedName name="wrn.ALL." localSheetId="3" hidden="1">{#N/A,#N/A,FALSE,"Summary EPS";#N/A,#N/A,FALSE,"1st Qtr Electric";#N/A,#N/A,FALSE,"1st Qtr Australia";#N/A,#N/A,FALSE,"1st Qtr Telecom";#N/A,#N/A,FALSE,"1st QTR Other"}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localSheetId="2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localSheetId="3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localSheetId="2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localSheetId="3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localSheetId="2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localSheetId="3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localSheetId="1" hidden="1">{#N/A,#N/A,FALSE,"Cover";#N/A,#N/A,FALSE,"Lead Sheet";#N/A,#N/A,FALSE,"T-Accounts";#N/A,#N/A,FALSE,"Jars Summary";#N/A,#N/A,FALSE,"Utah Monthly Amort";#N/A,#N/A,FALSE,"Pivot";#N/A,#N/A,FALSE,"June 2002 Writedowns";#N/A,#N/A,FALSE,"March 2003 Writedowns"}</definedName>
    <definedName name="wrn.All._.Pages." localSheetId="2" hidden="1">{#N/A,#N/A,FALSE,"Cover";#N/A,#N/A,FALSE,"Lead Sheet";#N/A,#N/A,FALSE,"T-Accounts";#N/A,#N/A,FALSE,"Jars Summary";#N/A,#N/A,FALSE,"Utah Monthly Amort";#N/A,#N/A,FALSE,"Pivot";#N/A,#N/A,FALSE,"June 2002 Writedowns";#N/A,#N/A,FALSE,"March 2003 Writedowns"}</definedName>
    <definedName name="wrn.All._.Pages." localSheetId="3" hidden="1">{#N/A,#N/A,FALSE,"Cover";#N/A,#N/A,FALSE,"Lead Sheet";#N/A,#N/A,FALSE,"T-Accounts";#N/A,#N/A,FALSE,"Jars Summary";#N/A,#N/A,FALSE,"Utah Monthly Amort";#N/A,#N/A,FALSE,"Pivot";#N/A,#N/A,FALSE,"June 2002 Writedowns";#N/A,#N/A,FALSE,"March 2003 Writedowns"}</definedName>
    <definedName name="wrn.All._.Pages." hidden="1">{#N/A,#N/A,FALSE,"Cover";#N/A,#N/A,FALSE,"Lead Sheet";#N/A,#N/A,FALSE,"T-Accounts";#N/A,#N/A,FALSE,"Jars Summary";#N/A,#N/A,FALSE,"Utah Monthly Amort";#N/A,#N/A,FALSE,"Pivot";#N/A,#N/A,FALSE,"June 2002 Writedowns";#N/A,#N/A,FALSE,"March 2003 Writedowns"}</definedName>
    <definedName name="wrn.Allocation._.factor." localSheetId="2" hidden="1">{#N/A,#N/A,TRUE,"11.1";#N/A,#N/A,TRUE,"11.2";#N/A,#N/A,TRUE,"11.3-.4";#N/A,#N/A,TRUE,"11.5-11.6";#N/A,#N/A,TRUE,"11.7-.10";#N/A,#N/A,TRUE,"11.11-11.22";#N/A,#N/A,TRUE,"11.23_ECD"}</definedName>
    <definedName name="wrn.Allocation._.factor." localSheetId="3" hidden="1">{#N/A,#N/A,TRUE,"11.1";#N/A,#N/A,TRUE,"11.2";#N/A,#N/A,TRUE,"11.3-.4";#N/A,#N/A,TRUE,"11.5-11.6";#N/A,#N/A,TRUE,"11.7-.10";#N/A,#N/A,TRUE,"11.11-11.22";#N/A,#N/A,TRUE,"11.23_ECD"}</definedName>
    <definedName name="wrn.Allocation._.factor." hidden="1">{#N/A,#N/A,TRUE,"11.1";#N/A,#N/A,TRUE,"11.2";#N/A,#N/A,TRUE,"11.3-.4";#N/A,#N/A,TRUE,"11.5-11.6";#N/A,#N/A,TRUE,"11.7-.10";#N/A,#N/A,TRUE,"11.11-11.22";#N/A,#N/A,TRUE,"11.23_ECD"}</definedName>
    <definedName name="wrn.BUS._.RPT." localSheetId="2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localSheetId="3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HECK." localSheetId="2" hidden="1">{#N/A,#N/A,FALSE,"CHECKREQ"}</definedName>
    <definedName name="wrn.CHECK." localSheetId="3" hidden="1">{#N/A,#N/A,FALSE,"CHECKREQ"}</definedName>
    <definedName name="wrn.CHECK." hidden="1">{#N/A,#N/A,FALSE,"CHECKREQ"}</definedName>
    <definedName name="wrn.Combined._.YTD." localSheetId="2" hidden="1">{"YTD-Total",#N/A,TRUE,"Provision";"YTD-Utility",#N/A,TRUE,"Prov Utility";"YTD-NonUtility",#N/A,TRUE,"Prov NonUtility"}</definedName>
    <definedName name="wrn.Combined._.YTD." localSheetId="3" hidden="1">{"YTD-Total",#N/A,TRUE,"Provision";"YTD-Utility",#N/A,TRUE,"Prov Utility";"YTD-NonUtility",#N/A,TRUE,"Prov NonUtility"}</definedName>
    <definedName name="wrn.Combined._.YTD." hidden="1">{"YTD-Total",#N/A,TRUE,"Provision";"YTD-Utility",#N/A,TRUE,"Prov Utility";"YTD-NonUtility",#N/A,TRUE,"Prov NonUtility"}</definedName>
    <definedName name="wrn.ConsolGrossGrp." localSheetId="2" hidden="1">{"Conol gross povision grouped",#N/A,FALSE,"Consol Gross";"Consol Gross Grouped",#N/A,FALSE,"Consol Gross"}</definedName>
    <definedName name="wrn.ConsolGrossGrp." localSheetId="3" hidden="1">{"Conol gross povision grouped",#N/A,FALSE,"Consol Gross";"Consol Gross Grouped",#N/A,FALSE,"Consol Gross"}</definedName>
    <definedName name="wrn.ConsolGrossGrp." hidden="1">{"Conol gross povision grouped",#N/A,FALSE,"Consol Gross";"Consol Gross Grouped",#N/A,FALSE,"Consol Gross"}</definedName>
    <definedName name="wrn.Factors._.Tab._.10." localSheetId="1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2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3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View." localSheetId="2" hidden="1">{"FullView",#N/A,FALSE,"Consltd-For contngcy"}</definedName>
    <definedName name="wrn.Full._.View." localSheetId="3" hidden="1">{"FullView",#N/A,FALSE,"Consltd-For contngcy"}</definedName>
    <definedName name="wrn.Full._.View." hidden="1">{"FullView",#N/A,FALSE,"Consltd-For contngcy"}</definedName>
    <definedName name="wrn.GLReport." localSheetId="2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localSheetId="3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Open._.Issues._.Only." localSheetId="2" hidden="1">{"Open issues Only",#N/A,FALSE,"TIMELINE"}</definedName>
    <definedName name="wrn.Open._.Issues._.Only." localSheetId="3" hidden="1">{"Open issues Only",#N/A,FALSE,"TIMELINE"}</definedName>
    <definedName name="wrn.Open._.Issues._.Only." hidden="1">{"Open issues Only",#N/A,FALSE,"TIMELINE"}</definedName>
    <definedName name="wrn.OR._.Carrying._.Charge._.JV." localSheetId="2" hidden="1">{#N/A,#N/A,FALSE,"Loans";#N/A,#N/A,FALSE,"Program Costs";#N/A,#N/A,FALSE,"Measures";#N/A,#N/A,FALSE,"Net Lost Rev";#N/A,#N/A,FALSE,"Incentive"}</definedName>
    <definedName name="wrn.OR._.Carrying._.Charge._.JV." localSheetId="3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2" hidden="1">{#N/A,#N/A,FALSE,"Loans";#N/A,#N/A,FALSE,"Program Costs";#N/A,#N/A,FALSE,"Measures";#N/A,#N/A,FALSE,"Net Lost Rev";#N/A,#N/A,FALSE,"Incentive"}</definedName>
    <definedName name="wrn.OR._.Carrying._.Charge._.JV.1" localSheetId="3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Oregon._.Rate._.case." localSheetId="2" hidden="1">{#N/A,#N/A,TRUE,"10.1_Historical Cover Sheet";#N/A,#N/A,TRUE,"10.2-10.3_Historical";#N/A,#N/A,TRUE,"10.4_Historical";#N/A,#N/A,TRUE,"10.4.1_Historical";#N/A,#N/A,TRUE,"10.7-10.17_Historical"}</definedName>
    <definedName name="wrn.Oregon._.Rate._.case." localSheetId="3" hidden="1">{#N/A,#N/A,TRUE,"10.1_Historical Cover Sheet";#N/A,#N/A,TRUE,"10.2-10.3_Historical";#N/A,#N/A,TRUE,"10.4_Historical";#N/A,#N/A,TRUE,"10.4.1_Historical";#N/A,#N/A,TRUE,"10.7-10.17_Historical"}</definedName>
    <definedName name="wrn.Oregon._.Rate._.case." hidden="1">{#N/A,#N/A,TRUE,"10.1_Historical Cover Sheet";#N/A,#N/A,TRUE,"10.2-10.3_Historical";#N/A,#N/A,TRUE,"10.4_Historical";#N/A,#N/A,TRUE,"10.4.1_Historical";#N/A,#N/A,TRUE,"10.7-10.17_Historical"}</definedName>
    <definedName name="wrn.pages.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yment._.View." localSheetId="2" hidden="1">{#N/A,#N/A,FALSE,"Consltd-For contngcy";"PaymentView",#N/A,FALSE,"Consltd-For contngcy"}</definedName>
    <definedName name="wrn.Payment._.View." localSheetId="3" hidden="1">{#N/A,#N/A,FALSE,"Consltd-For contngcy";"PaymentView",#N/A,FALSE,"Consltd-For contngcy"}</definedName>
    <definedName name="wrn.Payment._.View." hidden="1">{#N/A,#N/A,FALSE,"Consltd-For contngcy";"PaymentView",#N/A,FALSE,"Consltd-For contngcy"}</definedName>
    <definedName name="wrn.PFSreconview." localSheetId="2" hidden="1">{"PFS recon view",#N/A,FALSE,"Hyperion Proof"}</definedName>
    <definedName name="wrn.PFSreconview." localSheetId="3" hidden="1">{"PFS recon view",#N/A,FALSE,"Hyperion Proof"}</definedName>
    <definedName name="wrn.PFSreconview." hidden="1">{"PFS recon view",#N/A,FALSE,"Hyperion Proof"}</definedName>
    <definedName name="wrn.PGHCreconview." localSheetId="2" hidden="1">{"PGHC recon view",#N/A,FALSE,"Hyperion Proof"}</definedName>
    <definedName name="wrn.PGHCreconview." localSheetId="3" hidden="1">{"PGHC recon view",#N/A,FALSE,"Hyperion Proof"}</definedName>
    <definedName name="wrn.PGHCreconview." hidden="1">{"PGHC recon view",#N/A,FALSE,"Hyperion Proof"}</definedName>
    <definedName name="wrn.PHI._.all._.other._.months." localSheetId="2" hidden="1">{#N/A,#N/A,FALSE,"PHI MTD";#N/A,#N/A,FALSE,"PHI YTD"}</definedName>
    <definedName name="wrn.PHI._.all._.other._.months." localSheetId="3" hidden="1">{#N/A,#N/A,FALSE,"PHI MTD";#N/A,#N/A,FALSE,"PHI YTD"}</definedName>
    <definedName name="wrn.PHI._.all._.other._.months." hidden="1">{#N/A,#N/A,FALSE,"PHI MTD";#N/A,#N/A,FALSE,"PHI YTD"}</definedName>
    <definedName name="wrn.PHI._.only." localSheetId="2" hidden="1">{#N/A,#N/A,FALSE,"PHI"}</definedName>
    <definedName name="wrn.PHI._.only." localSheetId="3" hidden="1">{#N/A,#N/A,FALSE,"PHI"}</definedName>
    <definedName name="wrn.PHI._.only." hidden="1">{#N/A,#N/A,FALSE,"PHI"}</definedName>
    <definedName name="wrn.PHI._.Sept._.Dec._.March." localSheetId="2" hidden="1">{#N/A,#N/A,FALSE,"PHI MTD";#N/A,#N/A,FALSE,"PHI QTD";#N/A,#N/A,FALSE,"PHI YTD"}</definedName>
    <definedName name="wrn.PHI._.Sept._.Dec._.March." localSheetId="3" hidden="1">{#N/A,#N/A,FALSE,"PHI MTD";#N/A,#N/A,FALSE,"PHI QTD";#N/A,#N/A,FALSE,"PHI YTD"}</definedName>
    <definedName name="wrn.PHI._.Sept._.Dec._.March." hidden="1">{#N/A,#N/A,FALSE,"PHI MTD";#N/A,#N/A,FALSE,"PHI QTD";#N/A,#N/A,FALSE,"PHI YTD"}</definedName>
    <definedName name="wrn.PPMCoCodeView." localSheetId="2" hidden="1">{"PPM Co Code View",#N/A,FALSE,"Comp Codes"}</definedName>
    <definedName name="wrn.PPMCoCodeView." localSheetId="3" hidden="1">{"PPM Co Code View",#N/A,FALSE,"Comp Codes"}</definedName>
    <definedName name="wrn.PPMCoCodeView." hidden="1">{"PPM Co Code View",#N/A,FALSE,"Comp Codes"}</definedName>
    <definedName name="wrn.PPMreconview." localSheetId="2" hidden="1">{"PPM Recon View",#N/A,FALSE,"Hyperion Proof"}</definedName>
    <definedName name="wrn.PPMreconview." localSheetId="3" hidden="1">{"PPM Recon View",#N/A,FALSE,"Hyperion Proof"}</definedName>
    <definedName name="wrn.PPMreconview." hidden="1">{"PPM Recon View",#N/A,FALSE,"Hyperion Proof"}</definedName>
    <definedName name="wrn.ProofElectricOnly." localSheetId="2" hidden="1">{"Electric Only",#N/A,FALSE,"Hyperion Proof"}</definedName>
    <definedName name="wrn.ProofElectricOnly." localSheetId="3" hidden="1">{"Electric Only",#N/A,FALSE,"Hyperion Proof"}</definedName>
    <definedName name="wrn.ProofElectricOnly." hidden="1">{"Electric Only",#N/A,FALSE,"Hyperion Proof"}</definedName>
    <definedName name="wrn.ProofTotal." localSheetId="2" hidden="1">{"Proof Total",#N/A,FALSE,"Hyperion Proof"}</definedName>
    <definedName name="wrn.ProofTotal." localSheetId="3" hidden="1">{"Proof Total",#N/A,FALSE,"Hyperion Proof"}</definedName>
    <definedName name="wrn.ProofTotal." hidden="1">{"Proof Total",#N/A,FALSE,"Hyperion Proof"}</definedName>
    <definedName name="wrn.Reformat._.only." localSheetId="2" hidden="1">{#N/A,#N/A,FALSE,"Dec 1999 mapping"}</definedName>
    <definedName name="wrn.Reformat._.only." localSheetId="3" hidden="1">{#N/A,#N/A,FALSE,"Dec 1999 mapping"}</definedName>
    <definedName name="wrn.Reformat._.only." hidden="1">{#N/A,#N/A,FALSE,"Dec 1999 mapping"}</definedName>
    <definedName name="wrn.SALES._.VAR._.95._.BUDGET." localSheetId="1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2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3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ept._.Dec._.March._.IS." localSheetId="2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localSheetId="3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tandard." localSheetId="2" hidden="1">{"YTD-Total",#N/A,FALSE,"Provision"}</definedName>
    <definedName name="wrn.Standard." localSheetId="3" hidden="1">{"YTD-Total",#N/A,FALSE,"Provision"}</definedName>
    <definedName name="wrn.Standard." hidden="1">{"YTD-Total",#N/A,FALSE,"Provision"}</definedName>
    <definedName name="wrn.Standard._.NonUtility._.Only." localSheetId="2" hidden="1">{"YTD-NonUtility",#N/A,FALSE,"Prov NonUtility"}</definedName>
    <definedName name="wrn.Standard._.NonUtility._.Only." localSheetId="3" hidden="1">{"YTD-NonUtility",#N/A,FALSE,"Prov NonUtility"}</definedName>
    <definedName name="wrn.Standard._.NonUtility._.Only." hidden="1">{"YTD-NonUtility",#N/A,FALSE,"Prov NonUtility"}</definedName>
    <definedName name="wrn.Standard._.Utility._.Only." localSheetId="2" hidden="1">{"YTD-Utility",#N/A,FALSE,"Prov Utility"}</definedName>
    <definedName name="wrn.Standard._.Utility._.Only." localSheetId="3" hidden="1">{"YTD-Utility",#N/A,FALSE,"Prov Utility"}</definedName>
    <definedName name="wrn.Standard._.Utility._.Only." hidden="1">{"YTD-Utility",#N/A,FALSE,"Prov Utility"}</definedName>
    <definedName name="wrn.Summary._.View." localSheetId="2" hidden="1">{#N/A,#N/A,FALSE,"Consltd-For contngcy"}</definedName>
    <definedName name="wrn.Summary._.View." localSheetId="3" hidden="1">{#N/A,#N/A,FALSE,"Consltd-For contngcy"}</definedName>
    <definedName name="wrn.Summary._.View." hidden="1">{#N/A,#N/A,FALSE,"Consltd-For contngcy"}</definedName>
    <definedName name="wrn.test." localSheetId="2" hidden="1">{#N/A,#N/A,TRUE,"10.1_Historical Cover Sheet";#N/A,#N/A,TRUE,"10.2-10.3_Historical"}</definedName>
    <definedName name="wrn.test." localSheetId="3" hidden="1">{#N/A,#N/A,TRUE,"10.1_Historical Cover Sheet";#N/A,#N/A,TRUE,"10.2-10.3_Historical"}</definedName>
    <definedName name="wrn.test." hidden="1">{#N/A,#N/A,TRUE,"10.1_Historical Cover Sheet";#N/A,#N/A,TRUE,"10.2-10.3_Historical"}</definedName>
    <definedName name="wrn.UK._.Conversion._.Only." localSheetId="2" hidden="1">{#N/A,#N/A,FALSE,"Dec 1999 UK Continuing Ops"}</definedName>
    <definedName name="wrn.UK._.Conversion._.Only." localSheetId="3" hidden="1">{#N/A,#N/A,FALSE,"Dec 1999 UK Continuing Ops"}</definedName>
    <definedName name="wrn.UK._.Conversion._.Only." hidden="1">{#N/A,#N/A,FALSE,"Dec 1999 UK Continuing Ops"}</definedName>
    <definedName name="wrn.YearEnd." localSheetId="1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2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3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y" localSheetId="2" hidden="1">'[1]DSM Output'!$B$21:$B$23</definedName>
    <definedName name="y" localSheetId="3" hidden="1">'[2]DSM Output'!$B$21:$B$23</definedName>
    <definedName name="y" hidden="1">'[3]DSM Output'!$B$21:$B$23</definedName>
    <definedName name="z" localSheetId="2" hidden="1">'[1]DSM Output'!$G$21:$G$23</definedName>
    <definedName name="z" localSheetId="3" hidden="1">'[2]DSM Output'!$G$21:$G$23</definedName>
    <definedName name="z" hidden="1">'[3]DSM Output'!$G$21:$G$23</definedName>
    <definedName name="Z_01844156_6462_4A28_9785_1A86F4D0C834_.wvu.PrintTitles" localSheetId="2" hidden="1">#REF!</definedName>
    <definedName name="Z_01844156_6462_4A28_9785_1A86F4D0C834_.wvu.PrintTitles" localSheetId="3" hidden="1">#REF!</definedName>
    <definedName name="Z_01844156_6462_4A28_9785_1A86F4D0C834_.wvu.PrintTitles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4" l="1"/>
  <c r="F21" i="1" s="1"/>
  <c r="I21" i="1" s="1"/>
  <c r="D13" i="4"/>
  <c r="F20" i="1" s="1"/>
  <c r="I20" i="1" s="1"/>
  <c r="B15" i="4"/>
  <c r="E16" i="3"/>
  <c r="E22" i="3" s="1"/>
  <c r="E26" i="3" s="1"/>
  <c r="F17" i="1" s="1"/>
  <c r="I17" i="1" s="1"/>
  <c r="D16" i="3"/>
  <c r="D22" i="3" s="1"/>
  <c r="D26" i="3" s="1"/>
  <c r="F15" i="1" s="1"/>
  <c r="I15" i="1" s="1"/>
  <c r="C16" i="3"/>
  <c r="C22" i="3" s="1"/>
  <c r="C26" i="3" s="1"/>
  <c r="F16" i="1" s="1"/>
  <c r="I16" i="1" s="1"/>
  <c r="A1" i="3"/>
  <c r="E15" i="2"/>
  <c r="E14" i="2"/>
  <c r="C16" i="2"/>
  <c r="B16" i="2"/>
  <c r="E11" i="2"/>
  <c r="E10" i="2"/>
  <c r="C12" i="2"/>
  <c r="B12" i="2"/>
  <c r="A3" i="2"/>
  <c r="A3" i="3" s="1"/>
  <c r="A2" i="4"/>
  <c r="A1" i="4"/>
  <c r="E16" i="2" l="1"/>
  <c r="I30" i="1"/>
  <c r="E12" i="2"/>
  <c r="A3" i="4"/>
  <c r="D12" i="2"/>
  <c r="A2" i="3"/>
  <c r="D16" i="2"/>
  <c r="E18" i="2" l="1"/>
  <c r="E20" i="2" s="1"/>
  <c r="E26" i="2" s="1"/>
  <c r="E27" i="2" s="1"/>
  <c r="F11" i="1" s="1"/>
  <c r="I11" i="1" s="1"/>
</calcChain>
</file>

<file path=xl/sharedStrings.xml><?xml version="1.0" encoding="utf-8"?>
<sst xmlns="http://schemas.openxmlformats.org/spreadsheetml/2006/main" count="116" uniqueCount="84">
  <si>
    <t>Insurance Expense</t>
  </si>
  <si>
    <t>TOTAL</t>
  </si>
  <si>
    <t>WASHINGTON</t>
  </si>
  <si>
    <t>ACCOUNT</t>
  </si>
  <si>
    <t>Type</t>
  </si>
  <si>
    <t>COMPANY</t>
  </si>
  <si>
    <t>FACTOR</t>
  </si>
  <si>
    <t>FACTOR %</t>
  </si>
  <si>
    <t>ALLOCATED</t>
  </si>
  <si>
    <t>REF#</t>
  </si>
  <si>
    <t>Adjustment to Expense:</t>
  </si>
  <si>
    <t>SO</t>
  </si>
  <si>
    <t>4.5.1</t>
  </si>
  <si>
    <t>Adjust property damage expense to 6-year average</t>
  </si>
  <si>
    <t>Property Insurance - Transmission</t>
  </si>
  <si>
    <t>WA</t>
  </si>
  <si>
    <t>Situs</t>
  </si>
  <si>
    <t>4.5.2</t>
  </si>
  <si>
    <t>Property Insurance - Washington Distribution</t>
  </si>
  <si>
    <t>Property Insurance - Non-T&amp;D</t>
  </si>
  <si>
    <t>Adjust Liability Insurance Premium</t>
  </si>
  <si>
    <t>4.5.3</t>
  </si>
  <si>
    <t>Adjust Property Insurance Premium</t>
  </si>
  <si>
    <t>Adjustment to Tax:</t>
  </si>
  <si>
    <t>Accumulated Deferred Income Tax Balance</t>
  </si>
  <si>
    <t xml:space="preserve">This adjustment normalizes injuries and damage expense to reflect a three-year average of gross expense net of insurance using the cash method. The adjustment also recalculates the historical six-year average Washington-allocated property damage amount using the most recent six-year time period. The insurance premiums in the Test Period have been adjusted to reflect the Company's most current renewal levels. </t>
  </si>
  <si>
    <t>Injuries &amp; Damages - Three Year Average</t>
  </si>
  <si>
    <t>July 19 - June 20</t>
  </si>
  <si>
    <t>July 20 - June 21</t>
  </si>
  <si>
    <t>July 21 - June 22</t>
  </si>
  <si>
    <t>Total</t>
  </si>
  <si>
    <t>Cash</t>
  </si>
  <si>
    <t>Cash paid on claims</t>
  </si>
  <si>
    <t>Remove amounts not requested</t>
  </si>
  <si>
    <t>Net Paid</t>
  </si>
  <si>
    <t xml:space="preserve">Third Party Insurance Claim Proceeds </t>
  </si>
  <si>
    <t>Net Reimbursement from Commercial Insurance</t>
  </si>
  <si>
    <t>Three-Year Average</t>
  </si>
  <si>
    <t>Below</t>
  </si>
  <si>
    <t>Adjustment Detail:</t>
  </si>
  <si>
    <t xml:space="preserve">Included in Unadjusted Results </t>
  </si>
  <si>
    <t>Net Accrued Expense</t>
  </si>
  <si>
    <t xml:space="preserve"> </t>
  </si>
  <si>
    <t>Three-Year Average - Cash Basis</t>
  </si>
  <si>
    <t>Above</t>
  </si>
  <si>
    <t>Regulatory Adjustment</t>
  </si>
  <si>
    <t>Ref 4.5</t>
  </si>
  <si>
    <t>Property Damage Based on a Six-Year Average</t>
  </si>
  <si>
    <t>Property damage based on a six-year average of actual property damage</t>
  </si>
  <si>
    <t>WA Dist.</t>
  </si>
  <si>
    <t>Transmission</t>
  </si>
  <si>
    <t>System Non T&amp;D</t>
  </si>
  <si>
    <t>Six-year average</t>
  </si>
  <si>
    <t>July 2016 - June 2017</t>
  </si>
  <si>
    <t>July 2017 - June 2018</t>
  </si>
  <si>
    <t>July 2018 - June 2019</t>
  </si>
  <si>
    <t>July 2019 - June 2020</t>
  </si>
  <si>
    <t>July 2020 - June 2021</t>
  </si>
  <si>
    <t>July 2021 - June 2022</t>
  </si>
  <si>
    <t>6-Year Average</t>
  </si>
  <si>
    <t>Washington Allocation Factor</t>
  </si>
  <si>
    <t>SG</t>
  </si>
  <si>
    <t>Washington Allocation %</t>
  </si>
  <si>
    <t>June 2022 - Washington Allocated 6 Year Average</t>
  </si>
  <si>
    <t>Docket No. UE-191024 WA Allocated 6 Year Average</t>
  </si>
  <si>
    <t>Adjustment</t>
  </si>
  <si>
    <t>Premium</t>
  </si>
  <si>
    <t>Included in Results</t>
  </si>
  <si>
    <t>Renewal</t>
  </si>
  <si>
    <t>12 Months Ended</t>
  </si>
  <si>
    <t>2022/2023</t>
  </si>
  <si>
    <t>Liability Insurance Premium</t>
  </si>
  <si>
    <t>Property Insurance Premium</t>
  </si>
  <si>
    <t>PacifiCorp</t>
  </si>
  <si>
    <t>Washington 2023 General Rate Case</t>
  </si>
  <si>
    <t>PAGE 4.5.3</t>
  </si>
  <si>
    <t>PAGE 4.5.1</t>
  </si>
  <si>
    <t>PAGE 4.5.2</t>
  </si>
  <si>
    <t>PRO</t>
  </si>
  <si>
    <t>PAGE</t>
  </si>
  <si>
    <t>Adjust I &amp; D Expense to three-year avg.</t>
  </si>
  <si>
    <t>Description of Adjustment</t>
  </si>
  <si>
    <t>Adjust Liability Insurance Premium to Expected CY 2022/2023 Level</t>
  </si>
  <si>
    <t>Adusting insurance premium to the renewed amount effective August 15,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</si>
</sst>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00%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sz val="10"/>
      <name val="MS Sans Serif"/>
      <family val="2"/>
    </font>
    <font>
      <b/>
      <u/>
      <sz val="10"/>
      <name val="Arial"/>
      <family val="2"/>
    </font>
    <font>
      <u val="singleAccounting"/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7">
    <xf numFmtId="0" fontId="0" fillId="0" borderId="0"/>
    <xf numFmtId="0" fontId="2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43" fontId="1" fillId="0" borderId="0" applyFont="0" applyFill="0" applyBorder="0" applyAlignment="0" applyProtection="0"/>
    <xf numFmtId="0" fontId="7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" fillId="0" borderId="0"/>
  </cellStyleXfs>
  <cellXfs count="112">
    <xf numFmtId="0" fontId="0" fillId="0" borderId="0" xfId="0"/>
    <xf numFmtId="0" fontId="4" fillId="0" borderId="0" xfId="1" applyFont="1" applyAlignment="1">
      <alignment horizontal="center"/>
    </xf>
    <xf numFmtId="165" fontId="4" fillId="0" borderId="0" xfId="3" applyNumberFormat="1" applyFont="1" applyFill="1" applyBorder="1" applyAlignment="1">
      <alignment horizontal="center"/>
    </xf>
    <xf numFmtId="164" fontId="4" fillId="0" borderId="0" xfId="2" applyNumberFormat="1" applyFont="1" applyFill="1" applyBorder="1" applyAlignment="1">
      <alignment horizontal="center"/>
    </xf>
    <xf numFmtId="10" fontId="4" fillId="0" borderId="0" xfId="3" applyNumberFormat="1" applyFont="1" applyFill="1" applyBorder="1" applyAlignment="1">
      <alignment horizontal="center"/>
    </xf>
    <xf numFmtId="164" fontId="4" fillId="0" borderId="0" xfId="4" applyNumberFormat="1" applyFont="1" applyFill="1" applyBorder="1" applyAlignment="1">
      <alignment horizontal="center"/>
    </xf>
    <xf numFmtId="164" fontId="4" fillId="0" borderId="0" xfId="2" applyNumberFormat="1" applyFont="1"/>
    <xf numFmtId="0" fontId="3" fillId="0" borderId="0" xfId="0" applyFont="1"/>
    <xf numFmtId="164" fontId="4" fillId="0" borderId="0" xfId="2" applyNumberFormat="1" applyFont="1" applyFill="1" applyBorder="1"/>
    <xf numFmtId="41" fontId="4" fillId="0" borderId="0" xfId="2" applyNumberFormat="1" applyFont="1" applyFill="1" applyBorder="1" applyAlignment="1">
      <alignment horizontal="center"/>
    </xf>
    <xf numFmtId="164" fontId="4" fillId="0" borderId="0" xfId="2" applyNumberFormat="1" applyFont="1" applyFill="1" applyAlignment="1">
      <alignment horizontal="left" vertical="top" wrapText="1"/>
    </xf>
    <xf numFmtId="0" fontId="3" fillId="0" borderId="0" xfId="5" applyFont="1"/>
    <xf numFmtId="164" fontId="4" fillId="0" borderId="0" xfId="2" applyNumberFormat="1" applyFont="1" applyFill="1" applyBorder="1" applyAlignment="1"/>
    <xf numFmtId="164" fontId="4" fillId="0" borderId="11" xfId="2" applyNumberFormat="1" applyFont="1" applyFill="1" applyBorder="1" applyAlignment="1"/>
    <xf numFmtId="164" fontId="3" fillId="0" borderId="12" xfId="2" applyNumberFormat="1" applyFont="1" applyFill="1" applyBorder="1" applyAlignment="1"/>
    <xf numFmtId="0" fontId="4" fillId="0" borderId="0" xfId="9" applyFont="1"/>
    <xf numFmtId="0" fontId="4" fillId="0" borderId="0" xfId="10" applyFont="1"/>
    <xf numFmtId="0" fontId="3" fillId="0" borderId="0" xfId="9" applyFont="1"/>
    <xf numFmtId="37" fontId="4" fillId="0" borderId="0" xfId="10" applyNumberFormat="1" applyFont="1"/>
    <xf numFmtId="0" fontId="4" fillId="0" borderId="0" xfId="10" applyFont="1" applyAlignment="1">
      <alignment horizontal="center"/>
    </xf>
    <xf numFmtId="0" fontId="8" fillId="0" borderId="0" xfId="10" applyFont="1"/>
    <xf numFmtId="0" fontId="3" fillId="0" borderId="0" xfId="10" applyFont="1"/>
    <xf numFmtId="0" fontId="5" fillId="0" borderId="0" xfId="10" applyFont="1"/>
    <xf numFmtId="164" fontId="9" fillId="0" borderId="0" xfId="10" applyNumberFormat="1" applyFont="1" applyAlignment="1">
      <alignment horizontal="center"/>
    </xf>
    <xf numFmtId="0" fontId="9" fillId="0" borderId="0" xfId="10" applyFont="1" applyAlignment="1">
      <alignment horizontal="center"/>
    </xf>
    <xf numFmtId="164" fontId="4" fillId="0" borderId="0" xfId="12" quotePrefix="1" applyNumberFormat="1" applyFont="1" applyFill="1" applyAlignment="1">
      <alignment horizontal="left"/>
    </xf>
    <xf numFmtId="0" fontId="4" fillId="0" borderId="11" xfId="10" applyFont="1" applyBorder="1"/>
    <xf numFmtId="164" fontId="4" fillId="0" borderId="11" xfId="10" applyNumberFormat="1" applyFont="1" applyBorder="1"/>
    <xf numFmtId="0" fontId="4" fillId="0" borderId="0" xfId="13" applyFont="1"/>
    <xf numFmtId="9" fontId="4" fillId="0" borderId="0" xfId="3" applyFont="1" applyFill="1" applyAlignment="1">
      <alignment horizontal="center"/>
    </xf>
    <xf numFmtId="164" fontId="4" fillId="0" borderId="0" xfId="10" applyNumberFormat="1" applyFont="1"/>
    <xf numFmtId="164" fontId="3" fillId="0" borderId="0" xfId="2" applyNumberFormat="1" applyFont="1"/>
    <xf numFmtId="165" fontId="4" fillId="0" borderId="0" xfId="3" applyNumberFormat="1" applyFont="1" applyFill="1" applyAlignment="1">
      <alignment horizontal="center"/>
    </xf>
    <xf numFmtId="0" fontId="4" fillId="0" borderId="0" xfId="5" applyFont="1"/>
    <xf numFmtId="0" fontId="3" fillId="0" borderId="0" xfId="14" applyFont="1" applyAlignment="1">
      <alignment horizontal="center"/>
    </xf>
    <xf numFmtId="0" fontId="4" fillId="0" borderId="0" xfId="9" applyFont="1" applyAlignment="1">
      <alignment horizontal="right"/>
    </xf>
    <xf numFmtId="164" fontId="3" fillId="0" borderId="0" xfId="2" applyNumberFormat="1" applyFont="1" applyFill="1" applyBorder="1" applyAlignment="1"/>
    <xf numFmtId="0" fontId="4" fillId="0" borderId="0" xfId="0" applyFont="1" applyFill="1"/>
    <xf numFmtId="0" fontId="3" fillId="0" borderId="0" xfId="1" applyFont="1" applyFill="1"/>
    <xf numFmtId="0" fontId="4" fillId="0" borderId="0" xfId="1" applyFont="1" applyFill="1"/>
    <xf numFmtId="0" fontId="4" fillId="0" borderId="0" xfId="1" applyFont="1" applyFill="1" applyAlignment="1">
      <alignment horizontal="center"/>
    </xf>
    <xf numFmtId="0" fontId="4" fillId="0" borderId="0" xfId="1" applyFont="1" applyFill="1" applyAlignment="1">
      <alignment horizontal="right"/>
    </xf>
    <xf numFmtId="0" fontId="5" fillId="0" borderId="0" xfId="1" applyFont="1" applyFill="1" applyAlignment="1">
      <alignment horizontal="center"/>
    </xf>
    <xf numFmtId="0" fontId="3" fillId="0" borderId="0" xfId="1" applyFont="1" applyFill="1" applyAlignment="1">
      <alignment horizontal="left"/>
    </xf>
    <xf numFmtId="0" fontId="4" fillId="0" borderId="0" xfId="1" applyFont="1" applyFill="1" applyAlignment="1">
      <alignment horizontal="left" indent="1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left" indent="1"/>
    </xf>
    <xf numFmtId="0" fontId="6" fillId="0" borderId="0" xfId="0" applyFont="1" applyFill="1"/>
    <xf numFmtId="164" fontId="4" fillId="0" borderId="0" xfId="2" applyNumberFormat="1" applyFont="1" applyFill="1"/>
    <xf numFmtId="165" fontId="4" fillId="0" borderId="0" xfId="0" applyNumberFormat="1" applyFont="1" applyFill="1"/>
    <xf numFmtId="165" fontId="4" fillId="0" borderId="0" xfId="2" applyNumberFormat="1" applyFont="1" applyFill="1" applyBorder="1" applyAlignment="1">
      <alignment horizontal="center"/>
    </xf>
    <xf numFmtId="41" fontId="4" fillId="0" borderId="0" xfId="4" applyNumberFormat="1" applyFont="1" applyFill="1" applyBorder="1" applyAlignment="1">
      <alignment horizontal="center"/>
    </xf>
    <xf numFmtId="0" fontId="3" fillId="0" borderId="0" xfId="0" applyFont="1" applyFill="1"/>
    <xf numFmtId="0" fontId="3" fillId="0" borderId="0" xfId="1" quotePrefix="1" applyFont="1" applyFill="1" applyAlignment="1">
      <alignment horizontal="left"/>
    </xf>
    <xf numFmtId="0" fontId="5" fillId="0" borderId="0" xfId="0" applyFont="1" applyFill="1"/>
    <xf numFmtId="0" fontId="4" fillId="0" borderId="0" xfId="0" applyFont="1" applyFill="1" applyBorder="1"/>
    <xf numFmtId="0" fontId="4" fillId="0" borderId="1" xfId="0" applyFont="1" applyFill="1" applyBorder="1"/>
    <xf numFmtId="0" fontId="4" fillId="0" borderId="4" xfId="0" applyFont="1" applyFill="1" applyBorder="1"/>
    <xf numFmtId="0" fontId="4" fillId="0" borderId="6" xfId="0" applyFont="1" applyFill="1" applyBorder="1"/>
    <xf numFmtId="0" fontId="4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0" xfId="5" applyFont="1" applyFill="1"/>
    <xf numFmtId="37" fontId="4" fillId="0" borderId="0" xfId="5" applyNumberFormat="1" applyFont="1" applyFill="1"/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vertical="center" wrapText="1"/>
    </xf>
    <xf numFmtId="164" fontId="4" fillId="0" borderId="10" xfId="5" applyNumberFormat="1" applyFont="1" applyFill="1" applyBorder="1"/>
    <xf numFmtId="164" fontId="4" fillId="0" borderId="0" xfId="0" applyNumberFormat="1" applyFont="1" applyFill="1"/>
    <xf numFmtId="164" fontId="4" fillId="0" borderId="10" xfId="2" applyNumberFormat="1" applyFont="1" applyFill="1" applyBorder="1"/>
    <xf numFmtId="37" fontId="4" fillId="0" borderId="0" xfId="0" applyNumberFormat="1" applyFont="1" applyFill="1"/>
    <xf numFmtId="0" fontId="4" fillId="0" borderId="0" xfId="5" applyFont="1" applyFill="1" applyAlignment="1">
      <alignment horizontal="center"/>
    </xf>
    <xf numFmtId="37" fontId="4" fillId="0" borderId="10" xfId="5" applyNumberFormat="1" applyFont="1" applyFill="1" applyBorder="1"/>
    <xf numFmtId="0" fontId="4" fillId="0" borderId="0" xfId="5" applyFont="1" applyFill="1" applyAlignment="1">
      <alignment horizontal="left" vertical="top" wrapText="1"/>
    </xf>
    <xf numFmtId="0" fontId="4" fillId="0" borderId="0" xfId="5" applyFont="1" applyFill="1" applyAlignment="1">
      <alignment wrapText="1"/>
    </xf>
    <xf numFmtId="0" fontId="3" fillId="0" borderId="0" xfId="5" applyFont="1" applyFill="1"/>
    <xf numFmtId="0" fontId="4" fillId="0" borderId="0" xfId="5" applyFont="1" applyFill="1" applyAlignment="1">
      <alignment horizontal="left" wrapText="1"/>
    </xf>
    <xf numFmtId="0" fontId="5" fillId="0" borderId="0" xfId="5" applyFont="1" applyFill="1" applyAlignment="1">
      <alignment horizontal="left" indent="1"/>
    </xf>
    <xf numFmtId="0" fontId="4" fillId="0" borderId="0" xfId="5" applyFont="1" applyFill="1" applyAlignment="1">
      <alignment horizontal="left" indent="3"/>
    </xf>
    <xf numFmtId="0" fontId="4" fillId="0" borderId="0" xfId="5" applyFont="1" applyFill="1" applyAlignment="1">
      <alignment horizontal="left" indent="2"/>
    </xf>
    <xf numFmtId="0" fontId="4" fillId="0" borderId="0" xfId="5" applyFont="1" applyFill="1" applyAlignment="1">
      <alignment horizontal="left"/>
    </xf>
    <xf numFmtId="0" fontId="3" fillId="0" borderId="0" xfId="5" applyFont="1" applyFill="1" applyAlignment="1">
      <alignment horizontal="left"/>
    </xf>
    <xf numFmtId="0" fontId="3" fillId="0" borderId="0" xfId="5" applyFont="1" applyFill="1" applyAlignment="1">
      <alignment horizontal="right"/>
    </xf>
    <xf numFmtId="0" fontId="3" fillId="0" borderId="0" xfId="5" applyFont="1" applyFill="1" applyAlignment="1">
      <alignment horizontal="center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right" vertical="center" wrapText="1"/>
    </xf>
    <xf numFmtId="164" fontId="3" fillId="0" borderId="0" xfId="5" applyNumberFormat="1" applyFont="1" applyFill="1" applyAlignment="1">
      <alignment horizontal="center"/>
    </xf>
    <xf numFmtId="0" fontId="4" fillId="0" borderId="0" xfId="5" applyFont="1" applyFill="1" applyAlignment="1">
      <alignment horizontal="right"/>
    </xf>
    <xf numFmtId="164" fontId="3" fillId="0" borderId="0" xfId="2" applyNumberFormat="1" applyFont="1" applyFill="1" applyBorder="1"/>
    <xf numFmtId="0" fontId="4" fillId="0" borderId="0" xfId="5" applyFont="1" applyFill="1" applyBorder="1"/>
    <xf numFmtId="0" fontId="5" fillId="0" borderId="0" xfId="6" applyFont="1" applyFill="1" applyBorder="1"/>
    <xf numFmtId="0" fontId="4" fillId="0" borderId="0" xfId="6" applyFont="1" applyFill="1" applyBorder="1"/>
    <xf numFmtId="0" fontId="3" fillId="0" borderId="0" xfId="6" applyFont="1" applyFill="1" applyBorder="1" applyAlignment="1">
      <alignment horizontal="center"/>
    </xf>
    <xf numFmtId="17" fontId="3" fillId="0" borderId="0" xfId="7" quotePrefix="1" applyNumberFormat="1" applyFont="1" applyFill="1" applyBorder="1" applyAlignment="1">
      <alignment horizontal="center"/>
    </xf>
    <xf numFmtId="0" fontId="3" fillId="0" borderId="0" xfId="5" applyFont="1" applyFill="1" applyBorder="1"/>
    <xf numFmtId="3" fontId="4" fillId="0" borderId="0" xfId="15" applyNumberFormat="1" applyFont="1" applyFill="1" applyAlignment="1">
      <alignment horizontal="center"/>
    </xf>
    <xf numFmtId="0" fontId="4" fillId="0" borderId="0" xfId="15" applyFont="1" applyFill="1"/>
    <xf numFmtId="0" fontId="4" fillId="0" borderId="0" xfId="15" applyFont="1" applyFill="1" applyAlignment="1">
      <alignment horizontal="right"/>
    </xf>
    <xf numFmtId="0" fontId="3" fillId="0" borderId="0" xfId="16" applyFont="1" applyFill="1"/>
    <xf numFmtId="0" fontId="4" fillId="0" borderId="0" xfId="16" applyFont="1" applyFill="1"/>
    <xf numFmtId="0" fontId="3" fillId="0" borderId="0" xfId="15" applyFont="1" applyFill="1" applyAlignment="1">
      <alignment horizontal="center"/>
    </xf>
    <xf numFmtId="0" fontId="3" fillId="0" borderId="0" xfId="15" applyFont="1" applyFill="1"/>
    <xf numFmtId="17" fontId="8" fillId="0" borderId="0" xfId="15" quotePrefix="1" applyNumberFormat="1" applyFont="1" applyFill="1" applyAlignment="1">
      <alignment horizontal="center"/>
    </xf>
    <xf numFmtId="0" fontId="8" fillId="0" borderId="0" xfId="15" applyFont="1" applyFill="1" applyAlignment="1">
      <alignment horizontal="center"/>
    </xf>
    <xf numFmtId="37" fontId="3" fillId="0" borderId="0" xfId="15" applyNumberFormat="1" applyFont="1" applyFill="1" applyAlignment="1">
      <alignment horizontal="center"/>
    </xf>
    <xf numFmtId="3" fontId="4" fillId="0" borderId="9" xfId="15" applyNumberFormat="1" applyFont="1" applyFill="1" applyBorder="1" applyAlignment="1">
      <alignment horizontal="center"/>
    </xf>
    <xf numFmtId="3" fontId="3" fillId="0" borderId="0" xfId="15" applyNumberFormat="1" applyFont="1" applyFill="1" applyAlignment="1">
      <alignment horizontal="center"/>
    </xf>
    <xf numFmtId="0" fontId="4" fillId="0" borderId="2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</cellXfs>
  <cellStyles count="17">
    <cellStyle name="Comma 15 5" xfId="12" xr:uid="{5592A4C1-44FB-4387-8749-BCDA155F70A3}"/>
    <cellStyle name="Comma 2" xfId="2" xr:uid="{5E344049-262A-4E5A-A550-BC0AFC185CAC}"/>
    <cellStyle name="Comma 2 2" xfId="4" xr:uid="{E7E5A540-79EB-4ED7-A90D-2B3BED4B34B6}"/>
    <cellStyle name="Comma 8 5" xfId="8" xr:uid="{C6B9AA0C-D3F6-4447-8030-AC6F60369462}"/>
    <cellStyle name="Normal" xfId="0" builtinId="0"/>
    <cellStyle name="Normal 10 2 12" xfId="16" xr:uid="{032BAB58-B3F3-40A6-B5BE-24092718D1B7}"/>
    <cellStyle name="Normal 104" xfId="6" xr:uid="{17ED6F28-AD41-4FE6-8666-AEB0FAABCB51}"/>
    <cellStyle name="Normal 2 2" xfId="5" xr:uid="{D04EAF47-CC01-4716-A6E4-1D4C2E31C215}"/>
    <cellStyle name="Normal 2 2 3" xfId="7" xr:uid="{3CE3E9FF-7DD0-400F-BB98-19C7754CA47B}"/>
    <cellStyle name="Normal 33 5" xfId="10" xr:uid="{375D251F-CA30-4358-9F6D-F49AF26D700E}"/>
    <cellStyle name="Normal 5 3 13" xfId="13" xr:uid="{4C8F1A94-933E-4BCD-BD18-77FB3425A49A}"/>
    <cellStyle name="Normal 5 3 3 3 6" xfId="14" xr:uid="{AC857BAA-01D3-4B2B-82AA-AF17F04BBA8B}"/>
    <cellStyle name="Normal 67 3 6 2" xfId="15" xr:uid="{E31303F2-F9BC-4CD3-B462-23D9AE1102DC}"/>
    <cellStyle name="Normal 8" xfId="9" xr:uid="{801060B3-ABC3-4249-8B89-6A3C1312E802}"/>
    <cellStyle name="Normal_Copy of File50007 (2)" xfId="1" xr:uid="{DB0EF11C-4BA2-4E39-97A3-3FC8394E1E6A}"/>
    <cellStyle name="Percent 2" xfId="3" xr:uid="{B9DB8B32-77F8-4624-A290-4B44AA74F01A}"/>
    <cellStyle name="Percent 5 13" xfId="11" xr:uid="{99D88939-E8EB-4A7E-8F80-303048D9EBBD}"/>
  </cellStyles>
  <dxfs count="4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customXml" Target="../customXml/item1.xml"/><Relationship Id="rId10" Type="http://schemas.openxmlformats.org/officeDocument/2006/relationships/externalLink" Target="externalLinks/externalLink6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REGULATN\PA&amp;D\DSMRecov\2001\RECOV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REGULATN\PA&amp;D\CASES\Wy0902\EAST%20Blocking%2090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PA&amp;D/CASES/Wy0902/EAST%20Blocking%2090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p04092.000\Local%20Settings\Temporary%20Internet%20Files\OLK1AC\RECOV0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nts%20and%20Settings\p04092.000\Local%20Settings\Temporary%20Internet%20Files\OLK1AC\RECOV0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04092.000/Local%20Settings/Temporary%20Internet%20Files/OLK1AC/RECOV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REGULATN\PA&amp;D\DSMRecov\2001\RECO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PA&amp;D/DSMRecov/2001/RECO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p70596\Local%20Settings\Temporary%20Internet%20Files\OLK3B\ORA%20Workpaper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nts%20and%20Settings\p70596\Local%20Settings\Temporary%20Internet%20Files\OLK3B\ORA%20Workpaper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70596/Local%20Settings/Temporary%20Internet%20Files/OLK3B/ORA%20Workpaper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Fechner\Files\FILES\BONDS\INTPAY99x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REGULATN\PA&amp;D\CASES\Wy0902\EAST%20Blocking%20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G21">
            <v>83871482</v>
          </cell>
        </row>
        <row r="22">
          <cell r="B22" t="str">
            <v>27</v>
          </cell>
          <cell r="G22">
            <v>1931963666</v>
          </cell>
        </row>
        <row r="23">
          <cell r="B23" t="str">
            <v>36</v>
          </cell>
          <cell r="G23">
            <v>70121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G21">
            <v>83871482</v>
          </cell>
        </row>
        <row r="22">
          <cell r="B22" t="str">
            <v>27</v>
          </cell>
          <cell r="G22">
            <v>1931963666</v>
          </cell>
        </row>
        <row r="23">
          <cell r="B23" t="str">
            <v>36</v>
          </cell>
          <cell r="G23">
            <v>70121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G21">
            <v>83871482</v>
          </cell>
        </row>
        <row r="22">
          <cell r="B22" t="str">
            <v>27</v>
          </cell>
          <cell r="G22">
            <v>1931963666</v>
          </cell>
        </row>
        <row r="23">
          <cell r="B23" t="str">
            <v>36</v>
          </cell>
          <cell r="G23">
            <v>70121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  <sheetName val="2021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J21">
            <v>0</v>
          </cell>
        </row>
        <row r="22">
          <cell r="J22">
            <v>1056426642</v>
          </cell>
        </row>
        <row r="23"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0D184-3821-4CC7-A853-8DC7D72B388A}">
  <sheetPr>
    <pageSetUpPr fitToPage="1"/>
  </sheetPr>
  <dimension ref="A2:J65"/>
  <sheetViews>
    <sheetView tabSelected="1" view="pageBreakPreview" topLeftCell="A31" zoomScale="85" zoomScaleNormal="100" zoomScaleSheetLayoutView="85" workbookViewId="0">
      <selection activeCell="C49" sqref="C49"/>
    </sheetView>
  </sheetViews>
  <sheetFormatPr defaultColWidth="9.140625" defaultRowHeight="12.75" x14ac:dyDescent="0.2"/>
  <cols>
    <col min="1" max="1" width="2.42578125" style="37" customWidth="1"/>
    <col min="2" max="2" width="3.28515625" style="37" customWidth="1"/>
    <col min="3" max="3" width="39" style="37" customWidth="1"/>
    <col min="4" max="4" width="9.85546875" style="37" bestFit="1" customWidth="1"/>
    <col min="5" max="5" width="5.140625" style="37" bestFit="1" customWidth="1"/>
    <col min="6" max="6" width="12.5703125" style="37" customWidth="1"/>
    <col min="7" max="7" width="8.42578125" style="37" bestFit="1" customWidth="1"/>
    <col min="8" max="8" width="10.7109375" style="37" bestFit="1" customWidth="1"/>
    <col min="9" max="9" width="13.7109375" style="37" bestFit="1" customWidth="1"/>
    <col min="10" max="10" width="5.7109375" style="37" bestFit="1" customWidth="1"/>
    <col min="11" max="16384" width="9.140625" style="37"/>
  </cols>
  <sheetData>
    <row r="2" spans="2:10" x14ac:dyDescent="0.2">
      <c r="B2" s="38" t="s">
        <v>73</v>
      </c>
      <c r="C2" s="39"/>
      <c r="D2" s="40"/>
      <c r="E2" s="40"/>
      <c r="F2" s="40"/>
      <c r="G2" s="40"/>
      <c r="H2" s="40"/>
      <c r="I2" s="41" t="s">
        <v>79</v>
      </c>
      <c r="J2" s="40">
        <v>4.5</v>
      </c>
    </row>
    <row r="3" spans="2:10" x14ac:dyDescent="0.2">
      <c r="B3" s="38" t="s">
        <v>74</v>
      </c>
      <c r="C3" s="39"/>
      <c r="D3" s="40"/>
      <c r="E3" s="40"/>
      <c r="F3" s="40"/>
      <c r="G3" s="40"/>
      <c r="H3" s="40"/>
      <c r="I3" s="40"/>
      <c r="J3" s="40"/>
    </row>
    <row r="4" spans="2:10" x14ac:dyDescent="0.2">
      <c r="B4" s="38" t="s">
        <v>0</v>
      </c>
      <c r="C4" s="39"/>
      <c r="D4" s="40"/>
      <c r="E4" s="40"/>
      <c r="F4" s="40"/>
      <c r="G4" s="40"/>
      <c r="H4" s="40"/>
      <c r="I4" s="40"/>
      <c r="J4" s="40"/>
    </row>
    <row r="5" spans="2:10" x14ac:dyDescent="0.2">
      <c r="B5" s="39"/>
      <c r="C5" s="39"/>
      <c r="D5" s="40"/>
      <c r="E5" s="40"/>
      <c r="F5" s="40"/>
      <c r="G5" s="40"/>
      <c r="H5" s="40"/>
      <c r="I5" s="40"/>
      <c r="J5" s="40"/>
    </row>
    <row r="6" spans="2:10" x14ac:dyDescent="0.2">
      <c r="B6" s="39"/>
      <c r="C6" s="39"/>
      <c r="D6" s="40"/>
      <c r="E6" s="40"/>
      <c r="F6" s="40"/>
      <c r="G6" s="40"/>
      <c r="H6" s="40"/>
      <c r="I6" s="40"/>
      <c r="J6" s="40"/>
    </row>
    <row r="7" spans="2:10" x14ac:dyDescent="0.2">
      <c r="B7" s="39"/>
      <c r="C7" s="39"/>
      <c r="D7" s="40"/>
      <c r="E7" s="40"/>
      <c r="F7" s="40" t="s">
        <v>1</v>
      </c>
      <c r="G7" s="40"/>
      <c r="H7" s="40"/>
      <c r="I7" s="40" t="s">
        <v>2</v>
      </c>
      <c r="J7" s="40"/>
    </row>
    <row r="8" spans="2:10" x14ac:dyDescent="0.2">
      <c r="B8" s="39"/>
      <c r="C8" s="39"/>
      <c r="D8" s="42" t="s">
        <v>3</v>
      </c>
      <c r="E8" s="42" t="s">
        <v>4</v>
      </c>
      <c r="F8" s="42" t="s">
        <v>5</v>
      </c>
      <c r="G8" s="42" t="s">
        <v>6</v>
      </c>
      <c r="H8" s="42" t="s">
        <v>7</v>
      </c>
      <c r="I8" s="42" t="s">
        <v>8</v>
      </c>
      <c r="J8" s="42" t="s">
        <v>9</v>
      </c>
    </row>
    <row r="9" spans="2:10" x14ac:dyDescent="0.2">
      <c r="B9" s="43" t="s">
        <v>10</v>
      </c>
      <c r="C9" s="39"/>
      <c r="D9" s="40"/>
      <c r="E9" s="40"/>
      <c r="F9" s="40"/>
      <c r="G9" s="40"/>
      <c r="H9" s="40"/>
      <c r="I9" s="3"/>
      <c r="J9" s="40"/>
    </row>
    <row r="10" spans="2:10" x14ac:dyDescent="0.2">
      <c r="B10" s="43"/>
      <c r="C10" s="39"/>
      <c r="D10" s="40"/>
      <c r="E10" s="40"/>
      <c r="F10" s="40"/>
      <c r="G10" s="40"/>
      <c r="H10" s="40"/>
      <c r="I10" s="3"/>
      <c r="J10" s="40"/>
    </row>
    <row r="11" spans="2:10" x14ac:dyDescent="0.2">
      <c r="B11" s="44" t="s">
        <v>80</v>
      </c>
      <c r="C11" s="39"/>
      <c r="D11" s="40">
        <v>925</v>
      </c>
      <c r="E11" s="45" t="s">
        <v>78</v>
      </c>
      <c r="F11" s="3">
        <f>'4.5.1'!E27</f>
        <v>-60172330.353333324</v>
      </c>
      <c r="G11" s="40" t="s">
        <v>11</v>
      </c>
      <c r="H11" s="2">
        <v>7.0845810240555085E-2</v>
      </c>
      <c r="I11" s="3">
        <f>IF(H11="Situs",IF(G11="WA",F11,0),H11*F11)</f>
        <v>-4262957.497944246</v>
      </c>
      <c r="J11" s="45" t="s">
        <v>12</v>
      </c>
    </row>
    <row r="12" spans="2:10" x14ac:dyDescent="0.2">
      <c r="B12" s="44"/>
      <c r="C12" s="40"/>
      <c r="D12" s="40"/>
      <c r="E12" s="45"/>
      <c r="F12" s="3"/>
      <c r="G12" s="40"/>
      <c r="H12" s="4"/>
      <c r="I12" s="3"/>
      <c r="J12" s="40"/>
    </row>
    <row r="13" spans="2:10" x14ac:dyDescent="0.2">
      <c r="B13" s="44"/>
      <c r="C13" s="39"/>
      <c r="D13" s="40"/>
      <c r="E13" s="45"/>
      <c r="F13" s="3"/>
      <c r="G13" s="40"/>
      <c r="H13" s="4"/>
      <c r="I13" s="3"/>
      <c r="J13" s="45"/>
    </row>
    <row r="14" spans="2:10" x14ac:dyDescent="0.2">
      <c r="B14" s="44"/>
      <c r="C14" s="54" t="s">
        <v>13</v>
      </c>
      <c r="D14" s="40"/>
      <c r="E14" s="45"/>
      <c r="F14" s="3"/>
      <c r="G14" s="40"/>
      <c r="H14" s="4"/>
      <c r="I14" s="3"/>
      <c r="J14" s="45"/>
    </row>
    <row r="15" spans="2:10" x14ac:dyDescent="0.2">
      <c r="B15" s="44"/>
      <c r="C15" s="46" t="s">
        <v>14</v>
      </c>
      <c r="D15" s="45">
        <v>924</v>
      </c>
      <c r="E15" s="45" t="s">
        <v>78</v>
      </c>
      <c r="F15" s="3">
        <f>'4.5.2'!D26</f>
        <v>-63404.187139259317</v>
      </c>
      <c r="G15" s="45" t="s">
        <v>15</v>
      </c>
      <c r="H15" s="4" t="s">
        <v>16</v>
      </c>
      <c r="I15" s="3">
        <f t="shared" ref="I15:I17" si="0">IF(H15="Situs",IF(G15="WA",F15,0),H15*F15)</f>
        <v>-63404.187139259317</v>
      </c>
      <c r="J15" s="45" t="s">
        <v>17</v>
      </c>
    </row>
    <row r="16" spans="2:10" x14ac:dyDescent="0.2">
      <c r="B16" s="44"/>
      <c r="C16" s="46" t="s">
        <v>18</v>
      </c>
      <c r="D16" s="45">
        <v>924</v>
      </c>
      <c r="E16" s="45" t="s">
        <v>78</v>
      </c>
      <c r="F16" s="3">
        <f>'4.5.2'!C26</f>
        <v>395600.21895114414</v>
      </c>
      <c r="G16" s="45" t="s">
        <v>15</v>
      </c>
      <c r="H16" s="4" t="s">
        <v>16</v>
      </c>
      <c r="I16" s="3">
        <f t="shared" si="0"/>
        <v>395600.21895114414</v>
      </c>
      <c r="J16" s="45" t="s">
        <v>17</v>
      </c>
    </row>
    <row r="17" spans="2:10" x14ac:dyDescent="0.2">
      <c r="B17" s="44"/>
      <c r="C17" s="46" t="s">
        <v>19</v>
      </c>
      <c r="D17" s="45">
        <v>924</v>
      </c>
      <c r="E17" s="45" t="s">
        <v>78</v>
      </c>
      <c r="F17" s="3">
        <f>'4.5.2'!E26</f>
        <v>-99119.042241352741</v>
      </c>
      <c r="G17" s="45" t="s">
        <v>15</v>
      </c>
      <c r="H17" s="4" t="s">
        <v>16</v>
      </c>
      <c r="I17" s="3">
        <f t="shared" si="0"/>
        <v>-99119.042241352741</v>
      </c>
      <c r="J17" s="45" t="s">
        <v>17</v>
      </c>
    </row>
    <row r="18" spans="2:10" x14ac:dyDescent="0.2">
      <c r="B18" s="44"/>
      <c r="C18" s="46"/>
      <c r="D18" s="45"/>
      <c r="E18" s="40"/>
      <c r="F18" s="3"/>
      <c r="G18" s="45"/>
      <c r="H18" s="4"/>
      <c r="I18" s="3"/>
      <c r="J18" s="40"/>
    </row>
    <row r="19" spans="2:10" x14ac:dyDescent="0.2">
      <c r="B19" s="44"/>
      <c r="C19" s="46"/>
      <c r="D19" s="45"/>
      <c r="E19" s="40"/>
      <c r="F19" s="3"/>
      <c r="G19" s="45"/>
      <c r="H19" s="4"/>
      <c r="I19" s="3"/>
      <c r="J19" s="40"/>
    </row>
    <row r="20" spans="2:10" x14ac:dyDescent="0.2">
      <c r="B20" s="44"/>
      <c r="C20" s="46" t="s">
        <v>20</v>
      </c>
      <c r="D20" s="40">
        <v>925</v>
      </c>
      <c r="E20" s="45" t="s">
        <v>78</v>
      </c>
      <c r="F20" s="3">
        <f>'4.5.3'!D13</f>
        <v>7124663.6199999638</v>
      </c>
      <c r="G20" s="45" t="s">
        <v>11</v>
      </c>
      <c r="H20" s="2">
        <v>7.0845810240555085E-2</v>
      </c>
      <c r="I20" s="3">
        <f t="shared" ref="I20:I21" si="1">IF(H20="Situs",IF(G20="WA",F20,0),H20*F20)</f>
        <v>504752.56685030367</v>
      </c>
      <c r="J20" s="45" t="s">
        <v>21</v>
      </c>
    </row>
    <row r="21" spans="2:10" x14ac:dyDescent="0.2">
      <c r="B21" s="44"/>
      <c r="C21" s="46" t="s">
        <v>22</v>
      </c>
      <c r="D21" s="40">
        <v>924</v>
      </c>
      <c r="E21" s="45" t="s">
        <v>78</v>
      </c>
      <c r="F21" s="3">
        <f>'4.5.3'!D14</f>
        <v>-97162.000000000931</v>
      </c>
      <c r="G21" s="5" t="s">
        <v>11</v>
      </c>
      <c r="H21" s="2">
        <v>7.0845810240555085E-2</v>
      </c>
      <c r="I21" s="3">
        <f t="shared" si="1"/>
        <v>-6883.5206145928787</v>
      </c>
      <c r="J21" s="45" t="s">
        <v>21</v>
      </c>
    </row>
    <row r="22" spans="2:10" x14ac:dyDescent="0.2">
      <c r="B22" s="44"/>
      <c r="C22" s="39"/>
      <c r="D22" s="40"/>
      <c r="E22" s="40"/>
      <c r="F22" s="3"/>
      <c r="G22" s="40"/>
      <c r="H22" s="2"/>
      <c r="I22" s="3"/>
      <c r="J22" s="40"/>
    </row>
    <row r="23" spans="2:10" x14ac:dyDescent="0.2">
      <c r="B23" s="46"/>
      <c r="C23" s="47"/>
      <c r="D23" s="45"/>
      <c r="E23" s="45"/>
      <c r="F23" s="48"/>
      <c r="G23" s="45"/>
      <c r="H23" s="49"/>
      <c r="I23" s="45"/>
      <c r="J23" s="45"/>
    </row>
    <row r="27" spans="2:10" x14ac:dyDescent="0.2">
      <c r="F27" s="3"/>
      <c r="G27" s="45"/>
      <c r="H27" s="50"/>
      <c r="I27" s="51"/>
      <c r="J27" s="40"/>
    </row>
    <row r="28" spans="2:10" x14ac:dyDescent="0.2">
      <c r="F28" s="3"/>
      <c r="G28" s="45"/>
      <c r="H28" s="2"/>
      <c r="I28" s="9"/>
      <c r="J28" s="40"/>
    </row>
    <row r="29" spans="2:10" x14ac:dyDescent="0.2">
      <c r="B29" s="52" t="s">
        <v>23</v>
      </c>
      <c r="C29" s="47"/>
      <c r="D29" s="45"/>
      <c r="E29" s="45"/>
      <c r="F29" s="8"/>
      <c r="G29" s="5"/>
      <c r="H29" s="2"/>
      <c r="I29" s="9"/>
    </row>
    <row r="30" spans="2:10" x14ac:dyDescent="0.2">
      <c r="B30" s="46" t="s">
        <v>24</v>
      </c>
      <c r="C30" s="47"/>
      <c r="D30" s="45">
        <v>190</v>
      </c>
      <c r="E30" s="45" t="s">
        <v>78</v>
      </c>
      <c r="F30" s="8">
        <v>-35382984.943353534</v>
      </c>
      <c r="G30" s="5" t="s">
        <v>11</v>
      </c>
      <c r="H30" s="2">
        <v>7.0845810240555085E-2</v>
      </c>
      <c r="I30" s="3">
        <f t="shared" ref="I30" si="2">IF(H30="Situs",IF(G30="WA",F30,0),H30*F30)</f>
        <v>-2506736.237041242</v>
      </c>
      <c r="J30" s="40"/>
    </row>
    <row r="31" spans="2:10" x14ac:dyDescent="0.2">
      <c r="B31" s="46"/>
      <c r="C31" s="47"/>
      <c r="D31" s="45"/>
      <c r="E31" s="45"/>
      <c r="F31" s="8"/>
      <c r="G31" s="5"/>
      <c r="H31" s="40"/>
      <c r="I31" s="40"/>
      <c r="J31" s="40"/>
    </row>
    <row r="32" spans="2:10" x14ac:dyDescent="0.2">
      <c r="B32" s="46"/>
      <c r="C32" s="47"/>
      <c r="D32" s="45"/>
      <c r="E32" s="45"/>
      <c r="F32" s="8"/>
      <c r="G32" s="5"/>
      <c r="H32" s="40"/>
      <c r="I32" s="40"/>
      <c r="J32" s="40"/>
    </row>
    <row r="33" spans="2:10" x14ac:dyDescent="0.2">
      <c r="B33" s="46"/>
      <c r="C33" s="47"/>
      <c r="D33" s="45"/>
      <c r="E33" s="45"/>
      <c r="F33" s="8"/>
      <c r="G33" s="5"/>
      <c r="H33" s="40"/>
      <c r="I33" s="40"/>
      <c r="J33" s="40"/>
    </row>
    <row r="34" spans="2:10" x14ac:dyDescent="0.2">
      <c r="B34" s="46"/>
      <c r="C34" s="47"/>
      <c r="D34" s="45"/>
      <c r="E34" s="45"/>
      <c r="F34" s="8"/>
      <c r="G34" s="5"/>
      <c r="H34" s="40"/>
      <c r="I34" s="40"/>
      <c r="J34" s="40"/>
    </row>
    <row r="35" spans="2:10" x14ac:dyDescent="0.2">
      <c r="B35" s="46"/>
      <c r="C35" s="47"/>
      <c r="D35" s="45"/>
      <c r="E35" s="45"/>
      <c r="F35" s="8"/>
      <c r="G35" s="5"/>
      <c r="H35" s="40"/>
      <c r="I35" s="40"/>
      <c r="J35" s="40"/>
    </row>
    <row r="36" spans="2:10" x14ac:dyDescent="0.2">
      <c r="B36" s="46"/>
      <c r="C36" s="47"/>
      <c r="D36" s="45"/>
      <c r="E36" s="45"/>
      <c r="F36" s="8"/>
      <c r="G36" s="5"/>
      <c r="H36" s="40"/>
      <c r="I36" s="40"/>
      <c r="J36" s="40"/>
    </row>
    <row r="37" spans="2:10" x14ac:dyDescent="0.2">
      <c r="B37" s="46"/>
      <c r="C37" s="47"/>
      <c r="D37" s="45"/>
      <c r="E37" s="45"/>
      <c r="F37" s="8"/>
      <c r="G37" s="5"/>
      <c r="H37" s="40"/>
      <c r="I37" s="40"/>
      <c r="J37" s="40"/>
    </row>
    <row r="38" spans="2:10" x14ac:dyDescent="0.2">
      <c r="B38" s="46"/>
      <c r="C38" s="47"/>
      <c r="D38" s="45"/>
      <c r="E38" s="45"/>
      <c r="F38" s="8"/>
      <c r="G38" s="5"/>
      <c r="H38" s="40"/>
      <c r="I38" s="40"/>
      <c r="J38" s="40"/>
    </row>
    <row r="39" spans="2:10" x14ac:dyDescent="0.2">
      <c r="B39" s="46"/>
      <c r="C39" s="47"/>
      <c r="D39" s="45"/>
      <c r="E39" s="45"/>
      <c r="F39" s="8"/>
      <c r="G39" s="5"/>
      <c r="H39" s="40"/>
      <c r="I39" s="40"/>
      <c r="J39" s="40"/>
    </row>
    <row r="40" spans="2:10" x14ac:dyDescent="0.2">
      <c r="B40" s="46"/>
      <c r="C40" s="47"/>
      <c r="D40" s="45"/>
      <c r="E40" s="45"/>
      <c r="F40" s="8"/>
      <c r="G40" s="5"/>
      <c r="H40" s="40"/>
      <c r="I40" s="40"/>
      <c r="J40" s="40"/>
    </row>
    <row r="41" spans="2:10" x14ac:dyDescent="0.2">
      <c r="B41" s="46"/>
      <c r="C41" s="47"/>
      <c r="D41" s="45"/>
      <c r="E41" s="45"/>
      <c r="F41" s="8"/>
      <c r="G41" s="5"/>
      <c r="H41" s="40"/>
      <c r="I41" s="40"/>
      <c r="J41" s="40"/>
    </row>
    <row r="42" spans="2:10" x14ac:dyDescent="0.2">
      <c r="B42" s="46"/>
      <c r="C42" s="47"/>
      <c r="D42" s="45"/>
      <c r="E42" s="45"/>
      <c r="F42" s="8"/>
      <c r="G42" s="5"/>
      <c r="H42" s="40"/>
      <c r="I42" s="40"/>
      <c r="J42" s="40"/>
    </row>
    <row r="43" spans="2:10" x14ac:dyDescent="0.2">
      <c r="B43" s="46"/>
      <c r="C43" s="47"/>
      <c r="D43" s="45"/>
      <c r="E43" s="45"/>
      <c r="F43" s="8"/>
      <c r="G43" s="5"/>
      <c r="H43" s="40"/>
      <c r="I43" s="40"/>
      <c r="J43" s="40"/>
    </row>
    <row r="44" spans="2:10" x14ac:dyDescent="0.2">
      <c r="B44" s="46"/>
      <c r="C44" s="47"/>
      <c r="D44" s="45"/>
      <c r="E44" s="45"/>
      <c r="F44" s="8"/>
      <c r="G44" s="5"/>
      <c r="H44" s="40"/>
      <c r="I44" s="40"/>
      <c r="J44" s="40"/>
    </row>
    <row r="45" spans="2:10" x14ac:dyDescent="0.2">
      <c r="B45" s="46"/>
      <c r="C45" s="47"/>
      <c r="D45" s="45"/>
      <c r="E45" s="45"/>
      <c r="F45" s="8"/>
      <c r="G45" s="5"/>
      <c r="H45" s="40"/>
      <c r="I45" s="40"/>
      <c r="J45" s="40"/>
    </row>
    <row r="46" spans="2:10" x14ac:dyDescent="0.2">
      <c r="B46" s="46"/>
      <c r="C46" s="47"/>
      <c r="D46" s="45"/>
      <c r="E46" s="45"/>
      <c r="F46" s="8"/>
      <c r="G46" s="5"/>
      <c r="H46" s="40"/>
      <c r="I46" s="40"/>
      <c r="J46" s="40"/>
    </row>
    <row r="47" spans="2:10" x14ac:dyDescent="0.2">
      <c r="B47" s="46"/>
      <c r="C47" s="47"/>
      <c r="D47" s="45"/>
      <c r="E47" s="45"/>
      <c r="F47" s="8"/>
      <c r="G47" s="5"/>
      <c r="H47" s="40"/>
      <c r="I47" s="40"/>
      <c r="J47" s="40"/>
    </row>
    <row r="48" spans="2:10" x14ac:dyDescent="0.2">
      <c r="B48" s="46"/>
      <c r="C48" s="47"/>
      <c r="D48" s="45"/>
      <c r="E48" s="45"/>
      <c r="F48" s="8"/>
      <c r="G48" s="5"/>
      <c r="H48" s="40"/>
      <c r="I48" s="40"/>
      <c r="J48" s="40"/>
    </row>
    <row r="49" spans="1:10" x14ac:dyDescent="0.2">
      <c r="B49" s="46"/>
      <c r="C49" s="47"/>
      <c r="D49" s="45"/>
      <c r="E49" s="45"/>
      <c r="F49" s="8"/>
      <c r="G49" s="5"/>
      <c r="H49" s="40"/>
      <c r="I49" s="40"/>
      <c r="J49" s="40"/>
    </row>
    <row r="50" spans="1:10" x14ac:dyDescent="0.2">
      <c r="B50" s="46"/>
      <c r="C50" s="47"/>
      <c r="D50" s="45"/>
      <c r="E50" s="45"/>
      <c r="F50" s="8"/>
      <c r="G50" s="5"/>
      <c r="H50" s="40"/>
      <c r="I50" s="40"/>
      <c r="J50" s="40"/>
    </row>
    <row r="51" spans="1:10" x14ac:dyDescent="0.2">
      <c r="B51" s="46"/>
      <c r="C51" s="47"/>
      <c r="D51" s="45"/>
      <c r="E51" s="45"/>
      <c r="F51" s="8"/>
      <c r="G51" s="5"/>
      <c r="H51" s="40"/>
      <c r="I51" s="40"/>
      <c r="J51" s="40"/>
    </row>
    <row r="52" spans="1:10" x14ac:dyDescent="0.2">
      <c r="B52" s="46"/>
      <c r="C52" s="47"/>
      <c r="D52" s="45"/>
      <c r="E52" s="45"/>
      <c r="F52" s="8"/>
      <c r="H52" s="40"/>
      <c r="I52" s="40"/>
      <c r="J52" s="40"/>
    </row>
    <row r="53" spans="1:10" x14ac:dyDescent="0.2">
      <c r="B53" s="46"/>
      <c r="C53" s="47"/>
      <c r="D53" s="45"/>
      <c r="E53" s="45"/>
      <c r="F53" s="8"/>
      <c r="H53" s="40"/>
      <c r="I53" s="40"/>
      <c r="J53" s="40"/>
    </row>
    <row r="54" spans="1:10" x14ac:dyDescent="0.2">
      <c r="B54" s="39"/>
      <c r="C54" s="39"/>
      <c r="D54" s="40"/>
      <c r="E54" s="40"/>
      <c r="F54" s="40"/>
      <c r="G54" s="40"/>
      <c r="H54" s="40"/>
      <c r="I54" s="40"/>
      <c r="J54" s="40"/>
    </row>
    <row r="55" spans="1:10" ht="13.5" thickBot="1" x14ac:dyDescent="0.25">
      <c r="B55" s="53" t="s">
        <v>81</v>
      </c>
      <c r="C55" s="39"/>
      <c r="D55" s="40"/>
      <c r="E55" s="40"/>
      <c r="F55" s="40"/>
      <c r="G55" s="40"/>
      <c r="H55" s="40"/>
      <c r="I55" s="40"/>
      <c r="J55" s="40"/>
    </row>
    <row r="56" spans="1:10" ht="15" customHeight="1" x14ac:dyDescent="0.2">
      <c r="A56" s="56"/>
      <c r="B56" s="106" t="s">
        <v>25</v>
      </c>
      <c r="C56" s="106"/>
      <c r="D56" s="106"/>
      <c r="E56" s="106"/>
      <c r="F56" s="106"/>
      <c r="G56" s="106"/>
      <c r="H56" s="106"/>
      <c r="I56" s="106"/>
      <c r="J56" s="107"/>
    </row>
    <row r="57" spans="1:10" x14ac:dyDescent="0.2">
      <c r="A57" s="57"/>
      <c r="B57" s="108"/>
      <c r="C57" s="108"/>
      <c r="D57" s="108"/>
      <c r="E57" s="108"/>
      <c r="F57" s="108"/>
      <c r="G57" s="108"/>
      <c r="H57" s="108"/>
      <c r="I57" s="108"/>
      <c r="J57" s="109"/>
    </row>
    <row r="58" spans="1:10" x14ac:dyDescent="0.2">
      <c r="A58" s="57"/>
      <c r="B58" s="108"/>
      <c r="C58" s="108"/>
      <c r="D58" s="108"/>
      <c r="E58" s="108"/>
      <c r="F58" s="108"/>
      <c r="G58" s="108"/>
      <c r="H58" s="108"/>
      <c r="I58" s="108"/>
      <c r="J58" s="109"/>
    </row>
    <row r="59" spans="1:10" x14ac:dyDescent="0.2">
      <c r="A59" s="57"/>
      <c r="B59" s="108"/>
      <c r="C59" s="108"/>
      <c r="D59" s="108"/>
      <c r="E59" s="108"/>
      <c r="F59" s="108"/>
      <c r="G59" s="108"/>
      <c r="H59" s="108"/>
      <c r="I59" s="108"/>
      <c r="J59" s="109"/>
    </row>
    <row r="60" spans="1:10" x14ac:dyDescent="0.2">
      <c r="A60" s="57"/>
      <c r="B60" s="108"/>
      <c r="C60" s="108"/>
      <c r="D60" s="108"/>
      <c r="E60" s="108"/>
      <c r="F60" s="108"/>
      <c r="G60" s="108"/>
      <c r="H60" s="108"/>
      <c r="I60" s="108"/>
      <c r="J60" s="109"/>
    </row>
    <row r="61" spans="1:10" x14ac:dyDescent="0.2">
      <c r="A61" s="57"/>
      <c r="B61" s="108"/>
      <c r="C61" s="108"/>
      <c r="D61" s="108"/>
      <c r="E61" s="108"/>
      <c r="F61" s="108"/>
      <c r="G61" s="108"/>
      <c r="H61" s="108"/>
      <c r="I61" s="108"/>
      <c r="J61" s="109"/>
    </row>
    <row r="62" spans="1:10" x14ac:dyDescent="0.2">
      <c r="A62" s="57"/>
      <c r="B62" s="108"/>
      <c r="C62" s="108"/>
      <c r="D62" s="108"/>
      <c r="E62" s="108"/>
      <c r="F62" s="108"/>
      <c r="G62" s="108"/>
      <c r="H62" s="108"/>
      <c r="I62" s="108"/>
      <c r="J62" s="109"/>
    </row>
    <row r="63" spans="1:10" x14ac:dyDescent="0.2">
      <c r="A63" s="57"/>
      <c r="B63" s="108"/>
      <c r="C63" s="108"/>
      <c r="D63" s="108"/>
      <c r="E63" s="108"/>
      <c r="F63" s="108"/>
      <c r="G63" s="108"/>
      <c r="H63" s="108"/>
      <c r="I63" s="108"/>
      <c r="J63" s="109"/>
    </row>
    <row r="64" spans="1:10" x14ac:dyDescent="0.2">
      <c r="A64" s="57"/>
      <c r="B64" s="108"/>
      <c r="C64" s="108"/>
      <c r="D64" s="108"/>
      <c r="E64" s="108"/>
      <c r="F64" s="108"/>
      <c r="G64" s="108"/>
      <c r="H64" s="108"/>
      <c r="I64" s="108"/>
      <c r="J64" s="109"/>
    </row>
    <row r="65" spans="1:10" ht="13.5" thickBot="1" x14ac:dyDescent="0.25">
      <c r="A65" s="58"/>
      <c r="B65" s="110"/>
      <c r="C65" s="110"/>
      <c r="D65" s="110"/>
      <c r="E65" s="110"/>
      <c r="F65" s="110"/>
      <c r="G65" s="110"/>
      <c r="H65" s="110"/>
      <c r="I65" s="110"/>
      <c r="J65" s="111"/>
    </row>
  </sheetData>
  <mergeCells count="1">
    <mergeCell ref="B56:J65"/>
  </mergeCells>
  <conditionalFormatting sqref="J2">
    <cfRule type="cellIs" dxfId="3" priority="4" stopIfTrue="1" operator="equal">
      <formula>"x.x"</formula>
    </cfRule>
  </conditionalFormatting>
  <conditionalFormatting sqref="B11:B22">
    <cfRule type="cellIs" dxfId="2" priority="2" stopIfTrue="1" operator="equal">
      <formula>"Adjustment to Income/Expense/Rate Base:"</formula>
    </cfRule>
  </conditionalFormatting>
  <conditionalFormatting sqref="B9:B10">
    <cfRule type="cellIs" dxfId="1" priority="3" stopIfTrue="1" operator="equal">
      <formula>"Adjustment to Income/Expense/Rate Base:"</formula>
    </cfRule>
  </conditionalFormatting>
  <conditionalFormatting sqref="C14">
    <cfRule type="cellIs" dxfId="0" priority="1" stopIfTrue="1" operator="equal">
      <formula>"Adjustment to Income/Expense/Rate Base:"</formula>
    </cfRule>
  </conditionalFormatting>
  <dataValidations count="1"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E18:E19" xr:uid="{330D1652-F7B5-46B7-959E-F50C8A2F5AE5}">
      <formula1>"1, 2, 3"</formula1>
    </dataValidation>
  </dataValidations>
  <pageMargins left="0.7" right="0.7" top="0.75" bottom="0.75" header="0.3" footer="0.3"/>
  <pageSetup scale="8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80170-9BB9-43EE-9B00-B79D09563256}">
  <sheetPr>
    <pageSetUpPr fitToPage="1"/>
  </sheetPr>
  <dimension ref="A1:G39"/>
  <sheetViews>
    <sheetView view="pageBreakPreview" zoomScale="85" zoomScaleNormal="100" zoomScaleSheetLayoutView="85" workbookViewId="0">
      <selection activeCell="I15" sqref="I15"/>
    </sheetView>
  </sheetViews>
  <sheetFormatPr defaultRowHeight="12.75" x14ac:dyDescent="0.2"/>
  <cols>
    <col min="1" max="1" width="41.140625" style="37" customWidth="1"/>
    <col min="2" max="5" width="15.28515625" style="37" customWidth="1"/>
    <col min="6" max="6" width="8" style="37" customWidth="1"/>
    <col min="7" max="16384" width="9.140625" style="37"/>
  </cols>
  <sheetData>
    <row r="1" spans="1:6" x14ac:dyDescent="0.2">
      <c r="A1" s="52" t="s">
        <v>73</v>
      </c>
      <c r="F1" s="59" t="s">
        <v>76</v>
      </c>
    </row>
    <row r="2" spans="1:6" x14ac:dyDescent="0.2">
      <c r="A2" s="52" t="s">
        <v>74</v>
      </c>
    </row>
    <row r="3" spans="1:6" x14ac:dyDescent="0.2">
      <c r="A3" s="52" t="str">
        <f>'4.5'!B4</f>
        <v>Insurance Expense</v>
      </c>
    </row>
    <row r="4" spans="1:6" x14ac:dyDescent="0.2">
      <c r="A4" s="52" t="s">
        <v>26</v>
      </c>
    </row>
    <row r="5" spans="1:6" x14ac:dyDescent="0.2">
      <c r="A5" s="52"/>
    </row>
    <row r="7" spans="1:6" s="52" customFormat="1" x14ac:dyDescent="0.2">
      <c r="B7" s="45" t="s">
        <v>27</v>
      </c>
      <c r="C7" s="45" t="s">
        <v>28</v>
      </c>
      <c r="D7" s="45" t="s">
        <v>29</v>
      </c>
      <c r="E7" s="45" t="s">
        <v>30</v>
      </c>
    </row>
    <row r="8" spans="1:6" s="60" customFormat="1" x14ac:dyDescent="0.2">
      <c r="B8" s="61" t="s">
        <v>31</v>
      </c>
      <c r="C8" s="61" t="s">
        <v>31</v>
      </c>
      <c r="D8" s="61" t="s">
        <v>31</v>
      </c>
      <c r="E8" s="61" t="s">
        <v>31</v>
      </c>
    </row>
    <row r="9" spans="1:6" s="45" customFormat="1" x14ac:dyDescent="0.2"/>
    <row r="10" spans="1:6" x14ac:dyDescent="0.2">
      <c r="A10" s="62" t="s">
        <v>32</v>
      </c>
      <c r="B10" s="48">
        <v>11469350.65</v>
      </c>
      <c r="C10" s="48">
        <v>2929133.6500000004</v>
      </c>
      <c r="D10" s="48">
        <v>2576287.6800000002</v>
      </c>
      <c r="E10" s="63">
        <f>SUM(B10:D10)</f>
        <v>16974771.98</v>
      </c>
      <c r="F10" s="64"/>
    </row>
    <row r="11" spans="1:6" x14ac:dyDescent="0.2">
      <c r="A11" s="65" t="s">
        <v>33</v>
      </c>
      <c r="B11" s="48">
        <v>0</v>
      </c>
      <c r="C11" s="48">
        <v>0</v>
      </c>
      <c r="D11" s="48">
        <v>0</v>
      </c>
      <c r="E11" s="63">
        <f>SUM(B11:D11)</f>
        <v>0</v>
      </c>
      <c r="F11" s="65"/>
    </row>
    <row r="12" spans="1:6" x14ac:dyDescent="0.2">
      <c r="A12" s="65" t="s">
        <v>34</v>
      </c>
      <c r="B12" s="66">
        <f>B10+B11</f>
        <v>11469350.65</v>
      </c>
      <c r="C12" s="66">
        <f>C10+C11</f>
        <v>2929133.6500000004</v>
      </c>
      <c r="D12" s="66">
        <f>D10+D11</f>
        <v>2576287.6800000002</v>
      </c>
      <c r="E12" s="66">
        <f>E10+E11</f>
        <v>16974771.98</v>
      </c>
      <c r="F12" s="65"/>
    </row>
    <row r="13" spans="1:6" x14ac:dyDescent="0.2">
      <c r="A13" s="65"/>
      <c r="E13" s="63"/>
      <c r="F13" s="65"/>
    </row>
    <row r="14" spans="1:6" ht="11.25" customHeight="1" x14ac:dyDescent="0.2">
      <c r="A14" s="63" t="s">
        <v>35</v>
      </c>
      <c r="B14" s="48">
        <v>0</v>
      </c>
      <c r="C14" s="48">
        <v>0</v>
      </c>
      <c r="D14" s="48">
        <v>0</v>
      </c>
      <c r="E14" s="48">
        <f>SUM(B14:D14)</f>
        <v>0</v>
      </c>
      <c r="F14" s="65"/>
    </row>
    <row r="15" spans="1:6" x14ac:dyDescent="0.2">
      <c r="A15" s="65" t="s">
        <v>33</v>
      </c>
      <c r="B15" s="67">
        <v>0</v>
      </c>
      <c r="C15" s="67">
        <v>0</v>
      </c>
      <c r="D15" s="67">
        <v>0</v>
      </c>
      <c r="E15" s="48">
        <f>SUM(B15:D15)</f>
        <v>0</v>
      </c>
      <c r="F15" s="65"/>
    </row>
    <row r="16" spans="1:6" ht="11.25" customHeight="1" x14ac:dyDescent="0.2">
      <c r="A16" s="62" t="s">
        <v>36</v>
      </c>
      <c r="B16" s="68">
        <f>B14+B15</f>
        <v>0</v>
      </c>
      <c r="C16" s="68">
        <f>C14+C15</f>
        <v>0</v>
      </c>
      <c r="D16" s="68">
        <f>D14+D15</f>
        <v>0</v>
      </c>
      <c r="E16" s="68">
        <f>E14+E15</f>
        <v>0</v>
      </c>
      <c r="F16" s="69"/>
    </row>
    <row r="17" spans="1:6" ht="11.25" customHeight="1" x14ac:dyDescent="0.2">
      <c r="A17" s="62"/>
      <c r="B17" s="8"/>
      <c r="C17" s="8"/>
      <c r="D17" s="8"/>
      <c r="E17" s="8"/>
      <c r="F17" s="8"/>
    </row>
    <row r="18" spans="1:6" ht="11.25" customHeight="1" x14ac:dyDescent="0.2">
      <c r="A18" s="37" t="s">
        <v>34</v>
      </c>
      <c r="B18" s="70"/>
      <c r="C18" s="70"/>
      <c r="D18" s="70"/>
      <c r="E18" s="71">
        <f>E12+E16</f>
        <v>16974771.98</v>
      </c>
      <c r="F18" s="65"/>
    </row>
    <row r="19" spans="1:6" ht="11.25" customHeight="1" x14ac:dyDescent="0.2">
      <c r="A19" s="62"/>
      <c r="B19" s="62"/>
      <c r="C19" s="62"/>
      <c r="D19" s="62"/>
      <c r="E19" s="62"/>
      <c r="F19" s="65"/>
    </row>
    <row r="20" spans="1:6" ht="12.75" customHeight="1" x14ac:dyDescent="0.2">
      <c r="A20" s="62" t="s">
        <v>37</v>
      </c>
      <c r="B20" s="72"/>
      <c r="C20" s="72"/>
      <c r="D20" s="72"/>
      <c r="E20" s="10">
        <f>E18/3</f>
        <v>5658257.3266666671</v>
      </c>
      <c r="F20" s="37" t="s">
        <v>38</v>
      </c>
    </row>
    <row r="21" spans="1:6" x14ac:dyDescent="0.2">
      <c r="A21" s="72"/>
      <c r="B21" s="72"/>
      <c r="C21" s="72"/>
      <c r="D21" s="72"/>
      <c r="E21" s="72"/>
      <c r="F21" s="73"/>
    </row>
    <row r="22" spans="1:6" x14ac:dyDescent="0.2">
      <c r="A22" s="72"/>
      <c r="B22" s="72"/>
      <c r="C22" s="72"/>
      <c r="D22" s="72"/>
      <c r="E22" s="72"/>
      <c r="F22" s="73"/>
    </row>
    <row r="23" spans="1:6" x14ac:dyDescent="0.2">
      <c r="A23" s="74" t="s">
        <v>39</v>
      </c>
      <c r="B23" s="70"/>
      <c r="C23" s="70"/>
      <c r="D23" s="70"/>
      <c r="E23" s="12"/>
      <c r="F23" s="75"/>
    </row>
    <row r="24" spans="1:6" x14ac:dyDescent="0.2">
      <c r="A24" s="76" t="s">
        <v>40</v>
      </c>
      <c r="B24" s="70"/>
      <c r="C24" s="70"/>
      <c r="D24" s="70"/>
      <c r="E24" s="12"/>
      <c r="F24" s="75"/>
    </row>
    <row r="25" spans="1:6" s="69" customFormat="1" x14ac:dyDescent="0.2">
      <c r="A25" s="77" t="s">
        <v>41</v>
      </c>
      <c r="B25" s="70"/>
      <c r="C25" s="70"/>
      <c r="D25" s="70"/>
      <c r="E25" s="13">
        <v>65830587.679999992</v>
      </c>
      <c r="F25" s="62" t="s">
        <v>42</v>
      </c>
    </row>
    <row r="26" spans="1:6" x14ac:dyDescent="0.2">
      <c r="A26" s="78" t="s">
        <v>43</v>
      </c>
      <c r="B26" s="62"/>
      <c r="C26" s="62"/>
      <c r="D26" s="62"/>
      <c r="E26" s="8">
        <f>E20</f>
        <v>5658257.3266666671</v>
      </c>
      <c r="F26" s="79" t="s">
        <v>44</v>
      </c>
    </row>
    <row r="27" spans="1:6" ht="13.5" thickBot="1" x14ac:dyDescent="0.25">
      <c r="A27" s="77" t="s">
        <v>45</v>
      </c>
      <c r="B27" s="70"/>
      <c r="C27" s="70"/>
      <c r="D27" s="70"/>
      <c r="E27" s="14">
        <f>+E26-E25</f>
        <v>-60172330.353333324</v>
      </c>
      <c r="F27" s="80" t="s">
        <v>46</v>
      </c>
    </row>
    <row r="28" spans="1:6" ht="13.5" thickTop="1" x14ac:dyDescent="0.2">
      <c r="A28" s="62"/>
      <c r="B28" s="70"/>
      <c r="C28" s="70"/>
      <c r="D28" s="70"/>
      <c r="E28" s="81" t="s">
        <v>42</v>
      </c>
      <c r="F28" s="62"/>
    </row>
    <row r="29" spans="1:6" s="83" customFormat="1" ht="12.75" customHeight="1" x14ac:dyDescent="0.2">
      <c r="A29" s="62"/>
      <c r="B29" s="70"/>
      <c r="C29" s="70"/>
      <c r="D29" s="70"/>
      <c r="E29" s="70"/>
      <c r="F29" s="82"/>
    </row>
    <row r="30" spans="1:6" x14ac:dyDescent="0.2">
      <c r="A30" s="62"/>
      <c r="B30" s="84"/>
      <c r="C30" s="84"/>
      <c r="D30" s="84"/>
      <c r="E30" s="84"/>
      <c r="F30" s="85"/>
    </row>
    <row r="31" spans="1:6" ht="12.75" customHeight="1" x14ac:dyDescent="0.2">
      <c r="A31" s="62"/>
      <c r="B31" s="86"/>
      <c r="C31" s="86"/>
      <c r="D31" s="86"/>
      <c r="E31" s="86"/>
      <c r="F31" s="87"/>
    </row>
    <row r="32" spans="1:6" x14ac:dyDescent="0.2">
      <c r="A32" s="62"/>
      <c r="B32" s="62"/>
      <c r="C32" s="62"/>
      <c r="D32" s="62"/>
      <c r="E32" s="62"/>
      <c r="F32" s="87"/>
    </row>
    <row r="33" spans="1:7" x14ac:dyDescent="0.2">
      <c r="A33" s="62"/>
      <c r="B33" s="62"/>
      <c r="C33" s="62"/>
      <c r="D33" s="62"/>
      <c r="E33" s="62"/>
      <c r="F33" s="62"/>
    </row>
    <row r="34" spans="1:7" x14ac:dyDescent="0.2">
      <c r="A34" s="55"/>
      <c r="B34" s="88"/>
      <c r="C34" s="88"/>
      <c r="D34" s="88"/>
      <c r="E34" s="88"/>
      <c r="F34" s="88"/>
      <c r="G34" s="55"/>
    </row>
    <row r="35" spans="1:7" x14ac:dyDescent="0.2">
      <c r="A35" s="89"/>
      <c r="B35" s="88"/>
      <c r="C35" s="88"/>
      <c r="D35" s="88"/>
      <c r="E35" s="88"/>
      <c r="F35" s="88"/>
      <c r="G35" s="55"/>
    </row>
    <row r="36" spans="1:7" x14ac:dyDescent="0.2">
      <c r="A36" s="90"/>
      <c r="B36" s="91"/>
      <c r="C36" s="88"/>
      <c r="D36" s="88"/>
      <c r="E36" s="88"/>
      <c r="F36" s="88"/>
      <c r="G36" s="55"/>
    </row>
    <row r="37" spans="1:7" x14ac:dyDescent="0.2">
      <c r="A37" s="90"/>
      <c r="B37" s="92"/>
      <c r="C37" s="88"/>
      <c r="D37" s="88"/>
      <c r="E37" s="88"/>
      <c r="F37" s="88"/>
      <c r="G37" s="55"/>
    </row>
    <row r="38" spans="1:7" x14ac:dyDescent="0.2">
      <c r="A38" s="90"/>
      <c r="B38" s="36"/>
      <c r="C38" s="93"/>
      <c r="D38" s="93"/>
      <c r="E38" s="55"/>
      <c r="F38" s="55"/>
      <c r="G38" s="55"/>
    </row>
    <row r="39" spans="1:7" x14ac:dyDescent="0.2">
      <c r="A39" s="55"/>
      <c r="B39" s="55"/>
      <c r="C39" s="55"/>
      <c r="D39" s="55"/>
      <c r="E39" s="55"/>
      <c r="F39" s="55"/>
      <c r="G39" s="55"/>
    </row>
  </sheetData>
  <dataValidations count="1">
    <dataValidation type="list" allowBlank="1" showInputMessage="1" showErrorMessage="1" errorTitle="Adjsutment Type Input Error" error="An invalid adjustment type was entered._x000a__x000a_Valid values are 1, 2, or 3." sqref="B27:E29 B23:D25" xr:uid="{9B09AE02-66A2-4914-80D9-858335501B42}">
      <formula1>"1,2,3"</formula1>
    </dataValidation>
  </dataValidations>
  <pageMargins left="0.7" right="0.7" top="0.75" bottom="0.75" header="0.3" footer="0.3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1194B-A184-4C41-9972-2BB16CB234E8}">
  <sheetPr>
    <pageSetUpPr fitToPage="1"/>
  </sheetPr>
  <dimension ref="A1:E27"/>
  <sheetViews>
    <sheetView view="pageBreakPreview" zoomScale="85" zoomScaleNormal="85" zoomScaleSheetLayoutView="85" workbookViewId="0">
      <selection activeCell="B40" sqref="B40"/>
    </sheetView>
  </sheetViews>
  <sheetFormatPr defaultColWidth="9.140625" defaultRowHeight="12.75" x14ac:dyDescent="0.2"/>
  <cols>
    <col min="1" max="1" width="26.85546875" style="16" customWidth="1"/>
    <col min="2" max="2" width="18.140625" style="16" customWidth="1"/>
    <col min="3" max="3" width="13.140625" style="16" bestFit="1" customWidth="1"/>
    <col min="4" max="4" width="13.7109375" style="16" bestFit="1" customWidth="1"/>
    <col min="5" max="5" width="15.5703125" style="16" bestFit="1" customWidth="1"/>
    <col min="6" max="16384" width="9.140625" style="16"/>
  </cols>
  <sheetData>
    <row r="1" spans="1:5" x14ac:dyDescent="0.2">
      <c r="A1" s="7" t="str">
        <f>'4.5.1'!A1</f>
        <v>PacifiCorp</v>
      </c>
      <c r="B1" s="11"/>
      <c r="C1" s="11"/>
      <c r="D1" s="11"/>
      <c r="E1" s="35" t="s">
        <v>77</v>
      </c>
    </row>
    <row r="2" spans="1:5" x14ac:dyDescent="0.2">
      <c r="A2" s="11" t="str">
        <f>'4.5.1'!A2</f>
        <v>Washington 2023 General Rate Case</v>
      </c>
      <c r="B2" s="11"/>
      <c r="C2" s="11"/>
      <c r="D2" s="11"/>
      <c r="E2" s="15"/>
    </row>
    <row r="3" spans="1:5" x14ac:dyDescent="0.2">
      <c r="A3" s="11" t="str">
        <f>'4.5.1'!A3</f>
        <v>Insurance Expense</v>
      </c>
      <c r="B3" s="11"/>
      <c r="C3" s="11"/>
      <c r="D3" s="11"/>
      <c r="E3" s="15"/>
    </row>
    <row r="4" spans="1:5" x14ac:dyDescent="0.2">
      <c r="A4" s="17" t="s">
        <v>47</v>
      </c>
      <c r="B4" s="11"/>
      <c r="C4" s="11"/>
      <c r="D4" s="11"/>
      <c r="E4" s="15"/>
    </row>
    <row r="5" spans="1:5" x14ac:dyDescent="0.2">
      <c r="C5" s="1"/>
      <c r="D5" s="18"/>
      <c r="E5" s="19"/>
    </row>
    <row r="6" spans="1:5" x14ac:dyDescent="0.2">
      <c r="A6" s="20" t="s">
        <v>48</v>
      </c>
    </row>
    <row r="7" spans="1:5" s="21" customFormat="1" x14ac:dyDescent="0.2">
      <c r="B7" s="20"/>
      <c r="C7" s="20"/>
      <c r="D7" s="20"/>
    </row>
    <row r="8" spans="1:5" ht="15" x14ac:dyDescent="0.35">
      <c r="A8" s="22"/>
      <c r="C8" s="23" t="s">
        <v>49</v>
      </c>
      <c r="D8" s="24" t="s">
        <v>50</v>
      </c>
      <c r="E8" s="24" t="s">
        <v>51</v>
      </c>
    </row>
    <row r="9" spans="1:5" ht="15" x14ac:dyDescent="0.35">
      <c r="A9" s="22" t="s">
        <v>52</v>
      </c>
      <c r="C9" s="23"/>
      <c r="D9" s="24"/>
      <c r="E9" s="24"/>
    </row>
    <row r="10" spans="1:5" ht="15.75" customHeight="1" x14ac:dyDescent="0.2">
      <c r="A10" s="16" t="s">
        <v>53</v>
      </c>
      <c r="C10" s="25">
        <v>760768.79</v>
      </c>
      <c r="D10" s="25">
        <v>1138847.94</v>
      </c>
      <c r="E10" s="25">
        <v>1274291.2800000003</v>
      </c>
    </row>
    <row r="11" spans="1:5" ht="15" customHeight="1" x14ac:dyDescent="0.2">
      <c r="A11" s="16" t="s">
        <v>54</v>
      </c>
      <c r="C11" s="25">
        <v>1340541.25</v>
      </c>
      <c r="D11" s="25">
        <v>1087346.07</v>
      </c>
      <c r="E11" s="25">
        <v>39746.61</v>
      </c>
    </row>
    <row r="12" spans="1:5" ht="15" customHeight="1" x14ac:dyDescent="0.2">
      <c r="A12" s="16" t="s">
        <v>55</v>
      </c>
      <c r="C12" s="25">
        <v>728310.03</v>
      </c>
      <c r="D12" s="25">
        <v>2589429.8400000003</v>
      </c>
      <c r="E12" s="25">
        <v>481817.45999999996</v>
      </c>
    </row>
    <row r="13" spans="1:5" ht="15" customHeight="1" x14ac:dyDescent="0.2">
      <c r="A13" s="16" t="s">
        <v>56</v>
      </c>
      <c r="C13" s="8">
        <v>2199473.8010983136</v>
      </c>
      <c r="D13" s="25">
        <v>976711.54</v>
      </c>
      <c r="E13" s="25">
        <v>90409</v>
      </c>
    </row>
    <row r="14" spans="1:5" ht="15" customHeight="1" x14ac:dyDescent="0.2">
      <c r="A14" s="16" t="s">
        <v>57</v>
      </c>
      <c r="C14" s="8">
        <v>967349.40504677524</v>
      </c>
      <c r="D14" s="25">
        <v>1519767.9600000004</v>
      </c>
      <c r="E14" s="25">
        <v>0</v>
      </c>
    </row>
    <row r="15" spans="1:5" ht="15" customHeight="1" x14ac:dyDescent="0.2">
      <c r="A15" s="16" t="s">
        <v>58</v>
      </c>
      <c r="C15" s="8">
        <v>1392421.5816229009</v>
      </c>
      <c r="D15" s="25">
        <v>1812228.6000000006</v>
      </c>
      <c r="E15" s="25">
        <v>0</v>
      </c>
    </row>
    <row r="16" spans="1:5" x14ac:dyDescent="0.2">
      <c r="A16" s="26" t="s">
        <v>59</v>
      </c>
      <c r="B16" s="26"/>
      <c r="C16" s="27">
        <f>AVERAGE(C10:C15)</f>
        <v>1231477.4762946649</v>
      </c>
      <c r="D16" s="27">
        <f>AVERAGE(D10:D15)</f>
        <v>1520721.9916666665</v>
      </c>
      <c r="E16" s="27">
        <f>AVERAGE(E10:E15)</f>
        <v>314377.39166666672</v>
      </c>
    </row>
    <row r="18" spans="1:5" x14ac:dyDescent="0.2">
      <c r="A18" s="28" t="s">
        <v>60</v>
      </c>
      <c r="C18" s="19" t="s">
        <v>16</v>
      </c>
      <c r="D18" s="19" t="s">
        <v>61</v>
      </c>
      <c r="E18" s="19" t="s">
        <v>61</v>
      </c>
    </row>
    <row r="19" spans="1:5" x14ac:dyDescent="0.2">
      <c r="A19" s="28"/>
    </row>
    <row r="20" spans="1:5" x14ac:dyDescent="0.2">
      <c r="A20" s="28" t="s">
        <v>62</v>
      </c>
      <c r="C20" s="29">
        <v>1</v>
      </c>
      <c r="D20" s="32">
        <v>7.9787774498314715E-2</v>
      </c>
      <c r="E20" s="32">
        <v>7.9787774498314715E-2</v>
      </c>
    </row>
    <row r="21" spans="1:5" x14ac:dyDescent="0.2">
      <c r="A21" s="28"/>
    </row>
    <row r="22" spans="1:5" x14ac:dyDescent="0.2">
      <c r="A22" s="28" t="s">
        <v>63</v>
      </c>
      <c r="C22" s="30">
        <f>C16*C20</f>
        <v>1231477.4762946649</v>
      </c>
      <c r="D22" s="30">
        <f>D16*D20</f>
        <v>121335.02334572801</v>
      </c>
      <c r="E22" s="30">
        <f>E16*E20</f>
        <v>25083.472433668368</v>
      </c>
    </row>
    <row r="23" spans="1:5" x14ac:dyDescent="0.2">
      <c r="A23" s="28"/>
    </row>
    <row r="24" spans="1:5" x14ac:dyDescent="0.2">
      <c r="A24" s="33" t="s">
        <v>64</v>
      </c>
      <c r="C24" s="6">
        <v>835877.25734352076</v>
      </c>
      <c r="D24" s="6">
        <v>184739.21048498733</v>
      </c>
      <c r="E24" s="6">
        <v>124202.51467502111</v>
      </c>
    </row>
    <row r="25" spans="1:5" x14ac:dyDescent="0.2">
      <c r="A25" s="33"/>
      <c r="C25" s="6"/>
      <c r="D25" s="6"/>
      <c r="E25" s="6"/>
    </row>
    <row r="26" spans="1:5" x14ac:dyDescent="0.2">
      <c r="A26" s="7" t="s">
        <v>65</v>
      </c>
      <c r="C26" s="31">
        <f>C22-C24</f>
        <v>395600.21895114414</v>
      </c>
      <c r="D26" s="31">
        <f>D22-D24</f>
        <v>-63404.187139259317</v>
      </c>
      <c r="E26" s="31">
        <f>E22-E24</f>
        <v>-99119.042241352741</v>
      </c>
    </row>
    <row r="27" spans="1:5" x14ac:dyDescent="0.2">
      <c r="C27" s="34" t="s">
        <v>46</v>
      </c>
      <c r="D27" s="34" t="s">
        <v>46</v>
      </c>
      <c r="E27" s="34" t="s">
        <v>46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BBA10-1E19-4BBA-9FE0-3BEDD5175988}">
  <sheetPr>
    <pageSetUpPr fitToPage="1"/>
  </sheetPr>
  <dimension ref="A1:F15"/>
  <sheetViews>
    <sheetView view="pageBreakPreview" zoomScale="90" zoomScaleNormal="90" zoomScaleSheetLayoutView="90" workbookViewId="0">
      <selection activeCell="A7" sqref="A7"/>
    </sheetView>
  </sheetViews>
  <sheetFormatPr defaultColWidth="9.140625" defaultRowHeight="12.75" x14ac:dyDescent="0.2"/>
  <cols>
    <col min="1" max="1" width="30.42578125" style="95" customWidth="1"/>
    <col min="2" max="2" width="25.42578125" style="95" bestFit="1" customWidth="1"/>
    <col min="3" max="3" width="21.140625" style="95" customWidth="1"/>
    <col min="4" max="4" width="19.140625" style="95" customWidth="1"/>
    <col min="5" max="5" width="8.42578125" style="95" customWidth="1"/>
    <col min="6" max="6" width="20.5703125" style="95" customWidth="1"/>
    <col min="7" max="7" width="13" style="95" customWidth="1"/>
    <col min="8" max="16384" width="9.140625" style="95"/>
  </cols>
  <sheetData>
    <row r="1" spans="1:6" x14ac:dyDescent="0.2">
      <c r="A1" s="38" t="str">
        <f>'4.5.1'!A1</f>
        <v>PacifiCorp</v>
      </c>
      <c r="E1" s="96" t="s">
        <v>75</v>
      </c>
    </row>
    <row r="2" spans="1:6" x14ac:dyDescent="0.2">
      <c r="A2" s="38" t="str">
        <f>'4.5.1'!A2</f>
        <v>Washington 2023 General Rate Case</v>
      </c>
    </row>
    <row r="3" spans="1:6" x14ac:dyDescent="0.2">
      <c r="A3" s="38" t="str">
        <f>'4.5.1'!A3</f>
        <v>Insurance Expense</v>
      </c>
    </row>
    <row r="4" spans="1:6" x14ac:dyDescent="0.2">
      <c r="A4" s="97" t="s">
        <v>82</v>
      </c>
    </row>
    <row r="5" spans="1:6" x14ac:dyDescent="0.2">
      <c r="A5" s="97"/>
      <c r="F5" s="98"/>
    </row>
    <row r="6" spans="1:6" x14ac:dyDescent="0.2">
      <c r="A6" s="95" t="s">
        <v>83</v>
      </c>
    </row>
    <row r="10" spans="1:6" x14ac:dyDescent="0.2">
      <c r="B10" s="99" t="s">
        <v>66</v>
      </c>
      <c r="C10" s="99" t="s">
        <v>67</v>
      </c>
      <c r="D10" s="100"/>
      <c r="E10" s="100"/>
    </row>
    <row r="11" spans="1:6" x14ac:dyDescent="0.2">
      <c r="B11" s="99" t="s">
        <v>68</v>
      </c>
      <c r="C11" s="99" t="s">
        <v>69</v>
      </c>
      <c r="D11" s="100"/>
      <c r="E11" s="100"/>
    </row>
    <row r="12" spans="1:6" x14ac:dyDescent="0.2">
      <c r="B12" s="101" t="s">
        <v>70</v>
      </c>
      <c r="C12" s="101">
        <v>44713</v>
      </c>
      <c r="D12" s="102" t="s">
        <v>65</v>
      </c>
      <c r="E12" s="100"/>
    </row>
    <row r="13" spans="1:6" x14ac:dyDescent="0.2">
      <c r="A13" s="95" t="s">
        <v>71</v>
      </c>
      <c r="B13" s="94">
        <v>32151305.84</v>
      </c>
      <c r="C13" s="94">
        <v>25026642.220000036</v>
      </c>
      <c r="D13" s="103">
        <f>B13-C13</f>
        <v>7124663.6199999638</v>
      </c>
      <c r="E13" s="100" t="s">
        <v>46</v>
      </c>
      <c r="F13" s="100"/>
    </row>
    <row r="14" spans="1:6" x14ac:dyDescent="0.2">
      <c r="A14" s="95" t="s">
        <v>72</v>
      </c>
      <c r="B14" s="104">
        <v>4842427.0199999996</v>
      </c>
      <c r="C14" s="94">
        <v>4939589.0200000005</v>
      </c>
      <c r="D14" s="103">
        <f>B14-C14</f>
        <v>-97162.000000000931</v>
      </c>
      <c r="E14" s="100" t="s">
        <v>46</v>
      </c>
      <c r="F14" s="100"/>
    </row>
    <row r="15" spans="1:6" x14ac:dyDescent="0.2">
      <c r="B15" s="105">
        <f>SUM(B13:B14)</f>
        <v>36993732.859999999</v>
      </c>
    </row>
  </sheetData>
  <pageMargins left="0.7" right="0.7" top="0.75" bottom="0.75" header="0.3" footer="0.3"/>
  <pageSetup scale="8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2023-03-17T07:00:00+00:00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CBD254A-1C6C-4FB0-9397-81FC6BE44405}"/>
</file>

<file path=customXml/itemProps2.xml><?xml version="1.0" encoding="utf-8"?>
<ds:datastoreItem xmlns:ds="http://schemas.openxmlformats.org/officeDocument/2006/customXml" ds:itemID="{49369EB4-5E93-4C90-BD23-5AE0B1B56819}"/>
</file>

<file path=customXml/itemProps3.xml><?xml version="1.0" encoding="utf-8"?>
<ds:datastoreItem xmlns:ds="http://schemas.openxmlformats.org/officeDocument/2006/customXml" ds:itemID="{1C01E529-C5A2-44CF-9F98-9BF3631B2C43}"/>
</file>

<file path=customXml/itemProps4.xml><?xml version="1.0" encoding="utf-8"?>
<ds:datastoreItem xmlns:ds="http://schemas.openxmlformats.org/officeDocument/2006/customXml" ds:itemID="{35A4C87A-9263-408C-9395-288F8CA250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4.5</vt:lpstr>
      <vt:lpstr>4.5.1</vt:lpstr>
      <vt:lpstr>4.5.2</vt:lpstr>
      <vt:lpstr>4.5.3</vt:lpstr>
      <vt:lpstr>'4.5'!Print_Area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2023-03-01T22:30:54Z</dcterms:created>
  <dcterms:modified xsi:type="dcterms:W3CDTF">2023-03-12T00:34:47Z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IsEFSEC">
    <vt:bool>false</vt:bool>
  </property>
  <property fmtid="{D5CDD505-2E9C-101B-9397-08002B2CF9AE}" pid="4" name="_docset_NoMedatataSyncRequired">
    <vt:lpwstr>False</vt:lpwstr>
  </property>
</Properties>
</file>