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75" windowWidth="15480" windowHeight="8190"/>
  </bookViews>
  <sheets>
    <sheet name="KJC-3, Page 1" sheetId="3" r:id="rId1"/>
    <sheet name="KJC-3, Page 2" sheetId="2" r:id="rId2"/>
  </sheets>
  <definedNames>
    <definedName name="HELP_IPRICE">#REF!</definedName>
    <definedName name="idprice1">#REF!</definedName>
    <definedName name="IPRICE">#REF!</definedName>
    <definedName name="_xlnm.Print_Area" localSheetId="1">'KJC-3, Page 2'!$A$1:$Q$29</definedName>
  </definedNames>
  <calcPr calcId="125725" calcMode="manual"/>
</workbook>
</file>

<file path=xl/calcChain.xml><?xml version="1.0" encoding="utf-8"?>
<calcChain xmlns="http://schemas.openxmlformats.org/spreadsheetml/2006/main">
  <c r="L21" i="3"/>
  <c r="I21"/>
  <c r="F21"/>
  <c r="C22" s="1"/>
  <c r="Q8" i="2"/>
  <c r="N8"/>
  <c r="N11" s="1"/>
  <c r="N12" s="1"/>
  <c r="P7"/>
  <c r="M7"/>
  <c r="E8"/>
  <c r="O8"/>
  <c r="H25"/>
  <c r="L7"/>
  <c r="E9"/>
  <c r="P6"/>
  <c r="P8"/>
  <c r="D9"/>
  <c r="C9"/>
  <c r="M6"/>
  <c r="O6"/>
  <c r="Q6"/>
  <c r="O7"/>
  <c r="L6"/>
  <c r="L9"/>
  <c r="N6"/>
  <c r="O9"/>
  <c r="O15" s="1"/>
  <c r="L15"/>
  <c r="P9"/>
  <c r="P15"/>
  <c r="Q9"/>
  <c r="N9"/>
  <c r="N15" s="1"/>
  <c r="M8"/>
  <c r="M9"/>
  <c r="M15" s="1"/>
  <c r="Q15"/>
</calcChain>
</file>

<file path=xl/sharedStrings.xml><?xml version="1.0" encoding="utf-8"?>
<sst xmlns="http://schemas.openxmlformats.org/spreadsheetml/2006/main" count="81" uniqueCount="76">
  <si>
    <t>Avista Corporation</t>
  </si>
  <si>
    <t>Company Owned - Jackson Prairie Storage Summary</t>
  </si>
  <si>
    <t>Total Capacity</t>
  </si>
  <si>
    <t>Total Deliverability</t>
  </si>
  <si>
    <t>a</t>
  </si>
  <si>
    <t>b</t>
  </si>
  <si>
    <t>c</t>
  </si>
  <si>
    <t>d</t>
  </si>
  <si>
    <t>e</t>
  </si>
  <si>
    <t>f</t>
  </si>
  <si>
    <t>g</t>
  </si>
  <si>
    <t>h</t>
  </si>
  <si>
    <t>i</t>
  </si>
  <si>
    <t>j</t>
  </si>
  <si>
    <t>k</t>
  </si>
  <si>
    <t>l</t>
  </si>
  <si>
    <t>WA/ID Capacity Allocation</t>
  </si>
  <si>
    <t>Oregon  Capacity Allocation</t>
  </si>
  <si>
    <t>Oregon Deliverability Allocation</t>
  </si>
  <si>
    <t>WA/ID Deliverability Allocation</t>
  </si>
  <si>
    <t>m</t>
  </si>
  <si>
    <t>n</t>
  </si>
  <si>
    <t>Total Capacity/Deliverability/Costs</t>
  </si>
  <si>
    <t>7/</t>
  </si>
  <si>
    <t>8/</t>
  </si>
  <si>
    <t>9/</t>
  </si>
  <si>
    <t>'02 Capacity Expansion - July '07 - Oct '08 1/</t>
  </si>
  <si>
    <t>'08 Deliverability Expansion - 11/08 2/</t>
  </si>
  <si>
    <t>Revenue Requirement 4/</t>
  </si>
  <si>
    <t>6/</t>
  </si>
  <si>
    <t>3/ Capacity and deliverability expansion owned by Avista Energy and subsequently released to Shell at the time of the Avista Energy sale.</t>
  </si>
  <si>
    <t>Ending Capacity and Deliverability Percent 9/</t>
  </si>
  <si>
    <t>1/ Capacity expansion began in 2002 and was paid for by Avista Energy.  After the sale of Avista Energy to Shell in July 2007 Avista Utilities took over the remaining costs and associated capacity.</t>
  </si>
  <si>
    <t>'99 Capacity &amp; Deliverability &amp; '02 Capacity Expansion from Shell/AE - 4/11 3/</t>
  </si>
  <si>
    <t xml:space="preserve">7/ Actual cost of the expansion as of 12/31/2009. The project was completed and placed in service 10/31/2008. </t>
  </si>
  <si>
    <t>Total</t>
  </si>
  <si>
    <t>Deliverability</t>
  </si>
  <si>
    <t>Capacity</t>
  </si>
  <si>
    <t>Capacity Cost per Dth 5/</t>
  </si>
  <si>
    <t xml:space="preserve">9/ The capacity and deliverability were to be allocated so that 75% to Washington and Idaho and 25% to Oregon after all capacity and deliverability expansions were completed. (Line 6 divided by total capacity in line 4).  </t>
  </si>
  <si>
    <t xml:space="preserve">  This split was based on estimated demand derived within SENDOUT®.</t>
  </si>
  <si>
    <t>Total Cost as Filed</t>
  </si>
  <si>
    <t xml:space="preserve">2/ Avista Utilities participated in the deliverability expansion which was completed in October 2008. </t>
  </si>
  <si>
    <t>Forward Sumas Summer - Winter Differentials</t>
  </si>
  <si>
    <t>Prices are an average of the forward prices for the month from January 2009 through February 2010 at Sumas</t>
  </si>
  <si>
    <t xml:space="preserve">a </t>
  </si>
  <si>
    <t xml:space="preserve">b </t>
  </si>
  <si>
    <t xml:space="preserve">c </t>
  </si>
  <si>
    <t xml:space="preserve">d </t>
  </si>
  <si>
    <t xml:space="preserve">e </t>
  </si>
  <si>
    <t xml:space="preserve">f </t>
  </si>
  <si>
    <t xml:space="preserve">g </t>
  </si>
  <si>
    <t xml:space="preserve">j </t>
  </si>
  <si>
    <t>Summer Price 2010</t>
  </si>
  <si>
    <t>Winter Price 2010-2011</t>
  </si>
  <si>
    <t>Difference 2010-2011</t>
  </si>
  <si>
    <t>Summer Price 2011</t>
  </si>
  <si>
    <t>Winter Price 2011-2012</t>
  </si>
  <si>
    <t>Difference 2011-2012</t>
  </si>
  <si>
    <t>Summer Price 2012</t>
  </si>
  <si>
    <t>Winter Price 2012-2013</t>
  </si>
  <si>
    <t>Difference 2012-2013</t>
  </si>
  <si>
    <t>Average</t>
  </si>
  <si>
    <t>Three Year Average</t>
  </si>
  <si>
    <t xml:space="preserve">1/ Summer prices are the average of May, June, and July.  </t>
  </si>
  <si>
    <t>2/ Winter prices are the average of December, January, and February.</t>
  </si>
  <si>
    <t>4/ The estimated annual revenue requirement is based on 14% of the allocated incremental capital costs of $9,597,409.</t>
  </si>
  <si>
    <t>8/ The estimated book value on Avista Energy's books @ 4/30/2011 as of 02/28/2010.</t>
  </si>
  <si>
    <t>5/ The capacity cost per Dth is based on the annual revenue requirement divided by the incremental capacity of 2,470,010.</t>
  </si>
  <si>
    <t>6/ The cost of wells and cushion gas (174,964 Dth) injected at an average actual price of $5.58.  This is the balance as of 12/31/2009.</t>
  </si>
  <si>
    <r>
      <t xml:space="preserve">WA/ID Capacity </t>
    </r>
    <r>
      <rPr>
        <sz val="12"/>
        <color theme="1"/>
        <rFont val="Arial"/>
        <family val="2"/>
      </rPr>
      <t>(b*e)</t>
    </r>
  </si>
  <si>
    <r>
      <t xml:space="preserve">WA/ID Deliverability </t>
    </r>
    <r>
      <rPr>
        <sz val="12"/>
        <color theme="1"/>
        <rFont val="Arial"/>
        <family val="2"/>
      </rPr>
      <t>(c*g)</t>
    </r>
  </si>
  <si>
    <r>
      <t xml:space="preserve">Cost Assigned </t>
    </r>
    <r>
      <rPr>
        <sz val="12"/>
        <color theme="1"/>
        <rFont val="Arial"/>
        <family val="2"/>
      </rPr>
      <t>(d*e)</t>
    </r>
  </si>
  <si>
    <r>
      <t>Oregon Capacity</t>
    </r>
    <r>
      <rPr>
        <sz val="12"/>
        <color theme="1"/>
        <rFont val="Arial"/>
        <family val="2"/>
      </rPr>
      <t xml:space="preserve"> (b*f)</t>
    </r>
  </si>
  <si>
    <r>
      <t xml:space="preserve">Oregon Deliverability </t>
    </r>
    <r>
      <rPr>
        <sz val="12"/>
        <color theme="1"/>
        <rFont val="Arial"/>
        <family val="2"/>
      </rPr>
      <t>(c*h)</t>
    </r>
  </si>
  <si>
    <r>
      <t xml:space="preserve">Cost Assigned </t>
    </r>
    <r>
      <rPr>
        <sz val="12"/>
        <color theme="1"/>
        <rFont val="Arial"/>
        <family val="2"/>
      </rPr>
      <t>(d*f)</t>
    </r>
  </si>
</sst>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00"/>
    <numFmt numFmtId="167" formatCode="0.0%"/>
    <numFmt numFmtId="168" formatCode="_(&quot;$&quot;* #,##0.0000_);_(&quot;$&quot;* \(#,##0.0000\);_(&quot;$&quot;* &quot;-&quot;??_);_(@_)"/>
    <numFmt numFmtId="169" formatCode="0.00000"/>
    <numFmt numFmtId="170" formatCode="[$-409]mmmm\-yy;@"/>
  </numFmts>
  <fonts count="14">
    <font>
      <sz val="10"/>
      <color theme="1"/>
      <name val="Arial"/>
      <family val="2"/>
    </font>
    <font>
      <sz val="10"/>
      <color indexed="8"/>
      <name val="Arial"/>
      <family val="2"/>
    </font>
    <font>
      <b/>
      <sz val="10"/>
      <color indexed="8"/>
      <name val="Arial"/>
      <family val="2"/>
    </font>
    <font>
      <b/>
      <sz val="12"/>
      <name val="Arial"/>
      <family val="2"/>
    </font>
    <font>
      <b/>
      <sz val="10"/>
      <name val="Arial"/>
      <family val="2"/>
    </font>
    <font>
      <sz val="8"/>
      <name val="Arial"/>
      <family val="2"/>
    </font>
    <font>
      <sz val="10"/>
      <name val="Arial"/>
      <family val="2"/>
    </font>
    <font>
      <i/>
      <sz val="10"/>
      <name val="Arial"/>
      <family val="2"/>
    </font>
    <font>
      <sz val="10"/>
      <color theme="1"/>
      <name val="Arial"/>
      <family val="2"/>
    </font>
    <font>
      <sz val="12"/>
      <color theme="1"/>
      <name val="Arial"/>
      <family val="2"/>
    </font>
    <font>
      <sz val="12"/>
      <color indexed="8"/>
      <name val="Arial"/>
      <family val="2"/>
    </font>
    <font>
      <b/>
      <sz val="12"/>
      <color indexed="8"/>
      <name val="Arial"/>
      <family val="2"/>
    </font>
    <font>
      <sz val="12"/>
      <color indexed="30"/>
      <name val="Arial"/>
      <family val="2"/>
    </font>
    <font>
      <b/>
      <sz val="12"/>
      <color indexed="30"/>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8" fillId="0" borderId="0"/>
    <xf numFmtId="0" fontId="6" fillId="0" borderId="0"/>
    <xf numFmtId="9" fontId="1" fillId="0" borderId="0" applyFont="0" applyFill="0" applyBorder="0" applyAlignment="0" applyProtection="0"/>
  </cellStyleXfs>
  <cellXfs count="78">
    <xf numFmtId="0" fontId="0" fillId="0" borderId="0" xfId="0"/>
    <xf numFmtId="0" fontId="3" fillId="0" borderId="0" xfId="0" applyFont="1"/>
    <xf numFmtId="22" fontId="0" fillId="0" borderId="0" xfId="0" applyNumberFormat="1"/>
    <xf numFmtId="0" fontId="2" fillId="0" borderId="0" xfId="0" applyFont="1" applyBorder="1" applyAlignment="1">
      <alignment horizontal="center" wrapText="1"/>
    </xf>
    <xf numFmtId="0" fontId="0" fillId="0" borderId="0" xfId="0" applyFill="1"/>
    <xf numFmtId="0" fontId="0" fillId="0" borderId="0" xfId="0" applyBorder="1"/>
    <xf numFmtId="0" fontId="0" fillId="0" borderId="0" xfId="0" applyAlignment="1">
      <alignment vertical="top" wrapText="1"/>
    </xf>
    <xf numFmtId="0" fontId="0" fillId="0" borderId="0" xfId="0" applyBorder="1" applyAlignment="1">
      <alignment vertical="top" wrapText="1"/>
    </xf>
    <xf numFmtId="0" fontId="1" fillId="0" borderId="0" xfId="0" applyFont="1" applyFill="1"/>
    <xf numFmtId="0" fontId="1" fillId="0" borderId="0" xfId="0" applyFont="1" applyFill="1" applyBorder="1"/>
    <xf numFmtId="0" fontId="2" fillId="0" borderId="0" xfId="0" applyFont="1" applyBorder="1" applyAlignment="1">
      <alignment horizontal="center" vertical="top" wrapText="1"/>
    </xf>
    <xf numFmtId="0" fontId="0" fillId="0" borderId="0" xfId="0" applyFill="1" applyBorder="1"/>
    <xf numFmtId="169" fontId="0" fillId="0" borderId="0" xfId="0" applyNumberFormat="1"/>
    <xf numFmtId="164" fontId="0" fillId="0" borderId="0" xfId="0" applyNumberFormat="1" applyFill="1"/>
    <xf numFmtId="0" fontId="4" fillId="0" borderId="0" xfId="6" applyFont="1"/>
    <xf numFmtId="0" fontId="6" fillId="0" borderId="0" xfId="6"/>
    <xf numFmtId="0" fontId="7" fillId="0" borderId="0" xfId="6" applyFont="1"/>
    <xf numFmtId="0" fontId="6" fillId="0" borderId="0" xfId="6" applyFont="1"/>
    <xf numFmtId="0" fontId="6" fillId="0" borderId="0" xfId="6" applyAlignment="1">
      <alignment horizontal="center"/>
    </xf>
    <xf numFmtId="0" fontId="0" fillId="0" borderId="0" xfId="6" applyFont="1" applyAlignment="1">
      <alignment horizontal="center"/>
    </xf>
    <xf numFmtId="0" fontId="4" fillId="0" borderId="1" xfId="6" applyFont="1" applyBorder="1" applyAlignment="1">
      <alignment horizontal="center" wrapText="1"/>
    </xf>
    <xf numFmtId="0" fontId="5" fillId="0" borderId="0" xfId="6" applyFont="1" applyAlignment="1">
      <alignment horizontal="center"/>
    </xf>
    <xf numFmtId="170" fontId="6" fillId="0" borderId="0" xfId="6" applyNumberFormat="1" applyAlignment="1">
      <alignment horizontal="center"/>
    </xf>
    <xf numFmtId="44" fontId="0" fillId="0" borderId="0" xfId="4" applyFont="1"/>
    <xf numFmtId="0" fontId="6" fillId="0" borderId="0" xfId="6" applyFont="1" applyAlignment="1">
      <alignment horizontal="center"/>
    </xf>
    <xf numFmtId="44" fontId="4" fillId="0" borderId="5" xfId="6" applyNumberFormat="1" applyFont="1" applyBorder="1" applyAlignment="1">
      <alignment horizontal="center"/>
    </xf>
    <xf numFmtId="44" fontId="4" fillId="0" borderId="0" xfId="6" applyNumberFormat="1" applyFont="1" applyBorder="1" applyAlignment="1">
      <alignment horizontal="center"/>
    </xf>
    <xf numFmtId="164" fontId="6" fillId="0" borderId="0" xfId="6" applyNumberFormat="1" applyAlignment="1">
      <alignment horizontal="left" indent="1"/>
    </xf>
    <xf numFmtId="0" fontId="6" fillId="0" borderId="0" xfId="6" applyNumberFormat="1"/>
    <xf numFmtId="164" fontId="6" fillId="0" borderId="0" xfId="2" applyNumberFormat="1" applyFont="1"/>
    <xf numFmtId="0" fontId="9" fillId="0" borderId="0" xfId="0" applyFont="1"/>
    <xf numFmtId="0" fontId="10" fillId="0" borderId="0" xfId="0" applyFont="1" applyFill="1"/>
    <xf numFmtId="0" fontId="9" fillId="0" borderId="0" xfId="0" applyFont="1" applyFill="1"/>
    <xf numFmtId="0" fontId="9" fillId="0" borderId="0" xfId="0" applyFont="1" applyFill="1" applyAlignment="1">
      <alignment horizontal="center"/>
    </xf>
    <xf numFmtId="164" fontId="9" fillId="0" borderId="0" xfId="1" applyNumberFormat="1" applyFont="1"/>
    <xf numFmtId="0" fontId="11" fillId="0" borderId="0" xfId="0" applyFont="1" applyBorder="1" applyAlignment="1">
      <alignment horizontal="center" wrapText="1"/>
    </xf>
    <xf numFmtId="9" fontId="9" fillId="0" borderId="0" xfId="7" applyFont="1" applyFill="1" applyBorder="1" applyAlignment="1">
      <alignment horizontal="center" wrapText="1"/>
    </xf>
    <xf numFmtId="9" fontId="10" fillId="0" borderId="0" xfId="7" applyFont="1" applyBorder="1" applyAlignment="1">
      <alignment horizontal="center" wrapText="1"/>
    </xf>
    <xf numFmtId="164" fontId="9" fillId="0" borderId="0" xfId="0" applyNumberFormat="1" applyFont="1" applyBorder="1" applyAlignment="1">
      <alignment horizontal="center" wrapText="1"/>
    </xf>
    <xf numFmtId="165" fontId="9" fillId="0" borderId="0" xfId="3" applyNumberFormat="1" applyFont="1" applyFill="1"/>
    <xf numFmtId="164" fontId="12" fillId="0" borderId="0" xfId="1" applyNumberFormat="1" applyFont="1" applyFill="1"/>
    <xf numFmtId="164" fontId="9" fillId="0" borderId="0" xfId="1" applyNumberFormat="1" applyFont="1" applyFill="1"/>
    <xf numFmtId="165" fontId="12" fillId="0" borderId="0" xfId="3" applyNumberFormat="1" applyFont="1" applyFill="1"/>
    <xf numFmtId="9" fontId="12" fillId="0" borderId="0" xfId="7" applyFont="1" applyFill="1" applyAlignment="1">
      <alignment horizontal="center"/>
    </xf>
    <xf numFmtId="9" fontId="12" fillId="0" borderId="0" xfId="7" applyFont="1" applyAlignment="1">
      <alignment horizontal="center"/>
    </xf>
    <xf numFmtId="164" fontId="9" fillId="0" borderId="0" xfId="1" applyNumberFormat="1" applyFont="1" applyAlignment="1">
      <alignment horizontal="center"/>
    </xf>
    <xf numFmtId="164" fontId="9" fillId="0" borderId="0" xfId="0" applyNumberFormat="1" applyFont="1" applyFill="1" applyBorder="1" applyAlignment="1">
      <alignment horizontal="center" wrapText="1"/>
    </xf>
    <xf numFmtId="164" fontId="12" fillId="0" borderId="1" xfId="1" applyNumberFormat="1" applyFont="1" applyFill="1" applyBorder="1" applyAlignment="1">
      <alignment vertical="top" wrapText="1"/>
    </xf>
    <xf numFmtId="165" fontId="12" fillId="0" borderId="1" xfId="3" applyNumberFormat="1" applyFont="1" applyFill="1" applyBorder="1" applyAlignment="1">
      <alignment vertical="top" wrapText="1"/>
    </xf>
    <xf numFmtId="165" fontId="9" fillId="0" borderId="0" xfId="3" applyNumberFormat="1" applyFont="1" applyFill="1" applyAlignment="1">
      <alignment vertical="top" wrapText="1"/>
    </xf>
    <xf numFmtId="167" fontId="13" fillId="0" borderId="0" xfId="7" applyNumberFormat="1" applyFont="1" applyAlignment="1">
      <alignment horizontal="center" vertical="top" wrapText="1"/>
    </xf>
    <xf numFmtId="9" fontId="12" fillId="0" borderId="0" xfId="7" applyFont="1" applyAlignment="1">
      <alignment horizontal="center" vertical="top" wrapText="1"/>
    </xf>
    <xf numFmtId="164" fontId="9" fillId="0" borderId="0" xfId="1" applyNumberFormat="1" applyFont="1" applyAlignment="1">
      <alignment horizontal="center" vertical="top" wrapText="1"/>
    </xf>
    <xf numFmtId="164" fontId="12" fillId="0" borderId="1" xfId="0" applyNumberFormat="1" applyFont="1" applyFill="1" applyBorder="1" applyAlignment="1">
      <alignment horizontal="center" vertical="top" wrapText="1"/>
    </xf>
    <xf numFmtId="164" fontId="9" fillId="0" borderId="1" xfId="0" applyNumberFormat="1" applyFont="1" applyFill="1" applyBorder="1" applyAlignment="1">
      <alignment horizontal="center" vertical="top" wrapText="1"/>
    </xf>
    <xf numFmtId="164" fontId="9" fillId="0" borderId="0" xfId="0" applyNumberFormat="1" applyFont="1" applyFill="1"/>
    <xf numFmtId="164" fontId="9" fillId="0" borderId="0" xfId="0" applyNumberFormat="1" applyFont="1"/>
    <xf numFmtId="9" fontId="9" fillId="0" borderId="0" xfId="7" applyFont="1" applyFill="1" applyAlignment="1">
      <alignment horizontal="center"/>
    </xf>
    <xf numFmtId="9" fontId="9" fillId="0" borderId="0" xfId="7" applyFont="1" applyAlignment="1">
      <alignment horizontal="center"/>
    </xf>
    <xf numFmtId="165" fontId="11" fillId="0" borderId="0" xfId="3" applyNumberFormat="1" applyFont="1" applyFill="1"/>
    <xf numFmtId="4" fontId="11" fillId="0" borderId="0" xfId="3" applyNumberFormat="1" applyFont="1"/>
    <xf numFmtId="0" fontId="11" fillId="0" borderId="0" xfId="0" applyFont="1"/>
    <xf numFmtId="168" fontId="11" fillId="0" borderId="0" xfId="3" applyNumberFormat="1" applyFont="1"/>
    <xf numFmtId="0" fontId="9" fillId="0" borderId="0" xfId="0" applyFont="1" applyAlignment="1">
      <alignment horizontal="center"/>
    </xf>
    <xf numFmtId="0" fontId="9" fillId="0" borderId="0" xfId="0" applyFont="1" applyAlignment="1">
      <alignment vertical="top" wrapText="1"/>
    </xf>
    <xf numFmtId="0" fontId="11" fillId="0" borderId="1" xfId="0" applyFont="1" applyBorder="1" applyAlignment="1">
      <alignment horizontal="center" vertical="top" wrapText="1"/>
    </xf>
    <xf numFmtId="0" fontId="11" fillId="0" borderId="1" xfId="0" applyFont="1" applyFill="1" applyBorder="1" applyAlignment="1">
      <alignment horizontal="center" vertical="top" wrapText="1"/>
    </xf>
    <xf numFmtId="0" fontId="9" fillId="0" borderId="0" xfId="0" applyFont="1" applyAlignment="1">
      <alignment horizontal="right"/>
    </xf>
    <xf numFmtId="0" fontId="9" fillId="0" borderId="0" xfId="0" quotePrefix="1" applyFont="1"/>
    <xf numFmtId="0" fontId="9" fillId="0" borderId="0" xfId="0" applyFont="1" applyAlignment="1">
      <alignment horizontal="right" vertical="top" wrapText="1"/>
    </xf>
    <xf numFmtId="0" fontId="9" fillId="0" borderId="0" xfId="0" quotePrefix="1" applyFont="1" applyAlignment="1">
      <alignment vertical="top" wrapText="1"/>
    </xf>
    <xf numFmtId="166" fontId="9" fillId="0" borderId="0" xfId="0" applyNumberFormat="1" applyFont="1"/>
    <xf numFmtId="44" fontId="9" fillId="0" borderId="0" xfId="3" applyNumberFormat="1" applyFont="1"/>
    <xf numFmtId="10" fontId="11" fillId="0" borderId="2" xfId="7" applyNumberFormat="1" applyFont="1" applyFill="1" applyBorder="1"/>
    <xf numFmtId="10" fontId="11" fillId="0" borderId="3" xfId="7" applyNumberFormat="1" applyFont="1" applyFill="1" applyBorder="1"/>
    <xf numFmtId="10" fontId="11" fillId="0" borderId="4" xfId="7" applyNumberFormat="1" applyFont="1" applyFill="1" applyBorder="1"/>
    <xf numFmtId="165" fontId="9" fillId="0" borderId="0" xfId="1" applyNumberFormat="1" applyFont="1" applyFill="1"/>
    <xf numFmtId="43" fontId="9" fillId="0" borderId="0" xfId="0" applyNumberFormat="1" applyFont="1" applyFill="1"/>
  </cellXfs>
  <cellStyles count="8">
    <cellStyle name="Comma" xfId="1" builtinId="3"/>
    <cellStyle name="Comma 2" xfId="2"/>
    <cellStyle name="Currency" xfId="3" builtinId="4"/>
    <cellStyle name="Currency 2" xfId="4"/>
    <cellStyle name="Normal" xfId="0" builtinId="0"/>
    <cellStyle name="Normal 2" xfId="5"/>
    <cellStyle name="Normal 3" xfId="6"/>
    <cellStyle name="Percent" xfId="7"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32"/>
  <sheetViews>
    <sheetView tabSelected="1" topLeftCell="B4" workbookViewId="0">
      <selection activeCell="B29" sqref="B29"/>
    </sheetView>
  </sheetViews>
  <sheetFormatPr defaultRowHeight="12.75"/>
  <cols>
    <col min="1" max="1" width="9.140625" style="15"/>
    <col min="2" max="2" width="17.42578125" style="15" customWidth="1"/>
    <col min="3" max="3" width="8.7109375" style="15" customWidth="1"/>
    <col min="4" max="4" width="13.42578125" style="15" customWidth="1"/>
    <col min="5" max="5" width="15.28515625" style="15" customWidth="1"/>
    <col min="6" max="6" width="16.140625" style="15" customWidth="1"/>
    <col min="7" max="7" width="12.28515625" style="15" customWidth="1"/>
    <col min="8" max="8" width="12.28515625" style="15" bestFit="1" customWidth="1"/>
    <col min="9" max="9" width="14.42578125" style="15" customWidth="1"/>
    <col min="10" max="10" width="10.7109375" style="15" customWidth="1"/>
    <col min="11" max="11" width="12" style="15" customWidth="1"/>
    <col min="12" max="12" width="13" style="15" customWidth="1"/>
    <col min="13" max="13" width="13.7109375" style="15" bestFit="1" customWidth="1"/>
    <col min="14" max="16384" width="9.140625" style="15"/>
  </cols>
  <sheetData>
    <row r="1" spans="1:12">
      <c r="A1" s="14" t="s">
        <v>43</v>
      </c>
      <c r="C1" s="14"/>
    </row>
    <row r="2" spans="1:12">
      <c r="A2" s="16" t="s">
        <v>44</v>
      </c>
      <c r="C2" s="17"/>
    </row>
    <row r="3" spans="1:12">
      <c r="A3" s="16"/>
      <c r="C3" s="17"/>
    </row>
    <row r="4" spans="1:12">
      <c r="A4" s="18"/>
      <c r="B4" s="19" t="s">
        <v>45</v>
      </c>
      <c r="C4" s="19" t="s">
        <v>46</v>
      </c>
      <c r="D4" s="19" t="s">
        <v>47</v>
      </c>
      <c r="E4" s="19" t="s">
        <v>48</v>
      </c>
      <c r="F4" s="19" t="s">
        <v>49</v>
      </c>
      <c r="G4" s="19" t="s">
        <v>50</v>
      </c>
      <c r="H4" s="19" t="s">
        <v>51</v>
      </c>
      <c r="I4" s="19" t="s">
        <v>11</v>
      </c>
      <c r="J4" s="19" t="s">
        <v>12</v>
      </c>
      <c r="K4" s="19" t="s">
        <v>52</v>
      </c>
      <c r="L4" s="19" t="s">
        <v>14</v>
      </c>
    </row>
    <row r="5" spans="1:12" ht="25.5">
      <c r="D5" s="20" t="s">
        <v>53</v>
      </c>
      <c r="E5" s="20" t="s">
        <v>54</v>
      </c>
      <c r="F5" s="20" t="s">
        <v>55</v>
      </c>
      <c r="G5" s="20" t="s">
        <v>56</v>
      </c>
      <c r="H5" s="20" t="s">
        <v>57</v>
      </c>
      <c r="I5" s="20" t="s">
        <v>58</v>
      </c>
      <c r="J5" s="20" t="s">
        <v>59</v>
      </c>
      <c r="K5" s="20" t="s">
        <v>60</v>
      </c>
      <c r="L5" s="20" t="s">
        <v>61</v>
      </c>
    </row>
    <row r="6" spans="1:12">
      <c r="A6" s="21">
        <v>1</v>
      </c>
      <c r="B6" s="22">
        <v>39814</v>
      </c>
      <c r="C6" s="22"/>
      <c r="D6" s="23">
        <v>5.9907136363636369</v>
      </c>
      <c r="E6" s="23">
        <v>7.9505636363636363</v>
      </c>
      <c r="F6" s="23">
        <v>-1.9598500000000003</v>
      </c>
      <c r="G6" s="23">
        <v>6.3475545454545426</v>
      </c>
      <c r="H6" s="23">
        <v>8.2132500000000004</v>
      </c>
      <c r="I6" s="23">
        <v>-1.8656954545454552</v>
      </c>
      <c r="J6" s="23">
        <v>6.3955318181818175</v>
      </c>
      <c r="K6" s="23">
        <v>8.2307318181818196</v>
      </c>
      <c r="L6" s="23">
        <v>-1.8352000000000002</v>
      </c>
    </row>
    <row r="7" spans="1:12">
      <c r="A7" s="21">
        <v>2</v>
      </c>
      <c r="B7" s="22">
        <v>39845</v>
      </c>
      <c r="C7" s="22"/>
      <c r="D7" s="23">
        <v>5.359235</v>
      </c>
      <c r="E7" s="23">
        <v>7.3014500000000009</v>
      </c>
      <c r="F7" s="23">
        <v>-1.9422150000000002</v>
      </c>
      <c r="G7" s="23">
        <v>6.0358000000000001</v>
      </c>
      <c r="H7" s="23">
        <v>7.9164699999999995</v>
      </c>
      <c r="I7" s="23">
        <v>-1.8806699999999992</v>
      </c>
      <c r="J7" s="23">
        <v>6.1884300000000003</v>
      </c>
      <c r="K7" s="23">
        <v>7.9413999999999989</v>
      </c>
      <c r="L7" s="23">
        <v>-1.7529699999999995</v>
      </c>
    </row>
    <row r="8" spans="1:12">
      <c r="A8" s="21">
        <v>3</v>
      </c>
      <c r="B8" s="22">
        <v>39873</v>
      </c>
      <c r="C8" s="22"/>
      <c r="D8" s="23">
        <v>4.9017136363636364</v>
      </c>
      <c r="E8" s="23">
        <v>6.7670999999999992</v>
      </c>
      <c r="F8" s="23">
        <v>-1.8653863636363637</v>
      </c>
      <c r="G8" s="23">
        <v>5.4824318181818192</v>
      </c>
      <c r="H8" s="23">
        <v>7.3565772727272725</v>
      </c>
      <c r="I8" s="23">
        <v>-1.8741454545454546</v>
      </c>
      <c r="J8" s="23">
        <v>5.6655045454545458</v>
      </c>
      <c r="K8" s="23">
        <v>7.4219409090909076</v>
      </c>
      <c r="L8" s="23">
        <v>-1.7564363636363636</v>
      </c>
    </row>
    <row r="9" spans="1:12">
      <c r="A9" s="21">
        <v>4</v>
      </c>
      <c r="B9" s="22">
        <v>39904</v>
      </c>
      <c r="C9" s="22"/>
      <c r="D9" s="23">
        <v>4.9516095238095232</v>
      </c>
      <c r="E9" s="23">
        <v>6.9237523809523811</v>
      </c>
      <c r="F9" s="23">
        <v>-1.9721428571428572</v>
      </c>
      <c r="G9" s="23">
        <v>5.7963952380952373</v>
      </c>
      <c r="H9" s="23">
        <v>7.5371428571428574</v>
      </c>
      <c r="I9" s="23">
        <v>-1.7407476190476192</v>
      </c>
      <c r="J9" s="23">
        <v>6.0558190476190479</v>
      </c>
      <c r="K9" s="23">
        <v>7.8296238095238095</v>
      </c>
      <c r="L9" s="23">
        <v>-1.7738047619047617</v>
      </c>
    </row>
    <row r="10" spans="1:12">
      <c r="A10" s="21">
        <v>5</v>
      </c>
      <c r="B10" s="22">
        <v>39934</v>
      </c>
      <c r="C10" s="22"/>
      <c r="D10" s="23">
        <v>5.2498571428571434</v>
      </c>
      <c r="E10" s="23">
        <v>7.2308380952380951</v>
      </c>
      <c r="F10" s="23">
        <v>-1.9809809523809523</v>
      </c>
      <c r="G10" s="23">
        <v>6.0737714285714288</v>
      </c>
      <c r="H10" s="23">
        <v>7.8056285714285707</v>
      </c>
      <c r="I10" s="23">
        <v>-1.7318571428571428</v>
      </c>
      <c r="J10" s="23">
        <v>6.2706619047619041</v>
      </c>
      <c r="K10" s="23">
        <v>8.0275238095238102</v>
      </c>
      <c r="L10" s="23">
        <v>-1.7568619047619052</v>
      </c>
    </row>
    <row r="11" spans="1:12">
      <c r="A11" s="21">
        <v>6</v>
      </c>
      <c r="B11" s="22">
        <v>39965</v>
      </c>
      <c r="C11" s="22"/>
      <c r="D11" s="23">
        <v>5.3061272727272728</v>
      </c>
      <c r="E11" s="23">
        <v>7.3166727272727288</v>
      </c>
      <c r="F11" s="23">
        <v>-2.0105454545454546</v>
      </c>
      <c r="G11" s="23">
        <v>6.1895000000000007</v>
      </c>
      <c r="H11" s="23">
        <v>7.9227954545454544</v>
      </c>
      <c r="I11" s="23">
        <v>-1.7332954545454542</v>
      </c>
      <c r="J11" s="23">
        <v>6.4173590909090912</v>
      </c>
      <c r="K11" s="23">
        <v>8.1801727272727263</v>
      </c>
      <c r="L11" s="23">
        <v>-1.7628136363636366</v>
      </c>
    </row>
    <row r="12" spans="1:12">
      <c r="A12" s="21">
        <v>7</v>
      </c>
      <c r="B12" s="22">
        <v>39995</v>
      </c>
      <c r="C12" s="22"/>
      <c r="D12" s="23">
        <v>4.8547363636363636</v>
      </c>
      <c r="E12" s="23">
        <v>6.8523545454545447</v>
      </c>
      <c r="F12" s="23">
        <v>-1.997618181818182</v>
      </c>
      <c r="G12" s="23">
        <v>5.757195454545454</v>
      </c>
      <c r="H12" s="23">
        <v>7.4656863636363644</v>
      </c>
      <c r="I12" s="23">
        <v>-1.7084909090909088</v>
      </c>
      <c r="J12" s="23">
        <v>5.9677454545454545</v>
      </c>
      <c r="K12" s="23">
        <v>7.6978454545454547</v>
      </c>
      <c r="L12" s="23">
        <v>-1.7300999999999993</v>
      </c>
    </row>
    <row r="13" spans="1:12">
      <c r="A13" s="21">
        <v>8</v>
      </c>
      <c r="B13" s="22">
        <v>40026</v>
      </c>
      <c r="C13" s="22"/>
      <c r="D13" s="23">
        <v>4.9494619047619057</v>
      </c>
      <c r="E13" s="23">
        <v>7.016342857142857</v>
      </c>
      <c r="F13" s="23">
        <v>-2.0668809523809522</v>
      </c>
      <c r="G13" s="23">
        <v>5.8152095238095241</v>
      </c>
      <c r="H13" s="23">
        <v>7.5143761904761899</v>
      </c>
      <c r="I13" s="23">
        <v>-1.6991666666666669</v>
      </c>
      <c r="J13" s="23">
        <v>5.9591333333333347</v>
      </c>
      <c r="K13" s="23">
        <v>7.6883904761904773</v>
      </c>
      <c r="L13" s="23">
        <v>-1.7292571428571422</v>
      </c>
    </row>
    <row r="14" spans="1:12">
      <c r="A14" s="21">
        <v>9</v>
      </c>
      <c r="B14" s="22">
        <v>40057</v>
      </c>
      <c r="C14" s="22"/>
      <c r="D14" s="23">
        <v>4.9820809523809526</v>
      </c>
      <c r="E14" s="23">
        <v>7.1011619047619048</v>
      </c>
      <c r="F14" s="23">
        <v>-2.1190809523809526</v>
      </c>
      <c r="G14" s="23">
        <v>5.7082380952380971</v>
      </c>
      <c r="H14" s="23">
        <v>7.4279095238095252</v>
      </c>
      <c r="I14" s="23">
        <v>-1.7196714285714287</v>
      </c>
      <c r="J14" s="23">
        <v>5.9121142857142859</v>
      </c>
      <c r="K14" s="23">
        <v>7.6102857142857134</v>
      </c>
      <c r="L14" s="23">
        <v>-1.698171428571428</v>
      </c>
    </row>
    <row r="15" spans="1:12">
      <c r="A15" s="21">
        <v>10</v>
      </c>
      <c r="B15" s="22">
        <v>40087</v>
      </c>
      <c r="C15" s="22"/>
      <c r="D15" s="23">
        <v>5.528643478260868</v>
      </c>
      <c r="E15" s="23">
        <v>7.49073043478261</v>
      </c>
      <c r="F15" s="23">
        <v>-1.9620869565217391</v>
      </c>
      <c r="G15" s="23">
        <v>6.0635391304347834</v>
      </c>
      <c r="H15" s="23">
        <v>7.7509391304347828</v>
      </c>
      <c r="I15" s="23">
        <v>-1.6874000000000005</v>
      </c>
      <c r="J15" s="23">
        <v>6.2458652173913043</v>
      </c>
      <c r="K15" s="23">
        <v>7.9607478260869557</v>
      </c>
      <c r="L15" s="23">
        <v>-1.7148826086956526</v>
      </c>
    </row>
    <row r="16" spans="1:12">
      <c r="A16" s="21">
        <v>11</v>
      </c>
      <c r="B16" s="22">
        <v>40118</v>
      </c>
      <c r="C16" s="22"/>
      <c r="D16" s="23">
        <v>4.8663052631578951</v>
      </c>
      <c r="E16" s="23">
        <v>7.1124842105263157</v>
      </c>
      <c r="F16" s="23">
        <v>-2.2461789473684215</v>
      </c>
      <c r="G16" s="23">
        <v>5.6932263157894729</v>
      </c>
      <c r="H16" s="23">
        <v>7.3368000000000002</v>
      </c>
      <c r="I16" s="23">
        <v>-1.6435736842105266</v>
      </c>
      <c r="J16" s="23">
        <v>5.8913684210526318</v>
      </c>
      <c r="K16" s="23">
        <v>7.5549526315789484</v>
      </c>
      <c r="L16" s="23">
        <v>-1.6635842105263159</v>
      </c>
    </row>
    <row r="17" spans="1:12">
      <c r="A17" s="21">
        <v>12</v>
      </c>
      <c r="B17" s="22">
        <v>40148</v>
      </c>
      <c r="C17" s="22"/>
      <c r="D17" s="23">
        <v>5.2551772727272725</v>
      </c>
      <c r="E17" s="23">
        <v>7.3465409090909057</v>
      </c>
      <c r="F17" s="23">
        <v>-2.0913636363636363</v>
      </c>
      <c r="G17" s="23">
        <v>5.8185545454545453</v>
      </c>
      <c r="H17" s="23">
        <v>7.4584318181818166</v>
      </c>
      <c r="I17" s="23">
        <v>-1.6398772727272724</v>
      </c>
      <c r="J17" s="23">
        <v>5.9952227272727265</v>
      </c>
      <c r="K17" s="23">
        <v>7.6045363636363641</v>
      </c>
      <c r="L17" s="23">
        <v>-1.6093136363636369</v>
      </c>
    </row>
    <row r="18" spans="1:12">
      <c r="A18" s="21">
        <v>13</v>
      </c>
      <c r="B18" s="22">
        <v>40179</v>
      </c>
      <c r="C18" s="22"/>
      <c r="D18" s="23">
        <v>5.3190428571428576</v>
      </c>
      <c r="E18" s="23">
        <v>7.0474190476190461</v>
      </c>
      <c r="F18" s="23">
        <v>-1.7283761904761898</v>
      </c>
      <c r="G18" s="23">
        <v>5.6709523809523796</v>
      </c>
      <c r="H18" s="23">
        <v>7.2072999999999983</v>
      </c>
      <c r="I18" s="23">
        <v>-1.5363476190476191</v>
      </c>
      <c r="J18" s="23">
        <v>5.8474619047619019</v>
      </c>
      <c r="K18" s="23">
        <v>7.3647904761904757</v>
      </c>
      <c r="L18" s="23">
        <v>-1.5173285714285714</v>
      </c>
    </row>
    <row r="19" spans="1:12">
      <c r="A19" s="21">
        <v>14</v>
      </c>
      <c r="B19" s="22">
        <v>40210</v>
      </c>
      <c r="C19" s="22"/>
      <c r="D19" s="23">
        <v>5.0693473684210524</v>
      </c>
      <c r="E19" s="23">
        <v>6.7148157894736835</v>
      </c>
      <c r="F19" s="23">
        <v>-1.645468421052632</v>
      </c>
      <c r="G19" s="23">
        <v>5.5323578947368421</v>
      </c>
      <c r="H19" s="23">
        <v>6.9873210526315788</v>
      </c>
      <c r="I19" s="23">
        <v>-1.4549631578947366</v>
      </c>
      <c r="J19" s="23">
        <v>5.6913578947368419</v>
      </c>
      <c r="K19" s="23">
        <v>7.1489631578947384</v>
      </c>
      <c r="L19" s="23">
        <v>-1.4576052631578946</v>
      </c>
    </row>
    <row r="20" spans="1:12">
      <c r="A20" s="21">
        <v>15</v>
      </c>
      <c r="B20" s="22"/>
      <c r="C20" s="22"/>
      <c r="D20" s="23"/>
      <c r="E20" s="23"/>
      <c r="F20" s="23"/>
      <c r="G20" s="23"/>
      <c r="H20" s="23"/>
      <c r="I20" s="23"/>
      <c r="J20" s="23"/>
      <c r="K20" s="23"/>
      <c r="L20" s="23"/>
    </row>
    <row r="21" spans="1:12" ht="13.5" thickBot="1">
      <c r="A21" s="21">
        <v>16</v>
      </c>
      <c r="B21" s="24" t="s">
        <v>62</v>
      </c>
      <c r="D21" s="23"/>
      <c r="E21" s="23"/>
      <c r="F21" s="23">
        <f>AVERAGE(F6:F19)</f>
        <v>-1.9705839190048806</v>
      </c>
      <c r="G21" s="23"/>
      <c r="H21" s="23"/>
      <c r="I21" s="23">
        <f>AVERAGE(I6:I19)</f>
        <v>-1.7082787045535919</v>
      </c>
      <c r="J21" s="23"/>
      <c r="K21" s="23"/>
      <c r="L21" s="23">
        <f>AVERAGE(L6:L19)</f>
        <v>-1.6970235377333791</v>
      </c>
    </row>
    <row r="22" spans="1:12" ht="13.5" thickBot="1">
      <c r="A22" s="21">
        <v>17</v>
      </c>
      <c r="B22" s="15" t="s">
        <v>63</v>
      </c>
      <c r="C22" s="25">
        <f>AVERAGE(F21,I21,L21)</f>
        <v>-1.7919620537639505</v>
      </c>
    </row>
    <row r="23" spans="1:12">
      <c r="A23" s="21"/>
      <c r="C23" s="26"/>
    </row>
    <row r="24" spans="1:12">
      <c r="A24" s="21"/>
      <c r="C24" s="26"/>
    </row>
    <row r="25" spans="1:12">
      <c r="A25" s="16" t="s">
        <v>64</v>
      </c>
      <c r="E25" s="27"/>
      <c r="F25" s="28"/>
    </row>
    <row r="26" spans="1:12">
      <c r="A26" s="16" t="s">
        <v>65</v>
      </c>
      <c r="E26" s="27"/>
      <c r="F26" s="28"/>
    </row>
    <row r="27" spans="1:12">
      <c r="A27" s="21"/>
    </row>
    <row r="32" spans="1:12">
      <c r="F32" s="29"/>
    </row>
  </sheetData>
  <phoneticPr fontId="5" type="noConversion"/>
  <pageMargins left="0.7" right="0.7" top="0.75" bottom="0.75" header="0.3" footer="0.3"/>
  <pageSetup scale="79" orientation="landscape" r:id="rId1"/>
  <headerFooter>
    <oddHeader>&amp;R&amp;14Exhibit No.__(KJC-3)</oddHeader>
    <oddFooter>&amp;R&amp;14Page 1 of 2</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U31"/>
  <sheetViews>
    <sheetView tabSelected="1" zoomScale="75" zoomScaleNormal="75" workbookViewId="0">
      <selection activeCell="B29" sqref="B29"/>
    </sheetView>
  </sheetViews>
  <sheetFormatPr defaultRowHeight="12.75"/>
  <cols>
    <col min="1" max="1" width="3.5703125" customWidth="1"/>
    <col min="2" max="2" width="47" customWidth="1"/>
    <col min="3" max="3" width="16.85546875" bestFit="1" customWidth="1"/>
    <col min="4" max="4" width="15.140625" bestFit="1" customWidth="1"/>
    <col min="5" max="5" width="16.140625" bestFit="1" customWidth="1"/>
    <col min="6" max="6" width="4" customWidth="1"/>
    <col min="7" max="7" width="11.7109375" style="4" customWidth="1"/>
    <col min="8" max="8" width="15.7109375" customWidth="1"/>
    <col min="9" max="10" width="15.28515625" customWidth="1"/>
    <col min="11" max="11" width="3.28515625" customWidth="1"/>
    <col min="12" max="12" width="13.140625" bestFit="1" customWidth="1"/>
    <col min="13" max="13" width="14" customWidth="1"/>
    <col min="14" max="14" width="16.140625" bestFit="1" customWidth="1"/>
    <col min="15" max="15" width="11" bestFit="1" customWidth="1"/>
    <col min="16" max="16" width="15" customWidth="1"/>
    <col min="17" max="17" width="17.28515625" bestFit="1" customWidth="1"/>
    <col min="18" max="21" width="9.140625" style="5"/>
  </cols>
  <sheetData>
    <row r="1" spans="1:21" ht="15.75">
      <c r="A1" s="1" t="s">
        <v>0</v>
      </c>
      <c r="G1"/>
      <c r="Q1" s="2"/>
    </row>
    <row r="2" spans="1:21" ht="15.75">
      <c r="A2" s="1" t="s">
        <v>1</v>
      </c>
      <c r="B2" s="30"/>
      <c r="C2" s="30"/>
      <c r="D2" s="30"/>
      <c r="E2" s="30"/>
      <c r="F2" s="30"/>
      <c r="G2" s="30"/>
      <c r="H2" s="30"/>
      <c r="I2" s="30"/>
      <c r="J2" s="30"/>
      <c r="K2" s="30"/>
      <c r="L2" s="30"/>
      <c r="M2" s="30"/>
      <c r="N2" s="30"/>
      <c r="O2" s="30"/>
      <c r="P2" s="30"/>
      <c r="Q2" s="30"/>
    </row>
    <row r="3" spans="1:21" ht="15">
      <c r="A3" s="30"/>
      <c r="B3" s="63" t="s">
        <v>4</v>
      </c>
      <c r="C3" s="63" t="s">
        <v>5</v>
      </c>
      <c r="D3" s="63" t="s">
        <v>6</v>
      </c>
      <c r="E3" s="63" t="s">
        <v>7</v>
      </c>
      <c r="F3" s="63"/>
      <c r="G3" s="33" t="s">
        <v>8</v>
      </c>
      <c r="H3" s="63" t="s">
        <v>9</v>
      </c>
      <c r="I3" s="63" t="s">
        <v>10</v>
      </c>
      <c r="J3" s="63" t="s">
        <v>11</v>
      </c>
      <c r="K3" s="63"/>
      <c r="L3" s="63" t="s">
        <v>12</v>
      </c>
      <c r="M3" s="63" t="s">
        <v>13</v>
      </c>
      <c r="N3" s="63" t="s">
        <v>14</v>
      </c>
      <c r="O3" s="63" t="s">
        <v>15</v>
      </c>
      <c r="P3" s="63" t="s">
        <v>20</v>
      </c>
      <c r="Q3" s="63" t="s">
        <v>21</v>
      </c>
    </row>
    <row r="4" spans="1:21" s="6" customFormat="1" ht="63">
      <c r="A4" s="64"/>
      <c r="B4" s="64"/>
      <c r="C4" s="65" t="s">
        <v>2</v>
      </c>
      <c r="D4" s="65" t="s">
        <v>3</v>
      </c>
      <c r="E4" s="66" t="s">
        <v>41</v>
      </c>
      <c r="F4" s="65"/>
      <c r="G4" s="66" t="s">
        <v>16</v>
      </c>
      <c r="H4" s="65" t="s">
        <v>17</v>
      </c>
      <c r="I4" s="65" t="s">
        <v>19</v>
      </c>
      <c r="J4" s="65" t="s">
        <v>18</v>
      </c>
      <c r="K4" s="65"/>
      <c r="L4" s="65" t="s">
        <v>70</v>
      </c>
      <c r="M4" s="65" t="s">
        <v>71</v>
      </c>
      <c r="N4" s="65" t="s">
        <v>72</v>
      </c>
      <c r="O4" s="65" t="s">
        <v>73</v>
      </c>
      <c r="P4" s="65" t="s">
        <v>74</v>
      </c>
      <c r="Q4" s="65" t="s">
        <v>75</v>
      </c>
      <c r="R4" s="10"/>
      <c r="S4" s="10"/>
      <c r="T4" s="10"/>
      <c r="U4" s="7"/>
    </row>
    <row r="5" spans="1:21" ht="15.75">
      <c r="A5" s="30"/>
      <c r="B5" s="30"/>
      <c r="C5" s="34"/>
      <c r="D5" s="34"/>
      <c r="E5" s="35"/>
      <c r="F5" s="35"/>
      <c r="G5" s="36"/>
      <c r="H5" s="37"/>
      <c r="I5" s="37"/>
      <c r="J5" s="37"/>
      <c r="K5" s="37"/>
      <c r="L5" s="38"/>
      <c r="M5" s="38"/>
      <c r="N5" s="39"/>
      <c r="O5" s="38"/>
      <c r="P5" s="38"/>
      <c r="Q5" s="39"/>
      <c r="R5" s="3"/>
      <c r="S5" s="3"/>
      <c r="T5" s="3"/>
    </row>
    <row r="6" spans="1:21" ht="15">
      <c r="A6" s="67">
        <v>1</v>
      </c>
      <c r="B6" s="68" t="s">
        <v>26</v>
      </c>
      <c r="C6" s="40">
        <v>262446</v>
      </c>
      <c r="D6" s="41">
        <v>0</v>
      </c>
      <c r="E6" s="42">
        <v>976027</v>
      </c>
      <c r="F6" s="39" t="s">
        <v>29</v>
      </c>
      <c r="G6" s="43">
        <v>0</v>
      </c>
      <c r="H6" s="44">
        <v>1</v>
      </c>
      <c r="I6" s="44">
        <v>0</v>
      </c>
      <c r="J6" s="44">
        <v>0</v>
      </c>
      <c r="K6" s="45" t="s">
        <v>25</v>
      </c>
      <c r="L6" s="46">
        <f>C6*G6</f>
        <v>0</v>
      </c>
      <c r="M6" s="46">
        <f>D6*I6</f>
        <v>0</v>
      </c>
      <c r="N6" s="39">
        <f>E6*G6</f>
        <v>0</v>
      </c>
      <c r="O6" s="46">
        <f>C6*H6</f>
        <v>262446</v>
      </c>
      <c r="P6" s="46">
        <f>D6*J6</f>
        <v>0</v>
      </c>
      <c r="Q6" s="42">
        <f>E6*H6</f>
        <v>976027</v>
      </c>
    </row>
    <row r="7" spans="1:21" ht="15">
      <c r="A7" s="67">
        <v>2</v>
      </c>
      <c r="B7" s="68" t="s">
        <v>27</v>
      </c>
      <c r="C7" s="41">
        <v>0</v>
      </c>
      <c r="D7" s="40">
        <v>104000</v>
      </c>
      <c r="E7" s="42">
        <v>14673253</v>
      </c>
      <c r="F7" s="39" t="s">
        <v>23</v>
      </c>
      <c r="G7" s="43">
        <v>0.75</v>
      </c>
      <c r="H7" s="44">
        <v>0.25</v>
      </c>
      <c r="I7" s="43">
        <v>0.75</v>
      </c>
      <c r="J7" s="44">
        <v>0.25</v>
      </c>
      <c r="K7" s="45" t="s">
        <v>25</v>
      </c>
      <c r="L7" s="46">
        <f>C7*G7</f>
        <v>0</v>
      </c>
      <c r="M7" s="46">
        <f>D7*G7</f>
        <v>78000</v>
      </c>
      <c r="N7" s="42">
        <v>10861221</v>
      </c>
      <c r="O7" s="46">
        <f>C7*H7</f>
        <v>0</v>
      </c>
      <c r="P7" s="46">
        <f>D7*H7</f>
        <v>26000</v>
      </c>
      <c r="Q7" s="42">
        <v>3812032</v>
      </c>
    </row>
    <row r="8" spans="1:21" s="6" customFormat="1" ht="30">
      <c r="A8" s="69">
        <v>3</v>
      </c>
      <c r="B8" s="70" t="s">
        <v>33</v>
      </c>
      <c r="C8" s="47">
        <v>3030901</v>
      </c>
      <c r="D8" s="47">
        <v>104000</v>
      </c>
      <c r="E8" s="48">
        <f>5886727+5742165</f>
        <v>11628892</v>
      </c>
      <c r="F8" s="49" t="s">
        <v>24</v>
      </c>
      <c r="G8" s="50"/>
      <c r="H8" s="50"/>
      <c r="I8" s="51">
        <v>0.75</v>
      </c>
      <c r="J8" s="51">
        <v>0.25</v>
      </c>
      <c r="K8" s="52" t="s">
        <v>25</v>
      </c>
      <c r="L8" s="53">
        <v>2470010</v>
      </c>
      <c r="M8" s="54">
        <f>D8*I8</f>
        <v>78000</v>
      </c>
      <c r="N8" s="48">
        <f>5147066+4450343</f>
        <v>9597409</v>
      </c>
      <c r="O8" s="54">
        <f>C8-L8</f>
        <v>560891</v>
      </c>
      <c r="P8" s="54">
        <f>D8*J8</f>
        <v>26000</v>
      </c>
      <c r="Q8" s="48">
        <f>739662+1291823</f>
        <v>2031485</v>
      </c>
      <c r="R8" s="7"/>
      <c r="S8" s="7"/>
      <c r="T8" s="7"/>
      <c r="U8" s="7"/>
    </row>
    <row r="9" spans="1:21" ht="15">
      <c r="A9" s="67">
        <v>4</v>
      </c>
      <c r="B9" s="30" t="s">
        <v>22</v>
      </c>
      <c r="C9" s="55">
        <f>C5+C6+C7+C8</f>
        <v>3293347</v>
      </c>
      <c r="D9" s="55">
        <f>D5+D6+D7+D8</f>
        <v>208000</v>
      </c>
      <c r="E9" s="39">
        <f>E5+E6+E7+E8</f>
        <v>27278172</v>
      </c>
      <c r="F9" s="56"/>
      <c r="G9" s="57"/>
      <c r="H9" s="58"/>
      <c r="I9" s="58"/>
      <c r="J9" s="58"/>
      <c r="K9" s="58"/>
      <c r="L9" s="46">
        <f>L5+L6+L7+L8</f>
        <v>2470010</v>
      </c>
      <c r="M9" s="55">
        <f>M5+M6+M7+M8</f>
        <v>156000</v>
      </c>
      <c r="N9" s="39">
        <f>N5+N6+N7+N8</f>
        <v>20458630</v>
      </c>
      <c r="O9" s="46">
        <f>O5+O6+O7+O8</f>
        <v>823337</v>
      </c>
      <c r="P9" s="46">
        <f>SUM(P5:P8)</f>
        <v>52000</v>
      </c>
      <c r="Q9" s="39">
        <f>Q5+Q6+Q7+Q8</f>
        <v>6819544</v>
      </c>
    </row>
    <row r="10" spans="1:21" ht="15">
      <c r="A10" s="67">
        <v>5</v>
      </c>
      <c r="B10" s="30"/>
      <c r="C10" s="56"/>
      <c r="D10" s="56"/>
      <c r="E10" s="56"/>
      <c r="F10" s="56"/>
      <c r="G10" s="57"/>
      <c r="H10" s="58"/>
      <c r="I10" s="58"/>
      <c r="J10" s="58"/>
      <c r="K10" s="58"/>
      <c r="L10" s="55"/>
      <c r="M10" s="55"/>
      <c r="N10" s="55"/>
      <c r="O10" s="55"/>
      <c r="P10" s="55"/>
      <c r="Q10" s="55"/>
    </row>
    <row r="11" spans="1:21" ht="15.75">
      <c r="A11" s="67">
        <v>6</v>
      </c>
      <c r="B11" s="30" t="s">
        <v>28</v>
      </c>
      <c r="C11" s="30"/>
      <c r="D11" s="30"/>
      <c r="E11" s="30"/>
      <c r="F11" s="30"/>
      <c r="G11" s="57"/>
      <c r="H11" s="58"/>
      <c r="I11" s="58"/>
      <c r="J11" s="58"/>
      <c r="K11" s="58"/>
      <c r="L11" s="55"/>
      <c r="M11" s="30"/>
      <c r="N11" s="59">
        <f>N8*0.14</f>
        <v>1343637.2600000002</v>
      </c>
      <c r="O11" s="30"/>
      <c r="P11" s="30"/>
      <c r="Q11" s="59"/>
    </row>
    <row r="12" spans="1:21" ht="15.75">
      <c r="A12" s="67">
        <v>7</v>
      </c>
      <c r="B12" s="30" t="s">
        <v>38</v>
      </c>
      <c r="C12" s="30"/>
      <c r="D12" s="30"/>
      <c r="E12" s="30"/>
      <c r="F12" s="30"/>
      <c r="G12" s="57"/>
      <c r="H12" s="58"/>
      <c r="I12" s="58"/>
      <c r="J12" s="58"/>
      <c r="K12" s="58"/>
      <c r="L12" s="55"/>
      <c r="M12" s="30"/>
      <c r="N12" s="60">
        <f>N11/L9</f>
        <v>0.54398049400609727</v>
      </c>
      <c r="O12" s="61"/>
      <c r="P12" s="61"/>
      <c r="Q12" s="62"/>
    </row>
    <row r="13" spans="1:21" ht="15">
      <c r="A13" s="67">
        <v>8</v>
      </c>
      <c r="B13" s="30"/>
      <c r="C13" s="30"/>
      <c r="D13" s="30"/>
      <c r="E13" s="30"/>
      <c r="F13" s="30"/>
      <c r="G13" s="57"/>
      <c r="H13" s="58"/>
      <c r="I13" s="58"/>
      <c r="J13" s="58"/>
      <c r="K13" s="58"/>
      <c r="L13" s="71"/>
      <c r="M13" s="30"/>
      <c r="N13" s="30"/>
      <c r="O13" s="30"/>
      <c r="P13" s="30"/>
      <c r="Q13" s="30"/>
    </row>
    <row r="14" spans="1:21" ht="15.75" thickBot="1">
      <c r="A14" s="67">
        <v>9</v>
      </c>
      <c r="B14" s="30"/>
      <c r="C14" s="30"/>
      <c r="D14" s="30"/>
      <c r="E14" s="30"/>
      <c r="F14" s="30"/>
      <c r="G14" s="57"/>
      <c r="H14" s="58"/>
      <c r="I14" s="58"/>
      <c r="J14" s="58"/>
      <c r="K14" s="58"/>
      <c r="L14" s="71"/>
      <c r="M14" s="30"/>
      <c r="N14" s="72"/>
      <c r="O14" s="30"/>
      <c r="P14" s="30"/>
      <c r="Q14" s="72"/>
    </row>
    <row r="15" spans="1:21" ht="16.5" thickBot="1">
      <c r="A15" s="67">
        <v>10</v>
      </c>
      <c r="B15" s="30" t="s">
        <v>31</v>
      </c>
      <c r="C15" s="30"/>
      <c r="D15" s="30"/>
      <c r="E15" s="30"/>
      <c r="F15" s="30"/>
      <c r="G15" s="57"/>
      <c r="H15" s="58"/>
      <c r="I15" s="58"/>
      <c r="J15" s="58"/>
      <c r="K15" s="57"/>
      <c r="L15" s="73">
        <f>L9/C9</f>
        <v>0.74999992408938387</v>
      </c>
      <c r="M15" s="74">
        <f>M9/D9</f>
        <v>0.75</v>
      </c>
      <c r="N15" s="75">
        <f>N9/E9</f>
        <v>0.750000036659348</v>
      </c>
      <c r="O15" s="73">
        <f>O9/C9</f>
        <v>0.25000007591061618</v>
      </c>
      <c r="P15" s="74">
        <f>P9/D9</f>
        <v>0.25</v>
      </c>
      <c r="Q15" s="75">
        <f>Q9/E9</f>
        <v>0.250000036659348</v>
      </c>
      <c r="R15" s="11"/>
    </row>
    <row r="16" spans="1:21" ht="15">
      <c r="A16" s="30"/>
      <c r="B16" s="30"/>
      <c r="C16" s="30"/>
      <c r="D16" s="30"/>
      <c r="E16" s="30"/>
      <c r="F16" s="30"/>
      <c r="G16" s="32"/>
      <c r="H16" s="30"/>
      <c r="I16" s="30"/>
      <c r="J16" s="30"/>
      <c r="K16" s="30"/>
      <c r="L16" s="30"/>
      <c r="M16" s="30"/>
      <c r="N16" s="30"/>
      <c r="O16" s="30"/>
      <c r="P16" s="30"/>
      <c r="Q16" s="30"/>
    </row>
    <row r="17" spans="1:21" ht="15">
      <c r="A17" s="30" t="s">
        <v>32</v>
      </c>
      <c r="B17" s="30"/>
      <c r="C17" s="30"/>
      <c r="D17" s="30"/>
      <c r="E17" s="30"/>
      <c r="F17" s="30"/>
      <c r="G17" s="32"/>
      <c r="H17" s="30"/>
      <c r="I17" s="30"/>
      <c r="J17" s="30"/>
      <c r="K17" s="30"/>
      <c r="L17" s="30"/>
      <c r="M17" s="30"/>
      <c r="N17" s="30"/>
      <c r="O17" s="30"/>
      <c r="P17" s="30"/>
      <c r="Q17" s="30"/>
    </row>
    <row r="18" spans="1:21" s="8" customFormat="1" ht="15">
      <c r="A18" s="31" t="s">
        <v>42</v>
      </c>
      <c r="B18" s="31"/>
      <c r="C18" s="31"/>
      <c r="D18" s="31"/>
      <c r="E18" s="31"/>
      <c r="F18" s="31"/>
      <c r="G18" s="31"/>
      <c r="H18" s="31"/>
      <c r="I18" s="31"/>
      <c r="J18" s="31"/>
      <c r="K18" s="31"/>
      <c r="L18" s="31"/>
      <c r="M18" s="30"/>
      <c r="N18" s="30"/>
      <c r="O18" s="30"/>
      <c r="P18" s="30"/>
      <c r="Q18" s="30"/>
      <c r="R18" s="9"/>
      <c r="S18" s="9"/>
      <c r="T18" s="9"/>
      <c r="U18" s="9"/>
    </row>
    <row r="19" spans="1:21" ht="15">
      <c r="A19" s="32" t="s">
        <v>30</v>
      </c>
      <c r="B19" s="32"/>
      <c r="C19" s="32"/>
      <c r="D19" s="32"/>
      <c r="E19" s="32"/>
      <c r="F19" s="32"/>
      <c r="G19" s="32"/>
      <c r="H19" s="32"/>
      <c r="I19" s="30"/>
      <c r="J19" s="30"/>
      <c r="K19" s="30"/>
      <c r="L19" s="30"/>
      <c r="M19" s="30"/>
      <c r="N19" s="30"/>
      <c r="O19" s="30"/>
      <c r="P19" s="30"/>
      <c r="Q19" s="30"/>
    </row>
    <row r="20" spans="1:21" s="4" customFormat="1" ht="15">
      <c r="A20" s="32" t="s">
        <v>66</v>
      </c>
      <c r="B20" s="32"/>
      <c r="C20" s="32"/>
      <c r="D20" s="32"/>
      <c r="E20" s="32"/>
      <c r="F20" s="32"/>
      <c r="G20" s="32"/>
      <c r="H20" s="32"/>
      <c r="I20" s="32"/>
      <c r="J20" s="32"/>
      <c r="K20" s="32"/>
      <c r="L20" s="32"/>
      <c r="M20" s="30"/>
      <c r="N20" s="30"/>
      <c r="O20" s="30"/>
      <c r="P20" s="30"/>
      <c r="Q20" s="30"/>
      <c r="R20" s="11"/>
      <c r="S20" s="11"/>
      <c r="T20" s="11"/>
      <c r="U20" s="11"/>
    </row>
    <row r="21" spans="1:21" ht="15">
      <c r="A21" s="32" t="s">
        <v>68</v>
      </c>
      <c r="B21" s="32"/>
      <c r="C21" s="32"/>
      <c r="D21" s="32"/>
      <c r="E21" s="32"/>
      <c r="F21" s="32"/>
      <c r="G21" s="32"/>
      <c r="H21" s="32"/>
      <c r="I21" s="30"/>
      <c r="J21" s="30"/>
      <c r="K21" s="30"/>
      <c r="L21" s="30"/>
      <c r="M21" s="30"/>
      <c r="N21" s="30"/>
      <c r="O21" s="30"/>
      <c r="P21" s="30"/>
      <c r="Q21" s="30"/>
    </row>
    <row r="22" spans="1:21" s="8" customFormat="1" ht="15">
      <c r="A22" s="31" t="s">
        <v>69</v>
      </c>
      <c r="B22" s="31"/>
      <c r="C22" s="31"/>
      <c r="D22" s="31"/>
      <c r="E22" s="31"/>
      <c r="F22" s="31"/>
      <c r="G22" s="31"/>
      <c r="H22" s="31"/>
      <c r="I22" s="31"/>
      <c r="J22" s="31"/>
      <c r="K22" s="31"/>
      <c r="L22" s="31"/>
      <c r="M22" s="30"/>
      <c r="N22" s="30"/>
      <c r="O22" s="30"/>
      <c r="P22" s="30"/>
      <c r="Q22" s="30"/>
      <c r="R22" s="9"/>
      <c r="S22" s="9"/>
      <c r="T22" s="9"/>
      <c r="U22" s="9"/>
    </row>
    <row r="23" spans="1:21" ht="15">
      <c r="A23" s="32" t="s">
        <v>34</v>
      </c>
      <c r="B23" s="32"/>
      <c r="C23" s="32"/>
      <c r="D23" s="32"/>
      <c r="E23" s="32"/>
      <c r="F23" s="32"/>
      <c r="G23" s="32"/>
      <c r="H23" s="32"/>
      <c r="I23" s="30"/>
      <c r="J23" s="30"/>
      <c r="K23" s="30"/>
      <c r="L23" s="30"/>
      <c r="M23" s="30"/>
      <c r="N23" s="30"/>
      <c r="O23" s="30"/>
      <c r="P23" s="30"/>
      <c r="Q23" s="30"/>
    </row>
    <row r="24" spans="1:21" ht="15">
      <c r="A24" s="32" t="s">
        <v>67</v>
      </c>
      <c r="B24" s="32"/>
      <c r="C24" s="32"/>
      <c r="D24" s="32"/>
      <c r="E24" s="32"/>
      <c r="F24" s="32"/>
      <c r="G24" s="32"/>
      <c r="H24" s="32"/>
      <c r="I24" s="30"/>
      <c r="J24" s="30"/>
      <c r="K24" s="30"/>
      <c r="L24" s="30"/>
      <c r="M24" s="30"/>
      <c r="N24" s="30"/>
      <c r="O24" s="30"/>
      <c r="P24" s="30"/>
      <c r="Q24" s="30"/>
    </row>
    <row r="25" spans="1:21" s="4" customFormat="1" ht="15">
      <c r="A25" s="32"/>
      <c r="B25" s="33" t="s">
        <v>37</v>
      </c>
      <c r="C25" s="76">
        <v>5886727</v>
      </c>
      <c r="D25" s="33" t="s">
        <v>36</v>
      </c>
      <c r="E25" s="76">
        <v>5742165</v>
      </c>
      <c r="F25" s="32"/>
      <c r="G25" s="33" t="s">
        <v>35</v>
      </c>
      <c r="H25" s="76">
        <f>C25+E25</f>
        <v>11628892</v>
      </c>
      <c r="I25" s="32"/>
      <c r="J25" s="32"/>
      <c r="K25" s="32"/>
      <c r="L25" s="32"/>
      <c r="M25" s="32"/>
      <c r="N25" s="77"/>
      <c r="O25" s="32"/>
      <c r="P25" s="32"/>
      <c r="Q25" s="32"/>
      <c r="R25" s="11"/>
      <c r="S25" s="11"/>
      <c r="T25" s="11"/>
      <c r="U25" s="11"/>
    </row>
    <row r="26" spans="1:21" ht="15">
      <c r="A26" s="32" t="s">
        <v>39</v>
      </c>
      <c r="B26" s="32"/>
      <c r="C26" s="32"/>
      <c r="D26" s="32"/>
      <c r="E26" s="32"/>
      <c r="F26" s="32"/>
      <c r="G26" s="32"/>
      <c r="H26" s="32"/>
      <c r="I26" s="30"/>
      <c r="J26" s="30"/>
      <c r="K26" s="30"/>
      <c r="L26" s="30"/>
      <c r="M26" s="30"/>
      <c r="N26" s="30"/>
      <c r="O26" s="30"/>
      <c r="P26" s="30"/>
      <c r="Q26" s="30"/>
    </row>
    <row r="27" spans="1:21" ht="15">
      <c r="A27" s="32"/>
      <c r="B27" s="32" t="s">
        <v>40</v>
      </c>
      <c r="C27" s="32"/>
      <c r="D27" s="32"/>
      <c r="E27" s="32"/>
      <c r="F27" s="32"/>
      <c r="G27" s="32"/>
      <c r="H27" s="32"/>
      <c r="I27" s="30"/>
      <c r="J27" s="30"/>
      <c r="K27" s="30"/>
      <c r="L27" s="30"/>
      <c r="M27" s="30"/>
      <c r="N27" s="30"/>
      <c r="O27" s="30"/>
      <c r="P27" s="30"/>
      <c r="Q27" s="30"/>
    </row>
    <row r="28" spans="1:21">
      <c r="A28" s="4"/>
      <c r="B28" s="4"/>
      <c r="C28" s="4"/>
      <c r="D28" s="4"/>
      <c r="E28" s="4"/>
      <c r="F28" s="4"/>
      <c r="H28" s="4"/>
      <c r="L28" s="12"/>
      <c r="M28" s="12"/>
    </row>
    <row r="29" spans="1:21">
      <c r="A29" s="4"/>
      <c r="B29" s="4"/>
      <c r="C29" s="13"/>
      <c r="D29" s="4"/>
      <c r="E29" s="4"/>
      <c r="F29" s="4"/>
      <c r="H29" s="4"/>
    </row>
    <row r="30" spans="1:21">
      <c r="A30" s="4"/>
      <c r="B30" s="4"/>
      <c r="C30" s="4"/>
      <c r="D30" s="4"/>
      <c r="E30" s="4"/>
      <c r="F30" s="4"/>
      <c r="H30" s="4"/>
    </row>
    <row r="31" spans="1:21">
      <c r="A31" s="4"/>
      <c r="B31" s="4"/>
      <c r="C31" s="4"/>
      <c r="D31" s="4"/>
      <c r="E31" s="4"/>
      <c r="F31" s="4"/>
      <c r="H31" s="4"/>
    </row>
  </sheetData>
  <phoneticPr fontId="5" type="noConversion"/>
  <printOptions horizontalCentered="1"/>
  <pageMargins left="0.3" right="0.26" top="0.75" bottom="0.75" header="0.3" footer="0.3"/>
  <pageSetup scale="53" orientation="landscape" r:id="rId1"/>
  <headerFooter>
    <oddHeader>&amp;R&amp;14Exhibit No.__(KJC-3)</oddHeader>
    <oddFooter>&amp;R&amp;14Page 2 of 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2010-03-23T07:00:00+00:00</OpenedDate>
    <Date1 xmlns="dc463f71-b30c-4ab2-9473-d307f9d35888">2010-03-23T07:00:00+00:00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100468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6669725A2113C459A1EE52426E2E7E0" ma:contentTypeVersion="131" ma:contentTypeDescription="" ma:contentTypeScope="" ma:versionID="a160ad577826c1675f32b519b420f1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87CC98-454E-46A4-9B29-15804A1A7E0B}"/>
</file>

<file path=customXml/itemProps2.xml><?xml version="1.0" encoding="utf-8"?>
<ds:datastoreItem xmlns:ds="http://schemas.openxmlformats.org/officeDocument/2006/customXml" ds:itemID="{527EDAD9-2E64-4887-9F63-6C1CEEB1A6D4}"/>
</file>

<file path=customXml/itemProps3.xml><?xml version="1.0" encoding="utf-8"?>
<ds:datastoreItem xmlns:ds="http://schemas.openxmlformats.org/officeDocument/2006/customXml" ds:itemID="{9A3B456A-0618-4926-993B-70F2B1CF9979}"/>
</file>

<file path=customXml/itemProps4.xml><?xml version="1.0" encoding="utf-8"?>
<ds:datastoreItem xmlns:ds="http://schemas.openxmlformats.org/officeDocument/2006/customXml" ds:itemID="{15DBD760-D852-44BF-A98D-5DE4E70E01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KJC-3, Page 1</vt:lpstr>
      <vt:lpstr>KJC-3, Page 2</vt:lpstr>
      <vt:lpstr>'KJC-3, Page 2'!Print_Area</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nzc73v</dc:creator>
  <cp:lastModifiedBy>Patrick Ehrbar</cp:lastModifiedBy>
  <cp:lastPrinted>2010-03-16T21:45:56Z</cp:lastPrinted>
  <dcterms:created xsi:type="dcterms:W3CDTF">2010-02-03T21:10:21Z</dcterms:created>
  <dcterms:modified xsi:type="dcterms:W3CDTF">2010-03-16T21:46:10Z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0x0101006E56B4D1795A2E4DB2F0B01679ED314A0046669725A2113C459A1EE52426E2E7E0</vt:lpwstr>
  </property>
  <property fmtid="{D5CDD505-2E9C-101B-9397-08002B2CF9AE}" pid="3" name="_docset_NoMedatataSyncRequired">
    <vt:lpwstr>False</vt:lpwstr>
  </property>
</Properties>
</file>