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88CAEBE-A75E-4F10-ADE1-411861D4D89A}" xr6:coauthVersionLast="47" xr6:coauthVersionMax="47" xr10:uidLastSave="{00000000-0000-0000-0000-000000000000}"/>
  <bookViews>
    <workbookView xWindow="-120" yWindow="480" windowWidth="19440" windowHeight="15000" activeTab="1" xr2:uid="{9AACD6B6-894A-4A3D-9D56-6111B378AECC}"/>
  </bookViews>
  <sheets>
    <sheet name="16.2" sheetId="1" r:id="rId1"/>
    <sheet name="16.2.1" sheetId="2" r:id="rId2"/>
  </sheets>
  <definedNames>
    <definedName name="_xlnm.Print_Area" localSheetId="0">'16.2'!$A$1:$J$61</definedName>
    <definedName name="_xlnm.Print_Area" localSheetId="1">'16.2.1'!$A$1:$F$42</definedName>
    <definedName name="SAPBEXrevision" hidden="1">1</definedName>
    <definedName name="SAPBEXsysID" hidden="1">"BWD"</definedName>
    <definedName name="SAPBEXwbID" hidden="1">"45GKD1YC7ETU0EIK3IGCIEFBF"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C41" i="2"/>
  <c r="B8" i="2"/>
  <c r="B12" i="2" s="1"/>
  <c r="I13" i="1"/>
  <c r="C12" i="2" l="1"/>
  <c r="C13" i="2" l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7" i="2" s="1"/>
  <c r="D12" i="2"/>
  <c r="B13" i="2" s="1"/>
  <c r="D13" i="2" l="1"/>
  <c r="B14" i="2" s="1"/>
  <c r="D14" i="2" s="1"/>
  <c r="B15" i="2" s="1"/>
  <c r="D15" i="2" s="1"/>
  <c r="B16" i="2" s="1"/>
  <c r="D16" i="2" s="1"/>
  <c r="B17" i="2" s="1"/>
  <c r="D17" i="2" s="1"/>
  <c r="B18" i="2" s="1"/>
  <c r="D18" i="2" s="1"/>
  <c r="B19" i="2" s="1"/>
  <c r="D19" i="2" s="1"/>
  <c r="B20" i="2" s="1"/>
  <c r="D20" i="2" s="1"/>
  <c r="B21" i="2" s="1"/>
  <c r="D21" i="2" s="1"/>
  <c r="B22" i="2" s="1"/>
  <c r="D22" i="2" s="1"/>
  <c r="B23" i="2" s="1"/>
  <c r="D23" i="2" s="1"/>
  <c r="B27" i="2" s="1"/>
  <c r="D27" i="2" s="1"/>
  <c r="B28" i="2" s="1"/>
  <c r="D28" i="2" s="1"/>
  <c r="B29" i="2" s="1"/>
  <c r="D29" i="2" s="1"/>
  <c r="B30" i="2" s="1"/>
  <c r="D30" i="2" s="1"/>
  <c r="B31" i="2" s="1"/>
  <c r="D31" i="2" s="1"/>
  <c r="B32" i="2" s="1"/>
  <c r="D32" i="2" s="1"/>
  <c r="B33" i="2" s="1"/>
  <c r="D33" i="2" s="1"/>
  <c r="B34" i="2" s="1"/>
  <c r="D34" i="2" s="1"/>
  <c r="B35" i="2" s="1"/>
  <c r="D35" i="2" s="1"/>
  <c r="B36" i="2" s="1"/>
  <c r="D36" i="2" s="1"/>
  <c r="B37" i="2" s="1"/>
  <c r="D37" i="2" s="1"/>
  <c r="B38" i="2" s="1"/>
  <c r="D38" i="2" s="1"/>
  <c r="C28" i="2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/>
  <c r="C24" i="2"/>
  <c r="F23" i="2" l="1"/>
  <c r="F38" i="2"/>
  <c r="F41" i="2" l="1"/>
  <c r="F10" i="1" s="1"/>
  <c r="I10" i="1" s="1"/>
</calcChain>
</file>

<file path=xl/sharedStrings.xml><?xml version="1.0" encoding="utf-8"?>
<sst xmlns="http://schemas.openxmlformats.org/spreadsheetml/2006/main" count="48" uniqueCount="38">
  <si>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</si>
  <si>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</si>
  <si>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</si>
  <si>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</si>
  <si>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</si>
  <si>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</si>
  <si>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</si>
  <si>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</si>
  <si>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</si>
  <si>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</si>
  <si>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182M</t>
  </si>
  <si>
    <t>SG</t>
  </si>
  <si>
    <t>16.2.1</t>
  </si>
  <si>
    <t>Tax Adjustment:</t>
  </si>
  <si>
    <t>Adjustment to ADIT</t>
  </si>
  <si>
    <t>Description of Adjustment:</t>
  </si>
  <si>
    <t>This adjustment walks forward through December 2025 the balance of the regulatory asset for the transferred Klamath assets.</t>
  </si>
  <si>
    <t>Regulatory Asset Balance and Amortization</t>
  </si>
  <si>
    <t>Klamath Asset Recovery</t>
  </si>
  <si>
    <t>Ending 2023 Net Plant Balance</t>
  </si>
  <si>
    <t>Total Amount for Recovery</t>
  </si>
  <si>
    <t>Date</t>
  </si>
  <si>
    <t>Beg Bal</t>
  </si>
  <si>
    <t>Amortization</t>
  </si>
  <si>
    <t>End Bal</t>
  </si>
  <si>
    <t>AMA</t>
  </si>
  <si>
    <t>Ref. 16.2</t>
  </si>
  <si>
    <t>Annual Total</t>
  </si>
  <si>
    <t>PacifiCorp</t>
  </si>
  <si>
    <t>Ref 8.10.1</t>
  </si>
  <si>
    <t>Washington 2023 General Rate Case</t>
  </si>
  <si>
    <t>Adjustment to CY 2025</t>
  </si>
  <si>
    <t>Adj Regulatory Asset Balance</t>
  </si>
  <si>
    <t>WASHINGTON</t>
  </si>
  <si>
    <t>PRO</t>
  </si>
  <si>
    <t>Klamath Hydroelectric Assets Amortization - Year 2</t>
  </si>
  <si>
    <t>Exh. SLC-4</t>
  </si>
  <si>
    <t>Ref. 8.10.2, 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</si>
</sst>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_(* #,##0_);_(* \(#,##0\);_(* &quot;-&quot;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3" fillId="0" borderId="0" xfId="4" applyNumberFormat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65" fontId="3" fillId="0" borderId="0" xfId="4" applyNumberFormat="1" applyFont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1" fontId="6" fillId="0" borderId="0" xfId="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165" fontId="3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left" wrapText="1" indent="1"/>
    </xf>
    <xf numFmtId="167" fontId="5" fillId="0" borderId="0" xfId="2" applyNumberFormat="1" applyFont="1"/>
    <xf numFmtId="167" fontId="7" fillId="0" borderId="9" xfId="0" applyNumberFormat="1" applyFont="1" applyBorder="1"/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center"/>
    </xf>
    <xf numFmtId="17" fontId="5" fillId="0" borderId="0" xfId="0" applyNumberFormat="1" applyFont="1"/>
    <xf numFmtId="167" fontId="5" fillId="0" borderId="0" xfId="0" applyNumberFormat="1" applyFont="1"/>
    <xf numFmtId="167" fontId="5" fillId="0" borderId="9" xfId="0" applyNumberFormat="1" applyFont="1" applyBorder="1"/>
    <xf numFmtId="167" fontId="7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167" fontId="7" fillId="0" borderId="0" xfId="0" applyNumberFormat="1" applyFont="1"/>
    <xf numFmtId="167" fontId="5" fillId="0" borderId="0" xfId="0" applyNumberFormat="1" applyFont="1" applyBorder="1"/>
    <xf numFmtId="167" fontId="5" fillId="0" borderId="11" xfId="0" applyNumberFormat="1" applyFont="1" applyBorder="1"/>
    <xf numFmtId="0" fontId="5" fillId="0" borderId="0" xfId="0" applyFont="1" applyBorder="1"/>
    <xf numFmtId="17" fontId="5" fillId="0" borderId="0" xfId="0" applyNumberFormat="1" applyFont="1" applyBorder="1"/>
    <xf numFmtId="17" fontId="5" fillId="0" borderId="0" xfId="0" applyNumberFormat="1" applyFont="1" applyBorder="1" applyAlignment="1">
      <alignment horizontal="right"/>
    </xf>
    <xf numFmtId="167" fontId="7" fillId="0" borderId="10" xfId="0" applyNumberFormat="1" applyFont="1" applyBorder="1"/>
    <xf numFmtId="17" fontId="7" fillId="0" borderId="0" xfId="0" applyNumberFormat="1" applyFont="1" applyAlignment="1">
      <alignment horizontal="right" indent="2"/>
    </xf>
    <xf numFmtId="0" fontId="3" fillId="0" borderId="1" xfId="0" applyFont="1" applyBorder="1"/>
    <xf numFmtId="0" fontId="3" fillId="0" borderId="6" xfId="0" applyFont="1" applyBorder="1"/>
    <xf numFmtId="166" fontId="5" fillId="0" borderId="0" xfId="3" applyNumberFormat="1" applyFont="1" applyAlignment="1">
      <alignment horizontal="center"/>
    </xf>
    <xf numFmtId="168" fontId="3" fillId="0" borderId="0" xfId="0" applyNumberFormat="1" applyFon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7" fontId="5" fillId="0" borderId="0" xfId="0" applyNumberFormat="1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2 2" xfId="4" xr:uid="{90816033-E18D-4E0E-93EF-34A2507977D9}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227855</xdr:colOff>
      <xdr:row>55</xdr:row>
      <xdr:rowOff>110564</xdr:rowOff>
    </xdr:from>
    <xdr:to>
      <xdr:col>21</xdr:col>
      <xdr:colOff>427879</xdr:colOff>
      <xdr:row>60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71AE90-FDD5-4B70-844F-907BAB9E95B6}"/>
            </a:ext>
          </a:extLst>
        </xdr:cNvPr>
        <xdr:cNvSpPr txBox="1"/>
      </xdr:nvSpPr>
      <xdr:spPr>
        <a:xfrm>
          <a:off x="8771780" y="9892739"/>
          <a:ext cx="7096124" cy="708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DB8C-869F-41A7-B1CB-EDEB9E792917}">
  <sheetPr>
    <pageSetUpPr fitToPage="1"/>
  </sheetPr>
  <dimension ref="A2:K61"/>
  <sheetViews>
    <sheetView view="pageBreakPreview" zoomScale="80" zoomScaleNormal="100" zoomScaleSheetLayoutView="80" workbookViewId="0">
      <selection activeCell="F48" sqref="F48"/>
    </sheetView>
  </sheetViews>
  <sheetFormatPr defaultColWidth="10" defaultRowHeight="12.75" x14ac:dyDescent="0.2"/>
  <cols>
    <col min="1" max="1" width="2.5703125" style="2" customWidth="1"/>
    <col min="2" max="2" width="3.85546875" style="2" customWidth="1"/>
    <col min="3" max="3" width="32.7109375" style="2" customWidth="1"/>
    <col min="4" max="4" width="10.140625" style="2" bestFit="1" customWidth="1"/>
    <col min="5" max="5" width="5.5703125" style="2" bestFit="1" customWidth="1"/>
    <col min="6" max="6" width="10.5703125" style="2" bestFit="1" customWidth="1"/>
    <col min="7" max="7" width="8.7109375" style="2" bestFit="1" customWidth="1"/>
    <col min="8" max="8" width="11" style="2" customWidth="1"/>
    <col min="9" max="9" width="13.7109375" style="2" bestFit="1" customWidth="1"/>
    <col min="10" max="10" width="6.5703125" style="2" bestFit="1" customWidth="1"/>
    <col min="11" max="11" width="12.28515625" style="2" bestFit="1" customWidth="1"/>
    <col min="12" max="12" width="10" style="2"/>
    <col min="13" max="13" width="13.42578125" style="2" bestFit="1" customWidth="1"/>
    <col min="14" max="16384" width="10" style="2"/>
  </cols>
  <sheetData>
    <row r="2" spans="1:11" x14ac:dyDescent="0.2">
      <c r="B2" s="1" t="s">
        <v>28</v>
      </c>
      <c r="D2" s="3"/>
      <c r="E2" s="3"/>
      <c r="F2" s="3"/>
      <c r="G2" s="3"/>
      <c r="H2" s="3"/>
      <c r="I2" s="3" t="s">
        <v>0</v>
      </c>
      <c r="J2" s="4">
        <v>16.2</v>
      </c>
    </row>
    <row r="3" spans="1:11" x14ac:dyDescent="0.2">
      <c r="B3" s="1" t="s">
        <v>30</v>
      </c>
      <c r="D3" s="3"/>
      <c r="E3" s="3"/>
      <c r="F3" s="3"/>
      <c r="G3" s="3"/>
      <c r="H3" s="3"/>
      <c r="I3" s="3"/>
      <c r="J3" s="3"/>
    </row>
    <row r="4" spans="1:11" x14ac:dyDescent="0.2">
      <c r="B4" s="1" t="s">
        <v>35</v>
      </c>
      <c r="D4" s="3"/>
      <c r="E4" s="3"/>
      <c r="F4" s="3"/>
      <c r="G4" s="3"/>
      <c r="H4" s="3"/>
      <c r="I4" s="3"/>
      <c r="J4" s="3"/>
    </row>
    <row r="5" spans="1:11" x14ac:dyDescent="0.2">
      <c r="D5" s="3"/>
      <c r="E5" s="3"/>
      <c r="F5" s="3"/>
      <c r="G5" s="3"/>
      <c r="H5" s="3"/>
      <c r="I5" s="3"/>
      <c r="J5" s="3"/>
    </row>
    <row r="6" spans="1:11" x14ac:dyDescent="0.2">
      <c r="D6" s="3"/>
      <c r="E6" s="3"/>
      <c r="F6" s="3"/>
      <c r="G6" s="3"/>
      <c r="H6" s="3"/>
      <c r="I6" s="3"/>
      <c r="J6" s="3"/>
    </row>
    <row r="7" spans="1:11" x14ac:dyDescent="0.2">
      <c r="D7" s="3"/>
      <c r="E7" s="3"/>
      <c r="F7" s="3" t="s">
        <v>1</v>
      </c>
      <c r="G7" s="3"/>
      <c r="H7" s="3"/>
      <c r="I7" s="3" t="s">
        <v>33</v>
      </c>
      <c r="J7" s="3"/>
    </row>
    <row r="8" spans="1:11" x14ac:dyDescent="0.2"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/>
    </row>
    <row r="9" spans="1:11" x14ac:dyDescent="0.2">
      <c r="B9" s="1" t="s">
        <v>9</v>
      </c>
      <c r="D9" s="3"/>
      <c r="E9" s="3"/>
      <c r="F9" s="6"/>
      <c r="G9" s="3"/>
      <c r="H9" s="7"/>
      <c r="I9" s="8"/>
      <c r="J9" s="3"/>
    </row>
    <row r="10" spans="1:11" x14ac:dyDescent="0.2">
      <c r="B10" s="9" t="s">
        <v>32</v>
      </c>
      <c r="D10" s="3" t="s">
        <v>10</v>
      </c>
      <c r="E10" s="3" t="s">
        <v>34</v>
      </c>
      <c r="F10" s="6">
        <f>'16.2.1'!F41</f>
        <v>-954992.54780000169</v>
      </c>
      <c r="G10" s="3" t="s">
        <v>11</v>
      </c>
      <c r="H10" s="44">
        <v>7.9787774498314715E-2</v>
      </c>
      <c r="I10" s="10">
        <f t="shared" ref="I10" si="0">F10*H10</f>
        <v>-76196.730051437567</v>
      </c>
      <c r="J10" s="3" t="s">
        <v>12</v>
      </c>
    </row>
    <row r="11" spans="1:11" s="3" customFormat="1" x14ac:dyDescent="0.2">
      <c r="A11" s="2"/>
      <c r="B11" s="2"/>
      <c r="C11" s="2"/>
      <c r="D11" s="2"/>
      <c r="E11" s="2"/>
      <c r="F11" s="2"/>
      <c r="G11" s="2"/>
      <c r="H11" s="11"/>
      <c r="I11" s="2"/>
      <c r="J11" s="2"/>
      <c r="K11" s="2"/>
    </row>
    <row r="12" spans="1:11" s="3" customFormat="1" x14ac:dyDescent="0.2">
      <c r="A12" s="2"/>
      <c r="B12" s="12" t="s">
        <v>13</v>
      </c>
      <c r="C12" s="2"/>
      <c r="F12" s="13"/>
      <c r="H12" s="11"/>
      <c r="I12" s="2"/>
      <c r="J12" s="2"/>
      <c r="K12" s="6"/>
    </row>
    <row r="13" spans="1:11" s="3" customFormat="1" x14ac:dyDescent="0.2">
      <c r="A13" s="2"/>
      <c r="B13" s="14" t="s">
        <v>14</v>
      </c>
      <c r="C13" s="2"/>
      <c r="D13" s="3">
        <v>283</v>
      </c>
      <c r="E13" s="3" t="s">
        <v>34</v>
      </c>
      <c r="F13" s="15">
        <v>234800.19775739475</v>
      </c>
      <c r="G13" s="3" t="s">
        <v>11</v>
      </c>
      <c r="H13" s="44">
        <v>7.9787774498314715E-2</v>
      </c>
      <c r="I13" s="45">
        <f>F13*H13</f>
        <v>18734.185230826712</v>
      </c>
      <c r="J13" s="3" t="s">
        <v>12</v>
      </c>
      <c r="K13" s="6"/>
    </row>
    <row r="14" spans="1:11" s="3" customFormat="1" x14ac:dyDescent="0.2">
      <c r="A14" s="2"/>
      <c r="B14" s="16"/>
      <c r="C14" s="2"/>
      <c r="F14" s="15"/>
      <c r="H14" s="11"/>
      <c r="I14" s="8"/>
      <c r="J14" s="2"/>
      <c r="K14" s="6"/>
    </row>
    <row r="15" spans="1:11" s="3" customFormat="1" x14ac:dyDescent="0.2">
      <c r="A15" s="2"/>
      <c r="B15" s="16"/>
      <c r="C15" s="2"/>
      <c r="F15" s="17"/>
      <c r="H15" s="11"/>
      <c r="I15" s="8"/>
      <c r="J15" s="2"/>
      <c r="K15" s="6"/>
    </row>
    <row r="16" spans="1:11" s="3" customFormat="1" x14ac:dyDescent="0.2">
      <c r="A16" s="2"/>
      <c r="B16" s="2"/>
      <c r="C16" s="2"/>
      <c r="D16" s="2"/>
      <c r="E16" s="2"/>
      <c r="F16" s="2"/>
      <c r="G16" s="2"/>
      <c r="H16" s="11"/>
      <c r="I16" s="2"/>
      <c r="J16" s="2"/>
      <c r="K16" s="6"/>
    </row>
    <row r="17" spans="1:11" s="3" customFormat="1" x14ac:dyDescent="0.2">
      <c r="A17" s="2"/>
      <c r="B17" s="16"/>
      <c r="C17" s="2"/>
      <c r="F17" s="15"/>
      <c r="H17" s="11"/>
      <c r="I17" s="8"/>
      <c r="J17" s="2"/>
      <c r="K17" s="6"/>
    </row>
    <row r="18" spans="1:11" s="3" customFormat="1" x14ac:dyDescent="0.2">
      <c r="A18" s="2"/>
      <c r="B18" s="16"/>
      <c r="C18" s="2"/>
      <c r="F18" s="15"/>
      <c r="H18" s="11"/>
      <c r="I18" s="8"/>
      <c r="J18" s="2"/>
      <c r="K18" s="6"/>
    </row>
    <row r="19" spans="1:11" s="3" customFormat="1" x14ac:dyDescent="0.2">
      <c r="A19" s="2"/>
      <c r="B19" s="2"/>
      <c r="C19" s="2"/>
      <c r="D19" s="2"/>
      <c r="E19" s="2"/>
      <c r="F19" s="2"/>
      <c r="G19" s="2"/>
      <c r="H19" s="11"/>
      <c r="I19" s="2"/>
      <c r="J19" s="2"/>
      <c r="K19" s="6"/>
    </row>
    <row r="20" spans="1:11" s="3" customFormat="1" x14ac:dyDescent="0.2">
      <c r="A20" s="2"/>
      <c r="B20" s="16"/>
      <c r="C20" s="2"/>
      <c r="F20" s="15"/>
      <c r="H20" s="11"/>
      <c r="I20" s="8"/>
      <c r="J20" s="2"/>
      <c r="K20" s="6"/>
    </row>
    <row r="21" spans="1:11" s="3" customFormat="1" x14ac:dyDescent="0.2">
      <c r="A21" s="2"/>
      <c r="B21" s="16"/>
      <c r="C21" s="2"/>
      <c r="F21" s="15"/>
      <c r="H21" s="11"/>
      <c r="I21" s="8"/>
      <c r="J21" s="2"/>
      <c r="K21" s="6"/>
    </row>
    <row r="22" spans="1:11" s="3" customFormat="1" x14ac:dyDescent="0.2">
      <c r="A22" s="2"/>
      <c r="B22" s="16"/>
      <c r="C22" s="2"/>
      <c r="F22" s="15"/>
      <c r="H22" s="11"/>
      <c r="I22" s="8"/>
      <c r="J22" s="2"/>
      <c r="K22" s="6"/>
    </row>
    <row r="23" spans="1:11" s="3" customFormat="1" x14ac:dyDescent="0.2">
      <c r="A23" s="2"/>
      <c r="B23" s="16"/>
      <c r="C23" s="2"/>
      <c r="F23" s="15"/>
      <c r="H23" s="11"/>
      <c r="I23" s="8"/>
      <c r="J23" s="2"/>
      <c r="K23" s="6"/>
    </row>
    <row r="24" spans="1:11" s="3" customFormat="1" x14ac:dyDescent="0.2">
      <c r="A24" s="2"/>
      <c r="B24" s="16"/>
      <c r="C24" s="2"/>
      <c r="F24" s="15"/>
      <c r="H24" s="11"/>
      <c r="I24" s="8"/>
      <c r="J24" s="2"/>
      <c r="K24" s="6"/>
    </row>
    <row r="25" spans="1:11" s="3" customFormat="1" x14ac:dyDescent="0.2">
      <c r="A25" s="2"/>
      <c r="B25" s="16"/>
      <c r="C25" s="2"/>
      <c r="F25" s="15"/>
      <c r="H25" s="11"/>
      <c r="I25" s="8"/>
      <c r="J25" s="2"/>
      <c r="K25" s="6"/>
    </row>
    <row r="26" spans="1:11" s="3" customFormat="1" x14ac:dyDescent="0.2">
      <c r="A26" s="2"/>
      <c r="B26" s="16"/>
      <c r="C26" s="2"/>
      <c r="F26" s="15"/>
      <c r="H26" s="11"/>
      <c r="I26" s="8"/>
      <c r="J26" s="2"/>
      <c r="K26" s="6"/>
    </row>
    <row r="27" spans="1:11" s="3" customFormat="1" x14ac:dyDescent="0.2">
      <c r="A27" s="2"/>
      <c r="B27" s="16"/>
      <c r="C27" s="2"/>
      <c r="F27" s="15"/>
      <c r="H27" s="11"/>
      <c r="I27" s="8"/>
      <c r="J27" s="2"/>
      <c r="K27" s="6"/>
    </row>
    <row r="28" spans="1:11" s="3" customFormat="1" x14ac:dyDescent="0.2">
      <c r="A28" s="2"/>
      <c r="B28" s="16"/>
      <c r="C28" s="2"/>
      <c r="F28" s="15"/>
      <c r="H28" s="11"/>
      <c r="I28" s="8"/>
      <c r="J28" s="2"/>
      <c r="K28" s="6"/>
    </row>
    <row r="29" spans="1:11" s="3" customFormat="1" x14ac:dyDescent="0.2">
      <c r="A29" s="2"/>
      <c r="B29" s="16"/>
      <c r="C29" s="2"/>
      <c r="F29" s="15"/>
      <c r="H29" s="11"/>
      <c r="I29" s="8"/>
      <c r="J29" s="2"/>
      <c r="K29" s="6"/>
    </row>
    <row r="30" spans="1:11" s="3" customFormat="1" x14ac:dyDescent="0.2">
      <c r="A30" s="2"/>
      <c r="B30" s="16"/>
      <c r="C30" s="2"/>
      <c r="F30" s="15"/>
      <c r="H30" s="11"/>
      <c r="I30" s="8"/>
      <c r="J30" s="2"/>
      <c r="K30" s="6"/>
    </row>
    <row r="31" spans="1:11" s="3" customFormat="1" x14ac:dyDescent="0.2">
      <c r="A31" s="2"/>
      <c r="B31" s="16"/>
      <c r="C31" s="2"/>
      <c r="F31" s="15"/>
      <c r="H31" s="11"/>
      <c r="I31" s="8"/>
      <c r="J31" s="2"/>
      <c r="K31" s="6"/>
    </row>
    <row r="32" spans="1:11" s="3" customFormat="1" x14ac:dyDescent="0.2">
      <c r="A32" s="2"/>
      <c r="B32" s="16"/>
      <c r="C32" s="2"/>
      <c r="F32" s="15"/>
      <c r="H32" s="11"/>
      <c r="I32" s="8"/>
      <c r="J32" s="2"/>
      <c r="K32" s="6"/>
    </row>
    <row r="33" spans="1:11" s="3" customFormat="1" x14ac:dyDescent="0.2">
      <c r="A33" s="2"/>
      <c r="B33" s="16"/>
      <c r="C33" s="2"/>
      <c r="F33" s="15"/>
      <c r="H33" s="11"/>
      <c r="I33" s="8"/>
      <c r="J33" s="2"/>
      <c r="K33" s="6"/>
    </row>
    <row r="34" spans="1:11" s="3" customFormat="1" x14ac:dyDescent="0.2">
      <c r="A34" s="2"/>
      <c r="B34" s="16"/>
      <c r="C34" s="2"/>
      <c r="F34" s="15"/>
      <c r="H34" s="11"/>
      <c r="I34" s="8"/>
      <c r="J34" s="2"/>
      <c r="K34" s="6"/>
    </row>
    <row r="35" spans="1:11" s="3" customFormat="1" x14ac:dyDescent="0.2">
      <c r="A35" s="2"/>
      <c r="B35" s="16"/>
      <c r="C35" s="2"/>
      <c r="F35" s="15"/>
      <c r="H35" s="11"/>
      <c r="I35" s="8"/>
      <c r="J35" s="2"/>
      <c r="K35" s="6"/>
    </row>
    <row r="36" spans="1:11" s="3" customFormat="1" x14ac:dyDescent="0.2">
      <c r="A36" s="2"/>
      <c r="B36" s="16"/>
      <c r="C36" s="2"/>
      <c r="F36" s="15"/>
      <c r="H36" s="11"/>
      <c r="I36" s="8"/>
      <c r="J36" s="2"/>
      <c r="K36" s="6"/>
    </row>
    <row r="37" spans="1:11" s="3" customFormat="1" x14ac:dyDescent="0.2">
      <c r="A37" s="2"/>
      <c r="B37" s="16"/>
      <c r="C37" s="2"/>
      <c r="F37" s="15"/>
      <c r="H37" s="11"/>
      <c r="I37" s="8"/>
      <c r="J37" s="2"/>
      <c r="K37" s="6"/>
    </row>
    <row r="38" spans="1:11" s="3" customFormat="1" x14ac:dyDescent="0.2">
      <c r="A38" s="2"/>
      <c r="B38" s="16"/>
      <c r="C38" s="2"/>
      <c r="F38" s="15"/>
      <c r="H38" s="11"/>
      <c r="I38" s="8"/>
      <c r="J38" s="2"/>
      <c r="K38" s="6"/>
    </row>
    <row r="39" spans="1:11" s="3" customFormat="1" x14ac:dyDescent="0.2">
      <c r="A39" s="2"/>
      <c r="B39" s="16"/>
      <c r="C39" s="2"/>
      <c r="F39" s="15"/>
      <c r="H39" s="11"/>
      <c r="I39" s="8"/>
      <c r="J39" s="2"/>
      <c r="K39" s="6"/>
    </row>
    <row r="40" spans="1:11" s="3" customFormat="1" x14ac:dyDescent="0.2">
      <c r="A40" s="2"/>
      <c r="B40" s="16"/>
      <c r="C40" s="2"/>
      <c r="F40" s="15"/>
      <c r="H40" s="11"/>
      <c r="I40" s="8"/>
      <c r="J40" s="2"/>
      <c r="K40" s="6"/>
    </row>
    <row r="41" spans="1:11" s="3" customFormat="1" x14ac:dyDescent="0.2">
      <c r="A41" s="2"/>
      <c r="B41" s="16"/>
      <c r="C41" s="2"/>
      <c r="F41" s="15"/>
      <c r="H41" s="11"/>
      <c r="I41" s="8"/>
      <c r="J41" s="2"/>
      <c r="K41" s="6"/>
    </row>
    <row r="42" spans="1:11" s="3" customFormat="1" x14ac:dyDescent="0.2">
      <c r="A42" s="2"/>
      <c r="B42" s="16"/>
      <c r="C42" s="2"/>
      <c r="F42" s="15"/>
      <c r="H42" s="11"/>
      <c r="I42" s="8"/>
      <c r="J42" s="2"/>
      <c r="K42" s="6"/>
    </row>
    <row r="43" spans="1:11" s="3" customFormat="1" x14ac:dyDescent="0.2">
      <c r="A43" s="2"/>
      <c r="B43" s="16"/>
      <c r="C43" s="2"/>
      <c r="F43" s="15"/>
      <c r="H43" s="11"/>
      <c r="I43" s="8"/>
      <c r="J43" s="2"/>
      <c r="K43" s="6"/>
    </row>
    <row r="44" spans="1:11" s="3" customFormat="1" x14ac:dyDescent="0.2">
      <c r="A44" s="2"/>
      <c r="B44" s="16"/>
      <c r="C44" s="2"/>
      <c r="F44" s="13"/>
      <c r="H44" s="11"/>
      <c r="I44" s="8"/>
      <c r="J44" s="2"/>
      <c r="K44" s="6"/>
    </row>
    <row r="45" spans="1:11" s="3" customFormat="1" x14ac:dyDescent="0.2">
      <c r="A45" s="2"/>
      <c r="B45" s="16"/>
      <c r="C45" s="2"/>
      <c r="F45" s="15"/>
      <c r="H45" s="11"/>
      <c r="I45" s="8"/>
      <c r="J45" s="2"/>
      <c r="K45" s="6"/>
    </row>
    <row r="46" spans="1:11" s="3" customFormat="1" x14ac:dyDescent="0.2">
      <c r="A46" s="2"/>
      <c r="B46" s="16"/>
      <c r="C46" s="2"/>
      <c r="F46" s="15"/>
      <c r="H46" s="11"/>
      <c r="I46" s="8"/>
      <c r="J46" s="2"/>
      <c r="K46" s="6"/>
    </row>
    <row r="47" spans="1:11" x14ac:dyDescent="0.2">
      <c r="B47" s="16"/>
      <c r="D47" s="3"/>
      <c r="E47" s="3"/>
      <c r="F47" s="6"/>
      <c r="G47" s="3"/>
    </row>
    <row r="48" spans="1:11" x14ac:dyDescent="0.2">
      <c r="B48" s="16"/>
      <c r="D48" s="3"/>
      <c r="E48" s="3"/>
      <c r="F48" s="6"/>
      <c r="G48" s="3"/>
    </row>
    <row r="49" spans="1:10" x14ac:dyDescent="0.2">
      <c r="B49" s="16"/>
      <c r="D49" s="3"/>
      <c r="E49" s="3"/>
      <c r="F49" s="6"/>
      <c r="G49" s="3"/>
    </row>
    <row r="50" spans="1:10" x14ac:dyDescent="0.2">
      <c r="B50" s="16"/>
      <c r="D50" s="3"/>
      <c r="E50" s="3"/>
      <c r="F50" s="6"/>
      <c r="G50" s="3"/>
    </row>
    <row r="51" spans="1:10" x14ac:dyDescent="0.2">
      <c r="B51" s="16"/>
      <c r="D51" s="3"/>
      <c r="E51" s="3"/>
      <c r="F51" s="6"/>
      <c r="G51" s="3"/>
    </row>
    <row r="52" spans="1:10" ht="13.5" thickBot="1" x14ac:dyDescent="0.25">
      <c r="B52" s="1" t="s">
        <v>15</v>
      </c>
    </row>
    <row r="53" spans="1:10" ht="12.75" customHeight="1" x14ac:dyDescent="0.2">
      <c r="A53" s="42"/>
      <c r="B53" s="46" t="s">
        <v>16</v>
      </c>
      <c r="C53" s="46"/>
      <c r="D53" s="46"/>
      <c r="E53" s="46"/>
      <c r="F53" s="46"/>
      <c r="G53" s="46"/>
      <c r="H53" s="46"/>
      <c r="I53" s="46"/>
      <c r="J53" s="47"/>
    </row>
    <row r="54" spans="1:10" x14ac:dyDescent="0.2">
      <c r="A54" s="33"/>
      <c r="B54" s="48"/>
      <c r="C54" s="48"/>
      <c r="D54" s="48"/>
      <c r="E54" s="48"/>
      <c r="F54" s="48"/>
      <c r="G54" s="48"/>
      <c r="H54" s="48"/>
      <c r="I54" s="48"/>
      <c r="J54" s="49"/>
    </row>
    <row r="55" spans="1:10" x14ac:dyDescent="0.2">
      <c r="A55" s="33"/>
      <c r="B55" s="48"/>
      <c r="C55" s="48"/>
      <c r="D55" s="48"/>
      <c r="E55" s="48"/>
      <c r="F55" s="48"/>
      <c r="G55" s="48"/>
      <c r="H55" s="48"/>
      <c r="I55" s="48"/>
      <c r="J55" s="49"/>
    </row>
    <row r="56" spans="1:10" x14ac:dyDescent="0.2">
      <c r="A56" s="33"/>
      <c r="B56" s="48"/>
      <c r="C56" s="48"/>
      <c r="D56" s="48"/>
      <c r="E56" s="48"/>
      <c r="F56" s="48"/>
      <c r="G56" s="48"/>
      <c r="H56" s="48"/>
      <c r="I56" s="48"/>
      <c r="J56" s="49"/>
    </row>
    <row r="57" spans="1:10" x14ac:dyDescent="0.2">
      <c r="A57" s="33"/>
      <c r="B57" s="48"/>
      <c r="C57" s="48"/>
      <c r="D57" s="48"/>
      <c r="E57" s="48"/>
      <c r="F57" s="48"/>
      <c r="G57" s="48"/>
      <c r="H57" s="48"/>
      <c r="I57" s="48"/>
      <c r="J57" s="49"/>
    </row>
    <row r="58" spans="1:10" x14ac:dyDescent="0.2">
      <c r="A58" s="33"/>
      <c r="B58" s="48"/>
      <c r="C58" s="48"/>
      <c r="D58" s="48"/>
      <c r="E58" s="48"/>
      <c r="F58" s="48"/>
      <c r="G58" s="48"/>
      <c r="H58" s="48"/>
      <c r="I58" s="48"/>
      <c r="J58" s="49"/>
    </row>
    <row r="59" spans="1:10" x14ac:dyDescent="0.2">
      <c r="A59" s="33"/>
      <c r="B59" s="48"/>
      <c r="C59" s="48"/>
      <c r="D59" s="48"/>
      <c r="E59" s="48"/>
      <c r="F59" s="48"/>
      <c r="G59" s="48"/>
      <c r="H59" s="48"/>
      <c r="I59" s="48"/>
      <c r="J59" s="49"/>
    </row>
    <row r="60" spans="1:10" x14ac:dyDescent="0.2">
      <c r="A60" s="33"/>
      <c r="B60" s="48"/>
      <c r="C60" s="48"/>
      <c r="D60" s="48"/>
      <c r="E60" s="48"/>
      <c r="F60" s="48"/>
      <c r="G60" s="48"/>
      <c r="H60" s="48"/>
      <c r="I60" s="48"/>
      <c r="J60" s="49"/>
    </row>
    <row r="61" spans="1:10" ht="13.5" thickBot="1" x14ac:dyDescent="0.25">
      <c r="A61" s="43"/>
      <c r="B61" s="50"/>
      <c r="C61" s="50"/>
      <c r="D61" s="50"/>
      <c r="E61" s="50"/>
      <c r="F61" s="50"/>
      <c r="G61" s="50"/>
      <c r="H61" s="50"/>
      <c r="I61" s="50"/>
      <c r="J61" s="51"/>
    </row>
  </sheetData>
  <mergeCells count="1">
    <mergeCell ref="B53:J61"/>
  </mergeCells>
  <conditionalFormatting sqref="J2">
    <cfRule type="cellIs" dxfId="1" priority="1" stopIfTrue="1" operator="equal">
      <formula>"x.x"</formula>
    </cfRule>
  </conditionalFormatting>
  <pageMargins left="0.7" right="0.7" top="0.75" bottom="0.75" header="0.3" footer="0.3"/>
  <pageSetup scale="86" fitToHeight="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6497-6E90-44DF-BE89-52A8B50AD023}">
  <sheetPr>
    <pageSetUpPr fitToPage="1"/>
  </sheetPr>
  <dimension ref="A1:G91"/>
  <sheetViews>
    <sheetView tabSelected="1" view="pageBreakPreview" zoomScale="80" zoomScaleNormal="100" zoomScaleSheetLayoutView="80" workbookViewId="0">
      <selection activeCell="M27" sqref="M27"/>
    </sheetView>
  </sheetViews>
  <sheetFormatPr defaultColWidth="9.140625" defaultRowHeight="12.75" x14ac:dyDescent="0.2"/>
  <cols>
    <col min="1" max="1" width="34.7109375" style="18" customWidth="1"/>
    <col min="2" max="4" width="16.7109375" style="18" customWidth="1"/>
    <col min="5" max="5" width="1.7109375" style="18" customWidth="1"/>
    <col min="6" max="6" width="13.5703125" style="18" customWidth="1"/>
    <col min="7" max="7" width="9.85546875" style="18" bestFit="1" customWidth="1"/>
    <col min="8" max="16384" width="9.140625" style="18"/>
  </cols>
  <sheetData>
    <row r="1" spans="1:6" x14ac:dyDescent="0.2">
      <c r="A1" s="1" t="s">
        <v>28</v>
      </c>
      <c r="D1" s="19"/>
      <c r="E1" s="20" t="s">
        <v>0</v>
      </c>
      <c r="F1" s="21" t="s">
        <v>12</v>
      </c>
    </row>
    <row r="2" spans="1:6" x14ac:dyDescent="0.2">
      <c r="A2" s="1" t="s">
        <v>30</v>
      </c>
    </row>
    <row r="3" spans="1:6" x14ac:dyDescent="0.2">
      <c r="A3" s="1" t="str">
        <f>'16.2'!B4</f>
        <v>Klamath Hydroelectric Assets Amortization - Year 2</v>
      </c>
    </row>
    <row r="4" spans="1:6" x14ac:dyDescent="0.2">
      <c r="A4" s="22" t="s">
        <v>17</v>
      </c>
    </row>
    <row r="6" spans="1:6" x14ac:dyDescent="0.2">
      <c r="A6" s="22" t="s">
        <v>18</v>
      </c>
    </row>
    <row r="7" spans="1:6" x14ac:dyDescent="0.2">
      <c r="A7" s="23" t="s">
        <v>19</v>
      </c>
      <c r="B7" s="24">
        <v>4774962.7389999982</v>
      </c>
      <c r="C7" s="22" t="s">
        <v>37</v>
      </c>
    </row>
    <row r="8" spans="1:6" x14ac:dyDescent="0.2">
      <c r="A8" s="22" t="s">
        <v>20</v>
      </c>
      <c r="B8" s="25">
        <f>SUM(B7)</f>
        <v>4774962.7389999982</v>
      </c>
    </row>
    <row r="11" spans="1:6" x14ac:dyDescent="0.2">
      <c r="A11" s="26" t="s">
        <v>21</v>
      </c>
      <c r="B11" s="27" t="s">
        <v>22</v>
      </c>
      <c r="C11" s="27" t="s">
        <v>23</v>
      </c>
      <c r="D11" s="27" t="s">
        <v>24</v>
      </c>
      <c r="F11" s="27" t="s">
        <v>25</v>
      </c>
    </row>
    <row r="12" spans="1:6" x14ac:dyDescent="0.2">
      <c r="A12" s="28">
        <v>45292</v>
      </c>
      <c r="B12" s="29">
        <f>B8</f>
        <v>4774962.7389999982</v>
      </c>
      <c r="C12" s="29">
        <f>B12/60</f>
        <v>79582.712316666642</v>
      </c>
      <c r="D12" s="29">
        <f>B12-C12</f>
        <v>4695380.0266833315</v>
      </c>
    </row>
    <row r="13" spans="1:6" x14ac:dyDescent="0.2">
      <c r="A13" s="28">
        <v>45323</v>
      </c>
      <c r="B13" s="29">
        <f>D12</f>
        <v>4695380.0266833315</v>
      </c>
      <c r="C13" s="29">
        <f>C12</f>
        <v>79582.712316666642</v>
      </c>
      <c r="D13" s="29">
        <f>B13-C13</f>
        <v>4615797.3143666647</v>
      </c>
    </row>
    <row r="14" spans="1:6" x14ac:dyDescent="0.2">
      <c r="A14" s="28">
        <v>45352</v>
      </c>
      <c r="B14" s="29">
        <f>D13</f>
        <v>4615797.3143666647</v>
      </c>
      <c r="C14" s="29">
        <f>C13</f>
        <v>79582.712316666642</v>
      </c>
      <c r="D14" s="29">
        <f>B14-C14</f>
        <v>4536214.602049998</v>
      </c>
    </row>
    <row r="15" spans="1:6" x14ac:dyDescent="0.2">
      <c r="A15" s="28">
        <v>45383</v>
      </c>
      <c r="B15" s="29">
        <f t="shared" ref="B15:B38" si="0">D14</f>
        <v>4536214.602049998</v>
      </c>
      <c r="C15" s="29">
        <f t="shared" ref="C15:C38" si="1">C14</f>
        <v>79582.712316666642</v>
      </c>
      <c r="D15" s="29">
        <f t="shared" ref="D15:D38" si="2">B15-C15</f>
        <v>4456631.8897333313</v>
      </c>
    </row>
    <row r="16" spans="1:6" x14ac:dyDescent="0.2">
      <c r="A16" s="28">
        <v>45413</v>
      </c>
      <c r="B16" s="29">
        <f t="shared" si="0"/>
        <v>4456631.8897333313</v>
      </c>
      <c r="C16" s="29">
        <f t="shared" si="1"/>
        <v>79582.712316666642</v>
      </c>
      <c r="D16" s="29">
        <f t="shared" si="2"/>
        <v>4377049.1774166645</v>
      </c>
    </row>
    <row r="17" spans="1:7" x14ac:dyDescent="0.2">
      <c r="A17" s="28">
        <v>45444</v>
      </c>
      <c r="B17" s="29">
        <f t="shared" si="0"/>
        <v>4377049.1774166645</v>
      </c>
      <c r="C17" s="29">
        <f t="shared" si="1"/>
        <v>79582.712316666642</v>
      </c>
      <c r="D17" s="29">
        <f t="shared" si="2"/>
        <v>4297466.4650999978</v>
      </c>
    </row>
    <row r="18" spans="1:7" x14ac:dyDescent="0.2">
      <c r="A18" s="28">
        <v>45474</v>
      </c>
      <c r="B18" s="29">
        <f t="shared" si="0"/>
        <v>4297466.4650999978</v>
      </c>
      <c r="C18" s="29">
        <f t="shared" si="1"/>
        <v>79582.712316666642</v>
      </c>
      <c r="D18" s="29">
        <f t="shared" si="2"/>
        <v>4217883.7527833311</v>
      </c>
    </row>
    <row r="19" spans="1:7" x14ac:dyDescent="0.2">
      <c r="A19" s="28">
        <v>45505</v>
      </c>
      <c r="B19" s="29">
        <f t="shared" si="0"/>
        <v>4217883.7527833311</v>
      </c>
      <c r="C19" s="29">
        <f t="shared" si="1"/>
        <v>79582.712316666642</v>
      </c>
      <c r="D19" s="29">
        <f t="shared" si="2"/>
        <v>4138301.0404666644</v>
      </c>
    </row>
    <row r="20" spans="1:7" x14ac:dyDescent="0.2">
      <c r="A20" s="28">
        <v>45536</v>
      </c>
      <c r="B20" s="29">
        <f t="shared" si="0"/>
        <v>4138301.0404666644</v>
      </c>
      <c r="C20" s="29">
        <f t="shared" si="1"/>
        <v>79582.712316666642</v>
      </c>
      <c r="D20" s="29">
        <f t="shared" si="2"/>
        <v>4058718.3281499976</v>
      </c>
    </row>
    <row r="21" spans="1:7" x14ac:dyDescent="0.2">
      <c r="A21" s="28">
        <v>45566</v>
      </c>
      <c r="B21" s="29">
        <f t="shared" si="0"/>
        <v>4058718.3281499976</v>
      </c>
      <c r="C21" s="29">
        <f t="shared" si="1"/>
        <v>79582.712316666642</v>
      </c>
      <c r="D21" s="29">
        <f t="shared" si="2"/>
        <v>3979135.6158333309</v>
      </c>
    </row>
    <row r="22" spans="1:7" x14ac:dyDescent="0.2">
      <c r="A22" s="28">
        <v>45597</v>
      </c>
      <c r="B22" s="29">
        <f t="shared" si="0"/>
        <v>3979135.6158333309</v>
      </c>
      <c r="C22" s="29">
        <f t="shared" si="1"/>
        <v>79582.712316666642</v>
      </c>
      <c r="D22" s="29">
        <f t="shared" si="2"/>
        <v>3899552.9035166642</v>
      </c>
    </row>
    <row r="23" spans="1:7" x14ac:dyDescent="0.2">
      <c r="A23" s="28">
        <v>45627</v>
      </c>
      <c r="B23" s="29">
        <f t="shared" si="0"/>
        <v>3899552.9035166642</v>
      </c>
      <c r="C23" s="29">
        <f t="shared" si="1"/>
        <v>79582.712316666642</v>
      </c>
      <c r="D23" s="29">
        <f t="shared" si="2"/>
        <v>3819970.1911999974</v>
      </c>
      <c r="F23" s="30">
        <f>(SUM(D23,B12)+(2*SUM(D12:D22)))/24</f>
        <v>4297466.4650999987</v>
      </c>
      <c r="G23" s="31"/>
    </row>
    <row r="24" spans="1:7" x14ac:dyDescent="0.2">
      <c r="A24" s="32" t="s">
        <v>27</v>
      </c>
      <c r="B24" s="29"/>
      <c r="C24" s="30">
        <f>SUM(C12:C23)</f>
        <v>954992.54779999948</v>
      </c>
      <c r="D24" s="29"/>
      <c r="F24" s="34" t="s">
        <v>29</v>
      </c>
    </row>
    <row r="25" spans="1:7" x14ac:dyDescent="0.2">
      <c r="A25" s="28"/>
      <c r="B25" s="29"/>
      <c r="C25" s="31" t="s">
        <v>29</v>
      </c>
      <c r="D25" s="29"/>
      <c r="F25" s="31" t="s">
        <v>36</v>
      </c>
    </row>
    <row r="26" spans="1:7" x14ac:dyDescent="0.2">
      <c r="A26" s="28"/>
      <c r="B26" s="29"/>
      <c r="C26" s="31" t="s">
        <v>36</v>
      </c>
      <c r="D26" s="29"/>
      <c r="F26" s="29"/>
    </row>
    <row r="27" spans="1:7" x14ac:dyDescent="0.2">
      <c r="A27" s="28">
        <v>45658</v>
      </c>
      <c r="B27" s="29">
        <f>D23</f>
        <v>3819970.1911999974</v>
      </c>
      <c r="C27" s="29">
        <f>C23</f>
        <v>79582.712316666642</v>
      </c>
      <c r="D27" s="29">
        <f t="shared" si="2"/>
        <v>3740387.4788833307</v>
      </c>
    </row>
    <row r="28" spans="1:7" x14ac:dyDescent="0.2">
      <c r="A28" s="28">
        <v>45689</v>
      </c>
      <c r="B28" s="29">
        <f t="shared" si="0"/>
        <v>3740387.4788833307</v>
      </c>
      <c r="C28" s="29">
        <f t="shared" si="1"/>
        <v>79582.712316666642</v>
      </c>
      <c r="D28" s="29">
        <f t="shared" si="2"/>
        <v>3660804.766566664</v>
      </c>
    </row>
    <row r="29" spans="1:7" x14ac:dyDescent="0.2">
      <c r="A29" s="28">
        <v>45717</v>
      </c>
      <c r="B29" s="29">
        <f t="shared" si="0"/>
        <v>3660804.766566664</v>
      </c>
      <c r="C29" s="29">
        <f t="shared" si="1"/>
        <v>79582.712316666642</v>
      </c>
      <c r="D29" s="29">
        <f t="shared" si="2"/>
        <v>3581222.0542499973</v>
      </c>
    </row>
    <row r="30" spans="1:7" x14ac:dyDescent="0.2">
      <c r="A30" s="28">
        <v>45748</v>
      </c>
      <c r="B30" s="29">
        <f t="shared" si="0"/>
        <v>3581222.0542499973</v>
      </c>
      <c r="C30" s="29">
        <f t="shared" si="1"/>
        <v>79582.712316666642</v>
      </c>
      <c r="D30" s="29">
        <f t="shared" si="2"/>
        <v>3501639.3419333305</v>
      </c>
    </row>
    <row r="31" spans="1:7" x14ac:dyDescent="0.2">
      <c r="A31" s="28">
        <v>45778</v>
      </c>
      <c r="B31" s="29">
        <f t="shared" si="0"/>
        <v>3501639.3419333305</v>
      </c>
      <c r="C31" s="29">
        <f t="shared" si="1"/>
        <v>79582.712316666642</v>
      </c>
      <c r="D31" s="29">
        <f t="shared" si="2"/>
        <v>3422056.6296166638</v>
      </c>
    </row>
    <row r="32" spans="1:7" x14ac:dyDescent="0.2">
      <c r="A32" s="28">
        <v>45809</v>
      </c>
      <c r="B32" s="29">
        <f t="shared" si="0"/>
        <v>3422056.6296166638</v>
      </c>
      <c r="C32" s="29">
        <f t="shared" si="1"/>
        <v>79582.712316666642</v>
      </c>
      <c r="D32" s="29">
        <f t="shared" si="2"/>
        <v>3342473.9172999971</v>
      </c>
    </row>
    <row r="33" spans="1:7" x14ac:dyDescent="0.2">
      <c r="A33" s="28">
        <v>45839</v>
      </c>
      <c r="B33" s="29">
        <f t="shared" si="0"/>
        <v>3342473.9172999971</v>
      </c>
      <c r="C33" s="29">
        <f t="shared" si="1"/>
        <v>79582.712316666642</v>
      </c>
      <c r="D33" s="29">
        <f t="shared" si="2"/>
        <v>3262891.2049833303</v>
      </c>
    </row>
    <row r="34" spans="1:7" x14ac:dyDescent="0.2">
      <c r="A34" s="28">
        <v>45870</v>
      </c>
      <c r="B34" s="29">
        <f t="shared" si="0"/>
        <v>3262891.2049833303</v>
      </c>
      <c r="C34" s="29">
        <f t="shared" si="1"/>
        <v>79582.712316666642</v>
      </c>
      <c r="D34" s="29">
        <f t="shared" si="2"/>
        <v>3183308.4926666636</v>
      </c>
    </row>
    <row r="35" spans="1:7" x14ac:dyDescent="0.2">
      <c r="A35" s="28">
        <v>45901</v>
      </c>
      <c r="B35" s="29">
        <f t="shared" si="0"/>
        <v>3183308.4926666636</v>
      </c>
      <c r="C35" s="29">
        <f t="shared" si="1"/>
        <v>79582.712316666642</v>
      </c>
      <c r="D35" s="29">
        <f t="shared" si="2"/>
        <v>3103725.7803499969</v>
      </c>
    </row>
    <row r="36" spans="1:7" x14ac:dyDescent="0.2">
      <c r="A36" s="28">
        <v>45931</v>
      </c>
      <c r="B36" s="29">
        <f t="shared" si="0"/>
        <v>3103725.7803499969</v>
      </c>
      <c r="C36" s="29">
        <f t="shared" si="1"/>
        <v>79582.712316666642</v>
      </c>
      <c r="D36" s="29">
        <f t="shared" si="2"/>
        <v>3024143.0680333301</v>
      </c>
    </row>
    <row r="37" spans="1:7" x14ac:dyDescent="0.2">
      <c r="A37" s="28">
        <v>45962</v>
      </c>
      <c r="B37" s="29">
        <f t="shared" si="0"/>
        <v>3024143.0680333301</v>
      </c>
      <c r="C37" s="29">
        <f t="shared" si="1"/>
        <v>79582.712316666642</v>
      </c>
      <c r="D37" s="29">
        <f t="shared" si="2"/>
        <v>2944560.3557166634</v>
      </c>
    </row>
    <row r="38" spans="1:7" x14ac:dyDescent="0.2">
      <c r="A38" s="28">
        <v>45992</v>
      </c>
      <c r="B38" s="29">
        <f t="shared" si="0"/>
        <v>2944560.3557166634</v>
      </c>
      <c r="C38" s="29">
        <f t="shared" si="1"/>
        <v>79582.712316666642</v>
      </c>
      <c r="D38" s="29">
        <f t="shared" si="2"/>
        <v>2864977.6433999967</v>
      </c>
      <c r="F38" s="30">
        <f>(SUM(D38,B27)+(2*SUM(D27:D37)))/24</f>
        <v>3342473.9172999971</v>
      </c>
    </row>
    <row r="39" spans="1:7" x14ac:dyDescent="0.2">
      <c r="A39" s="32" t="s">
        <v>27</v>
      </c>
      <c r="B39" s="29"/>
      <c r="C39" s="30">
        <f>SUM(C27:C38)</f>
        <v>954992.54779999948</v>
      </c>
      <c r="D39" s="29"/>
      <c r="F39" s="29"/>
    </row>
    <row r="40" spans="1:7" x14ac:dyDescent="0.2">
      <c r="A40" s="32"/>
      <c r="B40" s="29"/>
      <c r="C40" s="36"/>
      <c r="D40" s="29"/>
      <c r="F40" s="29"/>
    </row>
    <row r="41" spans="1:7" x14ac:dyDescent="0.2">
      <c r="B41" s="41" t="s">
        <v>31</v>
      </c>
      <c r="C41" s="40">
        <f>C38-C23</f>
        <v>0</v>
      </c>
      <c r="D41" s="29"/>
      <c r="F41" s="40">
        <f>F38-F23</f>
        <v>-954992.54780000169</v>
      </c>
    </row>
    <row r="42" spans="1:7" x14ac:dyDescent="0.2">
      <c r="A42" s="28"/>
      <c r="B42" s="29"/>
      <c r="C42" s="31"/>
      <c r="D42" s="29"/>
      <c r="F42" s="31" t="s">
        <v>26</v>
      </c>
    </row>
    <row r="43" spans="1:7" s="37" customFormat="1" x14ac:dyDescent="0.2">
      <c r="A43" s="52"/>
      <c r="B43" s="52"/>
      <c r="C43" s="52"/>
      <c r="D43" s="52"/>
      <c r="E43" s="52"/>
      <c r="F43" s="52"/>
      <c r="G43" s="52"/>
    </row>
    <row r="44" spans="1:7" s="37" customFormat="1" x14ac:dyDescent="0.2">
      <c r="A44" s="38"/>
      <c r="B44" s="35"/>
      <c r="C44" s="35"/>
      <c r="D44" s="35"/>
      <c r="F44" s="35"/>
    </row>
    <row r="45" spans="1:7" s="37" customFormat="1" x14ac:dyDescent="0.2">
      <c r="A45" s="38"/>
      <c r="B45" s="35"/>
      <c r="C45" s="35"/>
      <c r="D45" s="35"/>
    </row>
    <row r="46" spans="1:7" s="37" customFormat="1" x14ac:dyDescent="0.2">
      <c r="A46" s="38"/>
      <c r="B46" s="35"/>
      <c r="C46" s="35"/>
      <c r="D46" s="35"/>
    </row>
    <row r="47" spans="1:7" s="37" customFormat="1" x14ac:dyDescent="0.2">
      <c r="A47" s="38"/>
      <c r="B47" s="35"/>
      <c r="C47" s="35"/>
      <c r="D47" s="35"/>
    </row>
    <row r="48" spans="1:7" s="37" customFormat="1" x14ac:dyDescent="0.2">
      <c r="A48" s="38"/>
      <c r="B48" s="35"/>
      <c r="C48" s="35"/>
      <c r="D48" s="35"/>
    </row>
    <row r="49" spans="1:6" s="37" customFormat="1" x14ac:dyDescent="0.2">
      <c r="A49" s="38"/>
      <c r="B49" s="35"/>
      <c r="C49" s="35"/>
      <c r="D49" s="35"/>
    </row>
    <row r="50" spans="1:6" s="37" customFormat="1" x14ac:dyDescent="0.2">
      <c r="A50" s="38"/>
      <c r="B50" s="35"/>
      <c r="C50" s="35"/>
      <c r="D50" s="35"/>
    </row>
    <row r="51" spans="1:6" s="37" customFormat="1" x14ac:dyDescent="0.2">
      <c r="A51" s="38"/>
      <c r="B51" s="35"/>
      <c r="C51" s="35"/>
      <c r="D51" s="35"/>
    </row>
    <row r="52" spans="1:6" s="37" customFormat="1" x14ac:dyDescent="0.2">
      <c r="A52" s="38"/>
      <c r="B52" s="35"/>
      <c r="C52" s="35"/>
      <c r="D52" s="35"/>
    </row>
    <row r="53" spans="1:6" s="37" customFormat="1" x14ac:dyDescent="0.2">
      <c r="A53" s="38"/>
      <c r="B53" s="35"/>
      <c r="C53" s="35"/>
      <c r="D53" s="35"/>
    </row>
    <row r="54" spans="1:6" s="37" customFormat="1" x14ac:dyDescent="0.2">
      <c r="A54" s="38"/>
      <c r="B54" s="35"/>
      <c r="C54" s="35"/>
      <c r="D54" s="35"/>
    </row>
    <row r="55" spans="1:6" s="37" customFormat="1" x14ac:dyDescent="0.2">
      <c r="A55" s="38"/>
      <c r="B55" s="35"/>
      <c r="C55" s="35"/>
      <c r="D55" s="35"/>
    </row>
    <row r="56" spans="1:6" s="37" customFormat="1" x14ac:dyDescent="0.2">
      <c r="A56" s="38"/>
      <c r="B56" s="35"/>
      <c r="C56" s="35"/>
      <c r="D56" s="35"/>
      <c r="F56" s="35"/>
    </row>
    <row r="57" spans="1:6" s="37" customFormat="1" x14ac:dyDescent="0.2">
      <c r="A57" s="39"/>
      <c r="B57" s="35"/>
      <c r="C57" s="35"/>
      <c r="D57" s="35"/>
      <c r="F57" s="35"/>
    </row>
    <row r="58" spans="1:6" s="37" customFormat="1" x14ac:dyDescent="0.2">
      <c r="A58" s="38"/>
      <c r="B58" s="35"/>
      <c r="C58" s="35"/>
      <c r="D58" s="35"/>
      <c r="F58" s="35"/>
    </row>
    <row r="59" spans="1:6" s="37" customFormat="1" x14ac:dyDescent="0.2">
      <c r="A59" s="38"/>
      <c r="B59" s="35"/>
      <c r="C59" s="35"/>
      <c r="D59" s="35"/>
    </row>
    <row r="60" spans="1:6" s="37" customFormat="1" x14ac:dyDescent="0.2">
      <c r="A60" s="38"/>
      <c r="B60" s="35"/>
      <c r="C60" s="35"/>
      <c r="D60" s="35"/>
    </row>
    <row r="61" spans="1:6" s="37" customFormat="1" x14ac:dyDescent="0.2">
      <c r="A61" s="38"/>
      <c r="B61" s="35"/>
      <c r="C61" s="35"/>
      <c r="D61" s="35"/>
    </row>
    <row r="62" spans="1:6" s="37" customFormat="1" x14ac:dyDescent="0.2">
      <c r="A62" s="38"/>
      <c r="B62" s="35"/>
      <c r="C62" s="35"/>
      <c r="D62" s="35"/>
    </row>
    <row r="63" spans="1:6" s="37" customFormat="1" x14ac:dyDescent="0.2">
      <c r="A63" s="38"/>
      <c r="B63" s="35"/>
      <c r="C63" s="35"/>
      <c r="D63" s="35"/>
    </row>
    <row r="64" spans="1:6" s="37" customFormat="1" x14ac:dyDescent="0.2">
      <c r="A64" s="38"/>
      <c r="B64" s="35"/>
      <c r="C64" s="35"/>
      <c r="D64" s="35"/>
    </row>
    <row r="65" spans="1:6" s="37" customFormat="1" x14ac:dyDescent="0.2">
      <c r="A65" s="38"/>
      <c r="B65" s="35"/>
      <c r="C65" s="35"/>
      <c r="D65" s="35"/>
    </row>
    <row r="66" spans="1:6" s="37" customFormat="1" x14ac:dyDescent="0.2">
      <c r="A66" s="38"/>
      <c r="B66" s="35"/>
      <c r="C66" s="35"/>
      <c r="D66" s="35"/>
    </row>
    <row r="67" spans="1:6" s="37" customFormat="1" x14ac:dyDescent="0.2">
      <c r="A67" s="38"/>
      <c r="B67" s="35"/>
      <c r="C67" s="35"/>
      <c r="D67" s="35"/>
    </row>
    <row r="68" spans="1:6" s="37" customFormat="1" x14ac:dyDescent="0.2">
      <c r="A68" s="38"/>
      <c r="B68" s="35"/>
      <c r="C68" s="35"/>
      <c r="D68" s="35"/>
    </row>
    <row r="69" spans="1:6" s="37" customFormat="1" x14ac:dyDescent="0.2">
      <c r="A69" s="38"/>
      <c r="B69" s="35"/>
      <c r="C69" s="35"/>
      <c r="D69" s="35"/>
    </row>
    <row r="70" spans="1:6" s="37" customFormat="1" x14ac:dyDescent="0.2">
      <c r="A70" s="38"/>
      <c r="B70" s="35"/>
      <c r="C70" s="35"/>
      <c r="D70" s="35"/>
      <c r="F70" s="35"/>
    </row>
    <row r="71" spans="1:6" s="37" customFormat="1" x14ac:dyDescent="0.2">
      <c r="A71" s="39"/>
      <c r="B71" s="35"/>
      <c r="C71" s="35"/>
      <c r="D71" s="35"/>
      <c r="F71" s="35"/>
    </row>
    <row r="72" spans="1:6" s="37" customFormat="1" x14ac:dyDescent="0.2">
      <c r="A72" s="38"/>
      <c r="B72" s="35"/>
      <c r="C72" s="35"/>
      <c r="D72" s="35"/>
      <c r="F72" s="35"/>
    </row>
    <row r="73" spans="1:6" s="37" customFormat="1" x14ac:dyDescent="0.2">
      <c r="A73" s="38"/>
      <c r="B73" s="35"/>
      <c r="C73" s="35"/>
      <c r="D73" s="35"/>
    </row>
    <row r="74" spans="1:6" s="37" customFormat="1" x14ac:dyDescent="0.2">
      <c r="A74" s="38"/>
      <c r="B74" s="35"/>
      <c r="C74" s="35"/>
      <c r="D74" s="35"/>
    </row>
    <row r="75" spans="1:6" s="37" customFormat="1" x14ac:dyDescent="0.2">
      <c r="A75" s="38"/>
      <c r="B75" s="35"/>
      <c r="C75" s="35"/>
      <c r="D75" s="35"/>
    </row>
    <row r="76" spans="1:6" s="37" customFormat="1" x14ac:dyDescent="0.2">
      <c r="A76" s="38"/>
      <c r="B76" s="35"/>
      <c r="C76" s="35"/>
      <c r="D76" s="35"/>
    </row>
    <row r="77" spans="1:6" s="37" customFormat="1" x14ac:dyDescent="0.2">
      <c r="A77" s="38"/>
      <c r="B77" s="35"/>
      <c r="C77" s="35"/>
      <c r="D77" s="35"/>
    </row>
    <row r="78" spans="1:6" s="37" customFormat="1" x14ac:dyDescent="0.2">
      <c r="A78" s="38"/>
      <c r="B78" s="35"/>
      <c r="C78" s="35"/>
      <c r="D78" s="35"/>
    </row>
    <row r="79" spans="1:6" s="37" customFormat="1" x14ac:dyDescent="0.2">
      <c r="A79" s="38"/>
      <c r="B79" s="35"/>
      <c r="C79" s="35"/>
      <c r="D79" s="35"/>
    </row>
    <row r="80" spans="1:6" s="37" customFormat="1" x14ac:dyDescent="0.2">
      <c r="A80" s="38"/>
      <c r="B80" s="35"/>
      <c r="C80" s="35"/>
      <c r="D80" s="35"/>
    </row>
    <row r="81" spans="1:6" s="37" customFormat="1" x14ac:dyDescent="0.2">
      <c r="A81" s="38"/>
      <c r="B81" s="35"/>
      <c r="C81" s="35"/>
      <c r="D81" s="35"/>
    </row>
    <row r="82" spans="1:6" s="37" customFormat="1" x14ac:dyDescent="0.2">
      <c r="A82" s="38"/>
      <c r="B82" s="35"/>
      <c r="C82" s="35"/>
      <c r="D82" s="35"/>
    </row>
    <row r="83" spans="1:6" s="37" customFormat="1" x14ac:dyDescent="0.2">
      <c r="A83" s="38"/>
      <c r="B83" s="35"/>
      <c r="C83" s="35"/>
      <c r="D83" s="35"/>
    </row>
    <row r="84" spans="1:6" s="37" customFormat="1" x14ac:dyDescent="0.2">
      <c r="A84" s="38"/>
      <c r="B84" s="35"/>
      <c r="C84" s="35"/>
      <c r="D84" s="35"/>
      <c r="F84" s="35"/>
    </row>
    <row r="85" spans="1:6" s="37" customFormat="1" x14ac:dyDescent="0.2">
      <c r="A85" s="39"/>
      <c r="B85" s="35"/>
      <c r="C85" s="35"/>
      <c r="D85" s="35"/>
      <c r="F85" s="35"/>
    </row>
    <row r="86" spans="1:6" s="37" customFormat="1" x14ac:dyDescent="0.2">
      <c r="A86" s="38"/>
      <c r="B86" s="35"/>
      <c r="C86" s="35"/>
      <c r="D86" s="35"/>
      <c r="F86" s="35"/>
    </row>
    <row r="87" spans="1:6" s="37" customFormat="1" x14ac:dyDescent="0.2">
      <c r="B87" s="35"/>
      <c r="C87" s="35"/>
      <c r="D87" s="35"/>
    </row>
    <row r="88" spans="1:6" s="37" customFormat="1" x14ac:dyDescent="0.2">
      <c r="B88" s="35"/>
      <c r="C88" s="35"/>
      <c r="D88" s="35"/>
    </row>
    <row r="89" spans="1:6" s="37" customFormat="1" x14ac:dyDescent="0.2">
      <c r="B89" s="35"/>
      <c r="C89" s="35"/>
      <c r="D89" s="35"/>
    </row>
    <row r="90" spans="1:6" s="37" customFormat="1" x14ac:dyDescent="0.2">
      <c r="B90" s="35"/>
      <c r="C90" s="35"/>
      <c r="D90" s="35"/>
    </row>
    <row r="91" spans="1:6" x14ac:dyDescent="0.2">
      <c r="B91" s="29"/>
      <c r="C91" s="29"/>
      <c r="D91" s="29"/>
    </row>
  </sheetData>
  <mergeCells count="1">
    <mergeCell ref="A43:G43"/>
  </mergeCells>
  <conditionalFormatting sqref="F1">
    <cfRule type="cellIs" dxfId="0" priority="1" stopIfTrue="1" operator="equal">
      <formula>"x.x"</formula>
    </cfRule>
  </conditionalFormatting>
  <pageMargins left="0.7" right="0.7" top="0.75" bottom="0.75" header="0.3" footer="0.3"/>
  <pageSetup scale="9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AA6CCE-9AFC-4D79-9D2E-85BBF8832779}"/>
</file>

<file path=customXml/itemProps2.xml><?xml version="1.0" encoding="utf-8"?>
<ds:datastoreItem xmlns:ds="http://schemas.openxmlformats.org/officeDocument/2006/customXml" ds:itemID="{728BF0D2-29C2-4C04-A742-074920415E9A}"/>
</file>

<file path=customXml/itemProps3.xml><?xml version="1.0" encoding="utf-8"?>
<ds:datastoreItem xmlns:ds="http://schemas.openxmlformats.org/officeDocument/2006/customXml" ds:itemID="{4F43C0AE-B583-4E30-A77F-E19048015798}"/>
</file>

<file path=customXml/itemProps4.xml><?xml version="1.0" encoding="utf-8"?>
<ds:datastoreItem xmlns:ds="http://schemas.openxmlformats.org/officeDocument/2006/customXml" ds:itemID="{CEB93FDA-2771-4800-A059-233D2AE76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16.2</vt:lpstr>
      <vt:lpstr>16.2.1</vt:lpstr>
      <vt:lpstr>'16.2'!Print_Area</vt:lpstr>
      <vt:lpstr>'16.2.1'!Print_Area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2023-03-07T17:50:51Z</dcterms:created>
  <dcterms:modified xsi:type="dcterms:W3CDTF">2023-03-10T19:15:25Z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