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150" windowWidth="22980" windowHeight="10590"/>
  </bookViews>
  <sheets>
    <sheet name="Sch 139 Energy Charge Cr" sheetId="1" r:id="rId1"/>
    <sheet name="SEF-23.01E (Exhibit A-1)" sheetId="2" r:id="rId2"/>
    <sheet name="BDJ-3 (Peak Credit)" sheetId="3" r:id="rId3"/>
  </sheets>
  <definedNames>
    <definedName name="_Order1">0</definedName>
    <definedName name="_Order2">0</definedName>
    <definedName name="AccessDatabase">"I:\COMTREL\FINICLE\TradeSummary.mdb"</definedName>
    <definedName name="limcount">1</definedName>
  </definedNames>
  <calcPr calcId="162913" iterate="1" calcOnSave="0"/>
</workbook>
</file>

<file path=xl/calcChain.xml><?xml version="1.0" encoding="utf-8"?>
<calcChain xmlns="http://schemas.openxmlformats.org/spreadsheetml/2006/main">
  <c r="C10" i="1" l="1"/>
  <c r="C9" i="1" l="1"/>
  <c r="A10" i="1" l="1"/>
  <c r="A11" i="1" s="1"/>
  <c r="C11" i="1" l="1"/>
</calcChain>
</file>

<file path=xl/sharedStrings.xml><?xml version="1.0" encoding="utf-8"?>
<sst xmlns="http://schemas.openxmlformats.org/spreadsheetml/2006/main" count="138" uniqueCount="109">
  <si>
    <t>PUGET SOUND ENERGY</t>
  </si>
  <si>
    <t>STATE OF WASHINGTON</t>
  </si>
  <si>
    <t>Schedule 139</t>
  </si>
  <si>
    <t>Voluntary Long Term Renewable Energy Purchase Rider</t>
  </si>
  <si>
    <t>Calculation of the Energy Charge Credit on Sheet No. 139-E</t>
  </si>
  <si>
    <t>Line No.</t>
  </si>
  <si>
    <t>Description</t>
  </si>
  <si>
    <t>Amount</t>
  </si>
  <si>
    <t>Source:</t>
  </si>
  <si>
    <t>Power Costs Embedded in Retail Rates (¢/kWh)</t>
  </si>
  <si>
    <t>Portion of Power Costs Related to Energy</t>
  </si>
  <si>
    <t>Energy Charge Credit (¢/kWh)</t>
  </si>
  <si>
    <t>12 MONTHS ENDED DECEMBER 2018</t>
  </si>
  <si>
    <t>BDJ-3 (Energy portion of Peak Credit)</t>
  </si>
  <si>
    <t>SEF-23 (Exhibit A-1)</t>
  </si>
  <si>
    <t>Exhibit A-1 Power Cost Baseline Rate</t>
  </si>
  <si>
    <t>EXH. SEF-23.01 Page 1 of 1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</si>
  <si>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</si>
  <si>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</si>
  <si>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</si>
  <si>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</si>
  <si>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</si>
  <si>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</si>
  <si>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 xml:space="preserve">Net of tax rate of return </t>
  </si>
  <si>
    <t>Fixed</t>
  </si>
  <si>
    <t>Variable</t>
  </si>
  <si>
    <t>Test Yr</t>
  </si>
  <si>
    <t>Prod Costs</t>
  </si>
  <si>
    <t>$/MWh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</si>
  <si>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</si>
  <si>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</si>
  <si>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</si>
  <si>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</si>
  <si>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</si>
  <si>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</si>
  <si>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</si>
  <si>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</si>
  <si>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</si>
  <si>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</si>
  <si>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</si>
  <si>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</si>
  <si>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</si>
  <si>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</si>
  <si>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</si>
  <si>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Reg Amort</t>
  </si>
  <si>
    <t>555-Purchased power Incl Reg Amort</t>
  </si>
  <si>
    <t>557-Other Power Exp</t>
  </si>
  <si>
    <t>15a</t>
  </si>
  <si>
    <t>Payroll Overheads - Benefits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</si>
  <si>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</si>
  <si>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</si>
  <si>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</si>
  <si>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</si>
  <si>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</si>
  <si>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</si>
  <si>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</si>
  <si>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#55700003</t>
  </si>
  <si>
    <t>547-Fuel Incl Reg Amort</t>
  </si>
  <si>
    <t>565-Wheeling Incl Reg Amort</t>
  </si>
  <si>
    <t>Variable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</si>
  <si>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</si>
  <si>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</si>
  <si>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</si>
  <si>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</si>
  <si>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</si>
  <si>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</si>
  <si>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</si>
  <si>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</si>
  <si>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Revenue Sensitive Items</t>
  </si>
  <si>
    <t>Grossed up for RSI</t>
  </si>
  <si>
    <t>Test Year DELIVERED Load (MWh's)</t>
  </si>
  <si>
    <t>Before Rev.</t>
  </si>
  <si>
    <t>After Rev.</t>
  </si>
  <si>
    <t>Sensitive Items</t>
  </si>
  <si>
    <t>Rev Req (Column (II) )</t>
  </si>
  <si>
    <t>Power Cost Baseline Rate</t>
  </si>
  <si>
    <t xml:space="preserve">Fixed Production Costs </t>
  </si>
  <si>
    <t>Variable Production Costs</t>
  </si>
  <si>
    <t>PEAK CREDIT METHOD FOR 2019 GRC WITH UPDATED DATA</t>
  </si>
  <si>
    <t>COMPANY PROPOSAL</t>
  </si>
  <si>
    <t>Peak</t>
  </si>
  <si>
    <t>Peaker</t>
  </si>
  <si>
    <t>CCCT</t>
  </si>
  <si>
    <t>Credit</t>
  </si>
  <si>
    <t xml:space="preserve">Levelized Cost ($/MWh) </t>
  </si>
  <si>
    <t>Levelized Cost ($/kW-yr)</t>
  </si>
  <si>
    <t>Assumptions</t>
  </si>
  <si>
    <t>Plant Assumptions</t>
  </si>
  <si>
    <t>Notes</t>
  </si>
  <si>
    <t>Capital Costs ($/kW-yr)</t>
  </si>
  <si>
    <t>2019 Dollars</t>
  </si>
  <si>
    <t>Fixed Charge Rate</t>
  </si>
  <si>
    <t>Fixed O&amp;M ($/kW-yr)</t>
  </si>
  <si>
    <t>Variable O&amp;M ($/MWh)</t>
  </si>
  <si>
    <t>Heat Rate (Btu/kWh)</t>
  </si>
  <si>
    <t>Weighted Cost of Capital</t>
  </si>
  <si>
    <t>Capacity Factor</t>
  </si>
  <si>
    <t>Reserve Margin</t>
  </si>
  <si>
    <t>Planning Margin</t>
  </si>
  <si>
    <t>CO2 Emissions (tons/GWh)</t>
  </si>
  <si>
    <t>Pro Forma</t>
  </si>
  <si>
    <t>Cost of</t>
  </si>
  <si>
    <t>Capital %</t>
  </si>
  <si>
    <t>Cost %</t>
  </si>
  <si>
    <t>Capital</t>
  </si>
  <si>
    <t>Other</t>
  </si>
  <si>
    <t>Debt</t>
  </si>
  <si>
    <t>Common Equity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</si>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</sst>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* #,##0.0000000_);_(* \(#,##0.0000000\);_(* &quot;-&quot;??_);_(@_)"/>
    <numFmt numFmtId="169" formatCode="_(* #,##0.000_);_(* \(#,##0.000\);_(* &quot;-&quot;??_);_(@_)"/>
    <numFmt numFmtId="170" formatCode="_(* #,##0.000000_);_(* \(#,##0.000000\);_(* &quot;-&quot;??_);_(@_)"/>
    <numFmt numFmtId="171" formatCode="0.000"/>
    <numFmt numFmtId="172" formatCode="0.0%"/>
    <numFmt numFmtId="173" formatCode="#,##0.0"/>
    <numFmt numFmtId="174" formatCode="#,##0.0000_);[Red]\(#,##0.0000\)"/>
  </numFmts>
  <fonts count="29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10"/>
      <name val="Helv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3" fillId="0" borderId="0"/>
    <xf numFmtId="4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7" fillId="0" borderId="0" xfId="0" applyFont="1"/>
    <xf numFmtId="0" fontId="9" fillId="0" borderId="2" xfId="2" applyFont="1" applyBorder="1" applyAlignment="1">
      <alignment horizontal="centerContinuous"/>
    </xf>
    <xf numFmtId="0" fontId="9" fillId="0" borderId="3" xfId="2" applyFont="1" applyBorder="1" applyAlignment="1">
      <alignment horizontal="centerContinuous"/>
    </xf>
    <xf numFmtId="0" fontId="9" fillId="0" borderId="4" xfId="2" applyFont="1" applyBorder="1" applyAlignment="1">
      <alignment horizontal="centerContinuous"/>
    </xf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/>
    <xf numFmtId="41" fontId="7" fillId="0" borderId="0" xfId="0" applyNumberFormat="1" applyFont="1" applyFill="1"/>
    <xf numFmtId="165" fontId="7" fillId="0" borderId="5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10" fontId="13" fillId="0" borderId="0" xfId="0" applyNumberFormat="1" applyFont="1" applyFill="1" applyBorder="1" applyAlignment="1"/>
    <xf numFmtId="43" fontId="12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left" indent="1"/>
    </xf>
    <xf numFmtId="0" fontId="8" fillId="0" borderId="0" xfId="0" applyNumberFormat="1" applyFont="1" applyFill="1" applyBorder="1" applyAlignment="1">
      <alignment vertical="top"/>
    </xf>
    <xf numFmtId="0" fontId="8" fillId="0" borderId="0" xfId="0" quotePrefix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vertical="center" indent="1"/>
    </xf>
    <xf numFmtId="165" fontId="8" fillId="0" borderId="6" xfId="0" applyNumberFormat="1" applyFont="1" applyFill="1" applyBorder="1" applyAlignment="1">
      <alignment vertical="center"/>
    </xf>
    <xf numFmtId="167" fontId="13" fillId="0" borderId="7" xfId="0" applyNumberFormat="1" applyFont="1" applyFill="1" applyBorder="1" applyAlignment="1">
      <alignment vertical="center"/>
    </xf>
    <xf numFmtId="167" fontId="13" fillId="0" borderId="5" xfId="0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>
      <alignment vertical="center"/>
    </xf>
    <xf numFmtId="168" fontId="8" fillId="0" borderId="1" xfId="0" applyNumberFormat="1" applyFont="1" applyFill="1" applyBorder="1" applyAlignment="1"/>
    <xf numFmtId="169" fontId="8" fillId="0" borderId="0" xfId="0" applyNumberFormat="1" applyFont="1" applyFill="1" applyBorder="1" applyAlignment="1"/>
    <xf numFmtId="170" fontId="8" fillId="0" borderId="0" xfId="0" applyNumberFormat="1" applyFont="1" applyFill="1" applyBorder="1" applyAlignment="1"/>
    <xf numFmtId="165" fontId="8" fillId="0" borderId="5" xfId="0" applyNumberFormat="1" applyFont="1" applyFill="1" applyBorder="1" applyAlignment="1"/>
    <xf numFmtId="171" fontId="17" fillId="0" borderId="0" xfId="0" applyNumberFormat="1" applyFont="1" applyFill="1" applyBorder="1" applyAlignment="1"/>
    <xf numFmtId="43" fontId="8" fillId="0" borderId="0" xfId="0" applyNumberFormat="1" applyFont="1" applyFill="1" applyBorder="1" applyAlignment="1">
      <alignment horizontal="center"/>
    </xf>
    <xf numFmtId="169" fontId="18" fillId="0" borderId="0" xfId="0" applyNumberFormat="1" applyFont="1" applyFill="1" applyBorder="1" applyAlignment="1">
      <alignment horizontal="center"/>
    </xf>
    <xf numFmtId="169" fontId="19" fillId="0" borderId="0" xfId="0" applyNumberFormat="1" applyFont="1" applyFill="1" applyBorder="1" applyAlignment="1">
      <alignment horizontal="right"/>
    </xf>
    <xf numFmtId="169" fontId="20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right"/>
    </xf>
    <xf numFmtId="0" fontId="20" fillId="0" borderId="0" xfId="0" applyNumberFormat="1" applyFont="1" applyFill="1" applyBorder="1" applyAlignment="1"/>
    <xf numFmtId="169" fontId="18" fillId="0" borderId="0" xfId="0" applyNumberFormat="1" applyFont="1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167" fontId="21" fillId="0" borderId="0" xfId="0" applyNumberFormat="1" applyFont="1" applyFill="1" applyBorder="1" applyAlignment="1"/>
    <xf numFmtId="0" fontId="22" fillId="0" borderId="0" xfId="0" applyNumberFormat="1" applyFont="1" applyFill="1" applyBorder="1" applyAlignment="1"/>
    <xf numFmtId="167" fontId="8" fillId="0" borderId="1" xfId="0" applyNumberFormat="1" applyFont="1" applyFill="1" applyBorder="1" applyAlignment="1"/>
    <xf numFmtId="0" fontId="24" fillId="0" borderId="0" xfId="3" applyFont="1" applyAlignment="1">
      <alignment horizontal="center"/>
    </xf>
    <xf numFmtId="0" fontId="25" fillId="0" borderId="0" xfId="3" applyFont="1"/>
    <xf numFmtId="0" fontId="24" fillId="0" borderId="0" xfId="3" applyFont="1"/>
    <xf numFmtId="0" fontId="26" fillId="0" borderId="8" xfId="3" applyFont="1" applyBorder="1"/>
    <xf numFmtId="0" fontId="26" fillId="0" borderId="9" xfId="3" applyFont="1" applyBorder="1"/>
    <xf numFmtId="0" fontId="26" fillId="0" borderId="9" xfId="3" applyFont="1" applyBorder="1" applyAlignment="1">
      <alignment horizontal="center"/>
    </xf>
    <xf numFmtId="0" fontId="26" fillId="0" borderId="10" xfId="3" applyFont="1" applyBorder="1" applyAlignment="1">
      <alignment horizontal="center"/>
    </xf>
    <xf numFmtId="0" fontId="26" fillId="0" borderId="11" xfId="3" applyFont="1" applyBorder="1"/>
    <xf numFmtId="0" fontId="26" fillId="0" borderId="12" xfId="3" applyFont="1" applyBorder="1"/>
    <xf numFmtId="0" fontId="26" fillId="0" borderId="12" xfId="3" applyFont="1" applyBorder="1" applyAlignment="1">
      <alignment horizontal="center"/>
    </xf>
    <xf numFmtId="0" fontId="26" fillId="0" borderId="13" xfId="3" applyFont="1" applyBorder="1" applyAlignment="1">
      <alignment horizontal="center"/>
    </xf>
    <xf numFmtId="0" fontId="25" fillId="0" borderId="14" xfId="3" applyFont="1" applyBorder="1"/>
    <xf numFmtId="0" fontId="25" fillId="0" borderId="0" xfId="3" applyFont="1" applyBorder="1"/>
    <xf numFmtId="3" fontId="25" fillId="0" borderId="0" xfId="4" applyNumberFormat="1" applyFont="1" applyBorder="1" applyAlignment="1">
      <alignment horizontal="center"/>
    </xf>
    <xf numFmtId="0" fontId="25" fillId="0" borderId="15" xfId="3" applyFont="1" applyBorder="1"/>
    <xf numFmtId="0" fontId="25" fillId="0" borderId="16" xfId="3" applyFont="1" applyBorder="1"/>
    <xf numFmtId="0" fontId="25" fillId="0" borderId="17" xfId="3" applyFont="1" applyBorder="1"/>
    <xf numFmtId="3" fontId="25" fillId="0" borderId="17" xfId="4" applyNumberFormat="1" applyFont="1" applyBorder="1" applyAlignment="1">
      <alignment horizontal="center"/>
    </xf>
    <xf numFmtId="9" fontId="26" fillId="0" borderId="18" xfId="3" applyNumberFormat="1" applyFont="1" applyBorder="1" applyAlignment="1">
      <alignment horizontal="center"/>
    </xf>
    <xf numFmtId="0" fontId="25" fillId="0" borderId="12" xfId="3" applyFont="1" applyBorder="1"/>
    <xf numFmtId="0" fontId="26" fillId="0" borderId="0" xfId="3" applyFont="1" applyBorder="1"/>
    <xf numFmtId="0" fontId="26" fillId="0" borderId="1" xfId="3" applyFont="1" applyBorder="1" applyAlignment="1">
      <alignment horizontal="center"/>
    </xf>
    <xf numFmtId="6" fontId="25" fillId="0" borderId="0" xfId="5" applyNumberFormat="1" applyFont="1" applyFill="1" applyAlignment="1">
      <alignment horizontal="right" indent="1"/>
    </xf>
    <xf numFmtId="10" fontId="25" fillId="0" borderId="0" xfId="3" applyNumberFormat="1" applyFont="1" applyFill="1" applyAlignment="1">
      <alignment horizontal="right" indent="1"/>
    </xf>
    <xf numFmtId="8" fontId="25" fillId="0" borderId="0" xfId="5" applyFont="1" applyFill="1" applyAlignment="1">
      <alignment horizontal="right" indent="1"/>
    </xf>
    <xf numFmtId="38" fontId="25" fillId="0" borderId="0" xfId="5" applyNumberFormat="1" applyFont="1" applyFill="1" applyAlignment="1">
      <alignment horizontal="right" indent="1"/>
    </xf>
    <xf numFmtId="9" fontId="25" fillId="0" borderId="0" xfId="3" applyNumberFormat="1" applyFont="1" applyFill="1" applyAlignment="1">
      <alignment horizontal="right" indent="1"/>
    </xf>
    <xf numFmtId="172" fontId="25" fillId="0" borderId="0" xfId="3" applyNumberFormat="1" applyFont="1" applyFill="1" applyAlignment="1">
      <alignment horizontal="right" indent="1"/>
    </xf>
    <xf numFmtId="0" fontId="25" fillId="0" borderId="0" xfId="3" applyFont="1" applyFill="1" applyAlignment="1">
      <alignment horizontal="right"/>
    </xf>
    <xf numFmtId="0" fontId="25" fillId="0" borderId="0" xfId="3" applyFont="1" applyFill="1" applyBorder="1"/>
    <xf numFmtId="173" fontId="25" fillId="0" borderId="0" xfId="4" applyNumberFormat="1" applyFont="1" applyFill="1" applyBorder="1" applyAlignment="1">
      <alignment horizontal="center"/>
    </xf>
    <xf numFmtId="174" fontId="25" fillId="0" borderId="0" xfId="5" applyNumberFormat="1" applyFont="1" applyFill="1" applyAlignment="1">
      <alignment horizontal="right" indent="1"/>
    </xf>
    <xf numFmtId="0" fontId="24" fillId="0" borderId="0" xfId="3" applyFont="1" applyFill="1"/>
    <xf numFmtId="0" fontId="27" fillId="0" borderId="0" xfId="3" applyFont="1" applyFill="1" applyBorder="1" applyAlignment="1">
      <alignment horizontal="center"/>
    </xf>
    <xf numFmtId="0" fontId="27" fillId="0" borderId="1" xfId="3" applyFont="1" applyFill="1" applyBorder="1" applyAlignment="1">
      <alignment horizontal="center"/>
    </xf>
    <xf numFmtId="0" fontId="25" fillId="0" borderId="0" xfId="3" applyFont="1" applyFill="1" applyAlignment="1">
      <alignment horizontal="left"/>
    </xf>
    <xf numFmtId="0" fontId="25" fillId="0" borderId="0" xfId="3" quotePrefix="1" applyFont="1" applyFill="1" applyAlignment="1">
      <alignment horizontal="left"/>
    </xf>
    <xf numFmtId="10" fontId="25" fillId="0" borderId="0" xfId="3" applyNumberFormat="1" applyFont="1" applyFill="1" applyAlignment="1">
      <alignment horizontal="center"/>
    </xf>
    <xf numFmtId="10" fontId="28" fillId="0" borderId="0" xfId="6" applyNumberFormat="1" applyFont="1"/>
    <xf numFmtId="10" fontId="25" fillId="0" borderId="1" xfId="3" applyNumberFormat="1" applyFont="1" applyFill="1" applyBorder="1" applyAlignment="1">
      <alignment horizontal="center"/>
    </xf>
    <xf numFmtId="10" fontId="25" fillId="0" borderId="0" xfId="3" applyNumberFormat="1" applyFont="1" applyFill="1" applyBorder="1" applyAlignment="1">
      <alignment horizontal="center"/>
    </xf>
    <xf numFmtId="0" fontId="24" fillId="0" borderId="0" xfId="3" applyFont="1" applyFill="1" applyBorder="1" applyAlignment="1">
      <alignment horizontal="center"/>
    </xf>
    <xf numFmtId="0" fontId="24" fillId="0" borderId="12" xfId="3" applyFont="1" applyBorder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24" fillId="0" borderId="0" xfId="3" quotePrefix="1" applyFont="1" applyAlignment="1">
      <alignment horizontal="center"/>
    </xf>
    <xf numFmtId="0" fontId="24" fillId="0" borderId="0" xfId="3" applyFont="1" applyAlignment="1">
      <alignment horizontal="center"/>
    </xf>
    <xf numFmtId="0" fontId="26" fillId="0" borderId="1" xfId="3" applyFont="1" applyBorder="1" applyAlignment="1">
      <alignment horizontal="center"/>
    </xf>
    <xf numFmtId="0" fontId="27" fillId="0" borderId="1" xfId="3" applyFont="1" applyFill="1" applyBorder="1" applyAlignment="1">
      <alignment horizontal="center"/>
    </xf>
  </cellXfs>
  <cellStyles count="7">
    <cellStyle name="Comma" xfId="1" builtinId="3"/>
    <cellStyle name="Comma 2 2" xfId="4"/>
    <cellStyle name="Currency 2 2" xfId="5"/>
    <cellStyle name="Normal" xfId="0" builtinId="0"/>
    <cellStyle name="Normal 2" xfId="2"/>
    <cellStyle name="Normal 2 2" xfId="3"/>
    <cellStyle name="Percent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9" sqref="C9"/>
    </sheetView>
  </sheetViews>
  <sheetFormatPr defaultRowHeight="15.75" x14ac:dyDescent="0.25"/>
  <cols>
    <col min="1" max="1" width="4.375" bestFit="1" customWidth="1"/>
    <col min="2" max="2" width="39.875" bestFit="1" customWidth="1"/>
    <col min="3" max="3" width="7" bestFit="1" customWidth="1"/>
    <col min="4" max="4" width="60.125" bestFit="1" customWidth="1"/>
  </cols>
  <sheetData>
    <row r="1" spans="1:4" ht="18" x14ac:dyDescent="0.25">
      <c r="A1" s="105" t="s">
        <v>0</v>
      </c>
      <c r="B1" s="105"/>
      <c r="C1" s="105"/>
      <c r="D1" s="105"/>
    </row>
    <row r="2" spans="1:4" ht="18" x14ac:dyDescent="0.25">
      <c r="A2" s="105" t="s">
        <v>1</v>
      </c>
      <c r="B2" s="105"/>
      <c r="C2" s="105"/>
      <c r="D2" s="105"/>
    </row>
    <row r="3" spans="1:4" x14ac:dyDescent="0.25">
      <c r="A3" s="106" t="s">
        <v>12</v>
      </c>
      <c r="B3" s="106"/>
      <c r="C3" s="106"/>
      <c r="D3" s="106"/>
    </row>
    <row r="4" spans="1:4" x14ac:dyDescent="0.25">
      <c r="A4" s="104" t="s">
        <v>2</v>
      </c>
      <c r="B4" s="104"/>
      <c r="C4" s="104"/>
      <c r="D4" s="104"/>
    </row>
    <row r="5" spans="1:4" x14ac:dyDescent="0.25">
      <c r="A5" s="104" t="s">
        <v>3</v>
      </c>
      <c r="B5" s="104"/>
      <c r="C5" s="104"/>
      <c r="D5" s="104"/>
    </row>
    <row r="6" spans="1:4" x14ac:dyDescent="0.25">
      <c r="A6" s="104" t="s">
        <v>4</v>
      </c>
      <c r="B6" s="104"/>
      <c r="C6" s="104"/>
      <c r="D6" s="104"/>
    </row>
    <row r="8" spans="1:4" s="2" customFormat="1" ht="31.5" x14ac:dyDescent="0.25">
      <c r="A8" s="1" t="s">
        <v>5</v>
      </c>
      <c r="B8" s="1" t="s">
        <v>6</v>
      </c>
      <c r="C8" s="1" t="s">
        <v>7</v>
      </c>
      <c r="D8" s="1" t="s">
        <v>8</v>
      </c>
    </row>
    <row r="9" spans="1:4" x14ac:dyDescent="0.25">
      <c r="A9" s="3">
        <v>1</v>
      </c>
      <c r="B9" t="s">
        <v>9</v>
      </c>
      <c r="C9" s="4">
        <f>ROUND('SEF-23.01E (Exhibit A-1)'!D47/10,4)</f>
        <v>6.1810999999999998</v>
      </c>
      <c r="D9" s="5" t="s">
        <v>14</v>
      </c>
    </row>
    <row r="10" spans="1:4" x14ac:dyDescent="0.25">
      <c r="A10" s="3">
        <f>+A9+1</f>
        <v>2</v>
      </c>
      <c r="B10" t="s">
        <v>10</v>
      </c>
      <c r="C10" s="6">
        <f>1-ROUND('BDJ-3 (Peak Credit)'!G9,2)</f>
        <v>0.89</v>
      </c>
      <c r="D10" s="5" t="s">
        <v>13</v>
      </c>
    </row>
    <row r="11" spans="1:4" x14ac:dyDescent="0.25">
      <c r="A11" s="3">
        <f>+A10+1</f>
        <v>3</v>
      </c>
      <c r="B11" s="5" t="s">
        <v>11</v>
      </c>
      <c r="C11">
        <f>ROUND(C9*C10,4)</f>
        <v>5.5011999999999999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pane xSplit="2" ySplit="13" topLeftCell="C26" activePane="bottomRight" state="frozen"/>
      <selection pane="topRight" activeCell="C1" sqref="C1"/>
      <selection pane="bottomLeft" activeCell="A14" sqref="A14"/>
      <selection pane="bottomRight" activeCell="B39" sqref="B39:C39"/>
    </sheetView>
  </sheetViews>
  <sheetFormatPr defaultRowHeight="15.75" x14ac:dyDescent="0.25"/>
  <cols>
    <col min="1" max="1" width="5.5" customWidth="1"/>
    <col min="2" max="2" width="36.875" bestFit="1" customWidth="1"/>
    <col min="3" max="3" width="18.75" bestFit="1" customWidth="1"/>
    <col min="4" max="4" width="11.75" bestFit="1" customWidth="1"/>
    <col min="5" max="5" width="5.375" bestFit="1" customWidth="1"/>
    <col min="6" max="6" width="14.25" bestFit="1" customWidth="1"/>
    <col min="7" max="7" width="12.125" bestFit="1" customWidth="1"/>
  </cols>
  <sheetData>
    <row r="1" spans="1:7" ht="20.25" x14ac:dyDescent="0.3">
      <c r="A1" s="7" t="s">
        <v>15</v>
      </c>
      <c r="B1" s="8"/>
      <c r="C1" s="8"/>
      <c r="D1" s="8"/>
      <c r="E1" s="9" t="s">
        <v>16</v>
      </c>
      <c r="F1" s="10"/>
      <c r="G1" s="11"/>
    </row>
    <row r="2" spans="1:7" ht="20.25" x14ac:dyDescent="0.3">
      <c r="A2" s="7" t="s">
        <v>17</v>
      </c>
      <c r="B2" s="8"/>
      <c r="C2" s="8"/>
      <c r="D2" s="8"/>
      <c r="E2" s="8"/>
      <c r="F2" s="8"/>
      <c r="G2" s="8"/>
    </row>
    <row r="3" spans="1:7" ht="20.25" x14ac:dyDescent="0.3">
      <c r="A3" s="12"/>
      <c r="B3" s="8"/>
      <c r="C3" s="8"/>
      <c r="D3" s="8"/>
      <c r="E3" s="8"/>
      <c r="F3" s="8"/>
      <c r="G3" s="8"/>
    </row>
    <row r="4" spans="1:7" x14ac:dyDescent="0.25">
      <c r="A4" s="13"/>
      <c r="B4" s="8"/>
      <c r="C4" s="8"/>
      <c r="D4" s="8"/>
      <c r="E4" s="8"/>
      <c r="F4" s="8"/>
      <c r="G4" s="8"/>
    </row>
    <row r="5" spans="1:7" x14ac:dyDescent="0.25">
      <c r="A5" s="13" t="s">
        <v>18</v>
      </c>
      <c r="B5" s="8"/>
      <c r="C5" s="14" t="s">
        <v>19</v>
      </c>
      <c r="D5" s="8"/>
      <c r="E5" s="8"/>
      <c r="F5" s="8"/>
      <c r="G5" s="8"/>
    </row>
    <row r="6" spans="1:7" x14ac:dyDescent="0.25">
      <c r="A6" s="15">
        <v>3</v>
      </c>
      <c r="B6" s="8" t="s">
        <v>20</v>
      </c>
      <c r="C6" s="16">
        <v>150405447.91445902</v>
      </c>
      <c r="D6" s="8"/>
      <c r="E6" s="8"/>
      <c r="F6" s="8"/>
      <c r="G6" s="8"/>
    </row>
    <row r="7" spans="1:7" x14ac:dyDescent="0.25">
      <c r="A7" s="15">
        <v>4</v>
      </c>
      <c r="B7" s="8" t="s">
        <v>21</v>
      </c>
      <c r="C7" s="17">
        <v>79202112.316321075</v>
      </c>
      <c r="D7" s="8"/>
      <c r="E7" s="8"/>
      <c r="F7" s="8"/>
      <c r="G7" s="8"/>
    </row>
    <row r="8" spans="1:7" x14ac:dyDescent="0.25">
      <c r="A8" s="15">
        <v>5</v>
      </c>
      <c r="B8" s="8" t="s">
        <v>22</v>
      </c>
      <c r="C8" s="17">
        <v>1697741036.1213143</v>
      </c>
      <c r="D8" s="8"/>
      <c r="E8" s="8"/>
      <c r="F8" s="8"/>
      <c r="G8" s="8"/>
    </row>
    <row r="9" spans="1:7" x14ac:dyDescent="0.25">
      <c r="A9" s="15">
        <v>6</v>
      </c>
      <c r="B9" s="8"/>
      <c r="C9" s="18">
        <v>1927348596.3520944</v>
      </c>
      <c r="D9" s="8"/>
      <c r="E9" s="8"/>
      <c r="F9" s="8"/>
      <c r="G9" s="8"/>
    </row>
    <row r="10" spans="1:7" x14ac:dyDescent="0.25">
      <c r="A10" s="15">
        <v>7</v>
      </c>
      <c r="B10" s="19" t="s">
        <v>23</v>
      </c>
      <c r="C10" s="20">
        <v>6.8500000000000005E-2</v>
      </c>
      <c r="D10" s="21"/>
      <c r="E10" s="21"/>
      <c r="F10" s="22" t="s">
        <v>24</v>
      </c>
      <c r="G10" s="22" t="s">
        <v>25</v>
      </c>
    </row>
    <row r="11" spans="1:7" x14ac:dyDescent="0.25">
      <c r="A11" s="15">
        <v>8</v>
      </c>
      <c r="B11" s="19"/>
      <c r="C11" s="23"/>
      <c r="D11" s="24" t="s">
        <v>26</v>
      </c>
      <c r="E11" s="24"/>
      <c r="F11" s="22" t="s">
        <v>27</v>
      </c>
      <c r="G11" s="22" t="s">
        <v>27</v>
      </c>
    </row>
    <row r="12" spans="1:7" x14ac:dyDescent="0.25">
      <c r="A12" s="15">
        <v>9</v>
      </c>
      <c r="B12" s="25"/>
      <c r="C12" s="23"/>
      <c r="D12" s="26" t="s">
        <v>28</v>
      </c>
      <c r="E12" s="26"/>
      <c r="F12" s="27" t="s">
        <v>29</v>
      </c>
      <c r="G12" s="27" t="s">
        <v>30</v>
      </c>
    </row>
    <row r="13" spans="1:7" x14ac:dyDescent="0.25">
      <c r="A13" s="15" t="s">
        <v>31</v>
      </c>
      <c r="B13" s="19"/>
      <c r="C13" s="24" t="s">
        <v>32</v>
      </c>
      <c r="D13" s="28" t="s">
        <v>33</v>
      </c>
      <c r="E13" s="28" t="s">
        <v>34</v>
      </c>
      <c r="F13" s="28" t="s">
        <v>35</v>
      </c>
      <c r="G13" s="28" t="s">
        <v>36</v>
      </c>
    </row>
    <row r="14" spans="1:7" x14ac:dyDescent="0.25">
      <c r="A14" s="29">
        <v>10</v>
      </c>
      <c r="B14" s="30" t="s">
        <v>37</v>
      </c>
      <c r="C14" s="31">
        <v>13041485.040684106</v>
      </c>
      <c r="D14" s="32">
        <v>0.63506256119921201</v>
      </c>
      <c r="E14" s="33" t="s">
        <v>38</v>
      </c>
      <c r="F14" s="31">
        <v>13041485.040684106</v>
      </c>
      <c r="G14" s="31">
        <v>0</v>
      </c>
    </row>
    <row r="15" spans="1:7" x14ac:dyDescent="0.25">
      <c r="A15" s="29" t="s">
        <v>39</v>
      </c>
      <c r="B15" s="30" t="s">
        <v>40</v>
      </c>
      <c r="C15" s="34">
        <v>3913502.79561463</v>
      </c>
      <c r="D15" s="32">
        <v>0.19057025337913</v>
      </c>
      <c r="E15" s="33" t="s">
        <v>41</v>
      </c>
      <c r="F15" s="34">
        <v>0</v>
      </c>
      <c r="G15" s="34">
        <v>3913502.79561463</v>
      </c>
    </row>
    <row r="16" spans="1:7" x14ac:dyDescent="0.25">
      <c r="A16" s="29">
        <v>11</v>
      </c>
      <c r="B16" s="35" t="s">
        <v>42</v>
      </c>
      <c r="C16" s="34">
        <v>6867524.9286936624</v>
      </c>
      <c r="D16" s="32">
        <v>0.33441804799914537</v>
      </c>
      <c r="E16" s="33" t="s">
        <v>38</v>
      </c>
      <c r="F16" s="34">
        <v>6867524.9286936624</v>
      </c>
      <c r="G16" s="34">
        <v>0</v>
      </c>
    </row>
    <row r="17" spans="1:7" x14ac:dyDescent="0.25">
      <c r="A17" s="29">
        <v>12</v>
      </c>
      <c r="B17" s="35" t="s">
        <v>43</v>
      </c>
      <c r="C17" s="34">
        <v>147209191.10672155</v>
      </c>
      <c r="D17" s="32">
        <v>7.168435622527455</v>
      </c>
      <c r="E17" s="33" t="s">
        <v>38</v>
      </c>
      <c r="F17" s="34">
        <v>147209191.10672155</v>
      </c>
      <c r="G17" s="34">
        <v>0</v>
      </c>
    </row>
    <row r="18" spans="1:7" x14ac:dyDescent="0.25">
      <c r="A18" s="29">
        <v>13</v>
      </c>
      <c r="B18" s="35" t="s">
        <v>44</v>
      </c>
      <c r="C18" s="34">
        <v>37089392.406405531</v>
      </c>
      <c r="D18" s="32">
        <v>1.8060891425673826</v>
      </c>
      <c r="E18" s="33" t="s">
        <v>41</v>
      </c>
      <c r="F18" s="34">
        <v>0</v>
      </c>
      <c r="G18" s="34">
        <v>37089392.406405531</v>
      </c>
    </row>
    <row r="19" spans="1:7" x14ac:dyDescent="0.25">
      <c r="A19" s="29">
        <v>14</v>
      </c>
      <c r="B19" s="35" t="s">
        <v>45</v>
      </c>
      <c r="C19" s="34">
        <v>487088103.68130493</v>
      </c>
      <c r="D19" s="32">
        <v>23.719033353067477</v>
      </c>
      <c r="E19" s="33" t="s">
        <v>41</v>
      </c>
      <c r="F19" s="34">
        <v>0</v>
      </c>
      <c r="G19" s="34">
        <v>487088103.68130493</v>
      </c>
    </row>
    <row r="20" spans="1:7" x14ac:dyDescent="0.25">
      <c r="A20" s="29">
        <v>15</v>
      </c>
      <c r="B20" s="35" t="s">
        <v>46</v>
      </c>
      <c r="C20" s="34">
        <v>8072158.7332714284</v>
      </c>
      <c r="D20" s="32">
        <v>0.39307837900100318</v>
      </c>
      <c r="E20" s="33" t="s">
        <v>38</v>
      </c>
      <c r="F20" s="34">
        <v>8072158.7332714284</v>
      </c>
      <c r="G20" s="34">
        <v>0</v>
      </c>
    </row>
    <row r="21" spans="1:7" x14ac:dyDescent="0.25">
      <c r="A21" s="29" t="s">
        <v>47</v>
      </c>
      <c r="B21" s="36" t="s">
        <v>48</v>
      </c>
      <c r="C21" s="34">
        <v>8840460.579817621</v>
      </c>
      <c r="D21" s="32">
        <v>0.43049127614573779</v>
      </c>
      <c r="E21" s="33" t="s">
        <v>38</v>
      </c>
      <c r="F21" s="34">
        <v>8840460.579817621</v>
      </c>
      <c r="G21" s="34">
        <v>0</v>
      </c>
    </row>
    <row r="22" spans="1:7" x14ac:dyDescent="0.25">
      <c r="A22" s="29" t="s">
        <v>49</v>
      </c>
      <c r="B22" s="36" t="s">
        <v>50</v>
      </c>
      <c r="C22" s="34">
        <v>3895439.2738404199</v>
      </c>
      <c r="D22" s="32">
        <v>0.18969063987143348</v>
      </c>
      <c r="E22" s="33" t="s">
        <v>38</v>
      </c>
      <c r="F22" s="34">
        <v>3895439.2738404199</v>
      </c>
      <c r="G22" s="34">
        <v>0</v>
      </c>
    </row>
    <row r="23" spans="1:7" x14ac:dyDescent="0.25">
      <c r="A23" s="29" t="s">
        <v>51</v>
      </c>
      <c r="B23" s="36" t="s">
        <v>52</v>
      </c>
      <c r="C23" s="34">
        <v>766379.13641918916</v>
      </c>
      <c r="D23" s="32">
        <v>3.7319269677165562E-2</v>
      </c>
      <c r="E23" s="33" t="s">
        <v>41</v>
      </c>
      <c r="F23" s="34">
        <v>0</v>
      </c>
      <c r="G23" s="34">
        <v>766379.13641918916</v>
      </c>
    </row>
    <row r="24" spans="1:7" x14ac:dyDescent="0.25">
      <c r="A24" s="29" t="s">
        <v>53</v>
      </c>
      <c r="B24" s="36" t="s">
        <v>54</v>
      </c>
      <c r="C24" s="34">
        <v>1989467.6013443223</v>
      </c>
      <c r="D24" s="32">
        <v>9.6878260902893559E-2</v>
      </c>
      <c r="E24" s="33" t="s">
        <v>38</v>
      </c>
      <c r="F24" s="34">
        <v>1989467.6013443223</v>
      </c>
      <c r="G24" s="34">
        <v>0</v>
      </c>
    </row>
    <row r="25" spans="1:7" x14ac:dyDescent="0.25">
      <c r="A25" s="29" t="s">
        <v>55</v>
      </c>
      <c r="B25" s="36" t="s">
        <v>56</v>
      </c>
      <c r="C25" s="34">
        <v>426928.32671306725</v>
      </c>
      <c r="D25" s="32">
        <v>2.0789518660266949E-2</v>
      </c>
      <c r="E25" s="33" t="s">
        <v>41</v>
      </c>
      <c r="F25" s="34">
        <v>0</v>
      </c>
      <c r="G25" s="34">
        <v>426928.32671306725</v>
      </c>
    </row>
    <row r="26" spans="1:7" x14ac:dyDescent="0.25">
      <c r="A26" s="29">
        <v>16</v>
      </c>
      <c r="B26" s="35" t="s">
        <v>57</v>
      </c>
      <c r="C26" s="34">
        <v>126925932.5832969</v>
      </c>
      <c r="D26" s="32">
        <v>6.1807307662807984</v>
      </c>
      <c r="E26" s="33" t="s">
        <v>41</v>
      </c>
      <c r="F26" s="34">
        <v>0</v>
      </c>
      <c r="G26" s="34">
        <v>126925932.5832969</v>
      </c>
    </row>
    <row r="27" spans="1:7" x14ac:dyDescent="0.25">
      <c r="A27" s="29">
        <v>17</v>
      </c>
      <c r="B27" s="35" t="s">
        <v>58</v>
      </c>
      <c r="C27" s="34">
        <v>112486392.77130413</v>
      </c>
      <c r="D27" s="32">
        <v>5.4775891296546453</v>
      </c>
      <c r="E27" s="33" t="s">
        <v>41</v>
      </c>
      <c r="F27" s="34">
        <v>0</v>
      </c>
      <c r="G27" s="34">
        <v>112486392.77130413</v>
      </c>
    </row>
    <row r="28" spans="1:7" x14ac:dyDescent="0.25">
      <c r="A28" s="29">
        <v>18</v>
      </c>
      <c r="B28" s="35" t="s">
        <v>59</v>
      </c>
      <c r="C28" s="34">
        <v>-8666881.7085096519</v>
      </c>
      <c r="D28" s="32">
        <v>-0.42203875388780288</v>
      </c>
      <c r="E28" s="33" t="s">
        <v>38</v>
      </c>
      <c r="F28" s="34">
        <v>-8666881.7085096519</v>
      </c>
      <c r="G28" s="34">
        <v>0</v>
      </c>
    </row>
    <row r="29" spans="1:7" x14ac:dyDescent="0.25">
      <c r="A29" s="29">
        <v>19</v>
      </c>
      <c r="B29" s="35" t="s">
        <v>60</v>
      </c>
      <c r="C29" s="34">
        <v>109218292.16812748</v>
      </c>
      <c r="D29" s="32">
        <v>5.3184471045834592</v>
      </c>
      <c r="E29" s="33" t="s">
        <v>38</v>
      </c>
      <c r="F29" s="34">
        <v>109218292.16812748</v>
      </c>
      <c r="G29" s="34">
        <v>0</v>
      </c>
    </row>
    <row r="30" spans="1:7" x14ac:dyDescent="0.25">
      <c r="A30" s="29">
        <v>20</v>
      </c>
      <c r="B30" s="35" t="s">
        <v>61</v>
      </c>
      <c r="C30" s="34">
        <v>-9043639.2224400043</v>
      </c>
      <c r="D30" s="32">
        <v>-0.44038517617033052</v>
      </c>
      <c r="E30" s="33" t="s">
        <v>41</v>
      </c>
      <c r="F30" s="34">
        <v>0</v>
      </c>
      <c r="G30" s="34">
        <v>-9043639.2224400043</v>
      </c>
    </row>
    <row r="31" spans="1:7" x14ac:dyDescent="0.25">
      <c r="A31" s="29">
        <v>21</v>
      </c>
      <c r="B31" s="37" t="s">
        <v>62</v>
      </c>
      <c r="C31" s="34">
        <v>-27552250.181711692</v>
      </c>
      <c r="D31" s="32">
        <v>-1.3416725558948643</v>
      </c>
      <c r="E31" s="33" t="s">
        <v>41</v>
      </c>
      <c r="F31" s="34">
        <v>0</v>
      </c>
      <c r="G31" s="34">
        <v>-27552250.181711692</v>
      </c>
    </row>
    <row r="32" spans="1:7" x14ac:dyDescent="0.25">
      <c r="A32" s="29">
        <v>22</v>
      </c>
      <c r="B32" s="35" t="s">
        <v>63</v>
      </c>
      <c r="C32" s="34">
        <v>876514.03</v>
      </c>
      <c r="D32" s="32">
        <v>4.2682351210951028E-2</v>
      </c>
      <c r="E32" s="33" t="s">
        <v>38</v>
      </c>
      <c r="F32" s="34">
        <v>876514.03</v>
      </c>
      <c r="G32" s="34">
        <v>0</v>
      </c>
    </row>
    <row r="33" spans="1:7" x14ac:dyDescent="0.25">
      <c r="A33" s="29">
        <v>23</v>
      </c>
      <c r="B33" s="38" t="s">
        <v>64</v>
      </c>
      <c r="C33" s="34">
        <v>175236922.54322088</v>
      </c>
      <c r="D33" s="32">
        <v>8.5332620096405929</v>
      </c>
      <c r="E33" s="33" t="s">
        <v>38</v>
      </c>
      <c r="F33" s="34">
        <v>175236922.54322088</v>
      </c>
      <c r="G33" s="34">
        <v>0</v>
      </c>
    </row>
    <row r="34" spans="1:7" x14ac:dyDescent="0.25">
      <c r="A34" s="29">
        <v>24</v>
      </c>
      <c r="B34" s="38" t="s">
        <v>65</v>
      </c>
      <c r="C34" s="34">
        <v>3531950.8300239993</v>
      </c>
      <c r="D34" s="32">
        <v>0.17199036253520592</v>
      </c>
      <c r="E34" s="33" t="s">
        <v>38</v>
      </c>
      <c r="F34" s="34">
        <v>3531950.8300239993</v>
      </c>
      <c r="G34" s="34">
        <v>0</v>
      </c>
    </row>
    <row r="35" spans="1:7" x14ac:dyDescent="0.25">
      <c r="A35" s="29">
        <v>25</v>
      </c>
      <c r="B35" s="38" t="s">
        <v>66</v>
      </c>
      <c r="C35" s="34">
        <v>5068352.99318753</v>
      </c>
      <c r="D35" s="32">
        <v>0.24680634320970884</v>
      </c>
      <c r="E35" s="33" t="s">
        <v>38</v>
      </c>
      <c r="F35" s="34">
        <v>5068352.99318753</v>
      </c>
      <c r="G35" s="34">
        <v>0</v>
      </c>
    </row>
    <row r="36" spans="1:7" ht="16.5" thickBot="1" x14ac:dyDescent="0.3">
      <c r="A36" s="29">
        <v>27</v>
      </c>
      <c r="B36" s="39" t="s">
        <v>67</v>
      </c>
      <c r="C36" s="40">
        <v>1207281620.41733</v>
      </c>
      <c r="D36" s="41">
        <v>58.789267906160653</v>
      </c>
      <c r="E36" s="42"/>
      <c r="F36" s="43">
        <v>475180878.12042332</v>
      </c>
      <c r="G36" s="43">
        <v>732100742.29690671</v>
      </c>
    </row>
    <row r="37" spans="1:7" x14ac:dyDescent="0.25">
      <c r="A37" s="29">
        <v>28</v>
      </c>
      <c r="B37" s="35" t="s">
        <v>68</v>
      </c>
      <c r="C37" s="44">
        <v>0.95111500000000004</v>
      </c>
      <c r="D37" s="45"/>
      <c r="E37" s="45"/>
      <c r="F37" s="46">
        <v>0.95111500000000004</v>
      </c>
      <c r="G37" s="46">
        <v>0.95111500000000004</v>
      </c>
    </row>
    <row r="38" spans="1:7" x14ac:dyDescent="0.25">
      <c r="A38" s="29">
        <v>29</v>
      </c>
      <c r="B38" s="35" t="s">
        <v>69</v>
      </c>
      <c r="C38" s="47">
        <v>1269332962.2783048</v>
      </c>
      <c r="D38" s="34"/>
      <c r="E38" s="34"/>
      <c r="F38" s="47">
        <v>499604020.67092127</v>
      </c>
      <c r="G38" s="47">
        <v>769728941.60738361</v>
      </c>
    </row>
    <row r="39" spans="1:7" x14ac:dyDescent="0.25">
      <c r="A39" s="29">
        <v>30</v>
      </c>
      <c r="B39" s="35" t="s">
        <v>70</v>
      </c>
      <c r="C39" s="34">
        <v>20535748.503355935</v>
      </c>
      <c r="D39" s="34"/>
      <c r="E39" s="34"/>
      <c r="F39" s="35"/>
      <c r="G39" s="35"/>
    </row>
    <row r="40" spans="1:7" x14ac:dyDescent="0.25">
      <c r="A40" s="29">
        <v>31</v>
      </c>
      <c r="B40" s="35"/>
      <c r="C40" s="35"/>
      <c r="D40" s="48"/>
      <c r="E40" s="48"/>
      <c r="F40" s="35"/>
      <c r="G40" s="49"/>
    </row>
    <row r="41" spans="1:7" x14ac:dyDescent="0.25">
      <c r="A41" s="29">
        <v>32</v>
      </c>
      <c r="B41" s="35"/>
      <c r="C41" s="50" t="s">
        <v>71</v>
      </c>
      <c r="D41" s="50" t="s">
        <v>72</v>
      </c>
      <c r="E41" s="50"/>
      <c r="F41" s="51"/>
      <c r="G41" s="52"/>
    </row>
    <row r="42" spans="1:7" x14ac:dyDescent="0.25">
      <c r="A42" s="29">
        <v>33</v>
      </c>
      <c r="B42" s="35"/>
      <c r="C42" s="53" t="s">
        <v>73</v>
      </c>
      <c r="D42" s="53" t="s">
        <v>73</v>
      </c>
      <c r="E42" s="53"/>
      <c r="F42" s="54"/>
      <c r="G42" s="55"/>
    </row>
    <row r="43" spans="1:7" x14ac:dyDescent="0.25">
      <c r="A43" s="29">
        <v>34</v>
      </c>
      <c r="B43" s="35"/>
      <c r="C43" s="56" t="s">
        <v>74</v>
      </c>
      <c r="D43" s="57"/>
      <c r="E43" s="57"/>
      <c r="F43" s="50"/>
      <c r="G43" s="50"/>
    </row>
    <row r="44" spans="1:7" x14ac:dyDescent="0.25">
      <c r="A44" s="29">
        <v>35</v>
      </c>
      <c r="B44" s="35" t="s">
        <v>75</v>
      </c>
      <c r="C44" s="32">
        <v>58.789267906160653</v>
      </c>
      <c r="D44" s="32">
        <v>61.81089343156259</v>
      </c>
      <c r="E44" s="32"/>
      <c r="F44" s="32"/>
      <c r="G44" s="58"/>
    </row>
    <row r="45" spans="1:7" x14ac:dyDescent="0.25">
      <c r="A45" s="29">
        <v>36</v>
      </c>
      <c r="B45" s="35" t="s">
        <v>76</v>
      </c>
      <c r="C45" s="32">
        <v>23.139204204938995</v>
      </c>
      <c r="D45" s="32">
        <v>24.328503077902244</v>
      </c>
      <c r="E45" s="32"/>
      <c r="F45" s="59"/>
      <c r="G45" s="35"/>
    </row>
    <row r="46" spans="1:7" x14ac:dyDescent="0.25">
      <c r="A46" s="29">
        <v>37</v>
      </c>
      <c r="B46" s="35" t="s">
        <v>77</v>
      </c>
      <c r="C46" s="60">
        <v>35.650063701221669</v>
      </c>
      <c r="D46" s="60">
        <v>37.482390353660357</v>
      </c>
      <c r="E46" s="32"/>
      <c r="F46" s="59"/>
      <c r="G46" s="35"/>
    </row>
    <row r="47" spans="1:7" x14ac:dyDescent="0.25">
      <c r="A47" s="29">
        <v>38</v>
      </c>
      <c r="B47" s="35" t="s">
        <v>75</v>
      </c>
      <c r="C47" s="32">
        <v>58.78926790616066</v>
      </c>
      <c r="D47" s="32">
        <v>61.810893431562604</v>
      </c>
      <c r="E47" s="32"/>
      <c r="F47" s="32"/>
      <c r="G47" s="5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9" sqref="G9"/>
    </sheetView>
  </sheetViews>
  <sheetFormatPr defaultRowHeight="15.75" x14ac:dyDescent="0.25"/>
  <cols>
    <col min="1" max="1" width="2.125" bestFit="1" customWidth="1"/>
    <col min="2" max="2" width="15.5" bestFit="1" customWidth="1"/>
    <col min="3" max="3" width="14.375" bestFit="1" customWidth="1"/>
    <col min="4" max="4" width="1.75" bestFit="1" customWidth="1"/>
    <col min="5" max="6" width="6.875" bestFit="1" customWidth="1"/>
    <col min="7" max="7" width="7.75" bestFit="1" customWidth="1"/>
    <col min="8" max="8" width="3.875" bestFit="1" customWidth="1"/>
    <col min="9" max="9" width="4" bestFit="1" customWidth="1"/>
  </cols>
  <sheetData>
    <row r="1" spans="1:9" x14ac:dyDescent="0.25">
      <c r="A1" s="107" t="s">
        <v>0</v>
      </c>
      <c r="B1" s="108">
        <v>0</v>
      </c>
      <c r="C1" s="108">
        <v>0</v>
      </c>
      <c r="D1" s="108">
        <v>0</v>
      </c>
      <c r="E1" s="108">
        <v>0</v>
      </c>
      <c r="F1" s="108">
        <v>0</v>
      </c>
      <c r="G1" s="108">
        <v>0</v>
      </c>
      <c r="H1" s="108">
        <v>0</v>
      </c>
      <c r="I1" s="108">
        <v>0</v>
      </c>
    </row>
    <row r="2" spans="1:9" x14ac:dyDescent="0.25">
      <c r="A2" s="107" t="s">
        <v>78</v>
      </c>
      <c r="B2" s="108">
        <v>0</v>
      </c>
      <c r="C2" s="108">
        <v>0</v>
      </c>
      <c r="D2" s="108">
        <v>0</v>
      </c>
      <c r="E2" s="108">
        <v>0</v>
      </c>
      <c r="F2" s="108">
        <v>0</v>
      </c>
      <c r="G2" s="108">
        <v>0</v>
      </c>
      <c r="H2" s="108">
        <v>0</v>
      </c>
      <c r="I2" s="108">
        <v>0</v>
      </c>
    </row>
    <row r="3" spans="1:9" x14ac:dyDescent="0.25">
      <c r="A3" s="108" t="s">
        <v>79</v>
      </c>
      <c r="B3" s="108">
        <v>0</v>
      </c>
      <c r="C3" s="108">
        <v>0</v>
      </c>
      <c r="D3" s="108">
        <v>0</v>
      </c>
      <c r="E3" s="108">
        <v>0</v>
      </c>
      <c r="F3" s="108">
        <v>0</v>
      </c>
      <c r="G3" s="108">
        <v>0</v>
      </c>
      <c r="H3" s="108">
        <v>0</v>
      </c>
      <c r="I3" s="108">
        <v>0</v>
      </c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ht="16.5" thickBot="1" x14ac:dyDescent="0.3">
      <c r="A5" s="61"/>
      <c r="B5" s="61"/>
      <c r="C5" s="61"/>
      <c r="D5" s="61"/>
      <c r="E5" s="61"/>
      <c r="F5" s="61"/>
      <c r="G5" s="61"/>
      <c r="H5" s="61"/>
      <c r="I5" s="61"/>
    </row>
    <row r="6" spans="1:9" ht="16.5" thickTop="1" x14ac:dyDescent="0.25">
      <c r="A6" s="62"/>
      <c r="B6" s="63"/>
      <c r="C6" s="64"/>
      <c r="D6" s="65"/>
      <c r="E6" s="66"/>
      <c r="F6" s="66"/>
      <c r="G6" s="67" t="s">
        <v>80</v>
      </c>
      <c r="H6" s="63"/>
      <c r="I6" s="63"/>
    </row>
    <row r="7" spans="1:9" ht="16.5" thickBot="1" x14ac:dyDescent="0.3">
      <c r="A7" s="62"/>
      <c r="B7" s="63"/>
      <c r="C7" s="68"/>
      <c r="D7" s="69"/>
      <c r="E7" s="70" t="s">
        <v>81</v>
      </c>
      <c r="F7" s="70" t="s">
        <v>82</v>
      </c>
      <c r="G7" s="71" t="s">
        <v>83</v>
      </c>
      <c r="H7" s="63"/>
      <c r="I7" s="63"/>
    </row>
    <row r="8" spans="1:9" x14ac:dyDescent="0.25">
      <c r="A8" s="62"/>
      <c r="B8" s="63"/>
      <c r="C8" s="72" t="s">
        <v>84</v>
      </c>
      <c r="D8" s="73"/>
      <c r="E8" s="74"/>
      <c r="F8" s="74">
        <v>121.59029405350826</v>
      </c>
      <c r="G8" s="75"/>
      <c r="H8" s="63"/>
      <c r="I8" s="63"/>
    </row>
    <row r="9" spans="1:9" ht="16.5" thickBot="1" x14ac:dyDescent="0.3">
      <c r="A9" s="62"/>
      <c r="B9" s="63"/>
      <c r="C9" s="76" t="s">
        <v>85</v>
      </c>
      <c r="D9" s="77"/>
      <c r="E9" s="78">
        <v>97.420991386162811</v>
      </c>
      <c r="F9" s="78">
        <v>852.10478072698584</v>
      </c>
      <c r="G9" s="79">
        <v>0.11432982608435391</v>
      </c>
      <c r="H9" s="63"/>
      <c r="I9" s="63"/>
    </row>
    <row r="10" spans="1:9" ht="16.5" thickTop="1" x14ac:dyDescent="0.25">
      <c r="A10" s="62"/>
      <c r="B10" s="62"/>
      <c r="C10" s="62"/>
      <c r="D10" s="62"/>
      <c r="E10" s="63"/>
      <c r="F10" s="63"/>
      <c r="G10" s="62"/>
      <c r="H10" s="62"/>
      <c r="I10" s="63"/>
    </row>
    <row r="11" spans="1:9" x14ac:dyDescent="0.25">
      <c r="A11" s="62"/>
      <c r="B11" s="62"/>
      <c r="C11" s="62"/>
      <c r="D11" s="62"/>
      <c r="E11" s="62"/>
      <c r="F11" s="62"/>
      <c r="G11" s="62"/>
      <c r="H11" s="62"/>
      <c r="I11" s="63"/>
    </row>
    <row r="12" spans="1:9" ht="16.5" thickBot="1" x14ac:dyDescent="0.3">
      <c r="A12" s="63"/>
      <c r="B12" s="69" t="s">
        <v>86</v>
      </c>
      <c r="C12" s="80"/>
      <c r="D12" s="80"/>
      <c r="E12" s="80"/>
      <c r="F12" s="80"/>
      <c r="G12" s="80"/>
      <c r="H12" s="80"/>
      <c r="I12" s="63"/>
    </row>
    <row r="13" spans="1:9" x14ac:dyDescent="0.25">
      <c r="A13" s="63"/>
      <c r="B13" s="81"/>
      <c r="C13" s="73"/>
      <c r="D13" s="73"/>
      <c r="E13" s="73"/>
      <c r="F13" s="73"/>
      <c r="G13" s="73"/>
      <c r="H13" s="73"/>
      <c r="I13" s="63"/>
    </row>
    <row r="14" spans="1:9" x14ac:dyDescent="0.25">
      <c r="A14" s="63"/>
      <c r="B14" s="81"/>
      <c r="C14" s="73"/>
      <c r="D14" s="73"/>
      <c r="E14" s="109" t="s">
        <v>87</v>
      </c>
      <c r="F14" s="109">
        <v>0</v>
      </c>
      <c r="G14" s="73"/>
      <c r="H14" s="73"/>
      <c r="I14" s="63"/>
    </row>
    <row r="15" spans="1:9" x14ac:dyDescent="0.25">
      <c r="A15" s="63"/>
      <c r="B15" s="63"/>
      <c r="C15" s="73"/>
      <c r="D15" s="73"/>
      <c r="E15" s="82" t="s">
        <v>81</v>
      </c>
      <c r="F15" s="82" t="s">
        <v>82</v>
      </c>
      <c r="G15" s="82" t="s">
        <v>88</v>
      </c>
      <c r="H15" s="73"/>
      <c r="I15" s="63"/>
    </row>
    <row r="16" spans="1:9" x14ac:dyDescent="0.25">
      <c r="A16" s="62">
        <v>1</v>
      </c>
      <c r="B16" s="73" t="s">
        <v>89</v>
      </c>
      <c r="C16" s="73"/>
      <c r="D16" s="73"/>
      <c r="E16" s="83">
        <v>671.35418410041837</v>
      </c>
      <c r="F16" s="83">
        <v>1341.9466238664293</v>
      </c>
      <c r="G16" s="73" t="s">
        <v>90</v>
      </c>
      <c r="H16" s="73"/>
      <c r="I16" s="63"/>
    </row>
    <row r="17" spans="1:9" x14ac:dyDescent="0.25">
      <c r="A17" s="62">
        <v>2</v>
      </c>
      <c r="B17" s="73" t="s">
        <v>91</v>
      </c>
      <c r="C17" s="73"/>
      <c r="D17" s="73"/>
      <c r="E17" s="84">
        <v>9.7199999999999995E-2</v>
      </c>
      <c r="F17" s="84">
        <v>9.7199999999999995E-2</v>
      </c>
      <c r="G17" s="63"/>
      <c r="H17" s="73"/>
      <c r="I17" s="63"/>
    </row>
    <row r="18" spans="1:9" x14ac:dyDescent="0.25">
      <c r="A18" s="62">
        <v>3</v>
      </c>
      <c r="B18" s="73" t="s">
        <v>92</v>
      </c>
      <c r="C18" s="73"/>
      <c r="D18" s="73"/>
      <c r="E18" s="85">
        <v>12.63762523552567</v>
      </c>
      <c r="F18" s="85">
        <v>56.702377644525825</v>
      </c>
      <c r="G18" s="73" t="s">
        <v>90</v>
      </c>
      <c r="H18" s="81"/>
      <c r="I18" s="63"/>
    </row>
    <row r="19" spans="1:9" x14ac:dyDescent="0.25">
      <c r="A19" s="62">
        <v>4</v>
      </c>
      <c r="B19" s="73" t="s">
        <v>93</v>
      </c>
      <c r="C19" s="73"/>
      <c r="D19" s="73"/>
      <c r="E19" s="85">
        <v>24.359299999999998</v>
      </c>
      <c r="F19" s="85">
        <v>2.6477499999999998</v>
      </c>
      <c r="G19" s="73" t="s">
        <v>90</v>
      </c>
      <c r="H19" s="73"/>
      <c r="I19" s="63"/>
    </row>
    <row r="20" spans="1:9" x14ac:dyDescent="0.25">
      <c r="A20" s="62">
        <v>5</v>
      </c>
      <c r="B20" s="73" t="s">
        <v>94</v>
      </c>
      <c r="C20" s="73"/>
      <c r="D20" s="73"/>
      <c r="E20" s="86">
        <v>9822.6</v>
      </c>
      <c r="F20" s="86">
        <v>6650.4000000000005</v>
      </c>
      <c r="G20" s="63"/>
      <c r="H20" s="73"/>
      <c r="I20" s="63"/>
    </row>
    <row r="21" spans="1:9" x14ac:dyDescent="0.25">
      <c r="A21" s="62">
        <v>6</v>
      </c>
      <c r="B21" s="73" t="s">
        <v>95</v>
      </c>
      <c r="C21" s="73"/>
      <c r="D21" s="73"/>
      <c r="E21" s="84">
        <v>7.6200000000000004E-2</v>
      </c>
      <c r="F21" s="84">
        <v>7.6200000000000004E-2</v>
      </c>
      <c r="G21" s="63"/>
      <c r="H21" s="73"/>
      <c r="I21" s="63"/>
    </row>
    <row r="22" spans="1:9" x14ac:dyDescent="0.25">
      <c r="A22" s="62">
        <v>7</v>
      </c>
      <c r="B22" s="73" t="s">
        <v>96</v>
      </c>
      <c r="C22" s="73"/>
      <c r="D22" s="73"/>
      <c r="E22" s="87">
        <v>0</v>
      </c>
      <c r="F22" s="87">
        <v>0.8</v>
      </c>
      <c r="G22" s="63"/>
      <c r="H22" s="73"/>
      <c r="I22" s="63"/>
    </row>
    <row r="23" spans="1:9" x14ac:dyDescent="0.25">
      <c r="A23" s="62">
        <v>8</v>
      </c>
      <c r="B23" s="73" t="s">
        <v>97</v>
      </c>
      <c r="C23" s="73"/>
      <c r="D23" s="73"/>
      <c r="E23" s="88">
        <v>0.03</v>
      </c>
      <c r="F23" s="88">
        <v>0.03</v>
      </c>
      <c r="G23" s="87"/>
      <c r="H23" s="87"/>
      <c r="I23" s="63"/>
    </row>
    <row r="24" spans="1:9" x14ac:dyDescent="0.25">
      <c r="A24" s="89">
        <v>9</v>
      </c>
      <c r="B24" s="90" t="s">
        <v>98</v>
      </c>
      <c r="C24" s="73"/>
      <c r="D24" s="73"/>
      <c r="E24" s="88">
        <v>0.13500000000000001</v>
      </c>
      <c r="F24" s="88">
        <v>0.13500000000000001</v>
      </c>
      <c r="G24" s="87"/>
      <c r="H24" s="87"/>
      <c r="I24" s="63"/>
    </row>
    <row r="25" spans="1:9" x14ac:dyDescent="0.25">
      <c r="A25" s="62">
        <v>10</v>
      </c>
      <c r="B25" s="62" t="s">
        <v>99</v>
      </c>
      <c r="C25" s="73"/>
      <c r="D25" s="73"/>
      <c r="E25" s="91">
        <v>574.62210000000005</v>
      </c>
      <c r="F25" s="91">
        <v>389.04840000000007</v>
      </c>
      <c r="G25" s="63"/>
      <c r="H25" s="73"/>
      <c r="I25" s="63"/>
    </row>
    <row r="26" spans="1:9" x14ac:dyDescent="0.25">
      <c r="A26" s="62"/>
      <c r="B26" s="62"/>
      <c r="C26" s="73"/>
      <c r="D26" s="73"/>
      <c r="E26" s="92"/>
      <c r="F26" s="92"/>
      <c r="G26" s="63"/>
      <c r="H26" s="73"/>
      <c r="I26" s="63"/>
    </row>
    <row r="27" spans="1:9" x14ac:dyDescent="0.25">
      <c r="A27" s="63"/>
      <c r="B27" s="81"/>
      <c r="C27" s="73"/>
      <c r="D27" s="73"/>
      <c r="E27" s="73"/>
      <c r="F27" s="73"/>
      <c r="G27" s="73"/>
      <c r="H27" s="73"/>
      <c r="I27" s="63"/>
    </row>
    <row r="28" spans="1:9" x14ac:dyDescent="0.25">
      <c r="A28" s="63"/>
      <c r="B28" s="63"/>
      <c r="C28" s="63"/>
      <c r="D28" s="93"/>
      <c r="E28" s="110" t="s">
        <v>95</v>
      </c>
      <c r="F28" s="110">
        <v>0</v>
      </c>
      <c r="G28" s="110">
        <v>0</v>
      </c>
      <c r="H28" s="93"/>
      <c r="I28" s="63"/>
    </row>
    <row r="29" spans="1:9" x14ac:dyDescent="0.25">
      <c r="A29" s="63"/>
      <c r="B29" s="63"/>
      <c r="C29" s="63"/>
      <c r="D29" s="93"/>
      <c r="E29" s="94" t="s">
        <v>100</v>
      </c>
      <c r="F29" s="94">
        <v>0</v>
      </c>
      <c r="G29" s="94" t="s">
        <v>101</v>
      </c>
      <c r="H29" s="93"/>
      <c r="I29" s="63"/>
    </row>
    <row r="30" spans="1:9" x14ac:dyDescent="0.25">
      <c r="A30" s="63"/>
      <c r="B30" s="63"/>
      <c r="C30" s="63"/>
      <c r="D30" s="93"/>
      <c r="E30" s="95" t="s">
        <v>102</v>
      </c>
      <c r="F30" s="95" t="s">
        <v>103</v>
      </c>
      <c r="G30" s="95" t="s">
        <v>104</v>
      </c>
      <c r="H30" s="93"/>
      <c r="I30" s="63"/>
    </row>
    <row r="31" spans="1:9" x14ac:dyDescent="0.25">
      <c r="A31" s="62">
        <v>11</v>
      </c>
      <c r="B31" s="96" t="s">
        <v>105</v>
      </c>
      <c r="C31" s="97"/>
      <c r="D31" s="63"/>
      <c r="E31" s="98"/>
      <c r="F31" s="98"/>
      <c r="G31" s="98"/>
      <c r="H31" s="93"/>
      <c r="I31" s="99"/>
    </row>
    <row r="32" spans="1:9" x14ac:dyDescent="0.25">
      <c r="A32" s="62">
        <v>12</v>
      </c>
      <c r="B32" s="96" t="s">
        <v>106</v>
      </c>
      <c r="C32" s="97"/>
      <c r="D32" s="63"/>
      <c r="E32" s="98">
        <v>0.51500000000000001</v>
      </c>
      <c r="F32" s="98">
        <v>5.57E-2</v>
      </c>
      <c r="G32" s="98">
        <v>2.87E-2</v>
      </c>
      <c r="H32" s="93"/>
      <c r="I32" s="99"/>
    </row>
    <row r="33" spans="1:9" x14ac:dyDescent="0.25">
      <c r="A33" s="62">
        <v>13</v>
      </c>
      <c r="B33" s="97" t="s">
        <v>107</v>
      </c>
      <c r="C33" s="97"/>
      <c r="D33" s="63"/>
      <c r="E33" s="100">
        <v>0.48499999999999999</v>
      </c>
      <c r="F33" s="100">
        <v>9.8000000000000004E-2</v>
      </c>
      <c r="G33" s="100">
        <v>4.7500000000000001E-2</v>
      </c>
      <c r="H33" s="93"/>
      <c r="I33" s="99"/>
    </row>
    <row r="34" spans="1:9" x14ac:dyDescent="0.25">
      <c r="A34" s="62">
        <v>14</v>
      </c>
      <c r="B34" s="97" t="s">
        <v>108</v>
      </c>
      <c r="C34" s="97"/>
      <c r="D34" s="63"/>
      <c r="E34" s="101">
        <v>1</v>
      </c>
      <c r="F34" s="102"/>
      <c r="G34" s="101">
        <v>7.6200000000000004E-2</v>
      </c>
      <c r="H34" s="63"/>
      <c r="I34" s="99"/>
    </row>
    <row r="35" spans="1:9" ht="16.5" thickBot="1" x14ac:dyDescent="0.3">
      <c r="A35" s="62"/>
      <c r="B35" s="103"/>
      <c r="C35" s="103"/>
      <c r="D35" s="103"/>
      <c r="E35" s="103"/>
      <c r="F35" s="103"/>
      <c r="G35" s="103"/>
      <c r="H35" s="103"/>
      <c r="I35" s="61"/>
    </row>
  </sheetData>
  <mergeCells count="5">
    <mergeCell ref="A1:I1"/>
    <mergeCell ref="A2:I2"/>
    <mergeCell ref="A3:I3"/>
    <mergeCell ref="E14:F14"/>
    <mergeCell ref="E28:G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2692C1-254D-4085-9DD7-B10E7237D0B3}"/>
</file>

<file path=customXml/itemProps2.xml><?xml version="1.0" encoding="utf-8"?>
<ds:datastoreItem xmlns:ds="http://schemas.openxmlformats.org/officeDocument/2006/customXml" ds:itemID="{DD72B4A2-BE1A-4B66-BE71-7EBC39C053CE}"/>
</file>

<file path=customXml/itemProps3.xml><?xml version="1.0" encoding="utf-8"?>
<ds:datastoreItem xmlns:ds="http://schemas.openxmlformats.org/officeDocument/2006/customXml" ds:itemID="{36A0B1E6-675F-4F19-A7A6-06DC62F67382}"/>
</file>

<file path=customXml/itemProps4.xml><?xml version="1.0" encoding="utf-8"?>
<ds:datastoreItem xmlns:ds="http://schemas.openxmlformats.org/officeDocument/2006/customXml" ds:itemID="{69AD2230-7106-42E6-AD52-7907214DF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 139 Energy Charge Cr</vt:lpstr>
      <vt:lpstr>SEF-23.01E (Exhibit A-1)</vt:lpstr>
      <vt:lpstr>BDJ-3 (Peak Credit)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dcterms:created xsi:type="dcterms:W3CDTF">2019-06-14T17:23:03Z</dcterms:created>
  <dcterms:modified xsi:type="dcterms:W3CDTF">2020-02-28T21:25:40Z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