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7995"/>
  </bookViews>
  <sheets>
    <sheet name="Exh SC-4" sheetId="1" r:id="rId1"/>
  </sheets>
  <definedNames>
    <definedName name="_xlnm.Print_Area" localSheetId="0">'Exh SC-4'!$A$1:$P$47</definedName>
  </definedNames>
  <calcPr calcId="125725" calcMode="manual"/>
</workbook>
</file>

<file path=xl/calcChain.xml><?xml version="1.0" encoding="utf-8"?>
<calcChain xmlns="http://schemas.openxmlformats.org/spreadsheetml/2006/main">
  <c r="A28" i="1"/>
  <c r="A27"/>
  <c r="A25"/>
  <c r="J27"/>
  <c r="N27" s="1"/>
  <c r="P27" s="1"/>
  <c r="A11" l="1"/>
  <c r="A12" s="1"/>
  <c r="A13" s="1"/>
  <c r="A14" s="1"/>
  <c r="A15" s="1"/>
  <c r="A16" s="1"/>
  <c r="A17" s="1"/>
  <c r="A18" s="1"/>
  <c r="A19" s="1"/>
  <c r="A20" s="1"/>
  <c r="A24" s="1"/>
  <c r="A26" s="1"/>
  <c r="J38"/>
  <c r="N38" s="1"/>
  <c r="J25"/>
  <c r="N25" s="1"/>
  <c r="J26"/>
  <c r="N26" s="1"/>
  <c r="J33"/>
  <c r="N33" s="1"/>
  <c r="N30"/>
  <c r="J40"/>
  <c r="N40" s="1"/>
  <c r="J39"/>
  <c r="N39" s="1"/>
  <c r="J32"/>
  <c r="N32" s="1"/>
  <c r="N31"/>
  <c r="N18"/>
  <c r="J29"/>
  <c r="N29" s="1"/>
  <c r="N28"/>
  <c r="J24"/>
  <c r="N24" s="1"/>
  <c r="J14"/>
  <c r="N14" s="1"/>
  <c r="J13"/>
  <c r="N13" s="1"/>
  <c r="J12"/>
  <c r="N12" s="1"/>
  <c r="J11"/>
  <c r="N11" s="1"/>
  <c r="J10"/>
  <c r="N10" s="1"/>
  <c r="N19"/>
  <c r="N17"/>
  <c r="N16"/>
  <c r="N15"/>
  <c r="N41" l="1"/>
  <c r="A29"/>
  <c r="A30" s="1"/>
  <c r="A31" s="1"/>
  <c r="A32" s="1"/>
  <c r="A33" s="1"/>
  <c r="A34" s="1"/>
  <c r="A38" s="1"/>
  <c r="A39" s="1"/>
  <c r="A40" s="1"/>
  <c r="A41" s="1"/>
  <c r="A43" s="1"/>
  <c r="P31"/>
  <c r="P33"/>
  <c r="N20"/>
  <c r="N34"/>
  <c r="P20" l="1"/>
  <c r="P41"/>
  <c r="P43" s="1"/>
  <c r="N43"/>
</calcChain>
</file>

<file path=xl/sharedStrings.xml><?xml version="1.0" encoding="utf-8"?>
<sst xmlns="http://schemas.openxmlformats.org/spreadsheetml/2006/main" count="52" uniqueCount="48">
  <si>
    <t>PacifiCorp</t>
  </si>
  <si>
    <t>Revenue</t>
  </si>
  <si>
    <t>O&amp;M Expenses</t>
  </si>
  <si>
    <t>Depreciation Expense</t>
  </si>
  <si>
    <t>Property Taxes</t>
  </si>
  <si>
    <t>NOI</t>
  </si>
  <si>
    <t>Rate</t>
  </si>
  <si>
    <t>Base</t>
  </si>
  <si>
    <t>Requirement</t>
  </si>
  <si>
    <t>Net Power Costs</t>
  </si>
  <si>
    <t>Plant In Service</t>
  </si>
  <si>
    <t>Accum Depreciation</t>
  </si>
  <si>
    <t>Working Capital</t>
  </si>
  <si>
    <t>Other Misc. Rate Base</t>
  </si>
  <si>
    <t>Gross</t>
  </si>
  <si>
    <t>Plant Additions - Depreciation Expense</t>
  </si>
  <si>
    <t>Adjustment to Y/E Plant Balance</t>
  </si>
  <si>
    <t>Working Capital ( Remove Company Changes)</t>
  </si>
  <si>
    <t>Uncollectible Expense</t>
  </si>
  <si>
    <t>Employee Headcount Reduction</t>
  </si>
  <si>
    <t>Executive Comp Adjusted to Market Pay</t>
  </si>
  <si>
    <t>Jim Bridger- Remove Turbine Write-off in Rate Base</t>
  </si>
  <si>
    <t>Liability Insurance Normalization</t>
  </si>
  <si>
    <t>Total Adjustment to Company Filed Revenue Requirement</t>
  </si>
  <si>
    <t>BPA Trans Rate Increases Removed - Speculative</t>
  </si>
  <si>
    <t>NPC -  QFs outside of WA Removed</t>
  </si>
  <si>
    <t>NPC - Company Updated Prices and Adjustments</t>
  </si>
  <si>
    <t>NPC - Hedging Losses Removed</t>
  </si>
  <si>
    <t>Plant Additions (Removed after Feb 2013)</t>
  </si>
  <si>
    <t>Subtotal</t>
  </si>
  <si>
    <t>Remove MEHC Holding Company Allocated. Comp</t>
  </si>
  <si>
    <t>Line #</t>
  </si>
  <si>
    <t>Docket U-130043</t>
  </si>
  <si>
    <t>Public Counsel Adjustments to Revenue Requirement - Summary</t>
  </si>
  <si>
    <t>Category</t>
  </si>
  <si>
    <t>(A)</t>
  </si>
  <si>
    <t>(B)</t>
  </si>
  <si>
    <t>( C)</t>
  </si>
  <si>
    <t>(D)</t>
  </si>
  <si>
    <t>(E)</t>
  </si>
  <si>
    <t>(F)</t>
  </si>
  <si>
    <t>Source:</t>
  </si>
  <si>
    <r>
      <t xml:space="preserve">Labor &amp; Executive Compensation: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</si>
  <si>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Changes to ProForma Adjustments: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</si>
  <si>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Changes to Allocation Factors: </t>
    </r>
    <r>
      <rPr>
        <b/>
        <vertAlign val="superscript"/>
        <sz val="10"/>
        <color theme="1"/>
        <rFont val="Arial"/>
        <family val="2"/>
      </rPr>
      <t>1</t>
    </r>
  </si>
  <si>
    <t>(1) PC-WCA-WP1-10.</t>
  </si>
  <si>
    <t>Exhibit No. SC-4</t>
  </si>
  <si>
    <t>(2) Exhibit SC-5 to SC-15.</t>
  </si>
</sst>
</file>

<file path=xl/styles.xml><?xml version="1.0" encoding="utf-8"?>
<styleSheet xmlns="http://schemas.openxmlformats.org/spreadsheetml/2006/main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-* #,##0\ &quot;F&quot;_-;\-* #,##0\ &quot;F&quot;_-;_-* &quot;-&quot;\ &quot;F&quot;_-;_-@_-"/>
    <numFmt numFmtId="167" formatCode="&quot;$&quot;###0;[Red]\(&quot;$&quot;###0\)"/>
    <numFmt numFmtId="168" formatCode="&quot;$&quot;#,##0\ ;\(&quot;$&quot;#,##0\)"/>
    <numFmt numFmtId="169" formatCode="########\-###\-###"/>
    <numFmt numFmtId="170" formatCode="0.0"/>
    <numFmt numFmtId="171" formatCode="#,##0.000;[Red]\-#,##0.000"/>
    <numFmt numFmtId="172" formatCode="#,##0.0_);\(#,##0.0\);\-\ ;"/>
    <numFmt numFmtId="173" formatCode="#,##0.0000"/>
    <numFmt numFmtId="174" formatCode="mmm\ dd\,\ yyyy"/>
    <numFmt numFmtId="175" formatCode="General_)"/>
    <numFmt numFmtId="176" formatCode="_(* #,##0_);[Red]_(* \(#,##0\);_(* &quot;-&quot;_);_(@_)"/>
  </numFmts>
  <fonts count="4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0"/>
      <color indexed="8"/>
      <name val="Helv"/>
    </font>
    <font>
      <sz val="11"/>
      <color theme="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0"/>
      <color indexed="24"/>
      <name val="Courier New"/>
      <family val="3"/>
    </font>
    <font>
      <sz val="8"/>
      <name val="Helv"/>
    </font>
    <font>
      <sz val="7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11"/>
      <color indexed="8"/>
      <name val="TimesNewRomanPS"/>
    </font>
    <font>
      <sz val="12"/>
      <name val="Times New Roman"/>
      <family val="1"/>
    </font>
    <font>
      <sz val="10"/>
      <color indexed="11"/>
      <name val="Genev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b/>
      <sz val="16"/>
      <color indexed="23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0"/>
      <name val="Arial"/>
      <family val="2"/>
    </font>
    <font>
      <sz val="10"/>
      <name val="LinePrinter"/>
      <family val="3"/>
    </font>
    <font>
      <sz val="8"/>
      <color indexed="12"/>
      <name val="Arial"/>
      <family val="2"/>
    </font>
    <font>
      <sz val="10"/>
      <color theme="1"/>
      <name val="Calibri"/>
      <family val="2"/>
      <scheme val="minor"/>
    </font>
    <font>
      <b/>
      <i/>
      <sz val="8"/>
      <color indexed="18"/>
      <name val="Helv"/>
    </font>
    <font>
      <sz val="8"/>
      <color theme="1"/>
      <name val="Courier New"/>
      <family val="2"/>
    </font>
    <font>
      <sz val="10"/>
      <color theme="1"/>
      <name val="Arial Narrow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vertAlign val="superscript"/>
      <sz val="10"/>
      <color theme="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3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" fontId="6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9" fillId="0" borderId="0"/>
    <xf numFmtId="0" fontId="9" fillId="0" borderId="0"/>
    <xf numFmtId="3" fontId="10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11" fillId="0" borderId="0" applyFont="0" applyFill="0" applyBorder="0" applyProtection="0">
      <alignment horizontal="right"/>
    </xf>
    <xf numFmtId="5" fontId="9" fillId="0" borderId="0"/>
    <xf numFmtId="16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/>
    <xf numFmtId="0" fontId="10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left"/>
    </xf>
    <xf numFmtId="38" fontId="13" fillId="15" borderId="0" applyNumberFormat="0" applyBorder="0" applyAlignment="0" applyProtection="0"/>
    <xf numFmtId="0" fontId="14" fillId="0" borderId="0"/>
    <xf numFmtId="0" fontId="15" fillId="0" borderId="3" applyNumberFormat="0" applyAlignment="0" applyProtection="0">
      <alignment horizontal="left" vertical="center"/>
    </xf>
    <xf numFmtId="0" fontId="15" fillId="0" borderId="4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10" fontId="13" fillId="16" borderId="5" applyNumberFormat="0" applyBorder="0" applyAlignment="0" applyProtection="0"/>
    <xf numFmtId="169" fontId="5" fillId="0" borderId="0"/>
    <xf numFmtId="170" fontId="17" fillId="0" borderId="0" applyNumberFormat="0" applyFill="0" applyBorder="0" applyAlignment="0" applyProtection="0"/>
    <xf numFmtId="37" fontId="18" fillId="0" borderId="0" applyNumberFormat="0" applyFill="0" applyBorder="0"/>
    <xf numFmtId="0" fontId="13" fillId="0" borderId="6" applyNumberFormat="0" applyBorder="0" applyAlignment="0"/>
    <xf numFmtId="171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37" fontId="9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172" fontId="19" fillId="0" borderId="0" applyFont="0" applyFill="0" applyBorder="0" applyProtection="0"/>
    <xf numFmtId="12" fontId="15" fillId="17" borderId="7">
      <alignment horizontal="left"/>
    </xf>
    <xf numFmtId="0" fontId="9" fillId="0" borderId="0"/>
    <xf numFmtId="0" fontId="9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/>
    <xf numFmtId="4" fontId="21" fillId="18" borderId="8" applyNumberFormat="0" applyProtection="0">
      <alignment vertical="center"/>
    </xf>
    <xf numFmtId="4" fontId="22" fillId="18" borderId="8" applyNumberFormat="0" applyProtection="0">
      <alignment vertical="center"/>
    </xf>
    <xf numFmtId="4" fontId="21" fillId="18" borderId="8" applyNumberFormat="0" applyProtection="0">
      <alignment horizontal="left" vertical="center" indent="1"/>
    </xf>
    <xf numFmtId="4" fontId="23" fillId="18" borderId="9" applyNumberFormat="0" applyProtection="0">
      <alignment horizontal="left" vertical="center" indent="1"/>
    </xf>
    <xf numFmtId="4" fontId="23" fillId="18" borderId="9" applyNumberFormat="0" applyProtection="0">
      <alignment horizontal="left" vertical="center" indent="1"/>
    </xf>
    <xf numFmtId="4" fontId="23" fillId="18" borderId="9" applyNumberFormat="0" applyProtection="0">
      <alignment horizontal="left" vertical="center" indent="1"/>
    </xf>
    <xf numFmtId="4" fontId="23" fillId="18" borderId="9" applyNumberFormat="0" applyProtection="0">
      <alignment horizontal="left" vertical="center" indent="1"/>
    </xf>
    <xf numFmtId="4" fontId="21" fillId="18" borderId="8" applyNumberFormat="0" applyProtection="0">
      <alignment horizontal="left" vertical="center" indent="1"/>
    </xf>
    <xf numFmtId="0" fontId="5" fillId="19" borderId="8" applyNumberFormat="0" applyProtection="0">
      <alignment horizontal="left" vertical="center" indent="1"/>
    </xf>
    <xf numFmtId="0" fontId="5" fillId="19" borderId="8" applyNumberFormat="0" applyProtection="0">
      <alignment horizontal="left" vertical="center" indent="1"/>
    </xf>
    <xf numFmtId="4" fontId="23" fillId="20" borderId="9" applyNumberFormat="0" applyProtection="0"/>
    <xf numFmtId="4" fontId="23" fillId="20" borderId="9" applyNumberFormat="0" applyProtection="0"/>
    <xf numFmtId="4" fontId="23" fillId="20" borderId="9" applyNumberFormat="0" applyProtection="0"/>
    <xf numFmtId="4" fontId="21" fillId="21" borderId="8" applyNumberFormat="0" applyProtection="0">
      <alignment horizontal="right" vertical="center"/>
    </xf>
    <xf numFmtId="4" fontId="21" fillId="22" borderId="8" applyNumberFormat="0" applyProtection="0">
      <alignment horizontal="right" vertical="center"/>
    </xf>
    <xf numFmtId="4" fontId="21" fillId="23" borderId="8" applyNumberFormat="0" applyProtection="0">
      <alignment horizontal="right" vertical="center"/>
    </xf>
    <xf numFmtId="4" fontId="21" fillId="24" borderId="8" applyNumberFormat="0" applyProtection="0">
      <alignment horizontal="right" vertical="center"/>
    </xf>
    <xf numFmtId="4" fontId="21" fillId="25" borderId="8" applyNumberFormat="0" applyProtection="0">
      <alignment horizontal="right" vertical="center"/>
    </xf>
    <xf numFmtId="4" fontId="21" fillId="26" borderId="8" applyNumberFormat="0" applyProtection="0">
      <alignment horizontal="right" vertical="center"/>
    </xf>
    <xf numFmtId="4" fontId="21" fillId="27" borderId="8" applyNumberFormat="0" applyProtection="0">
      <alignment horizontal="right" vertical="center"/>
    </xf>
    <xf numFmtId="4" fontId="21" fillId="28" borderId="8" applyNumberFormat="0" applyProtection="0">
      <alignment horizontal="right" vertical="center"/>
    </xf>
    <xf numFmtId="4" fontId="21" fillId="29" borderId="8" applyNumberFormat="0" applyProtection="0">
      <alignment horizontal="right" vertical="center"/>
    </xf>
    <xf numFmtId="4" fontId="23" fillId="30" borderId="8" applyNumberFormat="0" applyProtection="0">
      <alignment horizontal="left" vertical="center" indent="1"/>
    </xf>
    <xf numFmtId="4" fontId="21" fillId="31" borderId="10" applyNumberFormat="0" applyProtection="0">
      <alignment horizontal="left" vertical="center" indent="1"/>
    </xf>
    <xf numFmtId="4" fontId="21" fillId="32" borderId="0" applyNumberFormat="0" applyProtection="0">
      <alignment horizontal="left" indent="1"/>
    </xf>
    <xf numFmtId="4" fontId="21" fillId="32" borderId="0" applyNumberFormat="0" applyProtection="0">
      <alignment horizontal="left" indent="1"/>
    </xf>
    <xf numFmtId="4" fontId="21" fillId="32" borderId="0" applyNumberFormat="0" applyProtection="0">
      <alignment horizontal="left" indent="1"/>
    </xf>
    <xf numFmtId="4" fontId="21" fillId="32" borderId="0" applyNumberFormat="0" applyProtection="0">
      <alignment horizontal="left" indent="1"/>
    </xf>
    <xf numFmtId="4" fontId="24" fillId="33" borderId="0" applyNumberFormat="0" applyProtection="0">
      <alignment horizontal="left" vertical="center" indent="1"/>
    </xf>
    <xf numFmtId="4" fontId="24" fillId="33" borderId="0" applyNumberFormat="0" applyProtection="0">
      <alignment horizontal="left" vertical="center" indent="1"/>
    </xf>
    <xf numFmtId="4" fontId="24" fillId="33" borderId="0" applyNumberFormat="0" applyProtection="0">
      <alignment horizontal="left" vertical="center" indent="1"/>
    </xf>
    <xf numFmtId="4" fontId="24" fillId="33" borderId="0" applyNumberFormat="0" applyProtection="0">
      <alignment horizontal="left" vertical="center" indent="1"/>
    </xf>
    <xf numFmtId="0" fontId="5" fillId="19" borderId="8" applyNumberFormat="0" applyProtection="0">
      <alignment horizontal="left" vertical="center" indent="1"/>
    </xf>
    <xf numFmtId="0" fontId="5" fillId="19" borderId="8" applyNumberFormat="0" applyProtection="0">
      <alignment horizontal="left" vertical="center" indent="1"/>
    </xf>
    <xf numFmtId="4" fontId="21" fillId="31" borderId="8" applyNumberFormat="0" applyProtection="0">
      <alignment horizontal="left" vertical="center" indent="1"/>
    </xf>
    <xf numFmtId="4" fontId="21" fillId="31" borderId="8" applyNumberFormat="0" applyProtection="0">
      <alignment horizontal="left" vertical="center" indent="1"/>
    </xf>
    <xf numFmtId="4" fontId="25" fillId="34" borderId="0" applyNumberFormat="0" applyProtection="0">
      <alignment horizontal="left" indent="1"/>
    </xf>
    <xf numFmtId="4" fontId="25" fillId="34" borderId="0" applyNumberFormat="0" applyProtection="0">
      <alignment horizontal="left" indent="1"/>
    </xf>
    <xf numFmtId="4" fontId="25" fillId="34" borderId="0" applyNumberFormat="0" applyProtection="0">
      <alignment horizontal="left" indent="1"/>
    </xf>
    <xf numFmtId="4" fontId="25" fillId="34" borderId="0" applyNumberFormat="0" applyProtection="0">
      <alignment horizontal="left" indent="1"/>
    </xf>
    <xf numFmtId="4" fontId="25" fillId="34" borderId="0" applyNumberFormat="0" applyProtection="0">
      <alignment horizontal="left" indent="1"/>
    </xf>
    <xf numFmtId="4" fontId="25" fillId="34" borderId="0" applyNumberFormat="0" applyProtection="0">
      <alignment horizontal="left" indent="1"/>
    </xf>
    <xf numFmtId="4" fontId="25" fillId="34" borderId="0" applyNumberFormat="0" applyProtection="0">
      <alignment horizontal="left" indent="1"/>
    </xf>
    <xf numFmtId="4" fontId="21" fillId="35" borderId="8" applyNumberFormat="0" applyProtection="0">
      <alignment horizontal="left" vertical="center" indent="1"/>
    </xf>
    <xf numFmtId="4" fontId="21" fillId="35" borderId="8" applyNumberFormat="0" applyProtection="0">
      <alignment horizontal="left" vertical="center" indent="1"/>
    </xf>
    <xf numFmtId="4" fontId="26" fillId="36" borderId="0" applyNumberFormat="0" applyProtection="0"/>
    <xf numFmtId="4" fontId="26" fillId="36" borderId="0" applyNumberFormat="0" applyProtection="0"/>
    <xf numFmtId="4" fontId="26" fillId="36" borderId="0" applyNumberFormat="0" applyProtection="0"/>
    <xf numFmtId="4" fontId="26" fillId="36" borderId="0" applyNumberFormat="0" applyProtection="0"/>
    <xf numFmtId="4" fontId="26" fillId="36" borderId="0" applyNumberFormat="0" applyProtection="0"/>
    <xf numFmtId="4" fontId="26" fillId="36" borderId="0" applyNumberFormat="0" applyProtection="0"/>
    <xf numFmtId="4" fontId="26" fillId="36" borderId="0" applyNumberFormat="0" applyProtection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3" borderId="9" applyNumberFormat="0" applyProtection="0">
      <alignment horizontal="left" vertical="center" indent="1"/>
    </xf>
    <xf numFmtId="0" fontId="5" fillId="33" borderId="9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3" borderId="9" applyNumberFormat="0" applyProtection="0">
      <alignment horizontal="left" vertical="top" indent="1"/>
    </xf>
    <xf numFmtId="0" fontId="5" fillId="33" borderId="9" applyNumberFormat="0" applyProtection="0">
      <alignment horizontal="left" vertical="top" indent="1"/>
    </xf>
    <xf numFmtId="0" fontId="5" fillId="17" borderId="8" applyNumberFormat="0" applyProtection="0">
      <alignment horizontal="left" vertical="center" indent="1"/>
    </xf>
    <xf numFmtId="0" fontId="5" fillId="17" borderId="8" applyNumberFormat="0" applyProtection="0">
      <alignment horizontal="left" vertical="center" indent="1"/>
    </xf>
    <xf numFmtId="0" fontId="5" fillId="20" borderId="9" applyNumberFormat="0" applyProtection="0">
      <alignment horizontal="left" vertical="center" indent="1"/>
    </xf>
    <xf numFmtId="0" fontId="5" fillId="20" borderId="9" applyNumberFormat="0" applyProtection="0">
      <alignment horizontal="left" vertical="center" indent="1"/>
    </xf>
    <xf numFmtId="0" fontId="5" fillId="17" borderId="8" applyNumberFormat="0" applyProtection="0">
      <alignment horizontal="left" vertical="center" indent="1"/>
    </xf>
    <xf numFmtId="0" fontId="5" fillId="17" borderId="8" applyNumberFormat="0" applyProtection="0">
      <alignment horizontal="left" vertical="center" indent="1"/>
    </xf>
    <xf numFmtId="0" fontId="5" fillId="20" borderId="9" applyNumberFormat="0" applyProtection="0">
      <alignment horizontal="left" vertical="top" indent="1"/>
    </xf>
    <xf numFmtId="0" fontId="5" fillId="20" borderId="9" applyNumberFormat="0" applyProtection="0">
      <alignment horizontal="left" vertical="top" indent="1"/>
    </xf>
    <xf numFmtId="0" fontId="5" fillId="15" borderId="8" applyNumberFormat="0" applyProtection="0">
      <alignment horizontal="left" vertical="center" indent="1"/>
    </xf>
    <xf numFmtId="0" fontId="5" fillId="15" borderId="8" applyNumberFormat="0" applyProtection="0">
      <alignment horizontal="left" vertical="center" indent="1"/>
    </xf>
    <xf numFmtId="0" fontId="5" fillId="37" borderId="9" applyNumberFormat="0" applyProtection="0">
      <alignment horizontal="left" vertical="center" indent="1"/>
    </xf>
    <xf numFmtId="0" fontId="5" fillId="37" borderId="9" applyNumberFormat="0" applyProtection="0">
      <alignment horizontal="left" vertical="center" indent="1"/>
    </xf>
    <xf numFmtId="0" fontId="5" fillId="15" borderId="8" applyNumberFormat="0" applyProtection="0">
      <alignment horizontal="left" vertical="center" indent="1"/>
    </xf>
    <xf numFmtId="0" fontId="5" fillId="15" borderId="8" applyNumberFormat="0" applyProtection="0">
      <alignment horizontal="left" vertical="center" indent="1"/>
    </xf>
    <xf numFmtId="0" fontId="5" fillId="37" borderId="9" applyNumberFormat="0" applyProtection="0">
      <alignment horizontal="left" vertical="top" indent="1"/>
    </xf>
    <xf numFmtId="0" fontId="5" fillId="37" borderId="9" applyNumberFormat="0" applyProtection="0">
      <alignment horizontal="left" vertical="top" indent="1"/>
    </xf>
    <xf numFmtId="0" fontId="5" fillId="19" borderId="8" applyNumberFormat="0" applyProtection="0">
      <alignment horizontal="left" vertical="center" indent="1"/>
    </xf>
    <xf numFmtId="0" fontId="5" fillId="19" borderId="8" applyNumberFormat="0" applyProtection="0">
      <alignment horizontal="left" vertical="center" indent="1"/>
    </xf>
    <xf numFmtId="0" fontId="5" fillId="38" borderId="9" applyNumberFormat="0" applyProtection="0">
      <alignment horizontal="left" vertical="center" indent="1"/>
    </xf>
    <xf numFmtId="0" fontId="5" fillId="38" borderId="9" applyNumberFormat="0" applyProtection="0">
      <alignment horizontal="left" vertical="center" indent="1"/>
    </xf>
    <xf numFmtId="0" fontId="5" fillId="19" borderId="8" applyNumberFormat="0" applyProtection="0">
      <alignment horizontal="left" vertical="center" indent="1"/>
    </xf>
    <xf numFmtId="0" fontId="5" fillId="19" borderId="8" applyNumberFormat="0" applyProtection="0">
      <alignment horizontal="left" vertical="center" indent="1"/>
    </xf>
    <xf numFmtId="0" fontId="5" fillId="38" borderId="9" applyNumberFormat="0" applyProtection="0">
      <alignment horizontal="left" vertical="top" indent="1"/>
    </xf>
    <xf numFmtId="0" fontId="5" fillId="38" borderId="9" applyNumberFormat="0" applyProtection="0">
      <alignment horizontal="left" vertical="top" indent="1"/>
    </xf>
    <xf numFmtId="4" fontId="21" fillId="16" borderId="8" applyNumberFormat="0" applyProtection="0">
      <alignment vertical="center"/>
    </xf>
    <xf numFmtId="4" fontId="22" fillId="16" borderId="8" applyNumberFormat="0" applyProtection="0">
      <alignment vertical="center"/>
    </xf>
    <xf numFmtId="4" fontId="21" fillId="16" borderId="8" applyNumberFormat="0" applyProtection="0">
      <alignment horizontal="left" vertical="center" indent="1"/>
    </xf>
    <xf numFmtId="4" fontId="21" fillId="16" borderId="8" applyNumberFormat="0" applyProtection="0">
      <alignment horizontal="left" vertical="center" indent="1"/>
    </xf>
    <xf numFmtId="4" fontId="21" fillId="32" borderId="9" applyNumberFormat="0" applyProtection="0">
      <alignment horizontal="right" vertical="center"/>
    </xf>
    <xf numFmtId="4" fontId="21" fillId="32" borderId="9" applyNumberFormat="0" applyProtection="0">
      <alignment horizontal="right" vertical="center"/>
    </xf>
    <xf numFmtId="4" fontId="21" fillId="31" borderId="8" applyNumberFormat="0" applyProtection="0">
      <alignment horizontal="right" vertical="center"/>
    </xf>
    <xf numFmtId="4" fontId="21" fillId="0" borderId="9" applyNumberFormat="0" applyProtection="0">
      <alignment horizontal="right" vertical="center"/>
    </xf>
    <xf numFmtId="4" fontId="21" fillId="0" borderId="9" applyNumberFormat="0" applyProtection="0">
      <alignment horizontal="right" vertical="center"/>
    </xf>
    <xf numFmtId="4" fontId="22" fillId="31" borderId="8" applyNumberFormat="0" applyProtection="0">
      <alignment horizontal="right" vertical="center"/>
    </xf>
    <xf numFmtId="4" fontId="21" fillId="0" borderId="9" applyNumberFormat="0" applyProtection="0">
      <alignment horizontal="left" vertical="center" indent="1"/>
    </xf>
    <xf numFmtId="0" fontId="5" fillId="19" borderId="8" applyNumberFormat="0" applyProtection="0">
      <alignment horizontal="left" vertical="center" indent="1"/>
    </xf>
    <xf numFmtId="4" fontId="21" fillId="0" borderId="9" applyNumberFormat="0" applyProtection="0">
      <alignment horizontal="left" vertical="center" indent="1"/>
    </xf>
    <xf numFmtId="0" fontId="5" fillId="19" borderId="8" applyNumberFormat="0" applyProtection="0">
      <alignment horizontal="left" vertical="center" indent="1"/>
    </xf>
    <xf numFmtId="4" fontId="21" fillId="0" borderId="9" applyNumberFormat="0" applyProtection="0">
      <alignment horizontal="left" vertical="center" indent="1"/>
    </xf>
    <xf numFmtId="0" fontId="5" fillId="19" borderId="8" applyNumberFormat="0" applyProtection="0">
      <alignment horizontal="left" vertical="center" indent="1"/>
    </xf>
    <xf numFmtId="0" fontId="5" fillId="19" borderId="8" applyNumberFormat="0" applyProtection="0">
      <alignment horizontal="left" vertical="center" indent="1"/>
    </xf>
    <xf numFmtId="0" fontId="21" fillId="20" borderId="9" applyNumberFormat="0" applyProtection="0">
      <alignment horizontal="left" vertical="top"/>
    </xf>
    <xf numFmtId="0" fontId="21" fillId="20" borderId="9" applyNumberFormat="0" applyProtection="0">
      <alignment horizontal="left" vertical="top"/>
    </xf>
    <xf numFmtId="0" fontId="21" fillId="20" borderId="9" applyNumberFormat="0" applyProtection="0">
      <alignment horizontal="left" vertical="top"/>
    </xf>
    <xf numFmtId="0" fontId="27" fillId="0" borderId="0"/>
    <xf numFmtId="0" fontId="27" fillId="0" borderId="0"/>
    <xf numFmtId="4" fontId="28" fillId="39" borderId="0" applyNumberFormat="0" applyProtection="0">
      <alignment horizontal="left"/>
    </xf>
    <xf numFmtId="4" fontId="28" fillId="39" borderId="0" applyNumberFormat="0" applyProtection="0">
      <alignment horizontal="left"/>
    </xf>
    <xf numFmtId="4" fontId="28" fillId="39" borderId="0" applyNumberFormat="0" applyProtection="0">
      <alignment horizontal="left"/>
    </xf>
    <xf numFmtId="4" fontId="28" fillId="39" borderId="0" applyNumberFormat="0" applyProtection="0">
      <alignment horizontal="left"/>
    </xf>
    <xf numFmtId="4" fontId="28" fillId="39" borderId="0" applyNumberFormat="0" applyProtection="0">
      <alignment horizontal="left"/>
    </xf>
    <xf numFmtId="4" fontId="28" fillId="39" borderId="0" applyNumberFormat="0" applyProtection="0">
      <alignment horizontal="left"/>
    </xf>
    <xf numFmtId="4" fontId="28" fillId="39" borderId="0" applyNumberFormat="0" applyProtection="0">
      <alignment horizontal="left"/>
    </xf>
    <xf numFmtId="4" fontId="29" fillId="31" borderId="8" applyNumberFormat="0" applyProtection="0">
      <alignment horizontal="right" vertical="center"/>
    </xf>
    <xf numFmtId="37" fontId="30" fillId="40" borderId="0" applyNumberFormat="0" applyFont="0" applyBorder="0" applyAlignment="0" applyProtection="0"/>
    <xf numFmtId="173" fontId="5" fillId="0" borderId="11">
      <alignment horizontal="justify" vertical="top" wrapText="1"/>
    </xf>
    <xf numFmtId="0" fontId="5" fillId="0" borderId="0">
      <alignment horizontal="left" wrapText="1"/>
    </xf>
    <xf numFmtId="174" fontId="5" fillId="0" borderId="0" applyFill="0" applyBorder="0" applyAlignment="0" applyProtection="0">
      <alignment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5">
      <alignment horizontal="center" vertical="center" wrapText="1"/>
    </xf>
    <xf numFmtId="0" fontId="9" fillId="0" borderId="12"/>
    <xf numFmtId="175" fontId="32" fillId="0" borderId="0">
      <alignment horizontal="left"/>
    </xf>
    <xf numFmtId="0" fontId="9" fillId="0" borderId="13"/>
    <xf numFmtId="37" fontId="13" fillId="18" borderId="0" applyNumberFormat="0" applyBorder="0" applyAlignment="0" applyProtection="0"/>
    <xf numFmtId="37" fontId="13" fillId="0" borderId="0"/>
    <xf numFmtId="3" fontId="33" fillId="41" borderId="14" applyProtection="0"/>
    <xf numFmtId="0" fontId="5" fillId="0" borderId="0"/>
    <xf numFmtId="176" fontId="5" fillId="0" borderId="0"/>
    <xf numFmtId="43" fontId="5" fillId="0" borderId="0" applyFont="0" applyFill="0" applyBorder="0" applyAlignment="0" applyProtection="0"/>
    <xf numFmtId="0" fontId="35" fillId="0" borderId="0" applyNumberFormat="0" applyFill="0" applyBorder="0" applyAlignment="0">
      <protection locked="0"/>
    </xf>
    <xf numFmtId="9" fontId="5" fillId="0" borderId="0" applyFont="0" applyFill="0" applyBorder="0" applyAlignment="0" applyProtection="0"/>
    <xf numFmtId="0" fontId="34" fillId="0" borderId="0"/>
    <xf numFmtId="43" fontId="3" fillId="0" borderId="0" applyFont="0" applyFill="0" applyBorder="0" applyAlignment="0" applyProtection="0"/>
    <xf numFmtId="176" fontId="5" fillId="0" borderId="0"/>
    <xf numFmtId="43" fontId="3" fillId="0" borderId="0" applyFont="0" applyFill="0" applyBorder="0" applyAlignment="0" applyProtection="0"/>
    <xf numFmtId="0" fontId="3" fillId="0" borderId="0"/>
    <xf numFmtId="0" fontId="36" fillId="0" borderId="0"/>
    <xf numFmtId="0" fontId="34" fillId="0" borderId="0"/>
    <xf numFmtId="176" fontId="5" fillId="0" borderId="0"/>
    <xf numFmtId="0" fontId="21" fillId="0" borderId="0"/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76" fontId="5" fillId="0" borderId="0"/>
    <xf numFmtId="0" fontId="37" fillId="0" borderId="0"/>
    <xf numFmtId="0" fontId="19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39" fillId="0" borderId="7">
      <alignment horizontal="center"/>
    </xf>
    <xf numFmtId="3" fontId="38" fillId="0" borderId="0" applyFont="0" applyFill="0" applyBorder="0" applyAlignment="0" applyProtection="0"/>
    <xf numFmtId="0" fontId="38" fillId="43" borderId="0" applyNumberFormat="0" applyFont="0" applyBorder="0" applyAlignment="0" applyProtection="0"/>
    <xf numFmtId="0" fontId="5" fillId="0" borderId="0"/>
  </cellStyleXfs>
  <cellXfs count="4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5" fontId="0" fillId="0" borderId="0" xfId="2" applyNumberFormat="1" applyFont="1"/>
    <xf numFmtId="0" fontId="0" fillId="0" borderId="0" xfId="0" applyBorder="1"/>
    <xf numFmtId="0" fontId="2" fillId="0" borderId="2" xfId="0" applyFont="1" applyBorder="1" applyAlignment="1">
      <alignment horizontal="center"/>
    </xf>
    <xf numFmtId="164" fontId="5" fillId="42" borderId="0" xfId="1" applyNumberFormat="1" applyFont="1" applyFill="1" applyBorder="1" applyAlignment="1">
      <alignment wrapText="1"/>
    </xf>
    <xf numFmtId="0" fontId="2" fillId="0" borderId="15" xfId="0" applyFont="1" applyBorder="1"/>
    <xf numFmtId="0" fontId="0" fillId="0" borderId="4" xfId="0" applyBorder="1"/>
    <xf numFmtId="0" fontId="0" fillId="0" borderId="16" xfId="0" applyBorder="1"/>
    <xf numFmtId="165" fontId="2" fillId="0" borderId="5" xfId="2" applyNumberFormat="1" applyFont="1" applyBorder="1"/>
    <xf numFmtId="164" fontId="0" fillId="0" borderId="0" xfId="1" applyNumberFormat="1" applyFont="1" applyBorder="1"/>
    <xf numFmtId="0" fontId="0" fillId="0" borderId="15" xfId="0" applyBorder="1"/>
    <xf numFmtId="0" fontId="2" fillId="0" borderId="4" xfId="0" applyFont="1" applyBorder="1"/>
    <xf numFmtId="164" fontId="2" fillId="0" borderId="4" xfId="1" applyNumberFormat="1" applyFont="1" applyBorder="1"/>
    <xf numFmtId="0" fontId="2" fillId="0" borderId="16" xfId="0" applyFont="1" applyBorder="1"/>
    <xf numFmtId="164" fontId="5" fillId="0" borderId="0" xfId="1" applyNumberFormat="1" applyFont="1" applyFill="1"/>
    <xf numFmtId="0" fontId="0" fillId="0" borderId="17" xfId="0" applyBorder="1"/>
    <xf numFmtId="165" fontId="0" fillId="0" borderId="0" xfId="0" applyNumberFormat="1"/>
    <xf numFmtId="164" fontId="0" fillId="0" borderId="0" xfId="0" applyNumberFormat="1"/>
    <xf numFmtId="165" fontId="1" fillId="0" borderId="0" xfId="2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right"/>
    </xf>
    <xf numFmtId="165" fontId="2" fillId="0" borderId="0" xfId="2" applyNumberFormat="1" applyFont="1" applyBorder="1"/>
    <xf numFmtId="0" fontId="0" fillId="0" borderId="0" xfId="0" applyBorder="1" applyAlignment="1">
      <alignment horizontal="center"/>
    </xf>
    <xf numFmtId="0" fontId="0" fillId="0" borderId="0" xfId="0" applyAlignment="1"/>
    <xf numFmtId="164" fontId="0" fillId="0" borderId="2" xfId="1" applyNumberFormat="1" applyFont="1" applyBorder="1"/>
    <xf numFmtId="165" fontId="0" fillId="0" borderId="2" xfId="0" applyNumberFormat="1" applyBorder="1"/>
    <xf numFmtId="165" fontId="2" fillId="0" borderId="11" xfId="2" applyNumberFormat="1" applyFont="1" applyBorder="1"/>
    <xf numFmtId="164" fontId="0" fillId="0" borderId="2" xfId="0" applyNumberFormat="1" applyBorder="1"/>
    <xf numFmtId="165" fontId="2" fillId="0" borderId="18" xfId="2" applyNumberFormat="1" applyFont="1" applyBorder="1"/>
    <xf numFmtId="0" fontId="2" fillId="0" borderId="0" xfId="0" applyFont="1" applyAlignment="1">
      <alignment horizontal="right"/>
    </xf>
    <xf numFmtId="0" fontId="0" fillId="0" borderId="0" xfId="0" applyFill="1"/>
    <xf numFmtId="165" fontId="0" fillId="0" borderId="0" xfId="2" applyNumberFormat="1" applyFont="1" applyFill="1"/>
    <xf numFmtId="164" fontId="0" fillId="0" borderId="0" xfId="1" applyNumberFormat="1" applyFont="1" applyFill="1"/>
    <xf numFmtId="0" fontId="0" fillId="0" borderId="0" xfId="0" applyAlignment="1">
      <alignment horizontal="center"/>
    </xf>
  </cellXfs>
  <cellStyles count="339">
    <cellStyle name="20% - Accent1 2" xfId="3"/>
    <cellStyle name="20% - Accent1 2 2" xfId="4"/>
    <cellStyle name="20% - Accent1 3" xfId="5"/>
    <cellStyle name="20% - Accent1 3 2" xfId="6"/>
    <cellStyle name="20% - Accent1 4" xfId="7"/>
    <cellStyle name="20% - Accent1 5" xfId="8"/>
    <cellStyle name="20% - Accent1 6" xfId="9"/>
    <cellStyle name="20% - Accent1 7" xfId="10"/>
    <cellStyle name="20% - Accent2 2" xfId="11"/>
    <cellStyle name="20% - Accent2 2 2" xfId="12"/>
    <cellStyle name="20% - Accent2 3" xfId="13"/>
    <cellStyle name="20% - Accent2 3 2" xfId="14"/>
    <cellStyle name="20% - Accent2 4" xfId="15"/>
    <cellStyle name="20% - Accent2 5" xfId="16"/>
    <cellStyle name="20% - Accent2 6" xfId="17"/>
    <cellStyle name="20% - Accent2 7" xfId="18"/>
    <cellStyle name="20% - Accent3 2" xfId="19"/>
    <cellStyle name="20% - Accent3 2 2" xfId="20"/>
    <cellStyle name="20% - Accent3 3" xfId="21"/>
    <cellStyle name="20% - Accent3 3 2" xfId="22"/>
    <cellStyle name="20% - Accent3 4" xfId="23"/>
    <cellStyle name="20% - Accent3 5" xfId="24"/>
    <cellStyle name="20% - Accent3 6" xfId="25"/>
    <cellStyle name="20% - Accent3 7" xfId="26"/>
    <cellStyle name="20% - Accent4 2" xfId="27"/>
    <cellStyle name="20% - Accent4 2 2" xfId="28"/>
    <cellStyle name="20% - Accent4 3" xfId="29"/>
    <cellStyle name="20% - Accent4 3 2" xfId="30"/>
    <cellStyle name="20% - Accent4 4" xfId="31"/>
    <cellStyle name="20% - Accent4 5" xfId="32"/>
    <cellStyle name="20% - Accent4 6" xfId="33"/>
    <cellStyle name="20% - Accent4 7" xfId="34"/>
    <cellStyle name="20% - Accent5 2" xfId="35"/>
    <cellStyle name="20% - Accent5 2 2" xfId="36"/>
    <cellStyle name="20% - Accent5 3" xfId="37"/>
    <cellStyle name="20% - Accent5 3 2" xfId="38"/>
    <cellStyle name="20% - Accent5 4" xfId="39"/>
    <cellStyle name="20% - Accent5 5" xfId="40"/>
    <cellStyle name="20% - Accent5 6" xfId="41"/>
    <cellStyle name="20% - Accent5 7" xfId="42"/>
    <cellStyle name="20% - Accent6 2" xfId="43"/>
    <cellStyle name="20% - Accent6 2 2" xfId="44"/>
    <cellStyle name="20% - Accent6 3" xfId="45"/>
    <cellStyle name="20% - Accent6 3 2" xfId="46"/>
    <cellStyle name="20% - Accent6 4" xfId="47"/>
    <cellStyle name="20% - Accent6 5" xfId="48"/>
    <cellStyle name="20% - Accent6 6" xfId="49"/>
    <cellStyle name="20% - Accent6 7" xfId="50"/>
    <cellStyle name="40% - Accent1 2" xfId="51"/>
    <cellStyle name="40% - Accent1 2 2" xfId="52"/>
    <cellStyle name="40% - Accent1 3" xfId="53"/>
    <cellStyle name="40% - Accent1 3 2" xfId="54"/>
    <cellStyle name="40% - Accent1 4" xfId="55"/>
    <cellStyle name="40% - Accent1 5" xfId="56"/>
    <cellStyle name="40% - Accent1 6" xfId="57"/>
    <cellStyle name="40% - Accent1 7" xfId="58"/>
    <cellStyle name="40% - Accent2 2" xfId="59"/>
    <cellStyle name="40% - Accent2 2 2" xfId="60"/>
    <cellStyle name="40% - Accent2 3" xfId="61"/>
    <cellStyle name="40% - Accent2 3 2" xfId="62"/>
    <cellStyle name="40% - Accent2 4" xfId="63"/>
    <cellStyle name="40% - Accent2 5" xfId="64"/>
    <cellStyle name="40% - Accent2 6" xfId="65"/>
    <cellStyle name="40% - Accent2 7" xfId="66"/>
    <cellStyle name="40% - Accent3 2" xfId="67"/>
    <cellStyle name="40% - Accent3 2 2" xfId="68"/>
    <cellStyle name="40% - Accent3 3" xfId="69"/>
    <cellStyle name="40% - Accent3 3 2" xfId="70"/>
    <cellStyle name="40% - Accent3 4" xfId="71"/>
    <cellStyle name="40% - Accent3 5" xfId="72"/>
    <cellStyle name="40% - Accent3 6" xfId="73"/>
    <cellStyle name="40% - Accent3 7" xfId="74"/>
    <cellStyle name="40% - Accent4 2" xfId="75"/>
    <cellStyle name="40% - Accent4 2 2" xfId="76"/>
    <cellStyle name="40% - Accent4 3" xfId="77"/>
    <cellStyle name="40% - Accent4 3 2" xfId="78"/>
    <cellStyle name="40% - Accent4 4" xfId="79"/>
    <cellStyle name="40% - Accent4 5" xfId="80"/>
    <cellStyle name="40% - Accent4 6" xfId="81"/>
    <cellStyle name="40% - Accent4 7" xfId="82"/>
    <cellStyle name="40% - Accent5 2" xfId="83"/>
    <cellStyle name="40% - Accent5 2 2" xfId="84"/>
    <cellStyle name="40% - Accent5 3" xfId="85"/>
    <cellStyle name="40% - Accent5 3 2" xfId="86"/>
    <cellStyle name="40% - Accent5 4" xfId="87"/>
    <cellStyle name="40% - Accent5 5" xfId="88"/>
    <cellStyle name="40% - Accent5 6" xfId="89"/>
    <cellStyle name="40% - Accent5 7" xfId="90"/>
    <cellStyle name="40% - Accent6 2" xfId="91"/>
    <cellStyle name="40% - Accent6 2 2" xfId="92"/>
    <cellStyle name="40% - Accent6 3" xfId="93"/>
    <cellStyle name="40% - Accent6 3 2" xfId="94"/>
    <cellStyle name="40% - Accent6 4" xfId="95"/>
    <cellStyle name="40% - Accent6 5" xfId="96"/>
    <cellStyle name="40% - Accent6 6" xfId="97"/>
    <cellStyle name="40% - Accent6 7" xfId="98"/>
    <cellStyle name="Column total in dollars" xfId="99"/>
    <cellStyle name="Comma" xfId="1" builtinId="3"/>
    <cellStyle name="Comma  - Style1" xfId="100"/>
    <cellStyle name="Comma  - Style2" xfId="101"/>
    <cellStyle name="Comma  - Style3" xfId="102"/>
    <cellStyle name="Comma  - Style4" xfId="103"/>
    <cellStyle name="Comma  - Style5" xfId="104"/>
    <cellStyle name="Comma  - Style6" xfId="105"/>
    <cellStyle name="Comma  - Style7" xfId="106"/>
    <cellStyle name="Comma  - Style8" xfId="107"/>
    <cellStyle name="Comma (0)" xfId="108"/>
    <cellStyle name="Comma [0] 2" xfId="109"/>
    <cellStyle name="Comma [0] 3" xfId="110"/>
    <cellStyle name="Comma 2" xfId="111"/>
    <cellStyle name="Comma 2 2" xfId="112"/>
    <cellStyle name="Comma 2 2 2" xfId="331"/>
    <cellStyle name="Comma 2 3" xfId="113"/>
    <cellStyle name="Comma 2 4" xfId="114"/>
    <cellStyle name="Comma 3" xfId="115"/>
    <cellStyle name="Comma 3 2" xfId="116"/>
    <cellStyle name="Comma 3 3" xfId="314"/>
    <cellStyle name="Comma 4" xfId="117"/>
    <cellStyle name="Comma 4 2" xfId="316"/>
    <cellStyle name="Comma 5" xfId="118"/>
    <cellStyle name="Comma 6" xfId="119"/>
    <cellStyle name="Comma 7" xfId="120"/>
    <cellStyle name="Comma 8" xfId="310"/>
    <cellStyle name="Comma0" xfId="121"/>
    <cellStyle name="Comma0 - Style3" xfId="122"/>
    <cellStyle name="Comma0 - Style4" xfId="123"/>
    <cellStyle name="Comma0 2" xfId="322"/>
    <cellStyle name="Comma0_OMAG by BU" xfId="124"/>
    <cellStyle name="Comma1 - Style1" xfId="125"/>
    <cellStyle name="Currency" xfId="2" builtinId="4"/>
    <cellStyle name="Currency 2" xfId="126"/>
    <cellStyle name="Currency 2 2" xfId="330"/>
    <cellStyle name="Currency 3" xfId="127"/>
    <cellStyle name="Currency No Comma" xfId="128"/>
    <cellStyle name="Currency(0)" xfId="129"/>
    <cellStyle name="Currency0" xfId="130"/>
    <cellStyle name="Currency0 2" xfId="323"/>
    <cellStyle name="Date" xfId="131"/>
    <cellStyle name="Date - Style3" xfId="132"/>
    <cellStyle name="Date 2" xfId="324"/>
    <cellStyle name="Date_OMAG by BU" xfId="133"/>
    <cellStyle name="Fixed" xfId="134"/>
    <cellStyle name="Fixed 2" xfId="325"/>
    <cellStyle name="General" xfId="135"/>
    <cellStyle name="Grey" xfId="136"/>
    <cellStyle name="header" xfId="137"/>
    <cellStyle name="Header1" xfId="138"/>
    <cellStyle name="Header2" xfId="139"/>
    <cellStyle name="Hyperlink 2" xfId="140"/>
    <cellStyle name="Input [yellow]" xfId="141"/>
    <cellStyle name="Input 2" xfId="311"/>
    <cellStyle name="Marathon" xfId="142"/>
    <cellStyle name="MCP" xfId="143"/>
    <cellStyle name="nONE" xfId="144"/>
    <cellStyle name="noninput" xfId="145"/>
    <cellStyle name="Normal" xfId="0" builtinId="0"/>
    <cellStyle name="Normal - Style1" xfId="146"/>
    <cellStyle name="Normal 10" xfId="338"/>
    <cellStyle name="Normal 10 2" xfId="326"/>
    <cellStyle name="Normal 11" xfId="327"/>
    <cellStyle name="Normal 12" xfId="309"/>
    <cellStyle name="Normal 2" xfId="147"/>
    <cellStyle name="Normal 2 2" xfId="148"/>
    <cellStyle name="Normal 2 3" xfId="149"/>
    <cellStyle name="Normal 2 3 2" xfId="150"/>
    <cellStyle name="Normal 2 3 3" xfId="319"/>
    <cellStyle name="Normal 2 4" xfId="151"/>
    <cellStyle name="Normal 2 4 2" xfId="320"/>
    <cellStyle name="Normal 2 5" xfId="152"/>
    <cellStyle name="Normal 2 5 2" xfId="328"/>
    <cellStyle name="Normal 3" xfId="153"/>
    <cellStyle name="Normal 3 2" xfId="313"/>
    <cellStyle name="Normal 4" xfId="154"/>
    <cellStyle name="Normal 4 2" xfId="155"/>
    <cellStyle name="Normal 4 3" xfId="317"/>
    <cellStyle name="Normal 4 4" xfId="156"/>
    <cellStyle name="Normal 5" xfId="157"/>
    <cellStyle name="Normal 6" xfId="158"/>
    <cellStyle name="Normal 6 2" xfId="315"/>
    <cellStyle name="Normal 7" xfId="159"/>
    <cellStyle name="Normal 8" xfId="160"/>
    <cellStyle name="Normal 8 2" xfId="318"/>
    <cellStyle name="Normal 9" xfId="308"/>
    <cellStyle name="Normal 9 2" xfId="321"/>
    <cellStyle name="Normal(0)" xfId="161"/>
    <cellStyle name="Note 2" xfId="162"/>
    <cellStyle name="Note 2 2" xfId="163"/>
    <cellStyle name="Note 3" xfId="164"/>
    <cellStyle name="Note 3 2" xfId="165"/>
    <cellStyle name="Note 4" xfId="166"/>
    <cellStyle name="Note 4 2" xfId="167"/>
    <cellStyle name="Note 5" xfId="168"/>
    <cellStyle name="Note 6" xfId="169"/>
    <cellStyle name="Note 7" xfId="170"/>
    <cellStyle name="Note 8" xfId="171"/>
    <cellStyle name="Note 9" xfId="172"/>
    <cellStyle name="Number" xfId="173"/>
    <cellStyle name="Password" xfId="174"/>
    <cellStyle name="Percen - Style1" xfId="175"/>
    <cellStyle name="Percen - Style2" xfId="176"/>
    <cellStyle name="Percent [2]" xfId="177"/>
    <cellStyle name="Percent 2" xfId="178"/>
    <cellStyle name="Percent 2 2" xfId="329"/>
    <cellStyle name="Percent 3" xfId="179"/>
    <cellStyle name="Percent 4" xfId="312"/>
    <cellStyle name="Percent(0)" xfId="180"/>
    <cellStyle name="PSChar" xfId="332"/>
    <cellStyle name="PSDate" xfId="333"/>
    <cellStyle name="PSDec" xfId="334"/>
    <cellStyle name="PSHeading" xfId="335"/>
    <cellStyle name="PSInt" xfId="336"/>
    <cellStyle name="PSSpacer" xfId="337"/>
    <cellStyle name="SAPBEXaggData" xfId="181"/>
    <cellStyle name="SAPBEXaggDataEmph" xfId="182"/>
    <cellStyle name="SAPBEXaggItem" xfId="183"/>
    <cellStyle name="SAPBEXaggItem 2" xfId="184"/>
    <cellStyle name="SAPBEXaggItem 3" xfId="185"/>
    <cellStyle name="SAPBEXaggItem 4" xfId="186"/>
    <cellStyle name="SAPBEXaggItem_Actuals 2007" xfId="187"/>
    <cellStyle name="SAPBEXaggItemX" xfId="188"/>
    <cellStyle name="SAPBEXchaText" xfId="189"/>
    <cellStyle name="SAPBEXchaText 2" xfId="190"/>
    <cellStyle name="SAPBEXchaText 3" xfId="191"/>
    <cellStyle name="SAPBEXchaText 4" xfId="192"/>
    <cellStyle name="SAPBEXchaText_Actuals 2007" xfId="193"/>
    <cellStyle name="SAPBEXexcBad7" xfId="194"/>
    <cellStyle name="SAPBEXexcBad8" xfId="195"/>
    <cellStyle name="SAPBEXexcBad9" xfId="196"/>
    <cellStyle name="SAPBEXexcCritical4" xfId="197"/>
    <cellStyle name="SAPBEXexcCritical5" xfId="198"/>
    <cellStyle name="SAPBEXexcCritical6" xfId="199"/>
    <cellStyle name="SAPBEXexcGood1" xfId="200"/>
    <cellStyle name="SAPBEXexcGood2" xfId="201"/>
    <cellStyle name="SAPBEXexcGood3" xfId="202"/>
    <cellStyle name="SAPBEXfilterDrill" xfId="203"/>
    <cellStyle name="SAPBEXfilterItem" xfId="204"/>
    <cellStyle name="SAPBEXfilterItem 2" xfId="205"/>
    <cellStyle name="SAPBEXfilterItem 3" xfId="206"/>
    <cellStyle name="SAPBEXfilterItem 4" xfId="207"/>
    <cellStyle name="SAPBEXfilterItem_Actuals 2007" xfId="208"/>
    <cellStyle name="SAPBEXfilterText" xfId="209"/>
    <cellStyle name="SAPBEXfilterText 2" xfId="210"/>
    <cellStyle name="SAPBEXfilterText 3" xfId="211"/>
    <cellStyle name="SAPBEXfilterText 4" xfId="212"/>
    <cellStyle name="SAPBEXformats" xfId="213"/>
    <cellStyle name="SAPBEXformats 2" xfId="214"/>
    <cellStyle name="SAPBEXheaderItem" xfId="215"/>
    <cellStyle name="SAPBEXheaderItem 2" xfId="216"/>
    <cellStyle name="SAPBEXheaderItem 3" xfId="217"/>
    <cellStyle name="SAPBEXheaderItem 4" xfId="218"/>
    <cellStyle name="SAPBEXheaderItem 5" xfId="219"/>
    <cellStyle name="SAPBEXheaderItem 6" xfId="220"/>
    <cellStyle name="SAPBEXheaderItem 7" xfId="221"/>
    <cellStyle name="SAPBEXheaderItem 8" xfId="222"/>
    <cellStyle name="SAPBEXheaderItem_Actuals 2007" xfId="223"/>
    <cellStyle name="SAPBEXheaderText" xfId="224"/>
    <cellStyle name="SAPBEXheaderText 2" xfId="225"/>
    <cellStyle name="SAPBEXheaderText 3" xfId="226"/>
    <cellStyle name="SAPBEXheaderText 4" xfId="227"/>
    <cellStyle name="SAPBEXheaderText 5" xfId="228"/>
    <cellStyle name="SAPBEXheaderText 6" xfId="229"/>
    <cellStyle name="SAPBEXheaderText 7" xfId="230"/>
    <cellStyle name="SAPBEXheaderText 8" xfId="231"/>
    <cellStyle name="SAPBEXheaderText_Actuals 2007" xfId="232"/>
    <cellStyle name="SAPBEXHLevel0" xfId="233"/>
    <cellStyle name="SAPBEXHLevel0 2" xfId="234"/>
    <cellStyle name="SAPBEXHLevel0 3" xfId="235"/>
    <cellStyle name="SAPBEXHLevel0 4" xfId="236"/>
    <cellStyle name="SAPBEXHLevel0X" xfId="237"/>
    <cellStyle name="SAPBEXHLevel0X 2" xfId="238"/>
    <cellStyle name="SAPBEXHLevel0X 3" xfId="239"/>
    <cellStyle name="SAPBEXHLevel0X 4" xfId="240"/>
    <cellStyle name="SAPBEXHLevel1" xfId="241"/>
    <cellStyle name="SAPBEXHLevel1 2" xfId="242"/>
    <cellStyle name="SAPBEXHLevel1 3" xfId="243"/>
    <cellStyle name="SAPBEXHLevel1 4" xfId="244"/>
    <cellStyle name="SAPBEXHLevel1X" xfId="245"/>
    <cellStyle name="SAPBEXHLevel1X 2" xfId="246"/>
    <cellStyle name="SAPBEXHLevel1X 3" xfId="247"/>
    <cellStyle name="SAPBEXHLevel1X 4" xfId="248"/>
    <cellStyle name="SAPBEXHLevel2" xfId="249"/>
    <cellStyle name="SAPBEXHLevel2 2" xfId="250"/>
    <cellStyle name="SAPBEXHLevel2 3" xfId="251"/>
    <cellStyle name="SAPBEXHLevel2 4" xfId="252"/>
    <cellStyle name="SAPBEXHLevel2X" xfId="253"/>
    <cellStyle name="SAPBEXHLevel2X 2" xfId="254"/>
    <cellStyle name="SAPBEXHLevel2X 3" xfId="255"/>
    <cellStyle name="SAPBEXHLevel2X 4" xfId="256"/>
    <cellStyle name="SAPBEXHLevel3" xfId="257"/>
    <cellStyle name="SAPBEXHLevel3 2" xfId="258"/>
    <cellStyle name="SAPBEXHLevel3 3" xfId="259"/>
    <cellStyle name="SAPBEXHLevel3 4" xfId="260"/>
    <cellStyle name="SAPBEXHLevel3X" xfId="261"/>
    <cellStyle name="SAPBEXHLevel3X 2" xfId="262"/>
    <cellStyle name="SAPBEXHLevel3X 3" xfId="263"/>
    <cellStyle name="SAPBEXHLevel3X 4" xfId="264"/>
    <cellStyle name="SAPBEXresData" xfId="265"/>
    <cellStyle name="SAPBEXresDataEmph" xfId="266"/>
    <cellStyle name="SAPBEXresItem" xfId="267"/>
    <cellStyle name="SAPBEXresItemX" xfId="268"/>
    <cellStyle name="SAPBEXstdData" xfId="269"/>
    <cellStyle name="SAPBEXstdData 2" xfId="270"/>
    <cellStyle name="SAPBEXstdData 3" xfId="271"/>
    <cellStyle name="SAPBEXstdData 4" xfId="272"/>
    <cellStyle name="SAPBEXstdData_Actuals 2007" xfId="273"/>
    <cellStyle name="SAPBEXstdDataEmph" xfId="274"/>
    <cellStyle name="SAPBEXstdItem" xfId="275"/>
    <cellStyle name="SAPBEXstdItem 2" xfId="276"/>
    <cellStyle name="SAPBEXstdItem 3" xfId="277"/>
    <cellStyle name="SAPBEXstdItem 4" xfId="278"/>
    <cellStyle name="SAPBEXstdItem_Actuals 2007" xfId="279"/>
    <cellStyle name="SAPBEXstdItemX" xfId="280"/>
    <cellStyle name="SAPBEXstdItemX 2" xfId="281"/>
    <cellStyle name="SAPBEXstdItemX 3" xfId="282"/>
    <cellStyle name="SAPBEXstdItemX 4" xfId="283"/>
    <cellStyle name="SAPBEXstdItemX_Actuals 2007" xfId="284"/>
    <cellStyle name="SAPBEXtitle" xfId="285"/>
    <cellStyle name="SAPBEXtitle 2" xfId="286"/>
    <cellStyle name="SAPBEXtitle 3" xfId="287"/>
    <cellStyle name="SAPBEXtitle 4" xfId="288"/>
    <cellStyle name="SAPBEXtitle 5" xfId="289"/>
    <cellStyle name="SAPBEXtitle 6" xfId="290"/>
    <cellStyle name="SAPBEXtitle 7" xfId="291"/>
    <cellStyle name="SAPBEXtitle 8" xfId="292"/>
    <cellStyle name="SAPBEXtitle_Actuals 2007" xfId="293"/>
    <cellStyle name="SAPBEXundefined" xfId="294"/>
    <cellStyle name="Shade" xfId="295"/>
    <cellStyle name="Special" xfId="296"/>
    <cellStyle name="Style 1" xfId="297"/>
    <cellStyle name="Style 27" xfId="298"/>
    <cellStyle name="Style 35" xfId="299"/>
    <cellStyle name="Style 36" xfId="300"/>
    <cellStyle name="Titles" xfId="301"/>
    <cellStyle name="Total2 - Style2" xfId="302"/>
    <cellStyle name="TRANSMISSION RELIABILITY PORTION OF PROJECT" xfId="303"/>
    <cellStyle name="Underl - Style4" xfId="304"/>
    <cellStyle name="Unprot" xfId="305"/>
    <cellStyle name="Unprot$" xfId="306"/>
    <cellStyle name="Unprotect" xfId="3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tabSelected="1" workbookViewId="0">
      <selection activeCell="G50" sqref="G50"/>
    </sheetView>
  </sheetViews>
  <sheetFormatPr defaultRowHeight="12.75"/>
  <cols>
    <col min="2" max="2" width="2.42578125" customWidth="1"/>
    <col min="3" max="3" width="3.140625" customWidth="1"/>
    <col min="6" max="6" width="12.85546875" customWidth="1"/>
    <col min="7" max="7" width="16.28515625" customWidth="1"/>
    <col min="8" max="8" width="15" customWidth="1"/>
    <col min="9" max="9" width="2.85546875" customWidth="1"/>
    <col min="10" max="10" width="13.28515625" customWidth="1"/>
    <col min="11" max="11" width="3.140625" customWidth="1"/>
    <col min="12" max="12" width="11.5703125" customWidth="1"/>
    <col min="13" max="13" width="3" customWidth="1"/>
    <col min="14" max="14" width="13" customWidth="1"/>
    <col min="15" max="15" width="2.28515625" customWidth="1"/>
    <col min="16" max="16" width="13.28515625" customWidth="1"/>
    <col min="17" max="17" width="12.85546875" bestFit="1" customWidth="1"/>
  </cols>
  <sheetData>
    <row r="1" spans="1:18">
      <c r="A1" s="4" t="s">
        <v>0</v>
      </c>
      <c r="O1" s="26"/>
      <c r="P1" s="35" t="s">
        <v>46</v>
      </c>
      <c r="Q1" s="29"/>
      <c r="R1" s="29"/>
    </row>
    <row r="2" spans="1:18">
      <c r="A2" s="4" t="s">
        <v>32</v>
      </c>
    </row>
    <row r="3" spans="1:18">
      <c r="A3" s="4" t="s">
        <v>33</v>
      </c>
      <c r="G3" s="25"/>
      <c r="H3" s="25"/>
      <c r="I3" s="25"/>
      <c r="J3" s="25"/>
    </row>
    <row r="5" spans="1:18">
      <c r="D5" s="39" t="s">
        <v>35</v>
      </c>
      <c r="E5" s="39"/>
      <c r="F5" s="39"/>
      <c r="H5" s="2" t="s">
        <v>36</v>
      </c>
      <c r="I5" s="2"/>
      <c r="J5" s="2" t="s">
        <v>37</v>
      </c>
      <c r="K5" s="2"/>
      <c r="L5" s="2" t="s">
        <v>38</v>
      </c>
      <c r="M5" s="2"/>
      <c r="N5" s="2" t="s">
        <v>39</v>
      </c>
      <c r="O5" s="2"/>
      <c r="P5" s="2" t="s">
        <v>40</v>
      </c>
    </row>
    <row r="6" spans="1:18">
      <c r="D6" s="2"/>
      <c r="E6" s="2"/>
      <c r="F6" s="2"/>
      <c r="H6" s="2"/>
      <c r="I6" s="2"/>
      <c r="J6" s="2"/>
      <c r="K6" s="2"/>
      <c r="L6" s="2"/>
      <c r="M6" s="2"/>
      <c r="N6" s="2"/>
      <c r="O6" s="2"/>
    </row>
    <row r="7" spans="1:18">
      <c r="L7" s="3" t="s">
        <v>6</v>
      </c>
      <c r="N7" s="3" t="s">
        <v>1</v>
      </c>
      <c r="O7" s="23"/>
      <c r="P7" s="23" t="s">
        <v>34</v>
      </c>
    </row>
    <row r="8" spans="1:18" ht="14.25">
      <c r="A8" s="23" t="s">
        <v>31</v>
      </c>
      <c r="C8" s="9" t="s">
        <v>44</v>
      </c>
      <c r="D8" s="10"/>
      <c r="E8" s="10"/>
      <c r="F8" s="11"/>
      <c r="G8" s="6"/>
      <c r="H8" s="7" t="s">
        <v>14</v>
      </c>
      <c r="J8" s="7" t="s">
        <v>5</v>
      </c>
      <c r="K8" s="3"/>
      <c r="L8" s="7" t="s">
        <v>7</v>
      </c>
      <c r="M8" s="3"/>
      <c r="N8" s="7" t="s">
        <v>8</v>
      </c>
      <c r="O8" s="24"/>
      <c r="P8" s="7" t="s">
        <v>29</v>
      </c>
    </row>
    <row r="9" spans="1:18" ht="5.25" customHeight="1">
      <c r="A9" s="19"/>
      <c r="J9" s="2"/>
      <c r="K9" s="2"/>
      <c r="L9" s="2"/>
      <c r="M9" s="2"/>
      <c r="N9" s="2"/>
      <c r="O9" s="28"/>
    </row>
    <row r="10" spans="1:18">
      <c r="A10" s="2">
        <v>1</v>
      </c>
      <c r="D10" t="s">
        <v>1</v>
      </c>
      <c r="H10" s="37">
        <v>-42336</v>
      </c>
      <c r="J10" s="5">
        <f>+H10*0.65</f>
        <v>-27518.400000000001</v>
      </c>
      <c r="K10" s="5"/>
      <c r="L10" s="5"/>
      <c r="M10" s="5"/>
      <c r="N10" s="5">
        <f>+J10/0.61881</f>
        <v>-44469.869588403555</v>
      </c>
      <c r="O10" s="5"/>
    </row>
    <row r="11" spans="1:18">
      <c r="A11" s="2">
        <f>+A10+1</f>
        <v>2</v>
      </c>
      <c r="D11" t="s">
        <v>2</v>
      </c>
      <c r="H11" s="38">
        <v>-822265</v>
      </c>
      <c r="J11" s="1">
        <f t="shared" ref="J11:J14" si="0">+H11*0.65</f>
        <v>-534472.25</v>
      </c>
      <c r="N11" s="1">
        <f t="shared" ref="N11:N14" si="1">+J11/0.61881</f>
        <v>-863709.78167773632</v>
      </c>
      <c r="O11" s="1"/>
    </row>
    <row r="12" spans="1:18">
      <c r="A12" s="2">
        <f t="shared" ref="A12:A20" si="2">+A11+1</f>
        <v>3</v>
      </c>
      <c r="D12" t="s">
        <v>3</v>
      </c>
      <c r="H12" s="38">
        <v>-109096</v>
      </c>
      <c r="J12" s="1">
        <f t="shared" si="0"/>
        <v>-70912.400000000009</v>
      </c>
      <c r="N12" s="1">
        <f t="shared" si="1"/>
        <v>-114594.7867681518</v>
      </c>
      <c r="O12" s="1"/>
    </row>
    <row r="13" spans="1:18">
      <c r="A13" s="2">
        <f t="shared" si="2"/>
        <v>4</v>
      </c>
      <c r="D13" t="s">
        <v>4</v>
      </c>
      <c r="H13" s="38">
        <v>-656794</v>
      </c>
      <c r="J13" s="1">
        <f t="shared" si="0"/>
        <v>-426916.10000000003</v>
      </c>
      <c r="N13" s="1">
        <f t="shared" si="1"/>
        <v>-689898.51489148533</v>
      </c>
      <c r="O13" s="1"/>
    </row>
    <row r="14" spans="1:18">
      <c r="A14" s="2">
        <f t="shared" si="2"/>
        <v>5</v>
      </c>
      <c r="D14" t="s">
        <v>9</v>
      </c>
      <c r="H14" s="38">
        <v>-46213</v>
      </c>
      <c r="J14" s="1">
        <f t="shared" si="0"/>
        <v>-30038.45</v>
      </c>
      <c r="N14" s="1">
        <f t="shared" si="1"/>
        <v>-48542.282768539619</v>
      </c>
      <c r="O14" s="1"/>
    </row>
    <row r="15" spans="1:18">
      <c r="A15" s="2">
        <f t="shared" si="2"/>
        <v>6</v>
      </c>
      <c r="D15" t="s">
        <v>10</v>
      </c>
      <c r="J15" s="1"/>
      <c r="L15" s="38">
        <v>-974143</v>
      </c>
      <c r="N15" s="1">
        <f>+L15*0.078/0.61881</f>
        <v>-122789.15014301644</v>
      </c>
      <c r="O15" s="1"/>
    </row>
    <row r="16" spans="1:18">
      <c r="A16" s="2">
        <f t="shared" si="2"/>
        <v>7</v>
      </c>
      <c r="D16" t="s">
        <v>11</v>
      </c>
      <c r="J16" s="1"/>
      <c r="L16" s="38">
        <v>336003</v>
      </c>
      <c r="N16" s="1">
        <f t="shared" ref="N16:N19" si="3">+L16*0.078/0.61881</f>
        <v>42352.634896010088</v>
      </c>
      <c r="O16" s="1"/>
    </row>
    <row r="17" spans="1:16">
      <c r="A17" s="2">
        <f t="shared" si="2"/>
        <v>8</v>
      </c>
      <c r="D17" t="s">
        <v>12</v>
      </c>
      <c r="J17" s="1"/>
      <c r="L17" s="38">
        <v>-301301</v>
      </c>
      <c r="N17" s="1">
        <f t="shared" si="3"/>
        <v>-37978.503902651864</v>
      </c>
      <c r="O17" s="1"/>
    </row>
    <row r="18" spans="1:16">
      <c r="A18" s="2">
        <f t="shared" si="2"/>
        <v>9</v>
      </c>
      <c r="D18" t="s">
        <v>16</v>
      </c>
      <c r="J18" s="1"/>
      <c r="L18" s="38">
        <v>-12807</v>
      </c>
      <c r="N18" s="1">
        <f t="shared" si="3"/>
        <v>-1614.3016434769963</v>
      </c>
      <c r="O18" s="1"/>
    </row>
    <row r="19" spans="1:16">
      <c r="A19" s="2">
        <f t="shared" si="2"/>
        <v>10</v>
      </c>
      <c r="D19" t="s">
        <v>13</v>
      </c>
      <c r="J19" s="1"/>
      <c r="L19" s="38">
        <v>-23454</v>
      </c>
      <c r="N19" s="13">
        <f t="shared" si="3"/>
        <v>-2956.3387792698891</v>
      </c>
      <c r="O19" s="13"/>
    </row>
    <row r="20" spans="1:16">
      <c r="A20" s="2">
        <f t="shared" si="2"/>
        <v>11</v>
      </c>
      <c r="D20" s="14"/>
      <c r="E20" s="15" t="s">
        <v>29</v>
      </c>
      <c r="F20" s="15"/>
      <c r="G20" s="15"/>
      <c r="H20" s="15"/>
      <c r="I20" s="15"/>
      <c r="J20" s="16"/>
      <c r="K20" s="15"/>
      <c r="L20" s="15"/>
      <c r="M20" s="17"/>
      <c r="N20" s="12">
        <f>SUM(N10:N19)</f>
        <v>-1884200.8952667217</v>
      </c>
      <c r="O20" s="27"/>
      <c r="P20" s="20">
        <f>+N20</f>
        <v>-1884200.8952667217</v>
      </c>
    </row>
    <row r="21" spans="1:16">
      <c r="J21" s="1"/>
    </row>
    <row r="22" spans="1:16" ht="14.25">
      <c r="C22" s="9" t="s">
        <v>43</v>
      </c>
      <c r="D22" s="10"/>
      <c r="E22" s="10"/>
      <c r="F22" s="11"/>
      <c r="G22" s="6"/>
      <c r="H22" s="6"/>
      <c r="J22" s="1"/>
    </row>
    <row r="23" spans="1:16" ht="6" customHeight="1">
      <c r="J23" s="1"/>
    </row>
    <row r="24" spans="1:16">
      <c r="A24" s="2">
        <f>+A20+1</f>
        <v>12</v>
      </c>
      <c r="D24" t="s">
        <v>25</v>
      </c>
      <c r="H24" s="22">
        <v>-10704482.438415218</v>
      </c>
      <c r="I24" s="5"/>
      <c r="J24" s="5">
        <f t="shared" ref="J24" si="4">+H24*0.65</f>
        <v>-6957913.5849698922</v>
      </c>
      <c r="N24" s="5">
        <f t="shared" ref="N24:N26" si="5">+J24/0.61881</f>
        <v>-11244022.535139853</v>
      </c>
      <c r="O24" s="5"/>
    </row>
    <row r="25" spans="1:16">
      <c r="A25" s="2">
        <f>+A24+1</f>
        <v>13</v>
      </c>
      <c r="D25" t="s">
        <v>27</v>
      </c>
      <c r="H25" s="1">
        <v>-2980906</v>
      </c>
      <c r="I25" s="5"/>
      <c r="J25" s="1">
        <f t="shared" ref="J25" si="6">+H25*0.65</f>
        <v>-1937588.9000000001</v>
      </c>
      <c r="N25" s="1">
        <f t="shared" si="5"/>
        <v>-3131153.181105671</v>
      </c>
      <c r="O25" s="1"/>
    </row>
    <row r="26" spans="1:16">
      <c r="A26" s="2">
        <f t="shared" ref="A26:A34" si="7">+A25+1</f>
        <v>14</v>
      </c>
      <c r="D26" t="s">
        <v>24</v>
      </c>
      <c r="H26" s="18">
        <v>-3033610.7345330901</v>
      </c>
      <c r="I26" s="5"/>
      <c r="J26" s="1">
        <f t="shared" ref="J26:J27" si="8">+H26*0.65</f>
        <v>-1971846.9774465086</v>
      </c>
      <c r="N26" s="13">
        <f t="shared" si="5"/>
        <v>-3186514.4025573418</v>
      </c>
      <c r="O26" s="13"/>
    </row>
    <row r="27" spans="1:16">
      <c r="A27" s="2">
        <f t="shared" si="7"/>
        <v>15</v>
      </c>
      <c r="D27" t="s">
        <v>26</v>
      </c>
      <c r="H27" s="1">
        <v>-830595</v>
      </c>
      <c r="I27" s="5"/>
      <c r="J27" s="1">
        <f t="shared" si="8"/>
        <v>-539886.75</v>
      </c>
      <c r="N27" s="13">
        <f t="shared" ref="N27" si="9">+J27/0.61881</f>
        <v>-872459.64027730643</v>
      </c>
      <c r="O27" s="13"/>
      <c r="P27" s="31">
        <f>SUM(N24:N27)</f>
        <v>-18434149.759080175</v>
      </c>
    </row>
    <row r="28" spans="1:16">
      <c r="A28" s="2">
        <f>+A27+1</f>
        <v>16</v>
      </c>
      <c r="D28" t="s">
        <v>28</v>
      </c>
      <c r="J28" s="1"/>
      <c r="K28" s="1"/>
      <c r="L28" s="1">
        <v>-3703431</v>
      </c>
      <c r="M28" s="1"/>
      <c r="N28" s="13">
        <f>+L28*0.078/0.61881</f>
        <v>-466811.48979492905</v>
      </c>
      <c r="O28" s="13"/>
    </row>
    <row r="29" spans="1:16">
      <c r="A29" s="2">
        <f t="shared" si="7"/>
        <v>17</v>
      </c>
      <c r="D29" t="s">
        <v>15</v>
      </c>
      <c r="H29" s="1">
        <v>-109691</v>
      </c>
      <c r="J29" s="1">
        <f t="shared" ref="J29" si="10">+H29*0.65</f>
        <v>-71299.150000000009</v>
      </c>
      <c r="N29" s="1">
        <f>+J29/0.61881</f>
        <v>-115219.77666812109</v>
      </c>
      <c r="O29" s="1"/>
      <c r="P29" s="21"/>
    </row>
    <row r="30" spans="1:16">
      <c r="A30" s="2">
        <f t="shared" si="7"/>
        <v>18</v>
      </c>
      <c r="D30" t="s">
        <v>21</v>
      </c>
      <c r="H30" s="1"/>
      <c r="L30" s="1">
        <v>-3493008</v>
      </c>
      <c r="N30" s="1">
        <f>+L30*0.078/0.61881</f>
        <v>-440288.01085955306</v>
      </c>
      <c r="O30" s="1"/>
    </row>
    <row r="31" spans="1:16">
      <c r="A31" s="2">
        <f t="shared" si="7"/>
        <v>19</v>
      </c>
      <c r="D31" t="s">
        <v>17</v>
      </c>
      <c r="H31" s="1"/>
      <c r="J31" s="1"/>
      <c r="K31" s="1"/>
      <c r="L31" s="8">
        <v>-21526449.093445599</v>
      </c>
      <c r="M31" s="1"/>
      <c r="N31" s="13">
        <f>+L31*0.078/0.61881</f>
        <v>-2713374.1039879071</v>
      </c>
      <c r="O31" s="13"/>
      <c r="P31" s="33">
        <f>SUM(N28:N31)</f>
        <v>-3735693.3813105104</v>
      </c>
    </row>
    <row r="32" spans="1:16">
      <c r="A32" s="2">
        <f t="shared" si="7"/>
        <v>20</v>
      </c>
      <c r="D32" t="s">
        <v>18</v>
      </c>
      <c r="H32" s="1">
        <v>-197769</v>
      </c>
      <c r="J32" s="1">
        <f t="shared" ref="J32:J33" si="11">+H32*0.65</f>
        <v>-128549.85</v>
      </c>
      <c r="N32" s="13">
        <f>+J32/0.61881</f>
        <v>-207737.18912105495</v>
      </c>
      <c r="O32" s="13"/>
    </row>
    <row r="33" spans="1:16">
      <c r="A33" s="2">
        <f t="shared" si="7"/>
        <v>21</v>
      </c>
      <c r="D33" t="s">
        <v>22</v>
      </c>
      <c r="H33" s="1">
        <v>-41232</v>
      </c>
      <c r="J33" s="1">
        <f t="shared" si="11"/>
        <v>-26800.799999999999</v>
      </c>
      <c r="N33" s="30">
        <f>+J33/0.61881</f>
        <v>-43310.22446308237</v>
      </c>
      <c r="O33" s="13"/>
      <c r="P33" s="21">
        <f>SUM(N32:N33)</f>
        <v>-251047.41358413734</v>
      </c>
    </row>
    <row r="34" spans="1:16">
      <c r="A34" s="2">
        <f t="shared" si="7"/>
        <v>22</v>
      </c>
      <c r="D34" s="14"/>
      <c r="E34" s="15" t="s">
        <v>29</v>
      </c>
      <c r="F34" s="15"/>
      <c r="G34" s="15"/>
      <c r="H34" s="15"/>
      <c r="I34" s="15"/>
      <c r="J34" s="16"/>
      <c r="K34" s="15"/>
      <c r="L34" s="15"/>
      <c r="M34" s="17"/>
      <c r="N34" s="32">
        <f>SUM(N24:N33)</f>
        <v>-22420890.553974822</v>
      </c>
      <c r="O34" s="34"/>
      <c r="P34" s="19"/>
    </row>
    <row r="35" spans="1:16">
      <c r="H35" s="1"/>
      <c r="J35" s="1"/>
      <c r="K35" s="1"/>
      <c r="L35" s="1"/>
      <c r="M35" s="1"/>
      <c r="N35" s="1"/>
      <c r="O35" s="1"/>
    </row>
    <row r="36" spans="1:16" ht="14.25">
      <c r="C36" s="9" t="s">
        <v>42</v>
      </c>
      <c r="D36" s="10"/>
      <c r="E36" s="10"/>
      <c r="F36" s="11"/>
      <c r="H36" s="1"/>
      <c r="J36" s="1"/>
      <c r="K36" s="1"/>
      <c r="L36" s="1"/>
      <c r="M36" s="1"/>
      <c r="N36" s="1"/>
      <c r="O36" s="1"/>
    </row>
    <row r="37" spans="1:16" ht="6" customHeight="1">
      <c r="H37" s="1"/>
      <c r="J37" s="1"/>
      <c r="K37" s="1"/>
      <c r="L37" s="1"/>
      <c r="M37" s="1"/>
      <c r="N37" s="1"/>
      <c r="O37" s="1"/>
    </row>
    <row r="38" spans="1:16" ht="12.75" customHeight="1">
      <c r="A38" s="2">
        <f>+A34+1</f>
        <v>23</v>
      </c>
      <c r="D38" t="s">
        <v>19</v>
      </c>
      <c r="H38" s="1">
        <v>-256519</v>
      </c>
      <c r="J38" s="1">
        <f t="shared" ref="J38" si="12">+H38*0.65</f>
        <v>-166737.35</v>
      </c>
      <c r="N38" s="1">
        <f>+J38/0.61881</f>
        <v>-269448.37672306527</v>
      </c>
      <c r="O38" s="1"/>
    </row>
    <row r="39" spans="1:16">
      <c r="A39" s="2">
        <f>+A38+1</f>
        <v>24</v>
      </c>
      <c r="D39" t="s">
        <v>30</v>
      </c>
      <c r="H39" s="1">
        <v>-131493</v>
      </c>
      <c r="J39" s="1">
        <f t="shared" ref="J39:J40" si="13">+H39*0.65</f>
        <v>-85470.45</v>
      </c>
      <c r="N39" s="1">
        <f t="shared" ref="N39:N40" si="14">+J39/0.61881</f>
        <v>-138120.66708682795</v>
      </c>
      <c r="O39" s="1"/>
    </row>
    <row r="40" spans="1:16">
      <c r="A40" s="2">
        <f>+A39+1</f>
        <v>25</v>
      </c>
      <c r="D40" t="s">
        <v>20</v>
      </c>
      <c r="H40" s="1">
        <v>-65079</v>
      </c>
      <c r="J40" s="1">
        <f t="shared" si="13"/>
        <v>-42301.35</v>
      </c>
      <c r="N40" s="1">
        <f t="shared" si="14"/>
        <v>-68359.189411935818</v>
      </c>
      <c r="O40" s="1"/>
    </row>
    <row r="41" spans="1:16">
      <c r="A41" s="2">
        <f>+A40+1</f>
        <v>26</v>
      </c>
      <c r="D41" s="14"/>
      <c r="E41" s="15" t="s">
        <v>29</v>
      </c>
      <c r="F41" s="15"/>
      <c r="G41" s="15"/>
      <c r="H41" s="15"/>
      <c r="I41" s="15"/>
      <c r="J41" s="16"/>
      <c r="K41" s="15"/>
      <c r="L41" s="15"/>
      <c r="M41" s="17"/>
      <c r="N41" s="12">
        <f>SUM(N38:N40)</f>
        <v>-475928.233221829</v>
      </c>
      <c r="O41" s="27"/>
      <c r="P41" s="20">
        <f>+N41</f>
        <v>-475928.233221829</v>
      </c>
    </row>
    <row r="42" spans="1:16">
      <c r="H42" s="1"/>
      <c r="J42" s="1"/>
      <c r="K42" s="1"/>
      <c r="L42" s="1"/>
      <c r="M42" s="1"/>
      <c r="N42" s="1"/>
      <c r="O42" s="1"/>
      <c r="P42" s="19"/>
    </row>
    <row r="43" spans="1:16">
      <c r="A43" s="2">
        <f>+A41+1</f>
        <v>27</v>
      </c>
      <c r="C43" s="4" t="s">
        <v>23</v>
      </c>
      <c r="H43" s="1"/>
      <c r="J43" s="1"/>
      <c r="K43" s="1"/>
      <c r="L43" s="1"/>
      <c r="M43" s="1"/>
      <c r="N43" s="12">
        <f>+N41+N34+N20</f>
        <v>-24781019.682463374</v>
      </c>
      <c r="O43" s="27"/>
      <c r="P43" s="20">
        <f>SUM(P20:P41)</f>
        <v>-24781019.682463378</v>
      </c>
    </row>
    <row r="44" spans="1:16">
      <c r="H44" s="1"/>
      <c r="J44" s="1"/>
      <c r="K44" s="1"/>
      <c r="L44" s="1"/>
      <c r="M44" s="1"/>
      <c r="N44" s="1"/>
      <c r="O44" s="1"/>
    </row>
    <row r="46" spans="1:16">
      <c r="A46" t="s">
        <v>41</v>
      </c>
      <c r="B46" t="s">
        <v>45</v>
      </c>
      <c r="C46" s="36"/>
      <c r="D46" s="36"/>
      <c r="E46" s="36"/>
      <c r="F46" s="36"/>
    </row>
    <row r="47" spans="1:16">
      <c r="B47" t="s">
        <v>47</v>
      </c>
      <c r="C47" s="36"/>
      <c r="D47" s="36"/>
      <c r="E47" s="36"/>
      <c r="F47" s="36"/>
    </row>
  </sheetData>
  <mergeCells count="1">
    <mergeCell ref="D5:F5"/>
  </mergeCells>
  <pageMargins left="0.45" right="0.2" top="0.25" bottom="0.25" header="0.3" footer="0.3"/>
  <pageSetup scale="97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2013-06-21T07:00:00+00:00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B092FC4-2386-4AD3-B618-A964E48D79EC}"/>
</file>

<file path=customXml/itemProps2.xml><?xml version="1.0" encoding="utf-8"?>
<ds:datastoreItem xmlns:ds="http://schemas.openxmlformats.org/officeDocument/2006/customXml" ds:itemID="{9C32E2A1-624C-496B-B637-5DE61F89D0E9}"/>
</file>

<file path=customXml/itemProps3.xml><?xml version="1.0" encoding="utf-8"?>
<ds:datastoreItem xmlns:ds="http://schemas.openxmlformats.org/officeDocument/2006/customXml" ds:itemID="{37D7C9BA-7F69-44D5-A86E-F9E648DD701A}"/>
</file>

<file path=customXml/itemProps4.xml><?xml version="1.0" encoding="utf-8"?>
<ds:datastoreItem xmlns:ds="http://schemas.openxmlformats.org/officeDocument/2006/customXml" ds:itemID="{DAAFCDE4-1ED3-4F3E-8C1C-908CD360A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 SC-4</vt:lpstr>
      <vt:lpstr>'Exh SC-4'!Print_Area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 Coppola</dc:creator>
  <cp:lastModifiedBy>Seb Coppola</cp:lastModifiedBy>
  <cp:lastPrinted>2013-06-07T17:23:58Z</cp:lastPrinted>
  <dcterms:created xsi:type="dcterms:W3CDTF">2013-05-27T20:45:37Z</dcterms:created>
  <dcterms:modified xsi:type="dcterms:W3CDTF">2013-06-11T18:49:11Z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