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480" yWindow="96" windowWidth="15312" windowHeight="24312"/>
  </bookViews>
  <sheets>
    <sheet name="Summary" sheetId="7" r:id="rId1"/>
    <sheet name="FERC Form 1 Reg Assets" sheetId="2" r:id="rId2"/>
    <sheet name="FERC Form 1 Reg Liab" sheetId="6" r:id="rId3"/>
  </sheets>
  <externalReferences>
    <externalReference r:id="rId4"/>
    <externalReference r:id="rId5"/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localSheetId="2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_Jun09">" BS!$AI$7:$AI$1643"</definedName>
    <definedName name="_Apr17" localSheetId="2">#REF!</definedName>
    <definedName name="_Apr17">#REF!</definedName>
    <definedName name="_Apr18" localSheetId="2">#REF!</definedName>
    <definedName name="_Apr18">#REF!</definedName>
    <definedName name="_Aug16" localSheetId="2">#REF!</definedName>
    <definedName name="_Aug16">#REF!</definedName>
    <definedName name="_Aug17" localSheetId="2">#REF!</definedName>
    <definedName name="_Aug17">#REF!</definedName>
    <definedName name="_Dec15" localSheetId="2">#REF!</definedName>
    <definedName name="_Dec15">#REF!</definedName>
    <definedName name="_Dec16" localSheetId="2">#REF!</definedName>
    <definedName name="_Dec16">#REF!</definedName>
    <definedName name="_End" localSheetId="2">#REF!</definedName>
    <definedName name="_End">#REF!</definedName>
    <definedName name="_Feb16" localSheetId="2">#REF!</definedName>
    <definedName name="_Feb16">#REF!</definedName>
    <definedName name="_Feb17" localSheetId="2">#REF!</definedName>
    <definedName name="_Feb17">#REF!</definedName>
    <definedName name="_Feb18" localSheetId="2">#REF!</definedName>
    <definedName name="_Feb18">#REF!</definedName>
    <definedName name="_Fill" localSheetId="2" hidden="1">#REF!</definedName>
    <definedName name="_Fill" hidden="1">#REF!</definedName>
    <definedName name="_Filter" localSheetId="2">#REF!</definedName>
    <definedName name="_Filter">#REF!</definedName>
    <definedName name="_xlnm._FilterDatabase" localSheetId="1" hidden="1">'FERC Form 1 Reg Assets'!$A$1:$E$247</definedName>
    <definedName name="_xlnm._FilterDatabase" localSheetId="2" hidden="1">'FERC Form 1 Reg Liab'!$A$1:$E$92</definedName>
    <definedName name="_Jan16" localSheetId="2">#REF!</definedName>
    <definedName name="_Jan16">#REF!</definedName>
    <definedName name="_Jan17" localSheetId="2">#REF!</definedName>
    <definedName name="_Jan17">#REF!</definedName>
    <definedName name="_Jan18" localSheetId="2">#REF!</definedName>
    <definedName name="_Jan18">#REF!</definedName>
    <definedName name="_July16" localSheetId="2">#REF!</definedName>
    <definedName name="_July16">#REF!</definedName>
    <definedName name="_July17" localSheetId="2">#REF!</definedName>
    <definedName name="_July17">#REF!</definedName>
    <definedName name="_Jun09">" BS!$AI$7:$AI$1643"</definedName>
    <definedName name="_Jun16" localSheetId="2">#REF!</definedName>
    <definedName name="_Jun16">#REF!</definedName>
    <definedName name="_Jun17" localSheetId="2">#REF!</definedName>
    <definedName name="_Jun17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Mar16" localSheetId="2">#REF!</definedName>
    <definedName name="_Mar16">#REF!</definedName>
    <definedName name="_Mar17" localSheetId="2">#REF!</definedName>
    <definedName name="_Mar17">#REF!</definedName>
    <definedName name="_Mar18" localSheetId="2">#REF!</definedName>
    <definedName name="_Mar18">#REF!</definedName>
    <definedName name="_May16" localSheetId="2">#REF!</definedName>
    <definedName name="_May16">#REF!</definedName>
    <definedName name="_May17" localSheetId="2">#REF!</definedName>
    <definedName name="_May17">#REF!</definedName>
    <definedName name="_Nov16" localSheetId="2">#REF!</definedName>
    <definedName name="_Nov16">#REF!</definedName>
    <definedName name="_Oct16" localSheetId="2">#REF!</definedName>
    <definedName name="_Oct16">#REF!</definedName>
    <definedName name="_Oct17" localSheetId="2">#REF!</definedName>
    <definedName name="_Oct17">#REF!</definedName>
    <definedName name="_Order1" hidden="1">255</definedName>
    <definedName name="_Order2" hidden="1">255</definedName>
    <definedName name="_Regression_Int">1</definedName>
    <definedName name="_Sept16" localSheetId="2">#REF!</definedName>
    <definedName name="_Sept16">#REF!</definedName>
    <definedName name="_Sept17" localSheetId="2">#REF!</definedName>
    <definedName name="_Sept17">#REF!</definedName>
    <definedName name="_six6" hidden="1">{#N/A,#N/A,FALSE,"CRPT";#N/A,#N/A,FALSE,"TREND";#N/A,#N/A,FALSE,"%Curve"}</definedName>
    <definedName name="_Sort" localSheetId="2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pr17AMA" localSheetId="2">#REF!</definedName>
    <definedName name="Apr17AMA">#REF!</definedName>
    <definedName name="Apr18AMA" localSheetId="2">#REF!</definedName>
    <definedName name="Apr18AMA">#REF!</definedName>
    <definedName name="AS2DocOpenMode" hidden="1">"AS2DocumentEdit"</definedName>
    <definedName name="Aug16AMA" localSheetId="2">#REF!</definedName>
    <definedName name="Aug16AMA">#REF!</definedName>
    <definedName name="Aug17AMA" localSheetId="2">#REF!</definedName>
    <definedName name="Aug17AMA">#REF!</definedName>
    <definedName name="Aurora_Prices">"Monthly Price Summary'!$C$4:$H$63"</definedName>
    <definedName name="b" hidden="1">{#N/A,#N/A,FALSE,"Coversheet";#N/A,#N/A,FALSE,"QA"}</definedName>
    <definedName name="BS_Accounts" localSheetId="2">#REF!</definedName>
    <definedName name="BS_Accounts">#REF!</definedName>
    <definedName name="Button_1">"TradeSummary_Ken_Finicle_List"</definedName>
    <definedName name="CBWorkbookPriority" hidden="1">-2060790043</definedName>
    <definedName name="CombWC_LineItem" localSheetId="2">#REF!</definedName>
    <definedName name="CombWC_LineItem">#REF!</definedName>
    <definedName name="Data" localSheetId="2">#REF!</definedName>
    <definedName name="Data">#REF!</definedName>
    <definedName name="DATA1" localSheetId="1">'FERC Form 1 Reg Assets'!#REF!</definedName>
    <definedName name="DATA1" localSheetId="2">'FERC Form 1 Reg Liab'!#REF!</definedName>
    <definedName name="DATA2" localSheetId="1">'FERC Form 1 Reg Assets'!$A$2:$A$259</definedName>
    <definedName name="DATA2" localSheetId="2">'FERC Form 1 Reg Liab'!$A$2:$A$93</definedName>
    <definedName name="DATA3" localSheetId="1">'FERC Form 1 Reg Assets'!$C$2:$C$259</definedName>
    <definedName name="DATA3" localSheetId="2">'FERC Form 1 Reg Liab'!$C$2:$C$93</definedName>
    <definedName name="DATA4" localSheetId="1">'FERC Form 1 Reg Assets'!#REF!</definedName>
    <definedName name="DATA4" localSheetId="2">'FERC Form 1 Reg Liab'!#REF!</definedName>
    <definedName name="DATA4">'[2]December 2007'!#REF!</definedName>
    <definedName name="DATA5" localSheetId="1">'FERC Form 1 Reg Assets'!$E$2:$E$259</definedName>
    <definedName name="DATA5" localSheetId="2">'FERC Form 1 Reg Liab'!$E$2:$E$93</definedName>
    <definedName name="DATA6" localSheetId="1">'FERC Form 1 Reg Assets'!#REF!</definedName>
    <definedName name="DATA6" localSheetId="2">'FERC Form 1 Reg Liab'!#REF!</definedName>
    <definedName name="DATA7" localSheetId="1">'FERC Form 1 Reg Assets'!#REF!</definedName>
    <definedName name="DATA7" localSheetId="2">'FERC Form 1 Reg Liab'!#REF!</definedName>
    <definedName name="DATA7">'[2]December 2007'!#REF!</definedName>
    <definedName name="Dec16AMA" localSheetId="2">#REF!</definedName>
    <definedName name="Dec16AMA">#REF!</definedName>
    <definedName name="Dec17AMA" localSheetId="2">#REF!</definedName>
    <definedName name="Dec17AMA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lRBLine" localSheetId="2">#REF!</definedName>
    <definedName name="ElRBLine">#REF!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17AMA" localSheetId="2">#REF!</definedName>
    <definedName name="Feb17AMA">#REF!</definedName>
    <definedName name="GasRBLine">'[3]2017 GRC WC Det Format'!$AG$8:$AG$1515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17AMA" localSheetId="2">#REF!</definedName>
    <definedName name="Jan17AMA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y17AMA" localSheetId="2">#REF!</definedName>
    <definedName name="July17AMA">#REF!</definedName>
    <definedName name="Jun17AMA" localSheetId="2">#REF!</definedName>
    <definedName name="Jun17AMA">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ar17AMA" localSheetId="2">#REF!</definedName>
    <definedName name="Mar17AMA">#REF!</definedName>
    <definedName name="Mar18AMA" localSheetId="2">#REF!</definedName>
    <definedName name="Mar18AMA">#REF!</definedName>
    <definedName name="May_18" localSheetId="2">'[3]2017 GRC WC Det Format'!#REF!</definedName>
    <definedName name="May_18">'[3]2017 GRC WC Det Format'!#REF!</definedName>
    <definedName name="May17AMA" localSheetId="2">#REF!</definedName>
    <definedName name="May17AMA">#REF!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2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ct17AMA" localSheetId="2">#REF!</definedName>
    <definedName name="Oct17AMA">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'FERC Form 1 Reg Assets'!$A$1:$E$259</definedName>
    <definedName name="_xlnm.Print_Area" localSheetId="2">'FERC Form 1 Reg Liab'!$A$1:$E$93</definedName>
    <definedName name="Print_Area_Reset">#N/A</definedName>
    <definedName name="_xlnm.Print_Titles" localSheetId="1">'FERC Form 1 Reg Assets'!$1:$1</definedName>
    <definedName name="_xlnm.Print_Titles" localSheetId="2">'FERC Form 1 Reg Liab'!$1:$1</definedName>
    <definedName name="qqq" hidden="1">{#N/A,#N/A,FALSE,"schA"}</definedName>
    <definedName name="SAPBEXhrIndnt">"Wide"</definedName>
    <definedName name="SAPsysID">"708C5W7SBKP804JT78WJ0JNKI"</definedName>
    <definedName name="SAPwbID">"ARS"</definedName>
    <definedName name="Sept16AMA">[4]BS!$Q$8:$Q$2408</definedName>
    <definedName name="Sept17AMA" localSheetId="2">#REF!</definedName>
    <definedName name="Sept17AMA">#REF!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0" localSheetId="1">'FERC Form 1 Reg Assets'!$A$2:$E$259</definedName>
    <definedName name="TEST0" localSheetId="2">'FERC Form 1 Reg Liab'!$A$2:$E$93</definedName>
    <definedName name="TESTHKEY" localSheetId="1">'FERC Form 1 Reg Assets'!$E$1:$E$1</definedName>
    <definedName name="TESTHKEY" localSheetId="2">'FERC Form 1 Reg Liab'!$E$1:$E$1</definedName>
    <definedName name="TESTKEYS" localSheetId="1">'FERC Form 1 Reg Assets'!$A$2:$C$259</definedName>
    <definedName name="TESTKEYS" localSheetId="2">'FERC Form 1 Reg Liab'!$A$2:$C$93</definedName>
    <definedName name="TESTVKEY" localSheetId="1">'FERC Form 1 Reg Assets'!$A$1:$C$1</definedName>
    <definedName name="TESTVKEY" localSheetId="2">'FERC Form 1 Reg Liab'!$A$1:$C$1</definedName>
    <definedName name="Total_Payment" localSheetId="2">Scheduled_Payment+Extra_Payment</definedName>
    <definedName name="Total_Payment">Scheduled_Payment+Extra_Payment</definedName>
    <definedName name="Transfer" localSheetId="2" hidden="1">#REF!</definedName>
    <definedName name="Transfer" hidden="1">#REF!</definedName>
    <definedName name="Transfers" localSheetId="2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E248" i="2" l="1"/>
  <c r="D30" i="7"/>
  <c r="E91" i="6"/>
  <c r="E92" i="6"/>
  <c r="E66" i="6"/>
  <c r="A8" i="7" l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1" i="7" s="1"/>
  <c r="A32" i="7" s="1"/>
  <c r="A30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D33" i="7"/>
  <c r="C33" i="7"/>
  <c r="D91" i="6"/>
  <c r="D248" i="2"/>
  <c r="D11" i="7"/>
  <c r="C11" i="7"/>
  <c r="C32" i="7" l="1"/>
  <c r="D32" i="7"/>
  <c r="D38" i="7" l="1"/>
  <c r="C38" i="7"/>
  <c r="D15" i="7"/>
  <c r="D31" i="7"/>
  <c r="C31" i="7"/>
  <c r="D20" i="7"/>
  <c r="C20" i="7"/>
  <c r="E90" i="6" l="1"/>
  <c r="D90" i="6"/>
  <c r="E70" i="6"/>
  <c r="D70" i="6"/>
  <c r="D58" i="6"/>
  <c r="E25" i="6"/>
  <c r="D21" i="7" s="1"/>
  <c r="D25" i="6"/>
  <c r="C21" i="7" s="1"/>
  <c r="E81" i="6"/>
  <c r="D81" i="6"/>
  <c r="C30" i="7" s="1"/>
  <c r="E21" i="6"/>
  <c r="D41" i="7" s="1"/>
  <c r="D21" i="6"/>
  <c r="C41" i="7" s="1"/>
  <c r="E18" i="6"/>
  <c r="D18" i="6"/>
  <c r="E58" i="6"/>
  <c r="E75" i="6"/>
  <c r="D75" i="6"/>
  <c r="E11" i="6"/>
  <c r="D39" i="7" s="1"/>
  <c r="D11" i="6"/>
  <c r="C39" i="7" s="1"/>
  <c r="E7" i="6"/>
  <c r="D7" i="6"/>
  <c r="D92" i="6" l="1"/>
  <c r="E96" i="6"/>
  <c r="D96" i="6"/>
  <c r="E98" i="6"/>
  <c r="E97" i="6"/>
  <c r="D95" i="6"/>
  <c r="E95" i="6"/>
  <c r="D98" i="6"/>
  <c r="D97" i="6"/>
  <c r="C40" i="7"/>
  <c r="C22" i="7"/>
  <c r="C23" i="7" s="1"/>
  <c r="C54" i="7" s="1"/>
  <c r="D40" i="7"/>
  <c r="D22" i="7"/>
  <c r="D23" i="7" s="1"/>
  <c r="E208" i="2"/>
  <c r="D208" i="2"/>
  <c r="E237" i="2"/>
  <c r="D237" i="2"/>
  <c r="E205" i="2"/>
  <c r="D205" i="2"/>
  <c r="E13" i="2"/>
  <c r="D13" i="2"/>
  <c r="E255" i="2" l="1"/>
  <c r="D256" i="2"/>
  <c r="D255" i="2"/>
  <c r="D253" i="2"/>
  <c r="E254" i="2"/>
  <c r="E256" i="2"/>
  <c r="E257" i="2"/>
  <c r="E253" i="2"/>
  <c r="D254" i="2"/>
  <c r="D257" i="2"/>
  <c r="D37" i="7"/>
  <c r="D42" i="7" s="1"/>
  <c r="C37" i="7"/>
  <c r="C42" i="7"/>
  <c r="D54" i="7"/>
  <c r="D100" i="6"/>
  <c r="C50" i="7" s="1"/>
  <c r="E100" i="6"/>
  <c r="D50" i="7" s="1"/>
  <c r="D10" i="7"/>
  <c r="C10" i="7"/>
  <c r="D241" i="2"/>
  <c r="D234" i="2"/>
  <c r="D190" i="2"/>
  <c r="D143" i="2"/>
  <c r="D182" i="2"/>
  <c r="C16" i="7" s="1"/>
  <c r="D147" i="2"/>
  <c r="C12" i="7" s="1"/>
  <c r="E234" i="2"/>
  <c r="E225" i="2"/>
  <c r="D153" i="2"/>
  <c r="D84" i="2"/>
  <c r="D212" i="2"/>
  <c r="E187" i="2"/>
  <c r="D45" i="2"/>
  <c r="E45" i="2"/>
  <c r="D51" i="2"/>
  <c r="E153" i="2"/>
  <c r="D13" i="7" s="1"/>
  <c r="E241" i="2"/>
  <c r="E84" i="2"/>
  <c r="E190" i="2"/>
  <c r="E247" i="2"/>
  <c r="E182" i="2"/>
  <c r="D16" i="7" s="1"/>
  <c r="D10" i="2"/>
  <c r="C9" i="7" s="1"/>
  <c r="E51" i="2"/>
  <c r="D77" i="2"/>
  <c r="E147" i="2"/>
  <c r="D12" i="7" s="1"/>
  <c r="D202" i="2"/>
  <c r="C14" i="7" s="1"/>
  <c r="D230" i="2"/>
  <c r="E212" i="2"/>
  <c r="D187" i="2"/>
  <c r="D136" i="2"/>
  <c r="E136" i="2"/>
  <c r="D225" i="2"/>
  <c r="D220" i="2"/>
  <c r="E10" i="2"/>
  <c r="D9" i="7" s="1"/>
  <c r="D25" i="2"/>
  <c r="E25" i="2"/>
  <c r="E77" i="2"/>
  <c r="E202" i="2"/>
  <c r="D14" i="7" s="1"/>
  <c r="E230" i="2"/>
  <c r="E143" i="2"/>
  <c r="D247" i="2"/>
  <c r="D46" i="2" l="1"/>
  <c r="C15" i="7"/>
  <c r="E249" i="2"/>
  <c r="D29" i="7"/>
  <c r="D34" i="7" s="1"/>
  <c r="D44" i="7" s="1"/>
  <c r="C29" i="7"/>
  <c r="C34" i="7" s="1"/>
  <c r="C44" i="7" s="1"/>
  <c r="C13" i="7"/>
  <c r="C17" i="7" s="1"/>
  <c r="D17" i="7"/>
  <c r="E259" i="2"/>
  <c r="D49" i="7" s="1"/>
  <c r="D259" i="2"/>
  <c r="C49" i="7" s="1"/>
  <c r="E46" i="2"/>
  <c r="E78" i="2"/>
  <c r="D78" i="2"/>
  <c r="D51" i="7" l="1"/>
  <c r="D53" i="7"/>
  <c r="C51" i="7"/>
  <c r="D25" i="7"/>
  <c r="D46" i="7" s="1"/>
  <c r="C25" i="7"/>
  <c r="C46" i="7" s="1"/>
  <c r="E79" i="2"/>
  <c r="D79" i="2"/>
  <c r="D249" i="2" s="1"/>
  <c r="C53" i="7" s="1"/>
</calcChain>
</file>

<file path=xl/sharedStrings.xml><?xml version="1.0" encoding="utf-8"?>
<sst xmlns="http://schemas.openxmlformats.org/spreadsheetml/2006/main" count="693" uniqueCount="370">
  <si>
    <t>Account</t>
  </si>
  <si>
    <t>Regulatory Assets</t>
  </si>
  <si>
    <t/>
  </si>
  <si>
    <t>Purchased Gas Adjustment Receivable</t>
  </si>
  <si>
    <t>Total Purchased Gas Adjustment Rec</t>
  </si>
  <si>
    <t>Power Cost Adjustment Mechanism</t>
  </si>
  <si>
    <t>Total Power Cost Adjustment Mechanism</t>
  </si>
  <si>
    <t>Storm Damage Costs</t>
  </si>
  <si>
    <t>2018 Storm Excess Costs</t>
  </si>
  <si>
    <t>Total Storm Damage Costs</t>
  </si>
  <si>
    <t>Electric Environmental Costs</t>
  </si>
  <si>
    <t>Total 182.3 - Electric</t>
  </si>
  <si>
    <t>Env Rem-City of Olympia v PSE Plum St Station-Reim</t>
  </si>
  <si>
    <t>Env Rem-City of Olympia vs. PSE (Future Cost Est)</t>
  </si>
  <si>
    <t>Env Rem-Whitehorn UST</t>
  </si>
  <si>
    <t>Total 186 Electric</t>
  </si>
  <si>
    <t>Subtotal Electric Environmental Costs</t>
  </si>
  <si>
    <t>Gas Environmental Costs</t>
  </si>
  <si>
    <t>Total 182.3 - Gas</t>
  </si>
  <si>
    <t>Subtotal 186 - Gas</t>
  </si>
  <si>
    <t>Subtotal Gas Environmental Costs</t>
  </si>
  <si>
    <t>Subtotal Environmental Costs - Electric and Gas</t>
  </si>
  <si>
    <t>Contract Initiation</t>
  </si>
  <si>
    <t>Total Contract Initiation</t>
  </si>
  <si>
    <t>Property Tax Tracker</t>
  </si>
  <si>
    <t>Total Property Tax Tracker</t>
  </si>
  <si>
    <t>WUTC AFUDC</t>
  </si>
  <si>
    <t>Total WUTC AFUDC</t>
  </si>
  <si>
    <t>Rate Case Regulatory Assets</t>
  </si>
  <si>
    <t>Total Rate Case Regulatory Assets</t>
  </si>
  <si>
    <t>PGA FSA - 133/157 Liability Reserve</t>
  </si>
  <si>
    <t>Total PGA FSA - 133/157 Liability Reserve</t>
  </si>
  <si>
    <t>Major Maintenance</t>
  </si>
  <si>
    <t>Total Major Maintenance</t>
  </si>
  <si>
    <t xml:space="preserve">Colstrip </t>
  </si>
  <si>
    <t>Total Colstrip Common Property</t>
  </si>
  <si>
    <t>Ferndale Defferal</t>
  </si>
  <si>
    <t>Total Ferndale Deferral</t>
  </si>
  <si>
    <t>Electron Regulatory Assets</t>
  </si>
  <si>
    <t>Total Electron Unrecovered Loss</t>
  </si>
  <si>
    <t>Lower Snake River BPA Transmission</t>
  </si>
  <si>
    <t>Total Lower Snake River BPA Transmission</t>
  </si>
  <si>
    <t>Mint Farm Deferral</t>
  </si>
  <si>
    <t>Total Mint Farm Deferral</t>
  </si>
  <si>
    <t>White River Regulatory Asset</t>
  </si>
  <si>
    <t>Total White River Regulatory Asset</t>
  </si>
  <si>
    <t>Various Other Regulatory Assets</t>
  </si>
  <si>
    <t>Rider &amp; Tracker Conservation Costs</t>
  </si>
  <si>
    <t>Total Gas - Rider &amp; Tracker Conservation Costs</t>
  </si>
  <si>
    <t>Total Electric - Rider &amp; Tracker Conservation Costs</t>
  </si>
  <si>
    <t>Decoupling Undercollections</t>
  </si>
  <si>
    <t>Interest on Elec Schedule 31 Decoupling Rev UndCo</t>
  </si>
  <si>
    <t>Electric Decoupling GAAP Unearned Revenue</t>
  </si>
  <si>
    <t>Total Decoupling Undercollections</t>
  </si>
  <si>
    <t>Miscellaneous</t>
  </si>
  <si>
    <t>Total Miscellaneous Regulatory Assets</t>
  </si>
  <si>
    <t>Deferred Loss on Property Sales</t>
  </si>
  <si>
    <t>Gas Def Property Losses Pending Approval</t>
  </si>
  <si>
    <t>Total Property Loss</t>
  </si>
  <si>
    <t>Unamortized Loss on Reacquired Debt</t>
  </si>
  <si>
    <t>Total Unamortized Loss on Reacquired Debt</t>
  </si>
  <si>
    <t>Subtotal Regulatory Assets</t>
  </si>
  <si>
    <t>Regulatory Liabilities</t>
  </si>
  <si>
    <t>Regulatory  Liability Taxes Reform</t>
  </si>
  <si>
    <t>Total Regulatory Liability Tax Reform</t>
  </si>
  <si>
    <t>Cost of Removal</t>
  </si>
  <si>
    <t>Total Cost of Removal</t>
  </si>
  <si>
    <t>Deferred Gain on Property Sales</t>
  </si>
  <si>
    <t>Total Deferred Gain on Property Sales</t>
  </si>
  <si>
    <t>Various Other Regulatory Liabilities</t>
  </si>
  <si>
    <t>Decoupling Overcollections</t>
  </si>
  <si>
    <t>G Decoup Rev Overcoll - Sch 41, 41T, 86 &amp; 86T</t>
  </si>
  <si>
    <t>IntE FPC Decoup Rev Overcollect-  Sch 12 &amp; 26</t>
  </si>
  <si>
    <t>Total Decoupling Overcollections</t>
  </si>
  <si>
    <t xml:space="preserve">Treasury Grant </t>
  </si>
  <si>
    <t xml:space="preserve">Total Treasury Grant </t>
  </si>
  <si>
    <t>Production Tax Credits</t>
  </si>
  <si>
    <t>Total Production Tax Credits</t>
  </si>
  <si>
    <t>Renewable Energy Credits (REC)</t>
  </si>
  <si>
    <t>Total REC and CO2 Sales</t>
  </si>
  <si>
    <t>Other Regulatory Liabilities</t>
  </si>
  <si>
    <t>Total Other Regulatory Liabilities</t>
  </si>
  <si>
    <t>Subtotal Regulatory Liabilities</t>
  </si>
  <si>
    <t>Total Regulatory Liabilities</t>
  </si>
  <si>
    <t>Total Regulatory Assets</t>
  </si>
  <si>
    <t>WC/RB Treatment</t>
  </si>
  <si>
    <t>W/C</t>
  </si>
  <si>
    <t>ERB</t>
  </si>
  <si>
    <t>Non-Op</t>
  </si>
  <si>
    <t>AIC</t>
  </si>
  <si>
    <t>GRB</t>
  </si>
  <si>
    <t>Accum Depreciation Non-legal Cost of Removal</t>
  </si>
  <si>
    <t>108-TGrant RCW 80.84</t>
  </si>
  <si>
    <t>108TGrant ARC RCW 80.84</t>
  </si>
  <si>
    <t>108TGrant ARO RCW 80.84</t>
  </si>
  <si>
    <t>2017 Storm Excess Costs</t>
  </si>
  <si>
    <t>2017 Storm Amortization Recovery July 2017-4 Yrs</t>
  </si>
  <si>
    <t>Electron Unrecovered Loss</t>
  </si>
  <si>
    <t>Electric Conservation not in RB</t>
  </si>
  <si>
    <t>Electric - Def AFUDC - Regulatory Asset</t>
  </si>
  <si>
    <t>Gas Conservation - Tracker Programs</t>
  </si>
  <si>
    <t>UG950288 DSM Tracker Balance</t>
  </si>
  <si>
    <t>Env Rem Recovery – Gas UG170034</t>
  </si>
  <si>
    <t>Chelan PUD Contract Initiation</t>
  </si>
  <si>
    <t>Env Rem Recovery – Elec UE170033</t>
  </si>
  <si>
    <t>Credit Card Deferral - UE-170033</t>
  </si>
  <si>
    <t>Credit Card Deferral - UG-170034</t>
  </si>
  <si>
    <t>PCA Customer Portion</t>
  </si>
  <si>
    <t>LSR Deposit Def UE-100882</t>
  </si>
  <si>
    <t>LSR Def Carrying Costs UE-100882</t>
  </si>
  <si>
    <t>Env Rem - Swarr Station</t>
  </si>
  <si>
    <t>E Decoup Rev Undercollect - Sch 46 &amp; 49</t>
  </si>
  <si>
    <t>E FPC Decoup Rev Recover - Sch 46 &amp; 49</t>
  </si>
  <si>
    <t>E Decoup Rev Undercollect - Sch 8 &amp; 24</t>
  </si>
  <si>
    <t>E Decoup Rev Undercoll - Sch7A,11,25,29,35&amp;43</t>
  </si>
  <si>
    <t>E Decoup Rev Undercoll - Sch 40</t>
  </si>
  <si>
    <t>E FPC Decoup Rev Undercollect - Sch 7</t>
  </si>
  <si>
    <t>E FPC Decoup Rev Undercollect - Sch 12 &amp; 26</t>
  </si>
  <si>
    <t>E FPC Decoup Rev Undercollect - Sch 40</t>
  </si>
  <si>
    <t>G Decoup Rev Undercoll - Sch 41, 41T, 86 &amp; 86T</t>
  </si>
  <si>
    <t>IntE Decoup Rev Undercollect - Sch 40</t>
  </si>
  <si>
    <t>IntE FPC Decoup Rev Undercollect - Sch 12 &amp; 26</t>
  </si>
  <si>
    <t>IntE FPC Decoup Rev Undercollect - Sch 40</t>
  </si>
  <si>
    <t>E Decoup Rev Recover - Sch 46 &amp; 49</t>
  </si>
  <si>
    <t>IntG Decoup Rev Undercoll - Sch 41, 41T, 86 &amp; 86T</t>
  </si>
  <si>
    <t>E Decoup Rev Recover - Sch 8 &amp; 24</t>
  </si>
  <si>
    <t>E Decoup Rev Recover - Sch 7A, 11, 25, 29, 35 &amp; 43</t>
  </si>
  <si>
    <t>E Decoup Rev Recover - Sch 40</t>
  </si>
  <si>
    <t>E FPC Decoup Rev Recover - Sch 12 &amp; 26</t>
  </si>
  <si>
    <t>E FPC Decoup Rev Recover - Sch 40</t>
  </si>
  <si>
    <t>G Decoup Rev Recover - Sch 31 &amp; 31T</t>
  </si>
  <si>
    <t>G Decoup Rev Recover - Sch 41, 41T, 86 &amp; 86T</t>
  </si>
  <si>
    <t>Ferndale Reg Asset UE-130617</t>
  </si>
  <si>
    <t>Env Rem Costs – Gas UG-170034</t>
  </si>
  <si>
    <t>PCA Customer Portion - Interest</t>
  </si>
  <si>
    <t>PCA Fixed Cost Deferral - UE-161112</t>
  </si>
  <si>
    <t>Env Rem Costs – Elec UE-170033</t>
  </si>
  <si>
    <t>White River Reg Asset UE170033</t>
  </si>
  <si>
    <t>IBNR for Workers Comp</t>
  </si>
  <si>
    <t>SFAS 71 - Snoqualmie License Expenses</t>
  </si>
  <si>
    <t>Operating Leases Obligation</t>
  </si>
  <si>
    <t>SUM CT Generator Major Inspection</t>
  </si>
  <si>
    <t>SUM Steam Turbine Major Inspection</t>
  </si>
  <si>
    <t>Colstrip 1&amp;2 Major Maintenance UE141141</t>
  </si>
  <si>
    <t>ENC Unit#2 Major Inspection 2016-LT</t>
  </si>
  <si>
    <t>Goldendale 2016 Major Inspection - LT</t>
  </si>
  <si>
    <t>WHH Unit 2 Compressor Rebuild</t>
  </si>
  <si>
    <t>Env Rem - Electric Flume (Future Cost Est)</t>
  </si>
  <si>
    <t>Env Rem - Talbot Hill Substation and Switchyard</t>
  </si>
  <si>
    <t>Env Rem - Shuffleton</t>
  </si>
  <si>
    <t>Env Rem – Shuffleton (Fut Cost Est)</t>
  </si>
  <si>
    <t>Env Rem - BHM Central (Fut Cost Est)</t>
  </si>
  <si>
    <t>Env Rem-Quendall Terminal - Remediation</t>
  </si>
  <si>
    <t>Env Rem - Bay Station (Future Cost Est)</t>
  </si>
  <si>
    <t>WUTC-AFUDC</t>
  </si>
  <si>
    <t>Def Property Losses  UE-170033</t>
  </si>
  <si>
    <t>Def Property Losses UG-170034</t>
  </si>
  <si>
    <t>9-5/8% Series 9/15/94 - Unam Loss Reacq Debt</t>
  </si>
  <si>
    <t>$200M VRN - Amort of Debt Retirement</t>
  </si>
  <si>
    <t>7.19% WNG Series B due 8/18/2023</t>
  </si>
  <si>
    <t>Redemption Costs for 9.57% FMB's</t>
  </si>
  <si>
    <t>5.0% PCB Series 2003A Unamort Debt Issue Costs</t>
  </si>
  <si>
    <t>2014 PSE Operating Facility Unamortized Costs</t>
  </si>
  <si>
    <t>5.10% PCB Series 2003B Unamort Debt Issue Costs</t>
  </si>
  <si>
    <t>Current Demand Def - Unrec Purch Gas Costs</t>
  </si>
  <si>
    <t>Curr Commodity Def - Unrec Purch Gas Costs</t>
  </si>
  <si>
    <t>PGA  Amort - Demand</t>
  </si>
  <si>
    <t>LSR U.S. Treasury Grants</t>
  </si>
  <si>
    <t>Misc Def Cr - MNT Equity Offset CarryC - UE-082128</t>
  </si>
  <si>
    <t>Reg Liability Tax Reform – Property Gas</t>
  </si>
  <si>
    <t>Reg Liability Tax Reform – Non Property Gas</t>
  </si>
  <si>
    <t>Summit Purchase Buyout - Electric</t>
  </si>
  <si>
    <t>Summit Purchase Buyout - Gas</t>
  </si>
  <si>
    <t>PTC Customer Deferral of Pre-July 2010</t>
  </si>
  <si>
    <t>REC Proceeds in Rates Sch 137</t>
  </si>
  <si>
    <t>Electric ROR Over Earning-Decoupling</t>
  </si>
  <si>
    <t>E Decoup Rev Overcollect - Sch 8 &amp; 24</t>
  </si>
  <si>
    <t>E FPC Decoup Rev Overcollect - Sch 7</t>
  </si>
  <si>
    <t>E FPC Decoup Rev Overcoll - Sch7A,11,25,29,35&amp;43</t>
  </si>
  <si>
    <t>E FPC Decoup Rev Overcollect - Sch 8 &amp; 24</t>
  </si>
  <si>
    <t>E FPC Decoup Rev Overcollect -  Sch 10 &amp; 31</t>
  </si>
  <si>
    <t>IntE Decoup Rev Overcollect -  Sch 46 &amp; 49</t>
  </si>
  <si>
    <t>G Decoup Rev Overcollect -  Sch 31 &amp; 31T</t>
  </si>
  <si>
    <t>Reg Liability Tax Reform – Non Property Elec</t>
  </si>
  <si>
    <t>IntE Decoup Rev Overcollect - Sch 8 &amp; 24</t>
  </si>
  <si>
    <t>IntE Decoup Rev Overcoll - Sch7A,11,25,29,35&amp;43</t>
  </si>
  <si>
    <t>IntE FPC Decoup Rev Overcollect - Sch 7</t>
  </si>
  <si>
    <t>IntE FPC Decoup Rev Overcoll -Sch7A,11,25,29,35&amp;43</t>
  </si>
  <si>
    <t>IntE FPC Decoup Rev Overcollect - Sch 8 &amp; 24</t>
  </si>
  <si>
    <t>IntE FPC Decoup Rev Overcollect -  Sch 10 &amp; 31</t>
  </si>
  <si>
    <t>Reg Liability Tax Reform – Property Elec</t>
  </si>
  <si>
    <t>IntG Decoup Rev Overcollect -  Sch 31 &amp; 31T</t>
  </si>
  <si>
    <t>E FPC Decoup Rev Return - Sch 7</t>
  </si>
  <si>
    <t>E FPC Decoup Rev Return - Sch 8 &amp; 24</t>
  </si>
  <si>
    <t>E FPC Decoup Rev Return - Sch 10 &amp; 31</t>
  </si>
  <si>
    <t>Def Property Gains UE-170033</t>
  </si>
  <si>
    <t>Def Property Gains UG-170034</t>
  </si>
  <si>
    <t>Interest Curr Comm.- Unrcvd Purch Gas Cost</t>
  </si>
  <si>
    <t>Interest Curr Demand-Unrcvd Purch Gas Cost</t>
  </si>
  <si>
    <t>PGA  Amort - Commodity</t>
  </si>
  <si>
    <t>2012 Storm Amortization - 6 Years</t>
  </si>
  <si>
    <t>2014 Storm Amortization - 4 Years</t>
  </si>
  <si>
    <t>2015 Storm Amortization - 4 Years</t>
  </si>
  <si>
    <t>2016 Storm Amortization - 4 Years</t>
  </si>
  <si>
    <t>Env Rem - Whidbey SVC UST (Future Cost Est)</t>
  </si>
  <si>
    <t>Env Rem-White Rvr/Buckley Ph II Debr Futu Est Cost</t>
  </si>
  <si>
    <t>Env Rem-White Rvr/Buckley Ph I Head Future Est Cos</t>
  </si>
  <si>
    <t>Env Rem-White Rvr/Buckley Ph I Headworks</t>
  </si>
  <si>
    <t>Env Rem-White Rvr/Buckley Ph II Burn Pile/Wood Deb</t>
  </si>
  <si>
    <t>Env Rem -Lower Duwamish Waterway (Future cost Est)</t>
  </si>
  <si>
    <t>Env Rem - Lower Duwamish Waterway</t>
  </si>
  <si>
    <t>Env Rem - Poulsbo SVC UST (Future Cost Est)</t>
  </si>
  <si>
    <t>Env Rem - Lower Baker Power Plant</t>
  </si>
  <si>
    <t>Env Rem - Lower Baker Power Plant (Fut Cost Est)</t>
  </si>
  <si>
    <t>Env Rem-Snoqualmie Hydro Generatn(Future Cost Est)</t>
  </si>
  <si>
    <t>Env Rem - Bellingham S State St MGP (Blvd Park)</t>
  </si>
  <si>
    <t>Env Rem - Bellingham S State St MGP(Futu Cost Est)</t>
  </si>
  <si>
    <t>Env Rem - Electron Flume</t>
  </si>
  <si>
    <t>Env Rem - Talbot Hill Subs &amp; Switchyd-Fut Cost Est</t>
  </si>
  <si>
    <t>Env Rem - Sammamish Substation (Future Cost Est)</t>
  </si>
  <si>
    <t>Env Rem-City of Olympia vs. PSE(Plum St Substation</t>
  </si>
  <si>
    <t>Env Rem-Whitehorn UST (Future Cost Est.)</t>
  </si>
  <si>
    <t>Env Rem-City of Olympia vs. PSE - Reimbursement</t>
  </si>
  <si>
    <t>Env Rem - Downtowner Property</t>
  </si>
  <si>
    <t>Env Rem - Downtowner Property (Future Cost Est)</t>
  </si>
  <si>
    <t>Env Rem - Gas Historical Actual Ins Recoveries</t>
  </si>
  <si>
    <t>Env Rem-Tacoma Tar Pits - Remediation</t>
  </si>
  <si>
    <t>Env Rem-Everett, Washington - Remediation</t>
  </si>
  <si>
    <t>Env Rem-Chehalis, Washington - Remediation</t>
  </si>
  <si>
    <t>Env Rem-Tacoma Gas Co (Upland Source Control) Rem</t>
  </si>
  <si>
    <t>Env Rem-Thea Foss Waterway - Remediation</t>
  </si>
  <si>
    <t>Env Rem - Gas Works Park Remediation-Reimbursement</t>
  </si>
  <si>
    <t>Env Rem - Gas Works Park (Future Cost Est)</t>
  </si>
  <si>
    <t>Env Rem-Post Nov 2012 Gas Works Park - Remediation</t>
  </si>
  <si>
    <t>Env Rem-Bay Station - Remediation</t>
  </si>
  <si>
    <t>Env Rem - Olympia (Columbia Street) MGP</t>
  </si>
  <si>
    <t>Env Rem - Tacoma Gas Company (Future Cost Est)</t>
  </si>
  <si>
    <t>Env Rem - Thea Foss Waterway (Future Cost Est)</t>
  </si>
  <si>
    <t>Env Rem - Everett, Washington (Future Cost Est)</t>
  </si>
  <si>
    <t>Env Rem - Chehalis, Washington (Future Cost Est)</t>
  </si>
  <si>
    <t>Env Rem - Quendall Terminals (Future Cost Est)</t>
  </si>
  <si>
    <t>Env Rem - Tacoma Tar Pits (Future Cost Est)</t>
  </si>
  <si>
    <t>Env Rem-Olympia (Columbia St) MGP(Future Cost Est)</t>
  </si>
  <si>
    <t>Env Rem - Verbeek Autowrecking (Future Cost Est)</t>
  </si>
  <si>
    <t>Env Rem - Swarr Station (Future Cost Est)</t>
  </si>
  <si>
    <t>Env Rem - North Operating Base (Future Cost Est)</t>
  </si>
  <si>
    <t>Property Tax Tracker - Sch 140 Prior year Electric</t>
  </si>
  <si>
    <t>Property Tax Tracker - Sch 140 Prior year Gas</t>
  </si>
  <si>
    <t>Property Tax Tracker-Sch 140 Current Year Electric</t>
  </si>
  <si>
    <t>Property Tax Tracker - Sch 140  Current Year Gas</t>
  </si>
  <si>
    <t>PGA Unrealized Loss</t>
  </si>
  <si>
    <t>Colstrip 3&amp;4 Major Maintenance UE141141</t>
  </si>
  <si>
    <t>En Unit #1 Major Inspection 2015-LT</t>
  </si>
  <si>
    <t>ENC Unit#3 Hot Gas Path Maintenance 2017</t>
  </si>
  <si>
    <t>FERN Steam Turbine Major Inspection 2015-LT</t>
  </si>
  <si>
    <t>Electric - Colstrip Common FERC Adj - Reg Asset</t>
  </si>
  <si>
    <t>Electric - Accum Amort Colstrip Common FERC Adj</t>
  </si>
  <si>
    <t>Electric - Colstrip Def Depr FERC Adj - Reg Asset</t>
  </si>
  <si>
    <t>Equity Resrv on Ferndale Fix Deferl</t>
  </si>
  <si>
    <t>GAAP Equity Rsrv on LSR BPA Trans Dep</t>
  </si>
  <si>
    <t>Mint Farm Deferral UE-090704</t>
  </si>
  <si>
    <t>Cons Costs NIRB - Conservation Rider Amortization</t>
  </si>
  <si>
    <t>Gas Residential Decoupling Revenue Undercollected</t>
  </si>
  <si>
    <t>Elec Non-Residential Decoupling Rev Undercollected</t>
  </si>
  <si>
    <t>Gas Non-Residential Decoupling Rev Undercollected</t>
  </si>
  <si>
    <t>Elec Schedule 31 Decoupling Revenue Undercollected</t>
  </si>
  <si>
    <t>Int on Elec Residential Decoupling Rev Undercollec</t>
  </si>
  <si>
    <t>Int on Gas Residential Decoupling Rev Undercollect</t>
  </si>
  <si>
    <t>Int on Elec Non-Residential Decup Rev Undercollect</t>
  </si>
  <si>
    <t>Int on Gas Non-Residential Decoup Rev Undercollect</t>
  </si>
  <si>
    <t>Elec Schedule 26 Decoupling Revenue Undercollected</t>
  </si>
  <si>
    <t>Sch 142 Gas Non-Residential to Recover fm Customer</t>
  </si>
  <si>
    <t>Sch 142 Elec Residential to Recover from Customers</t>
  </si>
  <si>
    <t>Sch 142 Gas Residential to Recover from Customers</t>
  </si>
  <si>
    <t>Sch 142 Elec Non-Residential to Recover fm Customr</t>
  </si>
  <si>
    <t>E FPC Decoup Rev Undercollect - Sch 46 &amp; 49</t>
  </si>
  <si>
    <t>IntE FPC Decoup Rev Undercollect - Sch 46 &amp; 49</t>
  </si>
  <si>
    <t>E FPC Decoup Rev Undercollect - Sch 8 &amp; 24</t>
  </si>
  <si>
    <t>E FPC Decoup Rev Undercollect - Sch 10 &amp; 31</t>
  </si>
  <si>
    <t>IntE Decoup Rev Undercollect - Sch 8 &amp; 24</t>
  </si>
  <si>
    <t>IntE Decoup Rev Undercoll Sch7A,11,25,29,35&amp;43</t>
  </si>
  <si>
    <t>IntE FPC Decoup Rev Undercollect - Sch 7</t>
  </si>
  <si>
    <t>IntE FPC Decoup Undercoll - Sch7A,11,25,29,35&amp;43</t>
  </si>
  <si>
    <t>IntE FPC Decoup Rev Undercollect - Sch 8 &amp; 24</t>
  </si>
  <si>
    <t>IntE Decoup Rev Undercollect -  Sch 46 &amp; 49</t>
  </si>
  <si>
    <t>IntG Decoup Rev Undercollect - Sch 31 &amp; 31T</t>
  </si>
  <si>
    <t>E FPC Decoup Rev Recover - Sch7A,11,25,29,35&amp;43</t>
  </si>
  <si>
    <t>Elec Residential Decoupling Revenue Undercollected</t>
  </si>
  <si>
    <t>Interest on Elec Schedule 26 Decoupling Rev UndCo</t>
  </si>
  <si>
    <t>Colstrip 1&amp;2 WECo Coal Reserve Payment UE-111048</t>
  </si>
  <si>
    <t>SFAS 71 - Baker Lake License Expense</t>
  </si>
  <si>
    <t>Electric Def Property Losses Pending Approval</t>
  </si>
  <si>
    <t>8.231% Trust Preferred Notes - Amort of Debt Retir</t>
  </si>
  <si>
    <t>Loss on Extinguishment on Jr. Subordntd Notes Tend</t>
  </si>
  <si>
    <t>9.14% Med Term Notes Due 06/15/18- Unam Loss Reacq</t>
  </si>
  <si>
    <t>7.05% PCB Series 1991A-Unamort Loss on Reacq Debt</t>
  </si>
  <si>
    <t>7.25% PCB Series 1991B-Unamort Loss on Reacq Debt</t>
  </si>
  <si>
    <t>6.8% PCB Series 1992-Unamort Loss on Reacq Debt</t>
  </si>
  <si>
    <t>5.875% PCB Series 1993-Unamort Loss on Reacq Debt</t>
  </si>
  <si>
    <t>8.4%WING MTN SERIES A DUE 1/13/2022 (rdeemd 3/03)</t>
  </si>
  <si>
    <t>8.39%WNG MTN SERIES A DUE 1/13/2022 (rdeemd 3/03)</t>
  </si>
  <si>
    <t>8.25% WNG MTN SERIES A DUE 8/12/22, rdeemd 5/29/03</t>
  </si>
  <si>
    <t>8.40% Cap Trst - Unam Loss Reacq Debt</t>
  </si>
  <si>
    <t>BLOCKED-2009 PSE Operating Facility Unamort Costs</t>
  </si>
  <si>
    <t>BLOCKED-2009 PSE Hedging Facility Unamort Costs</t>
  </si>
  <si>
    <t>BLOCKED-2009 PSE CapEx Facility Unamortized Costs</t>
  </si>
  <si>
    <t>2014 PSE Hedging Facility Unamort Costs-62% Elect</t>
  </si>
  <si>
    <t>2014 PSE Hedging Facility Unamort Costs-38% Gas</t>
  </si>
  <si>
    <t>Call Prem &amp; Exp for redemp $150MM 5.197%Sr 5/2045</t>
  </si>
  <si>
    <t>Call Prem &amp; Exp for redemp $250MM 6.75% Sr 5/2045</t>
  </si>
  <si>
    <t>$350M Hedging Facility 2013 Unamort Costs</t>
  </si>
  <si>
    <t>$650M Liquidity Credit Facility 2013 Unamort Costs</t>
  </si>
  <si>
    <t>Electric Def Property Gains Pending Approval</t>
  </si>
  <si>
    <t>Gas ROR Over Earning-Decoupling</t>
  </si>
  <si>
    <t>Sch 142 Electric Schedule 26 to Return to Customer</t>
  </si>
  <si>
    <t>Sch 142 Elec Schedule 31 to Return to Cust</t>
  </si>
  <si>
    <t>Interest on Elec Schedule 31 Decoupling Rev</t>
  </si>
  <si>
    <t>Interest on Elec Schedule 26 Decoupling Rev</t>
  </si>
  <si>
    <t>Electric Residential Decoupling Revenue Overcollec</t>
  </si>
  <si>
    <t>Int on Elec Residential Decoupling Rev Overcollect</t>
  </si>
  <si>
    <t>Sch 142 Electric Residential to Return to Customer</t>
  </si>
  <si>
    <t>E Decoup Rev Overcoll - Sch 7A, 11, 25, 29, 35 &amp;43</t>
  </si>
  <si>
    <t>E FPC Decoup Rev Overcollect-  Sch 12 &amp; 26</t>
  </si>
  <si>
    <t>Wild Horse U.S. Treasury Grant</t>
  </si>
  <si>
    <t>Deferred REC Revenue Post Nov 2009</t>
  </si>
  <si>
    <t>Interest on REC Proceeds in Rates</t>
  </si>
  <si>
    <t>Interest on REC Proceeds NOT in Rates</t>
  </si>
  <si>
    <t>Accumulated Provision for Rate Refunds - Electric</t>
  </si>
  <si>
    <t>Accumulated Provision for Rate Refunds - Gas</t>
  </si>
  <si>
    <t>Lower Snake River Transm Interest Due Customers</t>
  </si>
  <si>
    <t>Unamort Gain from Disp Allow - Col 1&amp;2</t>
  </si>
  <si>
    <t>Unamort Gain from Disp Allow - Col3&amp;4</t>
  </si>
  <si>
    <t>Int on Wild Horse Treasury Grant in Sch 95A</t>
  </si>
  <si>
    <t>Int on LSR Treasury Grant in Sch 95A</t>
  </si>
  <si>
    <t>Deferral of T-Grant Amort-Snoq</t>
  </si>
  <si>
    <t>Deferral of T-Grant Amort-Baker</t>
  </si>
  <si>
    <t>Exh. SEF-26</t>
  </si>
  <si>
    <t>Regulatory Assets and Liabilities</t>
  </si>
  <si>
    <t>Description</t>
  </si>
  <si>
    <t>Included for Rate Making:</t>
  </si>
  <si>
    <t>Environmental Remediation</t>
  </si>
  <si>
    <t>Regulatory Assets Previously Approved</t>
  </si>
  <si>
    <t>Regulatory Assets:</t>
  </si>
  <si>
    <t>Regulatory Liabilities:</t>
  </si>
  <si>
    <t>Hydro Treasury Grants</t>
  </si>
  <si>
    <t>Accumulated Provision for Rate Refund (TCJA)</t>
  </si>
  <si>
    <t>Net</t>
  </si>
  <si>
    <t>Excluded From Rate Making:</t>
  </si>
  <si>
    <t>GAAP Equity Reserves on RCW 80.80.060 Deferrals</t>
  </si>
  <si>
    <t>Trackers and Riders on which No Interest is Earned or Paid</t>
  </si>
  <si>
    <t>Amounts included in Average Invested Capital</t>
  </si>
  <si>
    <t>Environmental Remediation Future Cost Estimates that are Fully Offset by 228.4 accounts</t>
  </si>
  <si>
    <t>License Requirement Future Cost Estimate that are Fully Offset by 228.4 Accounts</t>
  </si>
  <si>
    <t>Operating Lease Obligations</t>
  </si>
  <si>
    <t>Check Regulatory Assets</t>
  </si>
  <si>
    <t>Check Regulatory Liabilities</t>
  </si>
  <si>
    <t>GAAP Only Accounts for which Fully Offsetting Accounts are Classified Elsewhere:</t>
  </si>
  <si>
    <t>Excess Deferred Income Taxes - included in 108 for rate making</t>
  </si>
  <si>
    <t>Unmonetized PTCs</t>
  </si>
  <si>
    <t>Subtotal</t>
  </si>
  <si>
    <t>Total Not Used for Rate Making</t>
  </si>
  <si>
    <t>Total Regulatory Assets and Liabilities per FERC Form 1 Pages 123.9 and 123.10</t>
  </si>
  <si>
    <t>Recap</t>
  </si>
  <si>
    <t>Total Regulatory Assets per FERC Form 1 Page 123.9</t>
  </si>
  <si>
    <t>Non-Legal Cost of Removal Shown as a Reg Liab for GAAP, but in Accum Dep for rate making</t>
  </si>
  <si>
    <t>included in Reg Asset</t>
  </si>
  <si>
    <t>included in reg liabs</t>
  </si>
  <si>
    <t>Total Regulatory Liabilities per FERC Form 1 Page 123.10</t>
  </si>
  <si>
    <r>
      <t xml:space="preserve">Trackers and Riders included in Regulatory Assets on which Interest </t>
    </r>
    <r>
      <rPr>
        <i/>
        <u/>
        <sz val="10"/>
        <color theme="1"/>
        <rFont val="Arial"/>
        <family val="2"/>
      </rPr>
      <t>is</t>
    </r>
    <r>
      <rPr>
        <sz val="10"/>
        <color theme="1"/>
        <rFont val="Arial"/>
        <family val="2"/>
      </rPr>
      <t xml:space="preserve"> Earned or Paid</t>
    </r>
  </si>
  <si>
    <r>
      <t xml:space="preserve">Trackers and Riders included in Regulatory Liabilities on which Interest </t>
    </r>
    <r>
      <rPr>
        <i/>
        <u/>
        <sz val="10"/>
        <color theme="1"/>
        <rFont val="Arial"/>
        <family val="2"/>
      </rPr>
      <t>is</t>
    </r>
    <r>
      <rPr>
        <sz val="10"/>
        <color theme="1"/>
        <rFont val="Arial"/>
        <family val="2"/>
      </rPr>
      <t xml:space="preserve"> Earned or Paid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</si>
</sst>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mbria"/>
      <family val="1"/>
      <scheme val="major"/>
    </font>
    <font>
      <sz val="11"/>
      <color indexed="63"/>
      <name val="Calibri"/>
      <family val="2"/>
    </font>
    <font>
      <sz val="10"/>
      <color theme="1"/>
      <name val="Arial"/>
      <family val="2"/>
    </font>
    <font>
      <b/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1"/>
      <name val="Arial"/>
    </font>
    <font>
      <b/>
      <sz val="11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0"/>
      <color theme="1"/>
      <name val="Arial"/>
      <family val="2"/>
    </font>
    <font>
      <i/>
      <u/>
      <sz val="10"/>
      <color theme="1"/>
      <name val="Arial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06">
    <xf numFmtId="0" fontId="0" fillId="0" borderId="0"/>
    <xf numFmtId="43" fontId="18" fillId="0" borderId="0" applyFont="0" applyFill="0" applyBorder="0" applyAlignment="0" applyProtection="0"/>
    <xf numFmtId="0" fontId="18" fillId="0" borderId="0"/>
    <xf numFmtId="0" fontId="3" fillId="0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9" fillId="3" borderId="0" applyNumberFormat="0" applyBorder="0" applyAlignment="0" applyProtection="0"/>
    <xf numFmtId="0" fontId="12" fillId="5" borderId="4" applyNumberFormat="0" applyAlignment="0" applyProtection="0"/>
    <xf numFmtId="0" fontId="13" fillId="6" borderId="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0" fillId="4" borderId="4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7" borderId="7" applyNumberFormat="0" applyFont="0" applyAlignment="0" applyProtection="0"/>
    <xf numFmtId="0" fontId="20" fillId="7" borderId="7" applyNumberFormat="0" applyFont="0" applyAlignment="0" applyProtection="0"/>
    <xf numFmtId="0" fontId="20" fillId="7" borderId="7" applyNumberFormat="0" applyFont="0" applyAlignment="0" applyProtection="0"/>
    <xf numFmtId="0" fontId="20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2" fillId="7" borderId="7" applyNumberFormat="0" applyFont="0" applyAlignment="0" applyProtection="0"/>
    <xf numFmtId="0" fontId="11" fillId="5" borderId="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19" fillId="0" borderId="0" xfId="3" applyNumberFormat="1" applyFont="1" applyFill="1" applyAlignment="1">
      <alignment horizontal="left" vertical="center"/>
    </xf>
    <xf numFmtId="1" fontId="22" fillId="0" borderId="9" xfId="2" applyNumberFormat="1" applyFont="1" applyFill="1" applyBorder="1" applyAlignment="1">
      <alignment horizontal="left" vertical="center"/>
    </xf>
    <xf numFmtId="0" fontId="22" fillId="0" borderId="0" xfId="2" applyFont="1" applyFill="1"/>
    <xf numFmtId="0" fontId="23" fillId="0" borderId="0" xfId="2" applyNumberFormat="1" applyFont="1" applyFill="1" applyBorder="1" applyAlignment="1">
      <alignment vertical="center" wrapText="1"/>
    </xf>
    <xf numFmtId="164" fontId="22" fillId="0" borderId="9" xfId="1" applyNumberFormat="1" applyFont="1" applyFill="1" applyBorder="1" applyAlignment="1">
      <alignment horizontal="center"/>
    </xf>
    <xf numFmtId="0" fontId="22" fillId="0" borderId="0" xfId="2" applyFont="1" applyFill="1" applyBorder="1"/>
    <xf numFmtId="0" fontId="19" fillId="0" borderId="0" xfId="2" applyNumberFormat="1" applyFont="1" applyFill="1" applyBorder="1" applyAlignment="1">
      <alignment horizontal="left" vertical="center"/>
    </xf>
    <xf numFmtId="0" fontId="22" fillId="0" borderId="0" xfId="2" applyNumberFormat="1" applyFont="1" applyFill="1" applyBorder="1" applyAlignment="1">
      <alignment vertical="center" wrapText="1"/>
    </xf>
    <xf numFmtId="43" fontId="19" fillId="0" borderId="0" xfId="1" applyFont="1" applyFill="1" applyBorder="1" applyAlignment="1"/>
    <xf numFmtId="0" fontId="19" fillId="0" borderId="0" xfId="2" applyFont="1" applyFill="1" applyBorder="1"/>
    <xf numFmtId="0" fontId="19" fillId="0" borderId="0" xfId="2" applyNumberFormat="1" applyFont="1" applyFill="1" applyBorder="1" applyAlignment="1">
      <alignment vertical="center" wrapText="1"/>
    </xf>
    <xf numFmtId="0" fontId="22" fillId="0" borderId="10" xfId="2" applyNumberFormat="1" applyFont="1" applyFill="1" applyBorder="1" applyAlignment="1">
      <alignment horizontal="left" vertical="center"/>
    </xf>
    <xf numFmtId="0" fontId="22" fillId="0" borderId="10" xfId="2" applyNumberFormat="1" applyFont="1" applyFill="1" applyBorder="1" applyAlignment="1">
      <alignment vertical="center" wrapText="1"/>
    </xf>
    <xf numFmtId="43" fontId="22" fillId="0" borderId="10" xfId="1" applyFont="1" applyFill="1" applyBorder="1" applyAlignment="1"/>
    <xf numFmtId="0" fontId="19" fillId="0" borderId="0" xfId="2" applyNumberFormat="1" applyFont="1" applyFill="1" applyAlignment="1">
      <alignment horizontal="left" vertical="center"/>
    </xf>
    <xf numFmtId="0" fontId="19" fillId="0" borderId="10" xfId="2" applyNumberFormat="1" applyFont="1" applyFill="1" applyBorder="1" applyAlignment="1">
      <alignment horizontal="left" vertical="center"/>
    </xf>
    <xf numFmtId="0" fontId="22" fillId="0" borderId="0" xfId="2" applyNumberFormat="1" applyFont="1" applyFill="1" applyAlignment="1">
      <alignment vertical="center" wrapText="1"/>
    </xf>
    <xf numFmtId="0" fontId="24" fillId="0" borderId="0" xfId="0" applyFont="1" applyFill="1"/>
    <xf numFmtId="0" fontId="25" fillId="0" borderId="0" xfId="2" applyNumberFormat="1" applyFont="1" applyFill="1" applyAlignment="1">
      <alignment vertical="center" wrapText="1"/>
    </xf>
    <xf numFmtId="0" fontId="19" fillId="0" borderId="0" xfId="2" applyNumberFormat="1" applyFont="1" applyFill="1" applyBorder="1" applyAlignment="1">
      <alignment horizontal="left" vertical="center" wrapText="1"/>
    </xf>
    <xf numFmtId="0" fontId="22" fillId="0" borderId="10" xfId="2" applyNumberFormat="1" applyFont="1" applyFill="1" applyBorder="1" applyAlignment="1">
      <alignment horizontal="left" vertical="center" wrapText="1"/>
    </xf>
    <xf numFmtId="43" fontId="22" fillId="0" borderId="10" xfId="1" applyFont="1" applyFill="1" applyBorder="1" applyAlignment="1">
      <alignment horizontal="left" vertical="center"/>
    </xf>
    <xf numFmtId="43" fontId="22" fillId="0" borderId="0" xfId="1" applyFont="1" applyFill="1" applyBorder="1" applyAlignment="1"/>
    <xf numFmtId="1" fontId="19" fillId="0" borderId="0" xfId="2" applyNumberFormat="1" applyFont="1" applyFill="1" applyBorder="1" applyAlignment="1">
      <alignment horizontal="left" vertical="center"/>
    </xf>
    <xf numFmtId="43" fontId="23" fillId="0" borderId="11" xfId="1" applyFont="1" applyFill="1" applyBorder="1" applyAlignment="1"/>
    <xf numFmtId="0" fontId="19" fillId="0" borderId="0" xfId="2" applyFont="1" applyFill="1" applyBorder="1" applyAlignment="1">
      <alignment horizontal="right" vertical="center" wrapText="1" indent="1"/>
    </xf>
    <xf numFmtId="0" fontId="19" fillId="0" borderId="0" xfId="2" applyFont="1" applyFill="1" applyBorder="1" applyAlignment="1">
      <alignment horizontal="right" vertical="center" wrapText="1"/>
    </xf>
    <xf numFmtId="43" fontId="19" fillId="0" borderId="0" xfId="1" applyFont="1" applyFill="1" applyBorder="1" applyAlignment="1">
      <alignment vertical="top"/>
    </xf>
    <xf numFmtId="0" fontId="19" fillId="0" borderId="0" xfId="2" applyFont="1" applyFill="1" applyBorder="1" applyAlignment="1">
      <alignment vertical="center" wrapText="1"/>
    </xf>
    <xf numFmtId="0" fontId="22" fillId="0" borderId="9" xfId="2" applyFont="1" applyFill="1" applyBorder="1"/>
    <xf numFmtId="0" fontId="26" fillId="0" borderId="0" xfId="2" applyNumberFormat="1" applyFont="1" applyFill="1" applyBorder="1" applyAlignment="1">
      <alignment vertical="center" wrapText="1"/>
    </xf>
    <xf numFmtId="0" fontId="22" fillId="0" borderId="0" xfId="2" applyFont="1" applyFill="1" applyBorder="1" applyAlignment="1">
      <alignment horizontal="center"/>
    </xf>
    <xf numFmtId="0" fontId="19" fillId="0" borderId="0" xfId="2" applyNumberFormat="1" applyFont="1" applyFill="1" applyAlignment="1">
      <alignment horizontal="left"/>
    </xf>
    <xf numFmtId="0" fontId="22" fillId="0" borderId="0" xfId="2" applyNumberFormat="1" applyFont="1" applyFill="1" applyBorder="1" applyAlignment="1">
      <alignment horizontal="left" vertical="center"/>
    </xf>
    <xf numFmtId="43" fontId="22" fillId="0" borderId="0" xfId="2" applyNumberFormat="1" applyFont="1" applyFill="1" applyBorder="1"/>
    <xf numFmtId="43" fontId="22" fillId="0" borderId="10" xfId="1" applyFont="1" applyFill="1" applyBorder="1" applyAlignment="1">
      <alignment vertical="center"/>
    </xf>
    <xf numFmtId="43" fontId="22" fillId="0" borderId="0" xfId="1" applyFont="1" applyFill="1" applyBorder="1"/>
    <xf numFmtId="43" fontId="19" fillId="0" borderId="0" xfId="2" applyNumberFormat="1" applyFont="1" applyFill="1" applyBorder="1"/>
    <xf numFmtId="43" fontId="19" fillId="0" borderId="0" xfId="1" applyFont="1" applyFill="1" applyBorder="1" applyAlignment="1">
      <alignment horizontal="right"/>
    </xf>
    <xf numFmtId="0" fontId="27" fillId="0" borderId="0" xfId="2" applyNumberFormat="1" applyFont="1" applyFill="1" applyBorder="1" applyAlignment="1">
      <alignment horizontal="left" vertical="center"/>
    </xf>
    <xf numFmtId="0" fontId="23" fillId="0" borderId="0" xfId="2" applyNumberFormat="1" applyFont="1" applyFill="1" applyBorder="1" applyAlignment="1">
      <alignment horizontal="center" vertical="center" wrapText="1"/>
    </xf>
    <xf numFmtId="0" fontId="27" fillId="0" borderId="0" xfId="2" applyFont="1" applyFill="1" applyBorder="1"/>
    <xf numFmtId="165" fontId="19" fillId="0" borderId="0" xfId="1" applyNumberFormat="1" applyFont="1" applyFill="1" applyBorder="1" applyAlignment="1"/>
    <xf numFmtId="0" fontId="28" fillId="0" borderId="0" xfId="0" applyFont="1" applyFill="1"/>
    <xf numFmtId="0" fontId="28" fillId="0" borderId="9" xfId="0" applyFont="1" applyFill="1" applyBorder="1" applyAlignment="1">
      <alignment horizontal="centerContinuous"/>
    </xf>
    <xf numFmtId="0" fontId="28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 indent="1"/>
    </xf>
    <xf numFmtId="0" fontId="24" fillId="0" borderId="0" xfId="0" applyFont="1" applyFill="1" applyAlignment="1">
      <alignment horizontal="left" indent="2"/>
    </xf>
    <xf numFmtId="42" fontId="24" fillId="0" borderId="0" xfId="0" applyNumberFormat="1" applyFont="1" applyFill="1"/>
    <xf numFmtId="41" fontId="24" fillId="0" borderId="0" xfId="0" applyNumberFormat="1" applyFont="1" applyFill="1"/>
    <xf numFmtId="41" fontId="24" fillId="0" borderId="13" xfId="0" applyNumberFormat="1" applyFont="1" applyFill="1" applyBorder="1"/>
    <xf numFmtId="0" fontId="24" fillId="0" borderId="13" xfId="0" applyFont="1" applyFill="1" applyBorder="1"/>
    <xf numFmtId="0" fontId="24" fillId="0" borderId="11" xfId="0" applyFont="1" applyFill="1" applyBorder="1" applyAlignment="1">
      <alignment horizontal="left" indent="1"/>
    </xf>
    <xf numFmtId="41" fontId="24" fillId="0" borderId="11" xfId="0" applyNumberFormat="1" applyFont="1" applyFill="1" applyBorder="1"/>
    <xf numFmtId="0" fontId="21" fillId="0" borderId="0" xfId="0" applyFont="1" applyFill="1" applyAlignment="1">
      <alignment horizontal="left" indent="2"/>
    </xf>
    <xf numFmtId="43" fontId="24" fillId="0" borderId="0" xfId="1" applyFont="1" applyFill="1"/>
    <xf numFmtId="43" fontId="24" fillId="0" borderId="0" xfId="0" applyNumberFormat="1" applyFont="1" applyFill="1"/>
    <xf numFmtId="0" fontId="24" fillId="0" borderId="13" xfId="0" applyFont="1" applyFill="1" applyBorder="1" applyAlignment="1">
      <alignment horizontal="left" indent="1"/>
    </xf>
    <xf numFmtId="0" fontId="28" fillId="0" borderId="0" xfId="0" applyFont="1" applyFill="1" applyBorder="1" applyAlignment="1">
      <alignment horizontal="left"/>
    </xf>
    <xf numFmtId="41" fontId="24" fillId="0" borderId="0" xfId="0" applyNumberFormat="1" applyFont="1" applyFill="1" applyBorder="1"/>
    <xf numFmtId="42" fontId="24" fillId="0" borderId="11" xfId="0" applyNumberFormat="1" applyFont="1" applyFill="1" applyBorder="1"/>
    <xf numFmtId="42" fontId="24" fillId="0" borderId="12" xfId="0" applyNumberFormat="1" applyFont="1" applyFill="1" applyBorder="1"/>
    <xf numFmtId="0" fontId="30" fillId="0" borderId="0" xfId="0" applyFont="1" applyFill="1" applyAlignment="1">
      <alignment horizontal="right"/>
    </xf>
    <xf numFmtId="3" fontId="30" fillId="0" borderId="0" xfId="0" applyNumberFormat="1" applyFont="1" applyFill="1"/>
  </cellXfs>
  <cellStyles count="1106">
    <cellStyle name="20% - Accent1 2" xfId="4"/>
    <cellStyle name="20% - Accent1 2 2" xfId="5"/>
    <cellStyle name="20% - Accent1 2 2 2" xfId="6"/>
    <cellStyle name="20% - Accent1 2 2 2 2" xfId="7"/>
    <cellStyle name="20% - Accent1 2 2 2 2 2" xfId="8"/>
    <cellStyle name="20% - Accent1 2 2 2 2 2 2" xfId="9"/>
    <cellStyle name="20% - Accent1 2 2 2 2 3" xfId="10"/>
    <cellStyle name="20% - Accent1 2 2 2 3" xfId="11"/>
    <cellStyle name="20% - Accent1 2 2 2 3 2" xfId="12"/>
    <cellStyle name="20% - Accent1 2 2 2 4" xfId="13"/>
    <cellStyle name="20% - Accent1 2 2 3" xfId="14"/>
    <cellStyle name="20% - Accent1 2 2 3 2" xfId="15"/>
    <cellStyle name="20% - Accent1 2 2 3 2 2" xfId="16"/>
    <cellStyle name="20% - Accent1 2 2 3 3" xfId="17"/>
    <cellStyle name="20% - Accent1 2 2 4" xfId="18"/>
    <cellStyle name="20% - Accent1 2 2 4 2" xfId="19"/>
    <cellStyle name="20% - Accent1 2 2 5" xfId="20"/>
    <cellStyle name="20% - Accent1 2 3" xfId="21"/>
    <cellStyle name="20% - Accent1 2 3 2" xfId="22"/>
    <cellStyle name="20% - Accent1 2 3 2 2" xfId="23"/>
    <cellStyle name="20% - Accent1 2 3 2 2 2" xfId="24"/>
    <cellStyle name="20% - Accent1 2 3 2 3" xfId="25"/>
    <cellStyle name="20% - Accent1 2 3 3" xfId="26"/>
    <cellStyle name="20% - Accent1 2 3 3 2" xfId="27"/>
    <cellStyle name="20% - Accent1 2 3 4" xfId="28"/>
    <cellStyle name="20% - Accent1 2 4" xfId="29"/>
    <cellStyle name="20% - Accent1 2 4 2" xfId="30"/>
    <cellStyle name="20% - Accent1 2 4 2 2" xfId="31"/>
    <cellStyle name="20% - Accent1 2 4 3" xfId="32"/>
    <cellStyle name="20% - Accent1 2 5" xfId="33"/>
    <cellStyle name="20% - Accent1 2 5 2" xfId="34"/>
    <cellStyle name="20% - Accent1 2 6" xfId="35"/>
    <cellStyle name="20% - Accent1 3" xfId="36"/>
    <cellStyle name="20% - Accent1 3 2" xfId="37"/>
    <cellStyle name="20% - Accent1 3 2 2" xfId="38"/>
    <cellStyle name="20% - Accent1 3 2 2 2" xfId="39"/>
    <cellStyle name="20% - Accent1 3 2 2 2 2" xfId="40"/>
    <cellStyle name="20% - Accent1 3 2 2 3" xfId="41"/>
    <cellStyle name="20% - Accent1 3 2 3" xfId="42"/>
    <cellStyle name="20% - Accent1 3 2 3 2" xfId="43"/>
    <cellStyle name="20% - Accent1 3 2 4" xfId="44"/>
    <cellStyle name="20% - Accent1 3 3" xfId="45"/>
    <cellStyle name="20% - Accent1 3 3 2" xfId="46"/>
    <cellStyle name="20% - Accent1 3 3 2 2" xfId="47"/>
    <cellStyle name="20% - Accent1 3 3 3" xfId="48"/>
    <cellStyle name="20% - Accent1 3 4" xfId="49"/>
    <cellStyle name="20% - Accent1 3 4 2" xfId="50"/>
    <cellStyle name="20% - Accent1 3 5" xfId="51"/>
    <cellStyle name="20% - Accent1 4" xfId="52"/>
    <cellStyle name="20% - Accent1 4 2" xfId="53"/>
    <cellStyle name="20% - Accent1 4 2 2" xfId="54"/>
    <cellStyle name="20% - Accent1 4 2 2 2" xfId="55"/>
    <cellStyle name="20% - Accent1 4 2 3" xfId="56"/>
    <cellStyle name="20% - Accent1 4 3" xfId="57"/>
    <cellStyle name="20% - Accent1 4 3 2" xfId="58"/>
    <cellStyle name="20% - Accent1 4 4" xfId="59"/>
    <cellStyle name="20% - Accent1 5" xfId="60"/>
    <cellStyle name="20% - Accent1 5 2" xfId="61"/>
    <cellStyle name="20% - Accent1 5 2 2" xfId="62"/>
    <cellStyle name="20% - Accent1 5 3" xfId="63"/>
    <cellStyle name="20% - Accent1 6" xfId="64"/>
    <cellStyle name="20% - Accent1 6 2" xfId="65"/>
    <cellStyle name="20% - Accent1 7" xfId="66"/>
    <cellStyle name="20% - Accent2 2" xfId="67"/>
    <cellStyle name="20% - Accent2 2 2" xfId="68"/>
    <cellStyle name="20% - Accent2 2 2 2" xfId="69"/>
    <cellStyle name="20% - Accent2 2 2 2 2" xfId="70"/>
    <cellStyle name="20% - Accent2 2 2 2 2 2" xfId="71"/>
    <cellStyle name="20% - Accent2 2 2 2 2 2 2" xfId="72"/>
    <cellStyle name="20% - Accent2 2 2 2 2 3" xfId="73"/>
    <cellStyle name="20% - Accent2 2 2 2 3" xfId="74"/>
    <cellStyle name="20% - Accent2 2 2 2 3 2" xfId="75"/>
    <cellStyle name="20% - Accent2 2 2 2 4" xfId="76"/>
    <cellStyle name="20% - Accent2 2 2 3" xfId="77"/>
    <cellStyle name="20% - Accent2 2 2 3 2" xfId="78"/>
    <cellStyle name="20% - Accent2 2 2 3 2 2" xfId="79"/>
    <cellStyle name="20% - Accent2 2 2 3 3" xfId="80"/>
    <cellStyle name="20% - Accent2 2 2 4" xfId="81"/>
    <cellStyle name="20% - Accent2 2 2 4 2" xfId="82"/>
    <cellStyle name="20% - Accent2 2 2 5" xfId="83"/>
    <cellStyle name="20% - Accent2 2 3" xfId="84"/>
    <cellStyle name="20% - Accent2 2 3 2" xfId="85"/>
    <cellStyle name="20% - Accent2 2 3 2 2" xfId="86"/>
    <cellStyle name="20% - Accent2 2 3 2 2 2" xfId="87"/>
    <cellStyle name="20% - Accent2 2 3 2 3" xfId="88"/>
    <cellStyle name="20% - Accent2 2 3 3" xfId="89"/>
    <cellStyle name="20% - Accent2 2 3 3 2" xfId="90"/>
    <cellStyle name="20% - Accent2 2 3 4" xfId="91"/>
    <cellStyle name="20% - Accent2 2 4" xfId="92"/>
    <cellStyle name="20% - Accent2 2 4 2" xfId="93"/>
    <cellStyle name="20% - Accent2 2 4 2 2" xfId="94"/>
    <cellStyle name="20% - Accent2 2 4 3" xfId="95"/>
    <cellStyle name="20% - Accent2 2 5" xfId="96"/>
    <cellStyle name="20% - Accent2 2 5 2" xfId="97"/>
    <cellStyle name="20% - Accent2 2 6" xfId="98"/>
    <cellStyle name="20% - Accent2 3" xfId="99"/>
    <cellStyle name="20% - Accent2 3 2" xfId="100"/>
    <cellStyle name="20% - Accent2 3 2 2" xfId="101"/>
    <cellStyle name="20% - Accent2 3 2 2 2" xfId="102"/>
    <cellStyle name="20% - Accent2 3 2 2 2 2" xfId="103"/>
    <cellStyle name="20% - Accent2 3 2 2 3" xfId="104"/>
    <cellStyle name="20% - Accent2 3 2 3" xfId="105"/>
    <cellStyle name="20% - Accent2 3 2 3 2" xfId="106"/>
    <cellStyle name="20% - Accent2 3 2 4" xfId="107"/>
    <cellStyle name="20% - Accent2 3 3" xfId="108"/>
    <cellStyle name="20% - Accent2 3 3 2" xfId="109"/>
    <cellStyle name="20% - Accent2 3 3 2 2" xfId="110"/>
    <cellStyle name="20% - Accent2 3 3 3" xfId="111"/>
    <cellStyle name="20% - Accent2 3 4" xfId="112"/>
    <cellStyle name="20% - Accent2 3 4 2" xfId="113"/>
    <cellStyle name="20% - Accent2 3 5" xfId="114"/>
    <cellStyle name="20% - Accent2 4" xfId="115"/>
    <cellStyle name="20% - Accent2 4 2" xfId="116"/>
    <cellStyle name="20% - Accent2 4 2 2" xfId="117"/>
    <cellStyle name="20% - Accent2 4 2 2 2" xfId="118"/>
    <cellStyle name="20% - Accent2 4 2 3" xfId="119"/>
    <cellStyle name="20% - Accent2 4 3" xfId="120"/>
    <cellStyle name="20% - Accent2 4 3 2" xfId="121"/>
    <cellStyle name="20% - Accent2 4 4" xfId="122"/>
    <cellStyle name="20% - Accent2 5" xfId="123"/>
    <cellStyle name="20% - Accent2 5 2" xfId="124"/>
    <cellStyle name="20% - Accent2 5 2 2" xfId="125"/>
    <cellStyle name="20% - Accent2 5 3" xfId="126"/>
    <cellStyle name="20% - Accent2 6" xfId="127"/>
    <cellStyle name="20% - Accent2 6 2" xfId="128"/>
    <cellStyle name="20% - Accent2 7" xfId="129"/>
    <cellStyle name="20% - Accent3 2" xfId="130"/>
    <cellStyle name="20% - Accent3 2 2" xfId="131"/>
    <cellStyle name="20% - Accent3 2 2 2" xfId="132"/>
    <cellStyle name="20% - Accent3 2 2 2 2" xfId="133"/>
    <cellStyle name="20% - Accent3 2 2 2 2 2" xfId="134"/>
    <cellStyle name="20% - Accent3 2 2 2 2 2 2" xfId="135"/>
    <cellStyle name="20% - Accent3 2 2 2 2 3" xfId="136"/>
    <cellStyle name="20% - Accent3 2 2 2 3" xfId="137"/>
    <cellStyle name="20% - Accent3 2 2 2 3 2" xfId="138"/>
    <cellStyle name="20% - Accent3 2 2 2 4" xfId="139"/>
    <cellStyle name="20% - Accent3 2 2 3" xfId="140"/>
    <cellStyle name="20% - Accent3 2 2 3 2" xfId="141"/>
    <cellStyle name="20% - Accent3 2 2 3 2 2" xfId="142"/>
    <cellStyle name="20% - Accent3 2 2 3 3" xfId="143"/>
    <cellStyle name="20% - Accent3 2 2 4" xfId="144"/>
    <cellStyle name="20% - Accent3 2 2 4 2" xfId="145"/>
    <cellStyle name="20% - Accent3 2 2 5" xfId="146"/>
    <cellStyle name="20% - Accent3 2 3" xfId="147"/>
    <cellStyle name="20% - Accent3 2 3 2" xfId="148"/>
    <cellStyle name="20% - Accent3 2 3 2 2" xfId="149"/>
    <cellStyle name="20% - Accent3 2 3 2 2 2" xfId="150"/>
    <cellStyle name="20% - Accent3 2 3 2 3" xfId="151"/>
    <cellStyle name="20% - Accent3 2 3 3" xfId="152"/>
    <cellStyle name="20% - Accent3 2 3 3 2" xfId="153"/>
    <cellStyle name="20% - Accent3 2 3 4" xfId="154"/>
    <cellStyle name="20% - Accent3 2 4" xfId="155"/>
    <cellStyle name="20% - Accent3 2 4 2" xfId="156"/>
    <cellStyle name="20% - Accent3 2 4 2 2" xfId="157"/>
    <cellStyle name="20% - Accent3 2 4 3" xfId="158"/>
    <cellStyle name="20% - Accent3 2 5" xfId="159"/>
    <cellStyle name="20% - Accent3 2 5 2" xfId="160"/>
    <cellStyle name="20% - Accent3 2 6" xfId="161"/>
    <cellStyle name="20% - Accent3 3" xfId="162"/>
    <cellStyle name="20% - Accent3 3 2" xfId="163"/>
    <cellStyle name="20% - Accent3 3 2 2" xfId="164"/>
    <cellStyle name="20% - Accent3 3 2 2 2" xfId="165"/>
    <cellStyle name="20% - Accent3 3 2 2 2 2" xfId="166"/>
    <cellStyle name="20% - Accent3 3 2 2 3" xfId="167"/>
    <cellStyle name="20% - Accent3 3 2 3" xfId="168"/>
    <cellStyle name="20% - Accent3 3 2 3 2" xfId="169"/>
    <cellStyle name="20% - Accent3 3 2 4" xfId="170"/>
    <cellStyle name="20% - Accent3 3 3" xfId="171"/>
    <cellStyle name="20% - Accent3 3 3 2" xfId="172"/>
    <cellStyle name="20% - Accent3 3 3 2 2" xfId="173"/>
    <cellStyle name="20% - Accent3 3 3 3" xfId="174"/>
    <cellStyle name="20% - Accent3 3 4" xfId="175"/>
    <cellStyle name="20% - Accent3 3 4 2" xfId="176"/>
    <cellStyle name="20% - Accent3 3 5" xfId="177"/>
    <cellStyle name="20% - Accent3 4" xfId="178"/>
    <cellStyle name="20% - Accent3 4 2" xfId="179"/>
    <cellStyle name="20% - Accent3 4 2 2" xfId="180"/>
    <cellStyle name="20% - Accent3 4 2 2 2" xfId="181"/>
    <cellStyle name="20% - Accent3 4 2 3" xfId="182"/>
    <cellStyle name="20% - Accent3 4 3" xfId="183"/>
    <cellStyle name="20% - Accent3 4 3 2" xfId="184"/>
    <cellStyle name="20% - Accent3 4 4" xfId="185"/>
    <cellStyle name="20% - Accent3 5" xfId="186"/>
    <cellStyle name="20% - Accent3 5 2" xfId="187"/>
    <cellStyle name="20% - Accent3 5 2 2" xfId="188"/>
    <cellStyle name="20% - Accent3 5 3" xfId="189"/>
    <cellStyle name="20% - Accent3 6" xfId="190"/>
    <cellStyle name="20% - Accent3 6 2" xfId="191"/>
    <cellStyle name="20% - Accent3 7" xfId="192"/>
    <cellStyle name="20% - Accent4 2" xfId="193"/>
    <cellStyle name="20% - Accent4 2 2" xfId="194"/>
    <cellStyle name="20% - Accent4 2 2 2" xfId="195"/>
    <cellStyle name="20% - Accent4 2 2 2 2" xfId="196"/>
    <cellStyle name="20% - Accent4 2 2 2 2 2" xfId="197"/>
    <cellStyle name="20% - Accent4 2 2 2 2 2 2" xfId="198"/>
    <cellStyle name="20% - Accent4 2 2 2 2 3" xfId="199"/>
    <cellStyle name="20% - Accent4 2 2 2 3" xfId="200"/>
    <cellStyle name="20% - Accent4 2 2 2 3 2" xfId="201"/>
    <cellStyle name="20% - Accent4 2 2 2 4" xfId="202"/>
    <cellStyle name="20% - Accent4 2 2 3" xfId="203"/>
    <cellStyle name="20% - Accent4 2 2 3 2" xfId="204"/>
    <cellStyle name="20% - Accent4 2 2 3 2 2" xfId="205"/>
    <cellStyle name="20% - Accent4 2 2 3 3" xfId="206"/>
    <cellStyle name="20% - Accent4 2 2 4" xfId="207"/>
    <cellStyle name="20% - Accent4 2 2 4 2" xfId="208"/>
    <cellStyle name="20% - Accent4 2 2 5" xfId="209"/>
    <cellStyle name="20% - Accent4 2 3" xfId="210"/>
    <cellStyle name="20% - Accent4 2 3 2" xfId="211"/>
    <cellStyle name="20% - Accent4 2 3 2 2" xfId="212"/>
    <cellStyle name="20% - Accent4 2 3 2 2 2" xfId="213"/>
    <cellStyle name="20% - Accent4 2 3 2 3" xfId="214"/>
    <cellStyle name="20% - Accent4 2 3 3" xfId="215"/>
    <cellStyle name="20% - Accent4 2 3 3 2" xfId="216"/>
    <cellStyle name="20% - Accent4 2 3 4" xfId="217"/>
    <cellStyle name="20% - Accent4 2 4" xfId="218"/>
    <cellStyle name="20% - Accent4 2 4 2" xfId="219"/>
    <cellStyle name="20% - Accent4 2 4 2 2" xfId="220"/>
    <cellStyle name="20% - Accent4 2 4 3" xfId="221"/>
    <cellStyle name="20% - Accent4 2 5" xfId="222"/>
    <cellStyle name="20% - Accent4 2 5 2" xfId="223"/>
    <cellStyle name="20% - Accent4 2 6" xfId="224"/>
    <cellStyle name="20% - Accent4 3" xfId="225"/>
    <cellStyle name="20% - Accent4 3 2" xfId="226"/>
    <cellStyle name="20% - Accent4 3 2 2" xfId="227"/>
    <cellStyle name="20% - Accent4 3 2 2 2" xfId="228"/>
    <cellStyle name="20% - Accent4 3 2 2 2 2" xfId="229"/>
    <cellStyle name="20% - Accent4 3 2 2 3" xfId="230"/>
    <cellStyle name="20% - Accent4 3 2 3" xfId="231"/>
    <cellStyle name="20% - Accent4 3 2 3 2" xfId="232"/>
    <cellStyle name="20% - Accent4 3 2 4" xfId="233"/>
    <cellStyle name="20% - Accent4 3 3" xfId="234"/>
    <cellStyle name="20% - Accent4 3 3 2" xfId="235"/>
    <cellStyle name="20% - Accent4 3 3 2 2" xfId="236"/>
    <cellStyle name="20% - Accent4 3 3 3" xfId="237"/>
    <cellStyle name="20% - Accent4 3 4" xfId="238"/>
    <cellStyle name="20% - Accent4 3 4 2" xfId="239"/>
    <cellStyle name="20% - Accent4 3 5" xfId="240"/>
    <cellStyle name="20% - Accent4 4" xfId="241"/>
    <cellStyle name="20% - Accent4 4 2" xfId="242"/>
    <cellStyle name="20% - Accent4 4 2 2" xfId="243"/>
    <cellStyle name="20% - Accent4 4 2 2 2" xfId="244"/>
    <cellStyle name="20% - Accent4 4 2 3" xfId="245"/>
    <cellStyle name="20% - Accent4 4 3" xfId="246"/>
    <cellStyle name="20% - Accent4 4 3 2" xfId="247"/>
    <cellStyle name="20% - Accent4 4 4" xfId="248"/>
    <cellStyle name="20% - Accent4 5" xfId="249"/>
    <cellStyle name="20% - Accent4 5 2" xfId="250"/>
    <cellStyle name="20% - Accent4 5 2 2" xfId="251"/>
    <cellStyle name="20% - Accent4 5 3" xfId="252"/>
    <cellStyle name="20% - Accent4 6" xfId="253"/>
    <cellStyle name="20% - Accent4 6 2" xfId="254"/>
    <cellStyle name="20% - Accent4 7" xfId="255"/>
    <cellStyle name="20% - Accent5 2" xfId="256"/>
    <cellStyle name="20% - Accent5 2 2" xfId="257"/>
    <cellStyle name="20% - Accent5 2 2 2" xfId="258"/>
    <cellStyle name="20% - Accent5 2 2 2 2" xfId="259"/>
    <cellStyle name="20% - Accent5 2 2 2 2 2" xfId="260"/>
    <cellStyle name="20% - Accent5 2 2 2 2 2 2" xfId="261"/>
    <cellStyle name="20% - Accent5 2 2 2 2 3" xfId="262"/>
    <cellStyle name="20% - Accent5 2 2 2 3" xfId="263"/>
    <cellStyle name="20% - Accent5 2 2 2 3 2" xfId="264"/>
    <cellStyle name="20% - Accent5 2 2 2 4" xfId="265"/>
    <cellStyle name="20% - Accent5 2 2 3" xfId="266"/>
    <cellStyle name="20% - Accent5 2 2 3 2" xfId="267"/>
    <cellStyle name="20% - Accent5 2 2 3 2 2" xfId="268"/>
    <cellStyle name="20% - Accent5 2 2 3 3" xfId="269"/>
    <cellStyle name="20% - Accent5 2 2 4" xfId="270"/>
    <cellStyle name="20% - Accent5 2 2 4 2" xfId="271"/>
    <cellStyle name="20% - Accent5 2 2 5" xfId="272"/>
    <cellStyle name="20% - Accent5 2 3" xfId="273"/>
    <cellStyle name="20% - Accent5 2 3 2" xfId="274"/>
    <cellStyle name="20% - Accent5 2 3 2 2" xfId="275"/>
    <cellStyle name="20% - Accent5 2 3 2 2 2" xfId="276"/>
    <cellStyle name="20% - Accent5 2 3 2 3" xfId="277"/>
    <cellStyle name="20% - Accent5 2 3 3" xfId="278"/>
    <cellStyle name="20% - Accent5 2 3 3 2" xfId="279"/>
    <cellStyle name="20% - Accent5 2 3 4" xfId="280"/>
    <cellStyle name="20% - Accent5 2 4" xfId="281"/>
    <cellStyle name="20% - Accent5 2 4 2" xfId="282"/>
    <cellStyle name="20% - Accent5 2 4 2 2" xfId="283"/>
    <cellStyle name="20% - Accent5 2 4 3" xfId="284"/>
    <cellStyle name="20% - Accent5 2 5" xfId="285"/>
    <cellStyle name="20% - Accent5 2 5 2" xfId="286"/>
    <cellStyle name="20% - Accent5 2 6" xfId="287"/>
    <cellStyle name="20% - Accent5 3" xfId="288"/>
    <cellStyle name="20% - Accent5 3 2" xfId="289"/>
    <cellStyle name="20% - Accent5 3 2 2" xfId="290"/>
    <cellStyle name="20% - Accent5 3 2 2 2" xfId="291"/>
    <cellStyle name="20% - Accent5 3 2 2 2 2" xfId="292"/>
    <cellStyle name="20% - Accent5 3 2 2 3" xfId="293"/>
    <cellStyle name="20% - Accent5 3 2 3" xfId="294"/>
    <cellStyle name="20% - Accent5 3 2 3 2" xfId="295"/>
    <cellStyle name="20% - Accent5 3 2 4" xfId="296"/>
    <cellStyle name="20% - Accent5 3 3" xfId="297"/>
    <cellStyle name="20% - Accent5 3 3 2" xfId="298"/>
    <cellStyle name="20% - Accent5 3 3 2 2" xfId="299"/>
    <cellStyle name="20% - Accent5 3 3 3" xfId="300"/>
    <cellStyle name="20% - Accent5 3 4" xfId="301"/>
    <cellStyle name="20% - Accent5 3 4 2" xfId="302"/>
    <cellStyle name="20% - Accent5 3 5" xfId="303"/>
    <cellStyle name="20% - Accent5 4" xfId="304"/>
    <cellStyle name="20% - Accent5 4 2" xfId="305"/>
    <cellStyle name="20% - Accent5 4 2 2" xfId="306"/>
    <cellStyle name="20% - Accent5 4 2 2 2" xfId="307"/>
    <cellStyle name="20% - Accent5 4 2 3" xfId="308"/>
    <cellStyle name="20% - Accent5 4 3" xfId="309"/>
    <cellStyle name="20% - Accent5 4 3 2" xfId="310"/>
    <cellStyle name="20% - Accent5 4 4" xfId="311"/>
    <cellStyle name="20% - Accent5 5" xfId="312"/>
    <cellStyle name="20% - Accent5 5 2" xfId="313"/>
    <cellStyle name="20% - Accent5 5 2 2" xfId="314"/>
    <cellStyle name="20% - Accent5 5 3" xfId="315"/>
    <cellStyle name="20% - Accent5 6" xfId="316"/>
    <cellStyle name="20% - Accent5 6 2" xfId="317"/>
    <cellStyle name="20% - Accent5 7" xfId="318"/>
    <cellStyle name="20% - Accent6 2" xfId="319"/>
    <cellStyle name="20% - Accent6 2 2" xfId="320"/>
    <cellStyle name="20% - Accent6 2 2 2" xfId="321"/>
    <cellStyle name="20% - Accent6 2 2 2 2" xfId="322"/>
    <cellStyle name="20% - Accent6 2 2 2 2 2" xfId="323"/>
    <cellStyle name="20% - Accent6 2 2 2 2 2 2" xfId="324"/>
    <cellStyle name="20% - Accent6 2 2 2 2 3" xfId="325"/>
    <cellStyle name="20% - Accent6 2 2 2 3" xfId="326"/>
    <cellStyle name="20% - Accent6 2 2 2 3 2" xfId="327"/>
    <cellStyle name="20% - Accent6 2 2 2 4" xfId="328"/>
    <cellStyle name="20% - Accent6 2 2 3" xfId="329"/>
    <cellStyle name="20% - Accent6 2 2 3 2" xfId="330"/>
    <cellStyle name="20% - Accent6 2 2 3 2 2" xfId="331"/>
    <cellStyle name="20% - Accent6 2 2 3 3" xfId="332"/>
    <cellStyle name="20% - Accent6 2 2 4" xfId="333"/>
    <cellStyle name="20% - Accent6 2 2 4 2" xfId="334"/>
    <cellStyle name="20% - Accent6 2 2 5" xfId="335"/>
    <cellStyle name="20% - Accent6 2 3" xfId="336"/>
    <cellStyle name="20% - Accent6 2 3 2" xfId="337"/>
    <cellStyle name="20% - Accent6 2 3 2 2" xfId="338"/>
    <cellStyle name="20% - Accent6 2 3 2 2 2" xfId="339"/>
    <cellStyle name="20% - Accent6 2 3 2 3" xfId="340"/>
    <cellStyle name="20% - Accent6 2 3 3" xfId="341"/>
    <cellStyle name="20% - Accent6 2 3 3 2" xfId="342"/>
    <cellStyle name="20% - Accent6 2 3 4" xfId="343"/>
    <cellStyle name="20% - Accent6 2 4" xfId="344"/>
    <cellStyle name="20% - Accent6 2 4 2" xfId="345"/>
    <cellStyle name="20% - Accent6 2 4 2 2" xfId="346"/>
    <cellStyle name="20% - Accent6 2 4 3" xfId="347"/>
    <cellStyle name="20% - Accent6 2 5" xfId="348"/>
    <cellStyle name="20% - Accent6 2 5 2" xfId="349"/>
    <cellStyle name="20% - Accent6 2 6" xfId="350"/>
    <cellStyle name="20% - Accent6 3" xfId="351"/>
    <cellStyle name="20% - Accent6 3 2" xfId="352"/>
    <cellStyle name="20% - Accent6 3 2 2" xfId="353"/>
    <cellStyle name="20% - Accent6 3 2 2 2" xfId="354"/>
    <cellStyle name="20% - Accent6 3 2 2 2 2" xfId="355"/>
    <cellStyle name="20% - Accent6 3 2 2 3" xfId="356"/>
    <cellStyle name="20% - Accent6 3 2 3" xfId="357"/>
    <cellStyle name="20% - Accent6 3 2 3 2" xfId="358"/>
    <cellStyle name="20% - Accent6 3 2 4" xfId="359"/>
    <cellStyle name="20% - Accent6 3 3" xfId="360"/>
    <cellStyle name="20% - Accent6 3 3 2" xfId="361"/>
    <cellStyle name="20% - Accent6 3 3 2 2" xfId="362"/>
    <cellStyle name="20% - Accent6 3 3 3" xfId="363"/>
    <cellStyle name="20% - Accent6 3 4" xfId="364"/>
    <cellStyle name="20% - Accent6 3 4 2" xfId="365"/>
    <cellStyle name="20% - Accent6 3 5" xfId="366"/>
    <cellStyle name="20% - Accent6 4" xfId="367"/>
    <cellStyle name="20% - Accent6 4 2" xfId="368"/>
    <cellStyle name="20% - Accent6 4 2 2" xfId="369"/>
    <cellStyle name="20% - Accent6 4 2 2 2" xfId="370"/>
    <cellStyle name="20% - Accent6 4 2 3" xfId="371"/>
    <cellStyle name="20% - Accent6 4 3" xfId="372"/>
    <cellStyle name="20% - Accent6 4 3 2" xfId="373"/>
    <cellStyle name="20% - Accent6 4 4" xfId="374"/>
    <cellStyle name="20% - Accent6 5" xfId="375"/>
    <cellStyle name="20% - Accent6 5 2" xfId="376"/>
    <cellStyle name="20% - Accent6 5 2 2" xfId="377"/>
    <cellStyle name="20% - Accent6 5 3" xfId="378"/>
    <cellStyle name="20% - Accent6 6" xfId="379"/>
    <cellStyle name="20% - Accent6 6 2" xfId="380"/>
    <cellStyle name="20% - Accent6 7" xfId="381"/>
    <cellStyle name="40% - Accent1 2" xfId="382"/>
    <cellStyle name="40% - Accent1 2 2" xfId="383"/>
    <cellStyle name="40% - Accent1 2 2 2" xfId="384"/>
    <cellStyle name="40% - Accent1 2 2 2 2" xfId="385"/>
    <cellStyle name="40% - Accent1 2 2 2 2 2" xfId="386"/>
    <cellStyle name="40% - Accent1 2 2 2 2 2 2" xfId="387"/>
    <cellStyle name="40% - Accent1 2 2 2 2 3" xfId="388"/>
    <cellStyle name="40% - Accent1 2 2 2 3" xfId="389"/>
    <cellStyle name="40% - Accent1 2 2 2 3 2" xfId="390"/>
    <cellStyle name="40% - Accent1 2 2 2 4" xfId="391"/>
    <cellStyle name="40% - Accent1 2 2 3" xfId="392"/>
    <cellStyle name="40% - Accent1 2 2 3 2" xfId="393"/>
    <cellStyle name="40% - Accent1 2 2 3 2 2" xfId="394"/>
    <cellStyle name="40% - Accent1 2 2 3 3" xfId="395"/>
    <cellStyle name="40% - Accent1 2 2 4" xfId="396"/>
    <cellStyle name="40% - Accent1 2 2 4 2" xfId="397"/>
    <cellStyle name="40% - Accent1 2 2 5" xfId="398"/>
    <cellStyle name="40% - Accent1 2 3" xfId="399"/>
    <cellStyle name="40% - Accent1 2 3 2" xfId="400"/>
    <cellStyle name="40% - Accent1 2 3 2 2" xfId="401"/>
    <cellStyle name="40% - Accent1 2 3 2 2 2" xfId="402"/>
    <cellStyle name="40% - Accent1 2 3 2 3" xfId="403"/>
    <cellStyle name="40% - Accent1 2 3 3" xfId="404"/>
    <cellStyle name="40% - Accent1 2 3 3 2" xfId="405"/>
    <cellStyle name="40% - Accent1 2 3 4" xfId="406"/>
    <cellStyle name="40% - Accent1 2 4" xfId="407"/>
    <cellStyle name="40% - Accent1 2 4 2" xfId="408"/>
    <cellStyle name="40% - Accent1 2 4 2 2" xfId="409"/>
    <cellStyle name="40% - Accent1 2 4 3" xfId="410"/>
    <cellStyle name="40% - Accent1 2 5" xfId="411"/>
    <cellStyle name="40% - Accent1 2 5 2" xfId="412"/>
    <cellStyle name="40% - Accent1 2 6" xfId="413"/>
    <cellStyle name="40% - Accent1 3" xfId="414"/>
    <cellStyle name="40% - Accent1 3 2" xfId="415"/>
    <cellStyle name="40% - Accent1 3 2 2" xfId="416"/>
    <cellStyle name="40% - Accent1 3 2 2 2" xfId="417"/>
    <cellStyle name="40% - Accent1 3 2 2 2 2" xfId="418"/>
    <cellStyle name="40% - Accent1 3 2 2 3" xfId="419"/>
    <cellStyle name="40% - Accent1 3 2 3" xfId="420"/>
    <cellStyle name="40% - Accent1 3 2 3 2" xfId="421"/>
    <cellStyle name="40% - Accent1 3 2 4" xfId="422"/>
    <cellStyle name="40% - Accent1 3 3" xfId="423"/>
    <cellStyle name="40% - Accent1 3 3 2" xfId="424"/>
    <cellStyle name="40% - Accent1 3 3 2 2" xfId="425"/>
    <cellStyle name="40% - Accent1 3 3 3" xfId="426"/>
    <cellStyle name="40% - Accent1 3 4" xfId="427"/>
    <cellStyle name="40% - Accent1 3 4 2" xfId="428"/>
    <cellStyle name="40% - Accent1 3 5" xfId="429"/>
    <cellStyle name="40% - Accent1 4" xfId="430"/>
    <cellStyle name="40% - Accent1 4 2" xfId="431"/>
    <cellStyle name="40% - Accent1 4 2 2" xfId="432"/>
    <cellStyle name="40% - Accent1 4 2 2 2" xfId="433"/>
    <cellStyle name="40% - Accent1 4 2 3" xfId="434"/>
    <cellStyle name="40% - Accent1 4 3" xfId="435"/>
    <cellStyle name="40% - Accent1 4 3 2" xfId="436"/>
    <cellStyle name="40% - Accent1 4 4" xfId="437"/>
    <cellStyle name="40% - Accent1 5" xfId="438"/>
    <cellStyle name="40% - Accent1 5 2" xfId="439"/>
    <cellStyle name="40% - Accent1 5 2 2" xfId="440"/>
    <cellStyle name="40% - Accent1 5 3" xfId="441"/>
    <cellStyle name="40% - Accent1 6" xfId="442"/>
    <cellStyle name="40% - Accent1 6 2" xfId="443"/>
    <cellStyle name="40% - Accent1 7" xfId="444"/>
    <cellStyle name="40% - Accent2 2" xfId="445"/>
    <cellStyle name="40% - Accent2 2 2" xfId="446"/>
    <cellStyle name="40% - Accent2 2 2 2" xfId="447"/>
    <cellStyle name="40% - Accent2 2 2 2 2" xfId="448"/>
    <cellStyle name="40% - Accent2 2 2 2 2 2" xfId="449"/>
    <cellStyle name="40% - Accent2 2 2 2 2 2 2" xfId="450"/>
    <cellStyle name="40% - Accent2 2 2 2 2 3" xfId="451"/>
    <cellStyle name="40% - Accent2 2 2 2 3" xfId="452"/>
    <cellStyle name="40% - Accent2 2 2 2 3 2" xfId="453"/>
    <cellStyle name="40% - Accent2 2 2 2 4" xfId="454"/>
    <cellStyle name="40% - Accent2 2 2 3" xfId="455"/>
    <cellStyle name="40% - Accent2 2 2 3 2" xfId="456"/>
    <cellStyle name="40% - Accent2 2 2 3 2 2" xfId="457"/>
    <cellStyle name="40% - Accent2 2 2 3 3" xfId="458"/>
    <cellStyle name="40% - Accent2 2 2 4" xfId="459"/>
    <cellStyle name="40% - Accent2 2 2 4 2" xfId="460"/>
    <cellStyle name="40% - Accent2 2 2 5" xfId="461"/>
    <cellStyle name="40% - Accent2 2 3" xfId="462"/>
    <cellStyle name="40% - Accent2 2 3 2" xfId="463"/>
    <cellStyle name="40% - Accent2 2 3 2 2" xfId="464"/>
    <cellStyle name="40% - Accent2 2 3 2 2 2" xfId="465"/>
    <cellStyle name="40% - Accent2 2 3 2 3" xfId="466"/>
    <cellStyle name="40% - Accent2 2 3 3" xfId="467"/>
    <cellStyle name="40% - Accent2 2 3 3 2" xfId="468"/>
    <cellStyle name="40% - Accent2 2 3 4" xfId="469"/>
    <cellStyle name="40% - Accent2 2 4" xfId="470"/>
    <cellStyle name="40% - Accent2 2 4 2" xfId="471"/>
    <cellStyle name="40% - Accent2 2 4 2 2" xfId="472"/>
    <cellStyle name="40% - Accent2 2 4 3" xfId="473"/>
    <cellStyle name="40% - Accent2 2 5" xfId="474"/>
    <cellStyle name="40% - Accent2 2 5 2" xfId="475"/>
    <cellStyle name="40% - Accent2 2 6" xfId="476"/>
    <cellStyle name="40% - Accent2 3" xfId="477"/>
    <cellStyle name="40% - Accent2 3 2" xfId="478"/>
    <cellStyle name="40% - Accent2 3 2 2" xfId="479"/>
    <cellStyle name="40% - Accent2 3 2 2 2" xfId="480"/>
    <cellStyle name="40% - Accent2 3 2 2 2 2" xfId="481"/>
    <cellStyle name="40% - Accent2 3 2 2 3" xfId="482"/>
    <cellStyle name="40% - Accent2 3 2 3" xfId="483"/>
    <cellStyle name="40% - Accent2 3 2 3 2" xfId="484"/>
    <cellStyle name="40% - Accent2 3 2 4" xfId="485"/>
    <cellStyle name="40% - Accent2 3 3" xfId="486"/>
    <cellStyle name="40% - Accent2 3 3 2" xfId="487"/>
    <cellStyle name="40% - Accent2 3 3 2 2" xfId="488"/>
    <cellStyle name="40% - Accent2 3 3 3" xfId="489"/>
    <cellStyle name="40% - Accent2 3 4" xfId="490"/>
    <cellStyle name="40% - Accent2 3 4 2" xfId="491"/>
    <cellStyle name="40% - Accent2 3 5" xfId="492"/>
    <cellStyle name="40% - Accent2 4" xfId="493"/>
    <cellStyle name="40% - Accent2 4 2" xfId="494"/>
    <cellStyle name="40% - Accent2 4 2 2" xfId="495"/>
    <cellStyle name="40% - Accent2 4 2 2 2" xfId="496"/>
    <cellStyle name="40% - Accent2 4 2 3" xfId="497"/>
    <cellStyle name="40% - Accent2 4 3" xfId="498"/>
    <cellStyle name="40% - Accent2 4 3 2" xfId="499"/>
    <cellStyle name="40% - Accent2 4 4" xfId="500"/>
    <cellStyle name="40% - Accent2 5" xfId="501"/>
    <cellStyle name="40% - Accent2 5 2" xfId="502"/>
    <cellStyle name="40% - Accent2 5 2 2" xfId="503"/>
    <cellStyle name="40% - Accent2 5 3" xfId="504"/>
    <cellStyle name="40% - Accent2 6" xfId="505"/>
    <cellStyle name="40% - Accent2 6 2" xfId="506"/>
    <cellStyle name="40% - Accent2 7" xfId="507"/>
    <cellStyle name="40% - Accent3 2" xfId="508"/>
    <cellStyle name="40% - Accent3 2 2" xfId="509"/>
    <cellStyle name="40% - Accent3 2 2 2" xfId="510"/>
    <cellStyle name="40% - Accent3 2 2 2 2" xfId="511"/>
    <cellStyle name="40% - Accent3 2 2 2 2 2" xfId="512"/>
    <cellStyle name="40% - Accent3 2 2 2 2 2 2" xfId="513"/>
    <cellStyle name="40% - Accent3 2 2 2 2 3" xfId="514"/>
    <cellStyle name="40% - Accent3 2 2 2 3" xfId="515"/>
    <cellStyle name="40% - Accent3 2 2 2 3 2" xfId="516"/>
    <cellStyle name="40% - Accent3 2 2 2 4" xfId="517"/>
    <cellStyle name="40% - Accent3 2 2 3" xfId="518"/>
    <cellStyle name="40% - Accent3 2 2 3 2" xfId="519"/>
    <cellStyle name="40% - Accent3 2 2 3 2 2" xfId="520"/>
    <cellStyle name="40% - Accent3 2 2 3 3" xfId="521"/>
    <cellStyle name="40% - Accent3 2 2 4" xfId="522"/>
    <cellStyle name="40% - Accent3 2 2 4 2" xfId="523"/>
    <cellStyle name="40% - Accent3 2 2 5" xfId="524"/>
    <cellStyle name="40% - Accent3 2 3" xfId="525"/>
    <cellStyle name="40% - Accent3 2 3 2" xfId="526"/>
    <cellStyle name="40% - Accent3 2 3 2 2" xfId="527"/>
    <cellStyle name="40% - Accent3 2 3 2 2 2" xfId="528"/>
    <cellStyle name="40% - Accent3 2 3 2 3" xfId="529"/>
    <cellStyle name="40% - Accent3 2 3 3" xfId="530"/>
    <cellStyle name="40% - Accent3 2 3 3 2" xfId="531"/>
    <cellStyle name="40% - Accent3 2 3 4" xfId="532"/>
    <cellStyle name="40% - Accent3 2 4" xfId="533"/>
    <cellStyle name="40% - Accent3 2 4 2" xfId="534"/>
    <cellStyle name="40% - Accent3 2 4 2 2" xfId="535"/>
    <cellStyle name="40% - Accent3 2 4 3" xfId="536"/>
    <cellStyle name="40% - Accent3 2 5" xfId="537"/>
    <cellStyle name="40% - Accent3 2 5 2" xfId="538"/>
    <cellStyle name="40% - Accent3 2 6" xfId="539"/>
    <cellStyle name="40% - Accent3 3" xfId="540"/>
    <cellStyle name="40% - Accent3 3 2" xfId="541"/>
    <cellStyle name="40% - Accent3 3 2 2" xfId="542"/>
    <cellStyle name="40% - Accent3 3 2 2 2" xfId="543"/>
    <cellStyle name="40% - Accent3 3 2 2 2 2" xfId="544"/>
    <cellStyle name="40% - Accent3 3 2 2 3" xfId="545"/>
    <cellStyle name="40% - Accent3 3 2 3" xfId="546"/>
    <cellStyle name="40% - Accent3 3 2 3 2" xfId="547"/>
    <cellStyle name="40% - Accent3 3 2 4" xfId="548"/>
    <cellStyle name="40% - Accent3 3 3" xfId="549"/>
    <cellStyle name="40% - Accent3 3 3 2" xfId="550"/>
    <cellStyle name="40% - Accent3 3 3 2 2" xfId="551"/>
    <cellStyle name="40% - Accent3 3 3 3" xfId="552"/>
    <cellStyle name="40% - Accent3 3 4" xfId="553"/>
    <cellStyle name="40% - Accent3 3 4 2" xfId="554"/>
    <cellStyle name="40% - Accent3 3 5" xfId="555"/>
    <cellStyle name="40% - Accent3 4" xfId="556"/>
    <cellStyle name="40% - Accent3 4 2" xfId="557"/>
    <cellStyle name="40% - Accent3 4 2 2" xfId="558"/>
    <cellStyle name="40% - Accent3 4 2 2 2" xfId="559"/>
    <cellStyle name="40% - Accent3 4 2 3" xfId="560"/>
    <cellStyle name="40% - Accent3 4 3" xfId="561"/>
    <cellStyle name="40% - Accent3 4 3 2" xfId="562"/>
    <cellStyle name="40% - Accent3 4 4" xfId="563"/>
    <cellStyle name="40% - Accent3 5" xfId="564"/>
    <cellStyle name="40% - Accent3 5 2" xfId="565"/>
    <cellStyle name="40% - Accent3 5 2 2" xfId="566"/>
    <cellStyle name="40% - Accent3 5 3" xfId="567"/>
    <cellStyle name="40% - Accent3 6" xfId="568"/>
    <cellStyle name="40% - Accent3 6 2" xfId="569"/>
    <cellStyle name="40% - Accent3 7" xfId="570"/>
    <cellStyle name="40% - Accent4 2" xfId="571"/>
    <cellStyle name="40% - Accent4 2 2" xfId="572"/>
    <cellStyle name="40% - Accent4 2 2 2" xfId="573"/>
    <cellStyle name="40% - Accent4 2 2 2 2" xfId="574"/>
    <cellStyle name="40% - Accent4 2 2 2 2 2" xfId="575"/>
    <cellStyle name="40% - Accent4 2 2 2 2 2 2" xfId="576"/>
    <cellStyle name="40% - Accent4 2 2 2 2 3" xfId="577"/>
    <cellStyle name="40% - Accent4 2 2 2 3" xfId="578"/>
    <cellStyle name="40% - Accent4 2 2 2 3 2" xfId="579"/>
    <cellStyle name="40% - Accent4 2 2 2 4" xfId="580"/>
    <cellStyle name="40% - Accent4 2 2 3" xfId="581"/>
    <cellStyle name="40% - Accent4 2 2 3 2" xfId="582"/>
    <cellStyle name="40% - Accent4 2 2 3 2 2" xfId="583"/>
    <cellStyle name="40% - Accent4 2 2 3 3" xfId="584"/>
    <cellStyle name="40% - Accent4 2 2 4" xfId="585"/>
    <cellStyle name="40% - Accent4 2 2 4 2" xfId="586"/>
    <cellStyle name="40% - Accent4 2 2 5" xfId="587"/>
    <cellStyle name="40% - Accent4 2 3" xfId="588"/>
    <cellStyle name="40% - Accent4 2 3 2" xfId="589"/>
    <cellStyle name="40% - Accent4 2 3 2 2" xfId="590"/>
    <cellStyle name="40% - Accent4 2 3 2 2 2" xfId="591"/>
    <cellStyle name="40% - Accent4 2 3 2 3" xfId="592"/>
    <cellStyle name="40% - Accent4 2 3 3" xfId="593"/>
    <cellStyle name="40% - Accent4 2 3 3 2" xfId="594"/>
    <cellStyle name="40% - Accent4 2 3 4" xfId="595"/>
    <cellStyle name="40% - Accent4 2 4" xfId="596"/>
    <cellStyle name="40% - Accent4 2 4 2" xfId="597"/>
    <cellStyle name="40% - Accent4 2 4 2 2" xfId="598"/>
    <cellStyle name="40% - Accent4 2 4 3" xfId="599"/>
    <cellStyle name="40% - Accent4 2 5" xfId="600"/>
    <cellStyle name="40% - Accent4 2 5 2" xfId="601"/>
    <cellStyle name="40% - Accent4 2 6" xfId="602"/>
    <cellStyle name="40% - Accent4 3" xfId="603"/>
    <cellStyle name="40% - Accent4 3 2" xfId="604"/>
    <cellStyle name="40% - Accent4 3 2 2" xfId="605"/>
    <cellStyle name="40% - Accent4 3 2 2 2" xfId="606"/>
    <cellStyle name="40% - Accent4 3 2 2 2 2" xfId="607"/>
    <cellStyle name="40% - Accent4 3 2 2 3" xfId="608"/>
    <cellStyle name="40% - Accent4 3 2 3" xfId="609"/>
    <cellStyle name="40% - Accent4 3 2 3 2" xfId="610"/>
    <cellStyle name="40% - Accent4 3 2 4" xfId="611"/>
    <cellStyle name="40% - Accent4 3 3" xfId="612"/>
    <cellStyle name="40% - Accent4 3 3 2" xfId="613"/>
    <cellStyle name="40% - Accent4 3 3 2 2" xfId="614"/>
    <cellStyle name="40% - Accent4 3 3 3" xfId="615"/>
    <cellStyle name="40% - Accent4 3 4" xfId="616"/>
    <cellStyle name="40% - Accent4 3 4 2" xfId="617"/>
    <cellStyle name="40% - Accent4 3 5" xfId="618"/>
    <cellStyle name="40% - Accent4 4" xfId="619"/>
    <cellStyle name="40% - Accent4 4 2" xfId="620"/>
    <cellStyle name="40% - Accent4 4 2 2" xfId="621"/>
    <cellStyle name="40% - Accent4 4 2 2 2" xfId="622"/>
    <cellStyle name="40% - Accent4 4 2 3" xfId="623"/>
    <cellStyle name="40% - Accent4 4 3" xfId="624"/>
    <cellStyle name="40% - Accent4 4 3 2" xfId="625"/>
    <cellStyle name="40% - Accent4 4 4" xfId="626"/>
    <cellStyle name="40% - Accent4 5" xfId="627"/>
    <cellStyle name="40% - Accent4 5 2" xfId="628"/>
    <cellStyle name="40% - Accent4 5 2 2" xfId="629"/>
    <cellStyle name="40% - Accent4 5 3" xfId="630"/>
    <cellStyle name="40% - Accent4 6" xfId="631"/>
    <cellStyle name="40% - Accent4 6 2" xfId="632"/>
    <cellStyle name="40% - Accent4 7" xfId="633"/>
    <cellStyle name="40% - Accent5 2" xfId="634"/>
    <cellStyle name="40% - Accent5 2 2" xfId="635"/>
    <cellStyle name="40% - Accent5 2 2 2" xfId="636"/>
    <cellStyle name="40% - Accent5 2 2 2 2" xfId="637"/>
    <cellStyle name="40% - Accent5 2 2 2 2 2" xfId="638"/>
    <cellStyle name="40% - Accent5 2 2 2 2 2 2" xfId="639"/>
    <cellStyle name="40% - Accent5 2 2 2 2 3" xfId="640"/>
    <cellStyle name="40% - Accent5 2 2 2 3" xfId="641"/>
    <cellStyle name="40% - Accent5 2 2 2 3 2" xfId="642"/>
    <cellStyle name="40% - Accent5 2 2 2 4" xfId="643"/>
    <cellStyle name="40% - Accent5 2 2 3" xfId="644"/>
    <cellStyle name="40% - Accent5 2 2 3 2" xfId="645"/>
    <cellStyle name="40% - Accent5 2 2 3 2 2" xfId="646"/>
    <cellStyle name="40% - Accent5 2 2 3 3" xfId="647"/>
    <cellStyle name="40% - Accent5 2 2 4" xfId="648"/>
    <cellStyle name="40% - Accent5 2 2 4 2" xfId="649"/>
    <cellStyle name="40% - Accent5 2 2 5" xfId="650"/>
    <cellStyle name="40% - Accent5 2 3" xfId="651"/>
    <cellStyle name="40% - Accent5 2 3 2" xfId="652"/>
    <cellStyle name="40% - Accent5 2 3 2 2" xfId="653"/>
    <cellStyle name="40% - Accent5 2 3 2 2 2" xfId="654"/>
    <cellStyle name="40% - Accent5 2 3 2 3" xfId="655"/>
    <cellStyle name="40% - Accent5 2 3 3" xfId="656"/>
    <cellStyle name="40% - Accent5 2 3 3 2" xfId="657"/>
    <cellStyle name="40% - Accent5 2 3 4" xfId="658"/>
    <cellStyle name="40% - Accent5 2 4" xfId="659"/>
    <cellStyle name="40% - Accent5 2 4 2" xfId="660"/>
    <cellStyle name="40% - Accent5 2 4 2 2" xfId="661"/>
    <cellStyle name="40% - Accent5 2 4 3" xfId="662"/>
    <cellStyle name="40% - Accent5 2 5" xfId="663"/>
    <cellStyle name="40% - Accent5 2 5 2" xfId="664"/>
    <cellStyle name="40% - Accent5 2 6" xfId="665"/>
    <cellStyle name="40% - Accent5 3" xfId="666"/>
    <cellStyle name="40% - Accent5 3 2" xfId="667"/>
    <cellStyle name="40% - Accent5 3 2 2" xfId="668"/>
    <cellStyle name="40% - Accent5 3 2 2 2" xfId="669"/>
    <cellStyle name="40% - Accent5 3 2 2 2 2" xfId="670"/>
    <cellStyle name="40% - Accent5 3 2 2 3" xfId="671"/>
    <cellStyle name="40% - Accent5 3 2 3" xfId="672"/>
    <cellStyle name="40% - Accent5 3 2 3 2" xfId="673"/>
    <cellStyle name="40% - Accent5 3 2 4" xfId="674"/>
    <cellStyle name="40% - Accent5 3 3" xfId="675"/>
    <cellStyle name="40% - Accent5 3 3 2" xfId="676"/>
    <cellStyle name="40% - Accent5 3 3 2 2" xfId="677"/>
    <cellStyle name="40% - Accent5 3 3 3" xfId="678"/>
    <cellStyle name="40% - Accent5 3 4" xfId="679"/>
    <cellStyle name="40% - Accent5 3 4 2" xfId="680"/>
    <cellStyle name="40% - Accent5 3 5" xfId="681"/>
    <cellStyle name="40% - Accent5 4" xfId="682"/>
    <cellStyle name="40% - Accent5 4 2" xfId="683"/>
    <cellStyle name="40% - Accent5 4 2 2" xfId="684"/>
    <cellStyle name="40% - Accent5 4 2 2 2" xfId="685"/>
    <cellStyle name="40% - Accent5 4 2 3" xfId="686"/>
    <cellStyle name="40% - Accent5 4 3" xfId="687"/>
    <cellStyle name="40% - Accent5 4 3 2" xfId="688"/>
    <cellStyle name="40% - Accent5 4 4" xfId="689"/>
    <cellStyle name="40% - Accent5 5" xfId="690"/>
    <cellStyle name="40% - Accent5 5 2" xfId="691"/>
    <cellStyle name="40% - Accent5 5 2 2" xfId="692"/>
    <cellStyle name="40% - Accent5 5 3" xfId="693"/>
    <cellStyle name="40% - Accent5 6" xfId="694"/>
    <cellStyle name="40% - Accent5 6 2" xfId="695"/>
    <cellStyle name="40% - Accent5 7" xfId="696"/>
    <cellStyle name="40% - Accent6 2" xfId="697"/>
    <cellStyle name="40% - Accent6 2 2" xfId="698"/>
    <cellStyle name="40% - Accent6 2 2 2" xfId="699"/>
    <cellStyle name="40% - Accent6 2 2 2 2" xfId="700"/>
    <cellStyle name="40% - Accent6 2 2 2 2 2" xfId="701"/>
    <cellStyle name="40% - Accent6 2 2 2 2 2 2" xfId="702"/>
    <cellStyle name="40% - Accent6 2 2 2 2 3" xfId="703"/>
    <cellStyle name="40% - Accent6 2 2 2 3" xfId="704"/>
    <cellStyle name="40% - Accent6 2 2 2 3 2" xfId="705"/>
    <cellStyle name="40% - Accent6 2 2 2 4" xfId="706"/>
    <cellStyle name="40% - Accent6 2 2 3" xfId="707"/>
    <cellStyle name="40% - Accent6 2 2 3 2" xfId="708"/>
    <cellStyle name="40% - Accent6 2 2 3 2 2" xfId="709"/>
    <cellStyle name="40% - Accent6 2 2 3 3" xfId="710"/>
    <cellStyle name="40% - Accent6 2 2 4" xfId="711"/>
    <cellStyle name="40% - Accent6 2 2 4 2" xfId="712"/>
    <cellStyle name="40% - Accent6 2 2 5" xfId="713"/>
    <cellStyle name="40% - Accent6 2 3" xfId="714"/>
    <cellStyle name="40% - Accent6 2 3 2" xfId="715"/>
    <cellStyle name="40% - Accent6 2 3 2 2" xfId="716"/>
    <cellStyle name="40% - Accent6 2 3 2 2 2" xfId="717"/>
    <cellStyle name="40% - Accent6 2 3 2 3" xfId="718"/>
    <cellStyle name="40% - Accent6 2 3 3" xfId="719"/>
    <cellStyle name="40% - Accent6 2 3 3 2" xfId="720"/>
    <cellStyle name="40% - Accent6 2 3 4" xfId="721"/>
    <cellStyle name="40% - Accent6 2 4" xfId="722"/>
    <cellStyle name="40% - Accent6 2 4 2" xfId="723"/>
    <cellStyle name="40% - Accent6 2 4 2 2" xfId="724"/>
    <cellStyle name="40% - Accent6 2 4 3" xfId="725"/>
    <cellStyle name="40% - Accent6 2 5" xfId="726"/>
    <cellStyle name="40% - Accent6 2 5 2" xfId="727"/>
    <cellStyle name="40% - Accent6 2 6" xfId="728"/>
    <cellStyle name="40% - Accent6 3" xfId="729"/>
    <cellStyle name="40% - Accent6 3 2" xfId="730"/>
    <cellStyle name="40% - Accent6 3 2 2" xfId="731"/>
    <cellStyle name="40% - Accent6 3 2 2 2" xfId="732"/>
    <cellStyle name="40% - Accent6 3 2 2 2 2" xfId="733"/>
    <cellStyle name="40% - Accent6 3 2 2 3" xfId="734"/>
    <cellStyle name="40% - Accent6 3 2 3" xfId="735"/>
    <cellStyle name="40% - Accent6 3 2 3 2" xfId="736"/>
    <cellStyle name="40% - Accent6 3 2 4" xfId="737"/>
    <cellStyle name="40% - Accent6 3 3" xfId="738"/>
    <cellStyle name="40% - Accent6 3 3 2" xfId="739"/>
    <cellStyle name="40% - Accent6 3 3 2 2" xfId="740"/>
    <cellStyle name="40% - Accent6 3 3 3" xfId="741"/>
    <cellStyle name="40% - Accent6 3 4" xfId="742"/>
    <cellStyle name="40% - Accent6 3 4 2" xfId="743"/>
    <cellStyle name="40% - Accent6 3 5" xfId="744"/>
    <cellStyle name="40% - Accent6 4" xfId="745"/>
    <cellStyle name="40% - Accent6 4 2" xfId="746"/>
    <cellStyle name="40% - Accent6 4 2 2" xfId="747"/>
    <cellStyle name="40% - Accent6 4 2 2 2" xfId="748"/>
    <cellStyle name="40% - Accent6 4 2 3" xfId="749"/>
    <cellStyle name="40% - Accent6 4 3" xfId="750"/>
    <cellStyle name="40% - Accent6 4 3 2" xfId="751"/>
    <cellStyle name="40% - Accent6 4 4" xfId="752"/>
    <cellStyle name="40% - Accent6 5" xfId="753"/>
    <cellStyle name="40% - Accent6 5 2" xfId="754"/>
    <cellStyle name="40% - Accent6 5 2 2" xfId="755"/>
    <cellStyle name="40% - Accent6 5 3" xfId="756"/>
    <cellStyle name="40% - Accent6 6" xfId="757"/>
    <cellStyle name="40% - Accent6 6 2" xfId="758"/>
    <cellStyle name="40% - Accent6 7" xfId="759"/>
    <cellStyle name="60% - Accent1 2" xfId="760"/>
    <cellStyle name="60% - Accent2 2" xfId="761"/>
    <cellStyle name="60% - Accent3 2" xfId="762"/>
    <cellStyle name="60% - Accent4 2" xfId="763"/>
    <cellStyle name="60% - Accent5 2" xfId="764"/>
    <cellStyle name="60% - Accent6 2" xfId="765"/>
    <cellStyle name="Accent1 2" xfId="766"/>
    <cellStyle name="Accent2 2" xfId="767"/>
    <cellStyle name="Accent3 2" xfId="768"/>
    <cellStyle name="Accent4 2" xfId="769"/>
    <cellStyle name="Accent5 2" xfId="770"/>
    <cellStyle name="Accent6 2" xfId="771"/>
    <cellStyle name="Bad 2" xfId="772"/>
    <cellStyle name="Calculation 2" xfId="773"/>
    <cellStyle name="Check Cell 2" xfId="774"/>
    <cellStyle name="Comma" xfId="1" builtinId="3"/>
    <cellStyle name="Comma 10" xfId="775"/>
    <cellStyle name="Comma 10 2" xfId="776"/>
    <cellStyle name="Comma 10 2 2" xfId="777"/>
    <cellStyle name="Comma 10 2 2 2" xfId="778"/>
    <cellStyle name="Comma 10 2 3" xfId="779"/>
    <cellStyle name="Comma 10 3" xfId="780"/>
    <cellStyle name="Comma 10 3 2" xfId="781"/>
    <cellStyle name="Comma 10 4" xfId="782"/>
    <cellStyle name="Comma 11" xfId="783"/>
    <cellStyle name="Comma 11 2" xfId="784"/>
    <cellStyle name="Comma 11 2 2" xfId="785"/>
    <cellStyle name="Comma 11 3" xfId="786"/>
    <cellStyle name="Comma 12" xfId="787"/>
    <cellStyle name="Comma 13" xfId="1105"/>
    <cellStyle name="Comma 2" xfId="788"/>
    <cellStyle name="Comma 2 2" xfId="789"/>
    <cellStyle name="Comma 3" xfId="790"/>
    <cellStyle name="Comma 3 2" xfId="791"/>
    <cellStyle name="Comma 4" xfId="792"/>
    <cellStyle name="Comma 4 2" xfId="793"/>
    <cellStyle name="Comma 4 2 2" xfId="794"/>
    <cellStyle name="Comma 4 2 2 2" xfId="795"/>
    <cellStyle name="Comma 4 2 2 2 2" xfId="796"/>
    <cellStyle name="Comma 4 2 2 2 2 2" xfId="797"/>
    <cellStyle name="Comma 4 2 2 2 3" xfId="798"/>
    <cellStyle name="Comma 4 2 2 3" xfId="799"/>
    <cellStyle name="Comma 4 2 2 3 2" xfId="800"/>
    <cellStyle name="Comma 4 2 2 4" xfId="801"/>
    <cellStyle name="Comma 4 2 3" xfId="802"/>
    <cellStyle name="Comma 4 2 3 2" xfId="803"/>
    <cellStyle name="Comma 4 2 3 2 2" xfId="804"/>
    <cellStyle name="Comma 4 2 3 3" xfId="805"/>
    <cellStyle name="Comma 4 2 4" xfId="806"/>
    <cellStyle name="Comma 4 2 4 2" xfId="807"/>
    <cellStyle name="Comma 4 2 5" xfId="808"/>
    <cellStyle name="Comma 4 3" xfId="809"/>
    <cellStyle name="Comma 4 3 2" xfId="810"/>
    <cellStyle name="Comma 4 3 2 2" xfId="811"/>
    <cellStyle name="Comma 4 3 2 2 2" xfId="812"/>
    <cellStyle name="Comma 4 3 2 3" xfId="813"/>
    <cellStyle name="Comma 4 3 3" xfId="814"/>
    <cellStyle name="Comma 4 3 3 2" xfId="815"/>
    <cellStyle name="Comma 4 3 4" xfId="816"/>
    <cellStyle name="Comma 4 4" xfId="817"/>
    <cellStyle name="Comma 4 4 2" xfId="818"/>
    <cellStyle name="Comma 4 4 2 2" xfId="819"/>
    <cellStyle name="Comma 4 4 3" xfId="820"/>
    <cellStyle name="Comma 4 5" xfId="821"/>
    <cellStyle name="Comma 4 5 2" xfId="822"/>
    <cellStyle name="Comma 4 6" xfId="823"/>
    <cellStyle name="Comma 5" xfId="824"/>
    <cellStyle name="Comma 6" xfId="825"/>
    <cellStyle name="Comma 7" xfId="826"/>
    <cellStyle name="Comma 7 2" xfId="827"/>
    <cellStyle name="Comma 7 2 2" xfId="828"/>
    <cellStyle name="Comma 7 2 2 2" xfId="829"/>
    <cellStyle name="Comma 7 2 2 2 2" xfId="830"/>
    <cellStyle name="Comma 7 2 2 3" xfId="831"/>
    <cellStyle name="Comma 7 2 3" xfId="832"/>
    <cellStyle name="Comma 7 2 3 2" xfId="833"/>
    <cellStyle name="Comma 7 2 4" xfId="834"/>
    <cellStyle name="Comma 7 3" xfId="835"/>
    <cellStyle name="Comma 7 3 2" xfId="836"/>
    <cellStyle name="Comma 7 3 2 2" xfId="837"/>
    <cellStyle name="Comma 7 3 3" xfId="838"/>
    <cellStyle name="Comma 7 4" xfId="839"/>
    <cellStyle name="Comma 7 4 2" xfId="840"/>
    <cellStyle name="Comma 7 5" xfId="841"/>
    <cellStyle name="Comma 8" xfId="842"/>
    <cellStyle name="Comma 8 2" xfId="843"/>
    <cellStyle name="Comma 8 2 2" xfId="844"/>
    <cellStyle name="Comma 8 2 2 2" xfId="845"/>
    <cellStyle name="Comma 8 2 2 2 2" xfId="846"/>
    <cellStyle name="Comma 8 2 2 3" xfId="847"/>
    <cellStyle name="Comma 8 2 3" xfId="848"/>
    <cellStyle name="Comma 8 2 3 2" xfId="849"/>
    <cellStyle name="Comma 8 2 4" xfId="850"/>
    <cellStyle name="Comma 8 3" xfId="851"/>
    <cellStyle name="Comma 8 3 2" xfId="852"/>
    <cellStyle name="Comma 8 3 2 2" xfId="853"/>
    <cellStyle name="Comma 8 3 3" xfId="854"/>
    <cellStyle name="Comma 8 4" xfId="855"/>
    <cellStyle name="Comma 8 4 2" xfId="856"/>
    <cellStyle name="Comma 8 5" xfId="857"/>
    <cellStyle name="Comma 9" xfId="858"/>
    <cellStyle name="Comma 9 2" xfId="859"/>
    <cellStyle name="Comma 9 2 2" xfId="860"/>
    <cellStyle name="Comma 9 2 2 2" xfId="861"/>
    <cellStyle name="Comma 9 2 2 2 2" xfId="862"/>
    <cellStyle name="Comma 9 2 2 3" xfId="863"/>
    <cellStyle name="Comma 9 2 3" xfId="864"/>
    <cellStyle name="Comma 9 2 3 2" xfId="865"/>
    <cellStyle name="Comma 9 2 4" xfId="866"/>
    <cellStyle name="Comma 9 3" xfId="867"/>
    <cellStyle name="Comma 9 3 2" xfId="868"/>
    <cellStyle name="Comma 9 3 2 2" xfId="869"/>
    <cellStyle name="Comma 9 3 3" xfId="870"/>
    <cellStyle name="Comma 9 4" xfId="871"/>
    <cellStyle name="Comma 9 4 2" xfId="872"/>
    <cellStyle name="Comma 9 5" xfId="873"/>
    <cellStyle name="Currency 2" xfId="874"/>
    <cellStyle name="Currency 2 2" xfId="875"/>
    <cellStyle name="Currency 3" xfId="876"/>
    <cellStyle name="Currency 4" xfId="877"/>
    <cellStyle name="Explanatory Text 2" xfId="878"/>
    <cellStyle name="Good 2" xfId="879"/>
    <cellStyle name="Heading 1 2" xfId="880"/>
    <cellStyle name="Heading 2 2" xfId="881"/>
    <cellStyle name="Heading 3 2" xfId="882"/>
    <cellStyle name="Heading 4 2" xfId="883"/>
    <cellStyle name="Input 2" xfId="884"/>
    <cellStyle name="Normal" xfId="0" builtinId="0"/>
    <cellStyle name="Normal 10" xfId="885"/>
    <cellStyle name="Normal 10 2" xfId="886"/>
    <cellStyle name="Normal 10 2 2" xfId="887"/>
    <cellStyle name="Normal 10 2 2 2" xfId="888"/>
    <cellStyle name="Normal 10 2 3" xfId="889"/>
    <cellStyle name="Normal 10 3" xfId="890"/>
    <cellStyle name="Normal 10 3 2" xfId="891"/>
    <cellStyle name="Normal 10 3 2 2" xfId="892"/>
    <cellStyle name="Normal 10 3 3" xfId="893"/>
    <cellStyle name="Normal 10 4" xfId="894"/>
    <cellStyle name="Normal 10 4 2" xfId="895"/>
    <cellStyle name="Normal 10 5" xfId="896"/>
    <cellStyle name="Normal 11" xfId="897"/>
    <cellStyle name="Normal 11 2" xfId="898"/>
    <cellStyle name="Normal 11 2 2" xfId="899"/>
    <cellStyle name="Normal 11 3" xfId="900"/>
    <cellStyle name="Normal 11 4" xfId="1104"/>
    <cellStyle name="Normal 12" xfId="901"/>
    <cellStyle name="Normal 12 2" xfId="902"/>
    <cellStyle name="Normal 13" xfId="903"/>
    <cellStyle name="Normal 2" xfId="904"/>
    <cellStyle name="Normal 2 2" xfId="905"/>
    <cellStyle name="Normal 2 2 2" xfId="906"/>
    <cellStyle name="Normal 2 2 2 2" xfId="907"/>
    <cellStyle name="Normal 2 2 2 2 2" xfId="908"/>
    <cellStyle name="Normal 2 2 2 2 2 2" xfId="909"/>
    <cellStyle name="Normal 2 2 2 2 3" xfId="910"/>
    <cellStyle name="Normal 2 2 2 3" xfId="911"/>
    <cellStyle name="Normal 2 2 2 3 2" xfId="912"/>
    <cellStyle name="Normal 2 2 2 4" xfId="913"/>
    <cellStyle name="Normal 2 2 3" xfId="3"/>
    <cellStyle name="Normal 2 2 3 2" xfId="914"/>
    <cellStyle name="Normal 2 2 3 2 2" xfId="915"/>
    <cellStyle name="Normal 2 2 3 2 2 2" xfId="916"/>
    <cellStyle name="Normal 2 2 3 2 3" xfId="917"/>
    <cellStyle name="Normal 2 2 3 3" xfId="918"/>
    <cellStyle name="Normal 2 2 3 3 2" xfId="919"/>
    <cellStyle name="Normal 2 2 3 3 2 2" xfId="920"/>
    <cellStyle name="Normal 2 2 3 3 3" xfId="921"/>
    <cellStyle name="Normal 2 2 3 4" xfId="922"/>
    <cellStyle name="Normal 2 2 3 4 2" xfId="923"/>
    <cellStyle name="Normal 2 2 3 4 2 2" xfId="924"/>
    <cellStyle name="Normal 2 2 3 4 3" xfId="925"/>
    <cellStyle name="Normal 2 2 3 5" xfId="926"/>
    <cellStyle name="Normal 2 2 3 5 2" xfId="927"/>
    <cellStyle name="Normal 2 2 3 6" xfId="928"/>
    <cellStyle name="Normal 2 2 4" xfId="929"/>
    <cellStyle name="Normal 2 2 4 2" xfId="930"/>
    <cellStyle name="Normal 2 2 4 2 2" xfId="931"/>
    <cellStyle name="Normal 2 2 4 3" xfId="932"/>
    <cellStyle name="Normal 2 2 5" xfId="933"/>
    <cellStyle name="Normal 2 2 5 2" xfId="934"/>
    <cellStyle name="Normal 2 2 6" xfId="935"/>
    <cellStyle name="Normal 2 2 7" xfId="1098"/>
    <cellStyle name="Normal 2 3" xfId="936"/>
    <cellStyle name="Normal 2 3 2" xfId="937"/>
    <cellStyle name="Normal 2 3 2 2" xfId="938"/>
    <cellStyle name="Normal 2 3 2 2 2" xfId="939"/>
    <cellStyle name="Normal 2 3 2 3" xfId="940"/>
    <cellStyle name="Normal 2 3 3" xfId="941"/>
    <cellStyle name="Normal 2 3 3 2" xfId="942"/>
    <cellStyle name="Normal 2 3 4" xfId="943"/>
    <cellStyle name="Normal 2 4" xfId="944"/>
    <cellStyle name="Normal 2 4 2" xfId="945"/>
    <cellStyle name="Normal 2 4 2 2" xfId="946"/>
    <cellStyle name="Normal 2 4 3" xfId="947"/>
    <cellStyle name="Normal 2 5" xfId="948"/>
    <cellStyle name="Normal 2 6" xfId="949"/>
    <cellStyle name="Normal 2 6 2" xfId="950"/>
    <cellStyle name="Normal 2 7" xfId="951"/>
    <cellStyle name="Normal 3" xfId="952"/>
    <cellStyle name="Normal 3 2" xfId="2"/>
    <cellStyle name="Normal 31" xfId="1101"/>
    <cellStyle name="Normal 33 2" xfId="1091"/>
    <cellStyle name="Normal 34" xfId="1102"/>
    <cellStyle name="Normal 4" xfId="953"/>
    <cellStyle name="Normal 4 2" xfId="954"/>
    <cellStyle name="Normal 4 2 2" xfId="955"/>
    <cellStyle name="Normal 4 2 2 2" xfId="956"/>
    <cellStyle name="Normal 4 2 2 2 2" xfId="957"/>
    <cellStyle name="Normal 4 2 2 2 2 2" xfId="958"/>
    <cellStyle name="Normal 4 2 2 2 3" xfId="959"/>
    <cellStyle name="Normal 4 2 2 3" xfId="960"/>
    <cellStyle name="Normal 4 2 2 3 2" xfId="961"/>
    <cellStyle name="Normal 4 2 2 4" xfId="962"/>
    <cellStyle name="Normal 4 2 3" xfId="963"/>
    <cellStyle name="Normal 4 2 3 2" xfId="964"/>
    <cellStyle name="Normal 4 2 3 2 2" xfId="965"/>
    <cellStyle name="Normal 4 2 3 3" xfId="966"/>
    <cellStyle name="Normal 4 2 4" xfId="967"/>
    <cellStyle name="Normal 4 2 4 2" xfId="968"/>
    <cellStyle name="Normal 4 2 5" xfId="969"/>
    <cellStyle name="Normal 4 3" xfId="970"/>
    <cellStyle name="Normal 4 3 2" xfId="971"/>
    <cellStyle name="Normal 4 3 2 2" xfId="972"/>
    <cellStyle name="Normal 4 3 2 2 2" xfId="973"/>
    <cellStyle name="Normal 4 3 2 3" xfId="974"/>
    <cellStyle name="Normal 4 3 3" xfId="975"/>
    <cellStyle name="Normal 4 3 3 2" xfId="976"/>
    <cellStyle name="Normal 4 3 4" xfId="977"/>
    <cellStyle name="Normal 4 4" xfId="978"/>
    <cellStyle name="Normal 4 4 2" xfId="979"/>
    <cellStyle name="Normal 4 4 2 2" xfId="980"/>
    <cellStyle name="Normal 4 4 3" xfId="981"/>
    <cellStyle name="Normal 4 5" xfId="982"/>
    <cellStyle name="Normal 4 5 2" xfId="983"/>
    <cellStyle name="Normal 4 6" xfId="984"/>
    <cellStyle name="Normal 42" xfId="1090"/>
    <cellStyle name="Normal 48" xfId="1086"/>
    <cellStyle name="Normal 5" xfId="985"/>
    <cellStyle name="Normal 50" xfId="1100"/>
    <cellStyle name="Normal 56" xfId="1096"/>
    <cellStyle name="Normal 57" xfId="1097"/>
    <cellStyle name="Normal 6" xfId="986"/>
    <cellStyle name="Normal 6 2" xfId="987"/>
    <cellStyle name="Normal 6 2 2" xfId="988"/>
    <cellStyle name="Normal 6 2 2 2" xfId="989"/>
    <cellStyle name="Normal 6 2 2 2 2" xfId="990"/>
    <cellStyle name="Normal 6 2 2 3" xfId="991"/>
    <cellStyle name="Normal 6 2 3" xfId="992"/>
    <cellStyle name="Normal 6 2 3 2" xfId="993"/>
    <cellStyle name="Normal 6 2 4" xfId="994"/>
    <cellStyle name="Normal 6 3" xfId="995"/>
    <cellStyle name="Normal 6 3 2" xfId="996"/>
    <cellStyle name="Normal 6 3 2 2" xfId="997"/>
    <cellStyle name="Normal 6 3 3" xfId="998"/>
    <cellStyle name="Normal 6 4" xfId="999"/>
    <cellStyle name="Normal 6 4 2" xfId="1000"/>
    <cellStyle name="Normal 6 5" xfId="1001"/>
    <cellStyle name="Normal 69" xfId="1089"/>
    <cellStyle name="Normal 7" xfId="1002"/>
    <cellStyle name="Normal 7 2" xfId="1003"/>
    <cellStyle name="Normal 7 2 2" xfId="1004"/>
    <cellStyle name="Normal 7 2 2 2" xfId="1005"/>
    <cellStyle name="Normal 7 2 2 2 2" xfId="1006"/>
    <cellStyle name="Normal 7 2 2 3" xfId="1007"/>
    <cellStyle name="Normal 7 2 3" xfId="1008"/>
    <cellStyle name="Normal 7 2 3 2" xfId="1009"/>
    <cellStyle name="Normal 7 2 4" xfId="1010"/>
    <cellStyle name="Normal 7 3" xfId="1011"/>
    <cellStyle name="Normal 7 3 2" xfId="1012"/>
    <cellStyle name="Normal 7 3 2 2" xfId="1013"/>
    <cellStyle name="Normal 7 3 3" xfId="1014"/>
    <cellStyle name="Normal 7 4" xfId="1015"/>
    <cellStyle name="Normal 7 4 2" xfId="1016"/>
    <cellStyle name="Normal 7 5" xfId="1017"/>
    <cellStyle name="Normal 70" xfId="1087"/>
    <cellStyle name="Normal 71" xfId="1092"/>
    <cellStyle name="Normal 71 2" xfId="1103"/>
    <cellStyle name="Normal 73 2 2" xfId="1093"/>
    <cellStyle name="Normal 76" xfId="1094"/>
    <cellStyle name="Normal 77 2" xfId="1088"/>
    <cellStyle name="Normal 77 2 2" xfId="1095"/>
    <cellStyle name="Normal 8" xfId="1018"/>
    <cellStyle name="Normal 8 2" xfId="1019"/>
    <cellStyle name="Normal 8 2 2" xfId="1020"/>
    <cellStyle name="Normal 8 2 2 2" xfId="1021"/>
    <cellStyle name="Normal 8 2 2 2 2" xfId="1022"/>
    <cellStyle name="Normal 8 2 2 3" xfId="1023"/>
    <cellStyle name="Normal 8 2 3" xfId="1024"/>
    <cellStyle name="Normal 8 2 3 2" xfId="1025"/>
    <cellStyle name="Normal 8 2 4" xfId="1026"/>
    <cellStyle name="Normal 8 3" xfId="1027"/>
    <cellStyle name="Normal 8 3 2" xfId="1028"/>
    <cellStyle name="Normal 8 3 2 2" xfId="1029"/>
    <cellStyle name="Normal 8 3 3" xfId="1030"/>
    <cellStyle name="Normal 8 4" xfId="1031"/>
    <cellStyle name="Normal 8 4 2" xfId="1032"/>
    <cellStyle name="Normal 8 5" xfId="1033"/>
    <cellStyle name="Normal 8 6" xfId="1099"/>
    <cellStyle name="Normal 9" xfId="1034"/>
    <cellStyle name="Normal 9 2" xfId="1035"/>
    <cellStyle name="Normal 9 2 2" xfId="1036"/>
    <cellStyle name="Normal 9 2 2 2" xfId="1037"/>
    <cellStyle name="Normal 9 2 3" xfId="1038"/>
    <cellStyle name="Normal 9 3" xfId="1039"/>
    <cellStyle name="Normal 9 3 2" xfId="1040"/>
    <cellStyle name="Normal 9 4" xfId="1041"/>
    <cellStyle name="Note 2" xfId="1042"/>
    <cellStyle name="Note 2 2" xfId="1043"/>
    <cellStyle name="Note 3" xfId="1044"/>
    <cellStyle name="Note 3 2" xfId="1045"/>
    <cellStyle name="Note 4" xfId="1046"/>
    <cellStyle name="Note 4 2" xfId="1047"/>
    <cellStyle name="Note 4 2 2" xfId="1048"/>
    <cellStyle name="Note 4 2 2 2" xfId="1049"/>
    <cellStyle name="Note 4 2 2 2 2" xfId="1050"/>
    <cellStyle name="Note 4 2 2 2 2 2" xfId="1051"/>
    <cellStyle name="Note 4 2 2 2 3" xfId="1052"/>
    <cellStyle name="Note 4 2 2 3" xfId="1053"/>
    <cellStyle name="Note 4 2 2 3 2" xfId="1054"/>
    <cellStyle name="Note 4 2 2 4" xfId="1055"/>
    <cellStyle name="Note 4 2 3" xfId="1056"/>
    <cellStyle name="Note 4 2 3 2" xfId="1057"/>
    <cellStyle name="Note 4 2 3 2 2" xfId="1058"/>
    <cellStyle name="Note 4 2 3 3" xfId="1059"/>
    <cellStyle name="Note 4 2 4" xfId="1060"/>
    <cellStyle name="Note 4 2 4 2" xfId="1061"/>
    <cellStyle name="Note 4 2 5" xfId="1062"/>
    <cellStyle name="Note 4 3" xfId="1063"/>
    <cellStyle name="Note 4 3 2" xfId="1064"/>
    <cellStyle name="Note 4 3 2 2" xfId="1065"/>
    <cellStyle name="Note 4 3 2 2 2" xfId="1066"/>
    <cellStyle name="Note 4 3 2 3" xfId="1067"/>
    <cellStyle name="Note 4 3 3" xfId="1068"/>
    <cellStyle name="Note 4 3 3 2" xfId="1069"/>
    <cellStyle name="Note 4 3 4" xfId="1070"/>
    <cellStyle name="Note 4 4" xfId="1071"/>
    <cellStyle name="Note 4 4 2" xfId="1072"/>
    <cellStyle name="Note 4 4 2 2" xfId="1073"/>
    <cellStyle name="Note 4 4 3" xfId="1074"/>
    <cellStyle name="Note 4 5" xfId="1075"/>
    <cellStyle name="Note 4 5 2" xfId="1076"/>
    <cellStyle name="Note 4 6" xfId="1077"/>
    <cellStyle name="Output 2" xfId="1078"/>
    <cellStyle name="Percent 2" xfId="1079"/>
    <cellStyle name="Percent 2 2" xfId="1080"/>
    <cellStyle name="Percent 3" xfId="1081"/>
    <cellStyle name="Percent 4" xfId="1082"/>
    <cellStyle name="Title 2" xfId="1083"/>
    <cellStyle name="Total 2" xfId="1084"/>
    <cellStyle name="Warning Text 2" xfId="108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402165</xdr:colOff>
      <xdr:row>204</xdr:row>
      <xdr:rowOff>116416</xdr:rowOff>
    </xdr:from>
    <xdr:to>
      <xdr:col>14</xdr:col>
      <xdr:colOff>439307</xdr:colOff>
      <xdr:row>249</xdr:row>
      <xdr:rowOff>43618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1165" y="32564916"/>
          <a:ext cx="6440059" cy="7123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275166</xdr:colOff>
      <xdr:row>53</xdr:row>
      <xdr:rowOff>52919</xdr:rowOff>
    </xdr:from>
    <xdr:to>
      <xdr:col>19</xdr:col>
      <xdr:colOff>428546</xdr:colOff>
      <xdr:row>91</xdr:row>
      <xdr:rowOff>189966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4749" y="8530169"/>
          <a:ext cx="8747047" cy="61695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bynum\AppData\Local\Microsoft\Windows\Temporary%20Internet%20Files\Content.Outlook\PLXB6FVH\Reg%20Asset-Liabilities%20Q4%202018%20-%201.30.19%20Updated%20Balances%20after%203rd%20Close..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7%20GRC\Data%20Requests\Staff\Staff%20200-299\Staff%20204%20Rate%20Base%20Oper%20Invest%20Vs%20Non-Oper%20Invest\Support\2017%20GRC%20Working%20Capital%20with%20Operating%20=%20Rate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zed"/>
      <sheetName val="SAP Export"/>
      <sheetName val="December 2007"/>
      <sheetName val="YTD 2018"/>
      <sheetName val="YTD 2018 Detail"/>
      <sheetName val="ZRW_ZRA2 3rd Close Orig"/>
      <sheetName val="ZRW_ZRA2 3rd Close Edited"/>
      <sheetName val="ZRW_ZRA2 3rd Close vs 2nd Close"/>
      <sheetName val="ZRW_ZRA2 Data Orig Edited"/>
      <sheetName val="ZRW_ZRA2 Data Orig Rebalance"/>
      <sheetName val="ZRW_ZRA2 Data Extra YTD"/>
      <sheetName val="ZRW_ZRA2 Data Orig YTD"/>
      <sheetName val="Q4-2018"/>
      <sheetName val="Q4- 2018 Detail"/>
      <sheetName val="ZRW_ZRA2 Data Extra 1.8.19"/>
      <sheetName val="ZRW_ZRA2 Data Orig 1.8.19"/>
      <sheetName val="Q3-2018"/>
      <sheetName val="Q3- 2018 Detail"/>
      <sheetName val="1.8.19"/>
      <sheetName val="ZRW_ZRA2 Data Extra 12.24.18"/>
      <sheetName val="ZRW_ZRA2 Data Orig 12.24.18"/>
      <sheetName val="Q2-2018"/>
      <sheetName val="Q2- 2018 Detail"/>
      <sheetName val="ZRW_ZRA2 Data Clean 7.13.18"/>
      <sheetName val="Accounts causing the diff"/>
      <sheetName val="ZRW_ZRA2 Data Orig 7.13.18"/>
      <sheetName val="Q1-18 ZRW_ZRA2 download 4.17.18"/>
      <sheetName val="7.6.09 Export"/>
      <sheetName val="7.8.09 Export"/>
      <sheetName val="December 2008"/>
      <sheetName val="Excluded Q1 2009"/>
      <sheetName val="4.27.09 Export"/>
      <sheetName val="Download data 4.17.18"/>
      <sheetName val="Q1 201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Account</v>
          </cell>
        </row>
      </sheetData>
      <sheetData sheetId="7"/>
      <sheetData sheetId="8"/>
      <sheetData sheetId="9"/>
      <sheetData sheetId="10">
        <row r="1">
          <cell r="A1" t="str">
            <v>Account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Accounts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=&gt;"/>
      <sheetName val="wps YTD 2018"/>
      <sheetName val="2017 GRC WC Det Format"/>
    </sheetNames>
    <sheetDataSet>
      <sheetData sheetId="0" refreshError="1"/>
      <sheetData sheetId="1" refreshError="1"/>
      <sheetData sheetId="2">
        <row r="8">
          <cell r="AG8" t="str">
            <v>Rate Base Line No.</v>
          </cell>
        </row>
        <row r="10">
          <cell r="AG10">
            <v>1</v>
          </cell>
        </row>
        <row r="11">
          <cell r="AG11" t="str">
            <v>2c</v>
          </cell>
        </row>
        <row r="13">
          <cell r="AG13" t="str">
            <v>1</v>
          </cell>
        </row>
        <row r="14">
          <cell r="AG14" t="str">
            <v>2c</v>
          </cell>
        </row>
        <row r="20">
          <cell r="AG20">
            <v>1</v>
          </cell>
        </row>
        <row r="21">
          <cell r="AG21" t="str">
            <v>2c</v>
          </cell>
        </row>
        <row r="23">
          <cell r="AG23">
            <v>1</v>
          </cell>
        </row>
        <row r="24">
          <cell r="AG24" t="str">
            <v>2c</v>
          </cell>
        </row>
        <row r="25">
          <cell r="AG25" t="str">
            <v>1</v>
          </cell>
        </row>
        <row r="26">
          <cell r="AG26" t="str">
            <v>2c</v>
          </cell>
        </row>
        <row r="39">
          <cell r="AG39">
            <v>5</v>
          </cell>
        </row>
        <row r="41">
          <cell r="AG41">
            <v>5</v>
          </cell>
        </row>
        <row r="43">
          <cell r="AG43" t="str">
            <v>5</v>
          </cell>
        </row>
        <row r="44">
          <cell r="AG44" t="str">
            <v>7c</v>
          </cell>
        </row>
        <row r="46">
          <cell r="AG46" t="str">
            <v>7c</v>
          </cell>
        </row>
        <row r="47">
          <cell r="AG47">
            <v>5</v>
          </cell>
        </row>
        <row r="49">
          <cell r="AG49" t="str">
            <v>5</v>
          </cell>
        </row>
        <row r="50">
          <cell r="AG50" t="str">
            <v>7c</v>
          </cell>
        </row>
        <row r="68">
          <cell r="AG68">
            <v>5</v>
          </cell>
        </row>
        <row r="69">
          <cell r="AG69" t="str">
            <v>7c</v>
          </cell>
        </row>
        <row r="82">
          <cell r="AG82">
            <v>3</v>
          </cell>
        </row>
        <row r="83">
          <cell r="AG83">
            <v>3</v>
          </cell>
        </row>
        <row r="656">
          <cell r="AG656" t="str">
            <v>11a</v>
          </cell>
        </row>
        <row r="658">
          <cell r="AG658" t="str">
            <v>11a</v>
          </cell>
        </row>
        <row r="880">
          <cell r="AG880" t="str">
            <v>10</v>
          </cell>
        </row>
        <row r="881">
          <cell r="AG881" t="str">
            <v>10c</v>
          </cell>
        </row>
        <row r="907">
          <cell r="AG907" t="str">
            <v>10c</v>
          </cell>
        </row>
        <row r="911">
          <cell r="AG911" t="str">
            <v>10c</v>
          </cell>
        </row>
        <row r="913">
          <cell r="AG913" t="str">
            <v>10</v>
          </cell>
        </row>
        <row r="944">
          <cell r="AG944" t="str">
            <v>11</v>
          </cell>
        </row>
        <row r="1073">
          <cell r="AG1073">
            <v>1</v>
          </cell>
        </row>
        <row r="1076">
          <cell r="AG1076">
            <v>1</v>
          </cell>
        </row>
        <row r="1077">
          <cell r="AG1077">
            <v>1</v>
          </cell>
        </row>
        <row r="1086">
          <cell r="AG1086">
            <v>1</v>
          </cell>
        </row>
        <row r="1088">
          <cell r="AG1088">
            <v>1</v>
          </cell>
        </row>
        <row r="1089">
          <cell r="AG1089" t="str">
            <v>2c</v>
          </cell>
        </row>
        <row r="1161">
          <cell r="AG1161" t="str">
            <v>12a</v>
          </cell>
        </row>
        <row r="1279">
          <cell r="AG1279">
            <v>8</v>
          </cell>
        </row>
        <row r="1283">
          <cell r="AG1283">
            <v>8</v>
          </cell>
        </row>
        <row r="1284">
          <cell r="AG1284">
            <v>8</v>
          </cell>
        </row>
        <row r="1285">
          <cell r="AG1285">
            <v>8</v>
          </cell>
        </row>
        <row r="1300">
          <cell r="AG1300" t="str">
            <v>10</v>
          </cell>
        </row>
        <row r="1307">
          <cell r="AG1307" t="str">
            <v>2c</v>
          </cell>
        </row>
        <row r="1308">
          <cell r="AG1308" t="str">
            <v>2c</v>
          </cell>
        </row>
        <row r="1310">
          <cell r="AG1310" t="str">
            <v>2c</v>
          </cell>
        </row>
        <row r="1311">
          <cell r="AG1311" t="str">
            <v>2c</v>
          </cell>
        </row>
        <row r="1312">
          <cell r="AG1312" t="str">
            <v>2c</v>
          </cell>
        </row>
        <row r="1330">
          <cell r="AG1330" t="str">
            <v>2c</v>
          </cell>
        </row>
        <row r="1344">
          <cell r="AG1344" t="str">
            <v>2c</v>
          </cell>
        </row>
        <row r="1345">
          <cell r="AG1345" t="str">
            <v>2c</v>
          </cell>
        </row>
        <row r="1352">
          <cell r="AG1352" t="str">
            <v>2c</v>
          </cell>
        </row>
        <row r="1354">
          <cell r="AG1354" t="str">
            <v>2c</v>
          </cell>
        </row>
        <row r="1436">
          <cell r="AG1436">
            <v>10</v>
          </cell>
        </row>
        <row r="1437">
          <cell r="AG1437" t="str">
            <v>10c</v>
          </cell>
        </row>
        <row r="1460">
          <cell r="AG1460" t="str">
            <v>10</v>
          </cell>
        </row>
        <row r="1461">
          <cell r="AG1461" t="str">
            <v>10</v>
          </cell>
        </row>
        <row r="1467">
          <cell r="AG1467" t="str">
            <v>10c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ERB"/>
      <sheetName val="GRB"/>
      <sheetName val="CWC"/>
      <sheetName val="BS"/>
      <sheetName val="NOL Spread"/>
      <sheetName val="summary NOL"/>
      <sheetName val="June16"/>
      <sheetName val="May16"/>
      <sheetName val="Apr16"/>
      <sheetName val="Mar16"/>
      <sheetName val="Feb16"/>
      <sheetName val="Jan16"/>
      <sheetName val="Dec15"/>
      <sheetName val="Nov15"/>
      <sheetName val="Oct15"/>
      <sheetName val="Sept15"/>
      <sheetName val="Aug15"/>
      <sheetName val="July15"/>
      <sheetName val="June15"/>
      <sheetName val="May15"/>
      <sheetName val="Apr15"/>
      <sheetName val="BS and CWC Recon, p1"/>
      <sheetName val="BS and CWC Recon, p2"/>
      <sheetName val="PPXLSaveData0"/>
      <sheetName val="Chg Code"/>
      <sheetName val="PPXLFunctions"/>
      <sheetName val="PPXLOpen"/>
      <sheetName val="June 2013 Code Changes"/>
      <sheetName val="Oct14"/>
      <sheetName val="Nov14"/>
      <sheetName val="Dec14"/>
      <sheetName val="Jan15"/>
      <sheetName val="Feb15"/>
      <sheetName val="summary"/>
      <sheetName val="NOL Allocation November 2013"/>
      <sheetName val="Mar15"/>
      <sheetName val="Total Non-Op"/>
      <sheetName val="Op NIRB"/>
      <sheetName val="Non-Op"/>
      <sheetName val="Sheet1"/>
    </sheetNames>
    <sheetDataSet>
      <sheetData sheetId="0"/>
      <sheetData sheetId="1"/>
      <sheetData sheetId="2"/>
      <sheetData sheetId="3"/>
      <sheetData sheetId="4">
        <row r="8">
          <cell r="Q8">
            <v>0</v>
          </cell>
        </row>
        <row r="9">
          <cell r="Q9">
            <v>0</v>
          </cell>
        </row>
        <row r="10">
          <cell r="Q10">
            <v>0</v>
          </cell>
        </row>
        <row r="11">
          <cell r="Q11">
            <v>0</v>
          </cell>
        </row>
        <row r="12">
          <cell r="Q12">
            <v>0</v>
          </cell>
        </row>
        <row r="13">
          <cell r="Q13">
            <v>0</v>
          </cell>
        </row>
        <row r="14">
          <cell r="Q14">
            <v>0</v>
          </cell>
        </row>
        <row r="15">
          <cell r="Q15">
            <v>9155191944.0112495</v>
          </cell>
        </row>
        <row r="16">
          <cell r="Q16">
            <v>3351244713.3825002</v>
          </cell>
        </row>
        <row r="17">
          <cell r="Q17">
            <v>485420918.7854166</v>
          </cell>
        </row>
        <row r="18">
          <cell r="Q18">
            <v>41339.383333333339</v>
          </cell>
        </row>
        <row r="19">
          <cell r="Q19">
            <v>15934.549166666666</v>
          </cell>
        </row>
        <row r="20">
          <cell r="Q20">
            <v>5340626.2354166666</v>
          </cell>
        </row>
        <row r="21">
          <cell r="Q21">
            <v>-5340626.2354166666</v>
          </cell>
        </row>
        <row r="22">
          <cell r="Q22">
            <v>0</v>
          </cell>
        </row>
        <row r="23">
          <cell r="Q23">
            <v>0</v>
          </cell>
        </row>
        <row r="24">
          <cell r="Q24">
            <v>0</v>
          </cell>
        </row>
        <row r="25">
          <cell r="Q25">
            <v>189115.43416666667</v>
          </cell>
        </row>
        <row r="26">
          <cell r="Q26">
            <v>0</v>
          </cell>
        </row>
        <row r="27">
          <cell r="Q27">
            <v>0</v>
          </cell>
        </row>
        <row r="28">
          <cell r="Q28">
            <v>0</v>
          </cell>
        </row>
        <row r="29">
          <cell r="Q29">
            <v>0</v>
          </cell>
        </row>
        <row r="30"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Q33">
            <v>49313213.286249995</v>
          </cell>
        </row>
        <row r="34">
          <cell r="Q34">
            <v>3591494.7587500005</v>
          </cell>
        </row>
        <row r="35">
          <cell r="Q35">
            <v>0</v>
          </cell>
        </row>
        <row r="36">
          <cell r="Q36">
            <v>37116885.302500002</v>
          </cell>
        </row>
        <row r="37">
          <cell r="Q37">
            <v>34157043.102499999</v>
          </cell>
        </row>
        <row r="38">
          <cell r="Q38">
            <v>625893.46624999994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5180.4749999999995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1154558.9408333332</v>
          </cell>
        </row>
        <row r="46">
          <cell r="Q46">
            <v>0</v>
          </cell>
        </row>
        <row r="47">
          <cell r="Q47">
            <v>0</v>
          </cell>
        </row>
        <row r="48">
          <cell r="Q48">
            <v>-393750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246298188.73625001</v>
          </cell>
        </row>
        <row r="53">
          <cell r="Q53">
            <v>90134742.844999984</v>
          </cell>
        </row>
        <row r="54">
          <cell r="Q54">
            <v>74568738.566666663</v>
          </cell>
        </row>
        <row r="55">
          <cell r="Q55">
            <v>188199.45083333334</v>
          </cell>
        </row>
        <row r="56">
          <cell r="Q56">
            <v>262175.66666666669</v>
          </cell>
        </row>
        <row r="57">
          <cell r="Q57">
            <v>24945.523333333334</v>
          </cell>
        </row>
        <row r="58">
          <cell r="Q58">
            <v>0</v>
          </cell>
        </row>
        <row r="59">
          <cell r="Q59">
            <v>0</v>
          </cell>
        </row>
        <row r="60">
          <cell r="Q60">
            <v>0</v>
          </cell>
        </row>
        <row r="61">
          <cell r="Q61">
            <v>0</v>
          </cell>
        </row>
        <row r="62">
          <cell r="Q62">
            <v>0</v>
          </cell>
        </row>
        <row r="63">
          <cell r="Q63">
            <v>0</v>
          </cell>
        </row>
        <row r="64">
          <cell r="Q64">
            <v>0</v>
          </cell>
        </row>
        <row r="65">
          <cell r="Q65">
            <v>0</v>
          </cell>
        </row>
        <row r="66">
          <cell r="Q66">
            <v>0</v>
          </cell>
        </row>
        <row r="67">
          <cell r="Q67">
            <v>0</v>
          </cell>
        </row>
        <row r="68">
          <cell r="Q68">
            <v>-80285022.294583321</v>
          </cell>
        </row>
        <row r="69">
          <cell r="Q69">
            <v>-269970273.53916675</v>
          </cell>
        </row>
        <row r="70">
          <cell r="Q70">
            <v>80285022.294583321</v>
          </cell>
        </row>
        <row r="71">
          <cell r="Q71">
            <v>269970273.53916675</v>
          </cell>
        </row>
        <row r="72">
          <cell r="Q72">
            <v>0</v>
          </cell>
        </row>
        <row r="73">
          <cell r="Q73">
            <v>0</v>
          </cell>
        </row>
        <row r="74">
          <cell r="Q74">
            <v>0</v>
          </cell>
        </row>
        <row r="75">
          <cell r="Q75">
            <v>-3475713472.6020837</v>
          </cell>
        </row>
        <row r="76">
          <cell r="Q76">
            <v>-1296766172.3304167</v>
          </cell>
        </row>
        <row r="77">
          <cell r="Q77">
            <v>-107074993.10458332</v>
          </cell>
        </row>
        <row r="78">
          <cell r="Q78">
            <v>9806705.8712500017</v>
          </cell>
        </row>
        <row r="79">
          <cell r="Q79">
            <v>123439.44583333335</v>
          </cell>
        </row>
        <row r="80">
          <cell r="Q80">
            <v>4311118.6779166665</v>
          </cell>
        </row>
        <row r="81">
          <cell r="Q81">
            <v>3875</v>
          </cell>
        </row>
        <row r="82">
          <cell r="Q82">
            <v>7.0983333333333336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-31072844.14458333</v>
          </cell>
        </row>
        <row r="91">
          <cell r="Q91">
            <v>-5794996.3049999997</v>
          </cell>
        </row>
        <row r="92">
          <cell r="Q92">
            <v>-90442554.099583328</v>
          </cell>
        </row>
        <row r="93">
          <cell r="Q93">
            <v>946172.25</v>
          </cell>
        </row>
        <row r="94">
          <cell r="Q94">
            <v>0</v>
          </cell>
        </row>
        <row r="95">
          <cell r="Q95">
            <v>302358.00999999995</v>
          </cell>
        </row>
        <row r="96">
          <cell r="Q96">
            <v>76622596.840000018</v>
          </cell>
        </row>
        <row r="97">
          <cell r="Q97">
            <v>0</v>
          </cell>
        </row>
        <row r="98">
          <cell r="Q98">
            <v>156960790.83999997</v>
          </cell>
        </row>
        <row r="99">
          <cell r="Q99">
            <v>16950332.900000002</v>
          </cell>
        </row>
        <row r="100">
          <cell r="Q100">
            <v>0</v>
          </cell>
        </row>
        <row r="101">
          <cell r="Q101">
            <v>31009424.02999999</v>
          </cell>
        </row>
        <row r="102">
          <cell r="Q102">
            <v>-880239</v>
          </cell>
        </row>
        <row r="103">
          <cell r="Q103">
            <v>0</v>
          </cell>
        </row>
        <row r="104">
          <cell r="Q104">
            <v>-302358.00999999995</v>
          </cell>
        </row>
        <row r="105">
          <cell r="Q105">
            <v>-59157663.659999974</v>
          </cell>
        </row>
        <row r="106">
          <cell r="Q106">
            <v>-33721264.640000001</v>
          </cell>
        </row>
        <row r="107">
          <cell r="Q107">
            <v>-16294654.681250004</v>
          </cell>
        </row>
        <row r="108">
          <cell r="Q108">
            <v>-3863529.02</v>
          </cell>
        </row>
        <row r="109">
          <cell r="Q109">
            <v>0</v>
          </cell>
        </row>
        <row r="110">
          <cell r="Q110">
            <v>8654564.4700000007</v>
          </cell>
        </row>
        <row r="111">
          <cell r="Q111">
            <v>0</v>
          </cell>
        </row>
        <row r="112">
          <cell r="Q112">
            <v>0</v>
          </cell>
        </row>
        <row r="113">
          <cell r="Q113">
            <v>95778.840833333321</v>
          </cell>
        </row>
        <row r="114">
          <cell r="Q114">
            <v>3372006.9683333333</v>
          </cell>
        </row>
        <row r="115">
          <cell r="Q115">
            <v>0</v>
          </cell>
        </row>
        <row r="116">
          <cell r="Q116">
            <v>172790.7291666666</v>
          </cell>
        </row>
        <row r="117">
          <cell r="Q117">
            <v>29743547.833333332</v>
          </cell>
        </row>
        <row r="118">
          <cell r="Q118">
            <v>0</v>
          </cell>
        </row>
        <row r="119">
          <cell r="Q119">
            <v>0</v>
          </cell>
        </row>
        <row r="120">
          <cell r="Q120">
            <v>49046325.525833331</v>
          </cell>
        </row>
        <row r="121">
          <cell r="Q121">
            <v>0</v>
          </cell>
        </row>
        <row r="122">
          <cell r="Q122">
            <v>0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473566.74416666682</v>
          </cell>
        </row>
        <row r="126">
          <cell r="Q126">
            <v>-7320787.5</v>
          </cell>
        </row>
        <row r="127">
          <cell r="Q127">
            <v>0</v>
          </cell>
        </row>
        <row r="128">
          <cell r="Q128">
            <v>7320787.5</v>
          </cell>
        </row>
        <row r="129">
          <cell r="Q129">
            <v>1300281.2416666669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18521.8675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18500000</v>
          </cell>
        </row>
        <row r="142">
          <cell r="Q142">
            <v>0</v>
          </cell>
        </row>
        <row r="143">
          <cell r="Q143">
            <v>1662233.8412499998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67014.14</v>
          </cell>
        </row>
        <row r="152">
          <cell r="Q152">
            <v>533230.39124999999</v>
          </cell>
        </row>
        <row r="153">
          <cell r="Q153">
            <v>14487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6503606.725833334</v>
          </cell>
        </row>
        <row r="159">
          <cell r="Q159">
            <v>210731.81041666665</v>
          </cell>
        </row>
        <row r="160">
          <cell r="Q160">
            <v>21804958.503333338</v>
          </cell>
        </row>
        <row r="161">
          <cell r="Q161">
            <v>721784.81833333336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-90988.102083333317</v>
          </cell>
        </row>
        <row r="168">
          <cell r="Q168">
            <v>0</v>
          </cell>
        </row>
        <row r="169">
          <cell r="Q169">
            <v>-11374995.031666666</v>
          </cell>
        </row>
        <row r="170">
          <cell r="Q170">
            <v>-1784664.4004166664</v>
          </cell>
        </row>
        <row r="171">
          <cell r="Q171">
            <v>-113.58958333333332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82772.402916666673</v>
          </cell>
        </row>
        <row r="175">
          <cell r="Q175">
            <v>1644226.7891666668</v>
          </cell>
        </row>
        <row r="176">
          <cell r="Q176">
            <v>15250.180833333332</v>
          </cell>
        </row>
        <row r="177">
          <cell r="Q177">
            <v>555945.80625000002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36623.38416666667</v>
          </cell>
        </row>
        <row r="182">
          <cell r="Q182">
            <v>10217.333333333334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9528418.7500000019</v>
          </cell>
        </row>
        <row r="187">
          <cell r="Q187">
            <v>-9528418.7500000019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1494341.73125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50148.75</v>
          </cell>
        </row>
        <row r="201">
          <cell r="Q201">
            <v>0</v>
          </cell>
        </row>
        <row r="202">
          <cell r="Q202">
            <v>414084.0229166667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52300</v>
          </cell>
        </row>
        <row r="213">
          <cell r="Q213">
            <v>0</v>
          </cell>
        </row>
        <row r="214">
          <cell r="Q214">
            <v>430882</v>
          </cell>
        </row>
        <row r="215">
          <cell r="Q215">
            <v>0</v>
          </cell>
        </row>
        <row r="216">
          <cell r="Q216">
            <v>223150</v>
          </cell>
        </row>
        <row r="217">
          <cell r="Q217">
            <v>143831.97708333333</v>
          </cell>
        </row>
        <row r="218">
          <cell r="Q218">
            <v>65994.088749999995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194700</v>
          </cell>
        </row>
        <row r="223">
          <cell r="Q223">
            <v>72078.333333333328</v>
          </cell>
        </row>
        <row r="224">
          <cell r="Q224">
            <v>0</v>
          </cell>
        </row>
        <row r="225">
          <cell r="Q225">
            <v>1088552.1758333333</v>
          </cell>
        </row>
        <row r="226">
          <cell r="Q226">
            <v>10559.813333333332</v>
          </cell>
        </row>
        <row r="227">
          <cell r="Q227">
            <v>93661.6875</v>
          </cell>
        </row>
        <row r="228">
          <cell r="Q228">
            <v>73353</v>
          </cell>
        </row>
        <row r="229">
          <cell r="Q229">
            <v>1830457.9583333333</v>
          </cell>
        </row>
        <row r="230">
          <cell r="Q230">
            <v>1601199.1666666667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100000</v>
          </cell>
        </row>
        <row r="240">
          <cell r="Q240">
            <v>1250</v>
          </cell>
        </row>
        <row r="241">
          <cell r="Q241">
            <v>653067.76458333328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1500000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3287181.553749999</v>
          </cell>
        </row>
        <row r="253">
          <cell r="Q253">
            <v>-2811.7545833333334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149633933.95416668</v>
          </cell>
        </row>
        <row r="268">
          <cell r="Q268">
            <v>57389119.87916667</v>
          </cell>
        </row>
        <row r="269">
          <cell r="Q269">
            <v>-4058420.9483333323</v>
          </cell>
        </row>
        <row r="270">
          <cell r="Q270">
            <v>-76732.795833333337</v>
          </cell>
        </row>
        <row r="271">
          <cell r="Q271">
            <v>22258.708333333332</v>
          </cell>
        </row>
        <row r="272">
          <cell r="Q272">
            <v>0</v>
          </cell>
        </row>
        <row r="273">
          <cell r="Q273">
            <v>-255105.96166666667</v>
          </cell>
        </row>
        <row r="274">
          <cell r="Q274">
            <v>-93704.722083333312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8837434.7050000001</v>
          </cell>
        </row>
        <row r="279">
          <cell r="Q279">
            <v>0</v>
          </cell>
        </row>
        <row r="280">
          <cell r="Q280">
            <v>227314.12125</v>
          </cell>
        </row>
        <row r="281">
          <cell r="Q281">
            <v>190542.92374999999</v>
          </cell>
        </row>
        <row r="282">
          <cell r="Q282">
            <v>276673.6141666667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15001304.887916667</v>
          </cell>
        </row>
        <row r="286">
          <cell r="Q286">
            <v>0</v>
          </cell>
        </row>
        <row r="287">
          <cell r="Q287">
            <v>1186337.30375</v>
          </cell>
        </row>
        <row r="288">
          <cell r="Q288">
            <v>11765126.992916668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476.83666666666664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102543.40625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4299088.3633333333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-88.554999999999993</v>
          </cell>
        </row>
        <row r="305">
          <cell r="Q305">
            <v>0</v>
          </cell>
        </row>
        <row r="306">
          <cell r="Q306">
            <v>44585.369166666664</v>
          </cell>
        </row>
        <row r="307">
          <cell r="Q307">
            <v>6343.96875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11244470.348750001</v>
          </cell>
        </row>
        <row r="327">
          <cell r="Q327">
            <v>30652.720833333336</v>
          </cell>
        </row>
        <row r="328">
          <cell r="Q328">
            <v>36191.227500000001</v>
          </cell>
        </row>
        <row r="329">
          <cell r="Q329">
            <v>13706913.34708333</v>
          </cell>
        </row>
        <row r="330">
          <cell r="Q330">
            <v>621846.25166666682</v>
          </cell>
        </row>
        <row r="331">
          <cell r="Q331">
            <v>1143258.4729166667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-18.050833333333333</v>
          </cell>
        </row>
        <row r="335">
          <cell r="Q335">
            <v>685986.99958333338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3675712.2145833336</v>
          </cell>
        </row>
        <row r="341">
          <cell r="Q341">
            <v>107155.64833333333</v>
          </cell>
        </row>
        <row r="342">
          <cell r="Q342">
            <v>2896.4750000000004</v>
          </cell>
        </row>
        <row r="343">
          <cell r="Q343">
            <v>0</v>
          </cell>
        </row>
        <row r="344">
          <cell r="Q344">
            <v>1984374.7849999999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-5737479.5462500006</v>
          </cell>
        </row>
        <row r="362">
          <cell r="Q362">
            <v>-1618565.7387500003</v>
          </cell>
        </row>
        <row r="363">
          <cell r="Q363">
            <v>-475896.92458333331</v>
          </cell>
        </row>
        <row r="364">
          <cell r="Q364">
            <v>389.96916666666658</v>
          </cell>
        </row>
        <row r="365">
          <cell r="Q365">
            <v>-1667911.20625</v>
          </cell>
        </row>
        <row r="366">
          <cell r="Q366">
            <v>-620935.36916666676</v>
          </cell>
        </row>
        <row r="367">
          <cell r="Q367">
            <v>586664.17249999999</v>
          </cell>
        </row>
        <row r="368">
          <cell r="Q368">
            <v>0</v>
          </cell>
        </row>
        <row r="369">
          <cell r="Q369">
            <v>3572142.3104166668</v>
          </cell>
        </row>
        <row r="370">
          <cell r="Q370">
            <v>3647165.1549999998</v>
          </cell>
        </row>
        <row r="371">
          <cell r="Q371">
            <v>237093.99249999996</v>
          </cell>
        </row>
        <row r="372">
          <cell r="Q372">
            <v>28056.605416666673</v>
          </cell>
        </row>
        <row r="373">
          <cell r="Q373">
            <v>1534943.1716666666</v>
          </cell>
        </row>
        <row r="374">
          <cell r="Q374">
            <v>1779962.6891666667</v>
          </cell>
        </row>
        <row r="375">
          <cell r="Q375">
            <v>4394513.1083333334</v>
          </cell>
        </row>
        <row r="376">
          <cell r="Q376">
            <v>0</v>
          </cell>
        </row>
        <row r="377">
          <cell r="Q377">
            <v>296568.03750000003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77863.994999999995</v>
          </cell>
        </row>
        <row r="383">
          <cell r="Q383">
            <v>0</v>
          </cell>
        </row>
        <row r="384">
          <cell r="Q384">
            <v>-28000.239999999994</v>
          </cell>
        </row>
        <row r="385">
          <cell r="Q385">
            <v>831349.74875000014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2794619.5350000006</v>
          </cell>
        </row>
        <row r="390">
          <cell r="Q390">
            <v>0</v>
          </cell>
        </row>
        <row r="391">
          <cell r="Q391">
            <v>343476.22625000001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244180.30666666664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10682902.097083334</v>
          </cell>
        </row>
        <row r="398">
          <cell r="Q398">
            <v>5817309.0125000002</v>
          </cell>
        </row>
        <row r="399">
          <cell r="Q399">
            <v>-10682519.713333333</v>
          </cell>
        </row>
        <row r="400">
          <cell r="Q400">
            <v>4362997.1875</v>
          </cell>
        </row>
        <row r="401">
          <cell r="Q401">
            <v>19833263.037083335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29705879.852916669</v>
          </cell>
        </row>
        <row r="405">
          <cell r="Q405">
            <v>5888662.5545833334</v>
          </cell>
        </row>
        <row r="406">
          <cell r="Q406">
            <v>19321773.635833334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3549876.0862499997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228039.97624999998</v>
          </cell>
        </row>
        <row r="420">
          <cell r="Q420">
            <v>10371.216666666669</v>
          </cell>
        </row>
        <row r="421">
          <cell r="Q421">
            <v>3324667.1320833326</v>
          </cell>
        </row>
        <row r="422">
          <cell r="Q422">
            <v>529714.36499999999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14432171.471249999</v>
          </cell>
        </row>
        <row r="427">
          <cell r="Q427">
            <v>3045162.9441666664</v>
          </cell>
        </row>
        <row r="428">
          <cell r="Q428">
            <v>16982004.834166665</v>
          </cell>
        </row>
        <row r="429">
          <cell r="Q429">
            <v>0</v>
          </cell>
        </row>
        <row r="430">
          <cell r="Q430">
            <v>72025.162500000006</v>
          </cell>
        </row>
        <row r="431">
          <cell r="Q431">
            <v>45430.999166666668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2025446.4470833335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206037.27333333329</v>
          </cell>
        </row>
        <row r="442">
          <cell r="Q442">
            <v>25096.789583333335</v>
          </cell>
        </row>
        <row r="443">
          <cell r="Q443">
            <v>0</v>
          </cell>
        </row>
        <row r="444">
          <cell r="Q444">
            <v>1629986.75</v>
          </cell>
        </row>
        <row r="445">
          <cell r="Q445">
            <v>0</v>
          </cell>
        </row>
        <row r="446">
          <cell r="Q446">
            <v>16666.666666666668</v>
          </cell>
        </row>
        <row r="447">
          <cell r="Q447">
            <v>0</v>
          </cell>
        </row>
        <row r="448">
          <cell r="Q448">
            <v>271164.7779166667</v>
          </cell>
        </row>
        <row r="449">
          <cell r="Q449">
            <v>0</v>
          </cell>
        </row>
        <row r="450">
          <cell r="Q450">
            <v>265843.03791666665</v>
          </cell>
        </row>
        <row r="451">
          <cell r="Q451">
            <v>53414.489583333336</v>
          </cell>
        </row>
        <row r="452">
          <cell r="Q452">
            <v>0</v>
          </cell>
        </row>
        <row r="453">
          <cell r="Q453">
            <v>7799.3170833333343</v>
          </cell>
        </row>
        <row r="454">
          <cell r="Q454">
            <v>187383.87791666668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14077.617916666664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1047174.6341666668</v>
          </cell>
        </row>
        <row r="462">
          <cell r="Q462">
            <v>0</v>
          </cell>
        </row>
        <row r="463">
          <cell r="Q463">
            <v>449485.12416666659</v>
          </cell>
        </row>
        <row r="464">
          <cell r="Q464">
            <v>571265.37416666688</v>
          </cell>
        </row>
        <row r="465">
          <cell r="Q465">
            <v>878.33333333333337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57119.762500000004</v>
          </cell>
        </row>
        <row r="469">
          <cell r="Q469">
            <v>0</v>
          </cell>
        </row>
        <row r="470">
          <cell r="Q470">
            <v>8679.0216666666656</v>
          </cell>
        </row>
        <row r="471">
          <cell r="Q471">
            <v>556670.22083333333</v>
          </cell>
        </row>
        <row r="472">
          <cell r="Q472">
            <v>0</v>
          </cell>
        </row>
        <row r="473">
          <cell r="Q473">
            <v>27453.89</v>
          </cell>
        </row>
        <row r="474">
          <cell r="Q474">
            <v>0</v>
          </cell>
        </row>
        <row r="475">
          <cell r="Q475">
            <v>27453.892500000002</v>
          </cell>
        </row>
        <row r="476">
          <cell r="Q476">
            <v>222083.93541666667</v>
          </cell>
        </row>
        <row r="477">
          <cell r="Q477">
            <v>223053.28875000004</v>
          </cell>
        </row>
        <row r="478">
          <cell r="Q478">
            <v>153988.245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3351.6516666666666</v>
          </cell>
        </row>
        <row r="484">
          <cell r="Q484">
            <v>0</v>
          </cell>
        </row>
        <row r="485">
          <cell r="Q485">
            <v>586438.80208333337</v>
          </cell>
        </row>
        <row r="486">
          <cell r="Q486">
            <v>0</v>
          </cell>
        </row>
        <row r="487">
          <cell r="Q487">
            <v>6760.041666666667</v>
          </cell>
        </row>
        <row r="488">
          <cell r="Q488">
            <v>81223.847916666666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110450.01541666665</v>
          </cell>
        </row>
        <row r="493">
          <cell r="Q493">
            <v>59163.98750000001</v>
          </cell>
        </row>
        <row r="494">
          <cell r="Q494">
            <v>0</v>
          </cell>
        </row>
        <row r="495">
          <cell r="Q495">
            <v>252670.11041666669</v>
          </cell>
        </row>
        <row r="496">
          <cell r="Q496">
            <v>327748.67041666666</v>
          </cell>
        </row>
        <row r="497">
          <cell r="Q497">
            <v>206185.79666666663</v>
          </cell>
        </row>
        <row r="498">
          <cell r="Q498">
            <v>0</v>
          </cell>
        </row>
        <row r="499">
          <cell r="Q499">
            <v>40034.087500000001</v>
          </cell>
        </row>
        <row r="500">
          <cell r="Q500">
            <v>34063.090416666666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112416.65083333333</v>
          </cell>
        </row>
        <row r="504">
          <cell r="Q504">
            <v>0</v>
          </cell>
        </row>
        <row r="505">
          <cell r="Q505">
            <v>18250</v>
          </cell>
        </row>
        <row r="506">
          <cell r="Q506">
            <v>217142.32250000001</v>
          </cell>
        </row>
        <row r="507">
          <cell r="Q507">
            <v>0</v>
          </cell>
        </row>
        <row r="508">
          <cell r="Q508">
            <v>469773.42124999996</v>
          </cell>
        </row>
        <row r="509">
          <cell r="Q509">
            <v>0</v>
          </cell>
        </row>
        <row r="510">
          <cell r="Q510">
            <v>453102.27208333329</v>
          </cell>
        </row>
        <row r="511">
          <cell r="Q511">
            <v>103867.38374999999</v>
          </cell>
        </row>
        <row r="512">
          <cell r="Q512">
            <v>13313.510416666666</v>
          </cell>
        </row>
        <row r="513">
          <cell r="Q513">
            <v>3193.75</v>
          </cell>
        </row>
        <row r="514">
          <cell r="Q514">
            <v>0</v>
          </cell>
        </row>
        <row r="515">
          <cell r="Q515">
            <v>149321.77291666667</v>
          </cell>
        </row>
        <row r="516">
          <cell r="Q516">
            <v>0</v>
          </cell>
        </row>
        <row r="517">
          <cell r="Q517">
            <v>34793.383333333339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100606.16666666667</v>
          </cell>
        </row>
        <row r="523">
          <cell r="Q523">
            <v>0</v>
          </cell>
        </row>
        <row r="524">
          <cell r="Q524">
            <v>112800.85416666667</v>
          </cell>
        </row>
        <row r="525">
          <cell r="Q525">
            <v>75871.044999999998</v>
          </cell>
        </row>
        <row r="526">
          <cell r="Q526">
            <v>3264.6337500000004</v>
          </cell>
        </row>
        <row r="527">
          <cell r="Q527">
            <v>445654.04666666669</v>
          </cell>
        </row>
        <row r="528">
          <cell r="Q528">
            <v>0</v>
          </cell>
        </row>
        <row r="529">
          <cell r="Q529">
            <v>58205.029583333329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50968.555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26041.666666666668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49887.405416666668</v>
          </cell>
        </row>
        <row r="549">
          <cell r="Q549">
            <v>54214.705416666671</v>
          </cell>
        </row>
        <row r="550">
          <cell r="Q550">
            <v>0</v>
          </cell>
        </row>
        <row r="551">
          <cell r="Q551">
            <v>48466.145833333336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14444.516666666668</v>
          </cell>
        </row>
        <row r="557">
          <cell r="Q557">
            <v>34633.683333333334</v>
          </cell>
        </row>
        <row r="558">
          <cell r="Q558">
            <v>0</v>
          </cell>
        </row>
        <row r="559">
          <cell r="Q559">
            <v>301272.57041666663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307042.50625000003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17174.08666666667</v>
          </cell>
        </row>
        <row r="570">
          <cell r="Q570">
            <v>0</v>
          </cell>
        </row>
        <row r="571">
          <cell r="Q571">
            <v>2588.9316666666668</v>
          </cell>
        </row>
        <row r="572">
          <cell r="Q572">
            <v>54724.38</v>
          </cell>
        </row>
        <row r="573">
          <cell r="Q573">
            <v>26285.295833333334</v>
          </cell>
        </row>
        <row r="574">
          <cell r="Q574">
            <v>28082.875</v>
          </cell>
        </row>
        <row r="575">
          <cell r="Q575">
            <v>15713.192916666667</v>
          </cell>
        </row>
        <row r="576">
          <cell r="Q576">
            <v>63887.865000000013</v>
          </cell>
        </row>
        <row r="577">
          <cell r="Q577">
            <v>43253.875</v>
          </cell>
        </row>
        <row r="578">
          <cell r="Q578">
            <v>64248.770833333321</v>
          </cell>
        </row>
        <row r="579">
          <cell r="Q579">
            <v>12500</v>
          </cell>
        </row>
        <row r="580">
          <cell r="Q580">
            <v>0</v>
          </cell>
        </row>
        <row r="581">
          <cell r="Q581">
            <v>46283.902499999997</v>
          </cell>
        </row>
        <row r="582">
          <cell r="Q582">
            <v>79178.119583333333</v>
          </cell>
        </row>
        <row r="583">
          <cell r="Q583">
            <v>0</v>
          </cell>
        </row>
        <row r="584">
          <cell r="Q584">
            <v>15241.276666666667</v>
          </cell>
        </row>
        <row r="585">
          <cell r="Q585">
            <v>0</v>
          </cell>
        </row>
        <row r="586">
          <cell r="Q586">
            <v>55809.079166666663</v>
          </cell>
        </row>
        <row r="587">
          <cell r="Q587">
            <v>2401.7325000000001</v>
          </cell>
        </row>
        <row r="588">
          <cell r="Q588">
            <v>46109.795000000006</v>
          </cell>
        </row>
        <row r="589">
          <cell r="Q589">
            <v>2463.8962500000002</v>
          </cell>
        </row>
        <row r="590">
          <cell r="Q590">
            <v>216524.61375000002</v>
          </cell>
        </row>
        <row r="591">
          <cell r="Q591">
            <v>20761.075000000001</v>
          </cell>
        </row>
        <row r="592">
          <cell r="Q592">
            <v>104338.27625</v>
          </cell>
        </row>
        <row r="593">
          <cell r="Q593">
            <v>43468.762500000004</v>
          </cell>
        </row>
        <row r="594">
          <cell r="Q594">
            <v>157984.35916666666</v>
          </cell>
        </row>
        <row r="595">
          <cell r="Q595">
            <v>7254.9204166666677</v>
          </cell>
        </row>
        <row r="596">
          <cell r="Q596">
            <v>293079.46916666668</v>
          </cell>
        </row>
        <row r="597">
          <cell r="Q597">
            <v>11149.833333333334</v>
          </cell>
        </row>
        <row r="598">
          <cell r="Q598">
            <v>33016</v>
          </cell>
        </row>
        <row r="599">
          <cell r="Q599">
            <v>7432441.7958333315</v>
          </cell>
        </row>
        <row r="600">
          <cell r="Q600">
            <v>793976.26000000013</v>
          </cell>
        </row>
        <row r="601">
          <cell r="Q601">
            <v>40659.123333333337</v>
          </cell>
        </row>
        <row r="602">
          <cell r="Q602">
            <v>56478.280416666668</v>
          </cell>
        </row>
        <row r="603">
          <cell r="Q603">
            <v>47874.539166666662</v>
          </cell>
        </row>
        <row r="604">
          <cell r="Q604">
            <v>52566.802083333336</v>
          </cell>
        </row>
        <row r="605">
          <cell r="Q605">
            <v>1669164.6354166667</v>
          </cell>
        </row>
        <row r="606">
          <cell r="Q606">
            <v>113724.8875</v>
          </cell>
        </row>
        <row r="607">
          <cell r="Q607">
            <v>12136.25</v>
          </cell>
        </row>
        <row r="608">
          <cell r="Q608">
            <v>99495.160416666666</v>
          </cell>
        </row>
        <row r="609">
          <cell r="Q609">
            <v>69350</v>
          </cell>
        </row>
        <row r="610">
          <cell r="Q610">
            <v>47500</v>
          </cell>
        </row>
        <row r="611">
          <cell r="Q611">
            <v>78892.085000000006</v>
          </cell>
        </row>
        <row r="612">
          <cell r="Q612">
            <v>25566.824999999997</v>
          </cell>
        </row>
        <row r="613">
          <cell r="Q613">
            <v>68255</v>
          </cell>
        </row>
        <row r="614">
          <cell r="Q614">
            <v>606385.94999999984</v>
          </cell>
        </row>
        <row r="615">
          <cell r="Q615">
            <v>24637.5</v>
          </cell>
        </row>
        <row r="616">
          <cell r="Q616">
            <v>3089.2229166666671</v>
          </cell>
        </row>
        <row r="617">
          <cell r="Q617">
            <v>6068.125</v>
          </cell>
        </row>
        <row r="618">
          <cell r="Q618">
            <v>1359.3287499999999</v>
          </cell>
        </row>
        <row r="619">
          <cell r="Q619">
            <v>180462.08333333334</v>
          </cell>
        </row>
        <row r="620">
          <cell r="Q620">
            <v>21666.666666666668</v>
          </cell>
        </row>
        <row r="621">
          <cell r="Q621">
            <v>16425</v>
          </cell>
        </row>
        <row r="622">
          <cell r="Q622">
            <v>74047.83</v>
          </cell>
        </row>
        <row r="623">
          <cell r="Q623">
            <v>16926.875</v>
          </cell>
        </row>
        <row r="624">
          <cell r="Q624">
            <v>58333.333333333336</v>
          </cell>
        </row>
        <row r="625">
          <cell r="Q625">
            <v>27375</v>
          </cell>
        </row>
        <row r="626">
          <cell r="Q626">
            <v>389911.44708333345</v>
          </cell>
        </row>
        <row r="627">
          <cell r="Q627">
            <v>84207.6</v>
          </cell>
        </row>
        <row r="628">
          <cell r="Q628">
            <v>946564.0625</v>
          </cell>
        </row>
        <row r="629">
          <cell r="Q629">
            <v>2033.09375</v>
          </cell>
        </row>
        <row r="630">
          <cell r="Q630">
            <v>1115.9845833333334</v>
          </cell>
        </row>
        <row r="631">
          <cell r="Q631">
            <v>32.518750000000004</v>
          </cell>
        </row>
        <row r="632">
          <cell r="Q632">
            <v>6876.25</v>
          </cell>
        </row>
        <row r="633">
          <cell r="Q633">
            <v>166985.52083333334</v>
          </cell>
        </row>
        <row r="634">
          <cell r="Q634">
            <v>65479.671666666683</v>
          </cell>
        </row>
        <row r="635">
          <cell r="Q635">
            <v>871588.46250000002</v>
          </cell>
        </row>
        <row r="636">
          <cell r="Q636">
            <v>946635.83791666664</v>
          </cell>
        </row>
        <row r="637">
          <cell r="Q637">
            <v>1885625.4600000002</v>
          </cell>
        </row>
        <row r="638">
          <cell r="Q638">
            <v>1718451.4483333335</v>
          </cell>
        </row>
        <row r="639">
          <cell r="Q639">
            <v>2063.52</v>
          </cell>
        </row>
        <row r="640">
          <cell r="Q640">
            <v>708148.74583333347</v>
          </cell>
        </row>
        <row r="641">
          <cell r="Q641">
            <v>692427.16666666663</v>
          </cell>
        </row>
        <row r="642">
          <cell r="Q642">
            <v>92033.164166666669</v>
          </cell>
        </row>
        <row r="643">
          <cell r="Q643">
            <v>155158.47208333333</v>
          </cell>
        </row>
        <row r="644">
          <cell r="Q644">
            <v>5663.5758333333333</v>
          </cell>
        </row>
        <row r="645">
          <cell r="Q645">
            <v>-6001113.595416666</v>
          </cell>
        </row>
        <row r="646">
          <cell r="Q646">
            <v>-946564.0625</v>
          </cell>
        </row>
        <row r="647">
          <cell r="Q647">
            <v>-1535624.4320833331</v>
          </cell>
        </row>
        <row r="648">
          <cell r="Q648">
            <v>6001113.595416666</v>
          </cell>
        </row>
        <row r="649">
          <cell r="Q649">
            <v>946564.0625</v>
          </cell>
        </row>
        <row r="650">
          <cell r="Q650">
            <v>1535624.4320833331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117809063.05624999</v>
          </cell>
        </row>
        <row r="658">
          <cell r="Q658">
            <v>39376843.41041667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7217785.4637500001</v>
          </cell>
        </row>
        <row r="663">
          <cell r="Q663">
            <v>22035199.405833334</v>
          </cell>
        </row>
        <row r="664">
          <cell r="Q664">
            <v>7041192.7858333327</v>
          </cell>
        </row>
        <row r="665">
          <cell r="Q665">
            <v>5303015.663333334</v>
          </cell>
        </row>
        <row r="666">
          <cell r="Q666">
            <v>1355187.3216666665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222884.67999999996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43172.330000000009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1571991.0500000005</v>
          </cell>
        </row>
        <row r="698">
          <cell r="Q698">
            <v>4402186.864583333</v>
          </cell>
        </row>
        <row r="699">
          <cell r="Q699">
            <v>1233961.24</v>
          </cell>
        </row>
        <row r="700">
          <cell r="Q700">
            <v>0</v>
          </cell>
        </row>
        <row r="701">
          <cell r="Q701">
            <v>208532.30000000002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1180383.8399999999</v>
          </cell>
        </row>
        <row r="709">
          <cell r="Q709">
            <v>0</v>
          </cell>
        </row>
        <row r="710">
          <cell r="Q710">
            <v>411991.16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763088.89</v>
          </cell>
        </row>
        <row r="723">
          <cell r="Q723">
            <v>1370891.7337499997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2218962.89</v>
          </cell>
        </row>
        <row r="729">
          <cell r="Q729">
            <v>455590.58000000007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1711147.96</v>
          </cell>
        </row>
        <row r="733">
          <cell r="Q733">
            <v>2006765.47</v>
          </cell>
        </row>
        <row r="734">
          <cell r="Q734">
            <v>0</v>
          </cell>
        </row>
        <row r="735">
          <cell r="Q735">
            <v>490139.41000000009</v>
          </cell>
        </row>
        <row r="736">
          <cell r="Q736">
            <v>0</v>
          </cell>
        </row>
        <row r="737">
          <cell r="Q737">
            <v>491556.76999999984</v>
          </cell>
        </row>
        <row r="738">
          <cell r="Q738">
            <v>378712.48</v>
          </cell>
        </row>
        <row r="739">
          <cell r="Q739">
            <v>0</v>
          </cell>
        </row>
        <row r="740">
          <cell r="Q740">
            <v>2780075.0099999993</v>
          </cell>
        </row>
        <row r="741">
          <cell r="Q741">
            <v>2698747.91</v>
          </cell>
        </row>
        <row r="742">
          <cell r="Q742">
            <v>2091747.88</v>
          </cell>
        </row>
        <row r="743">
          <cell r="Q743">
            <v>2566075.6200000006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20561659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50185.88</v>
          </cell>
        </row>
        <row r="755">
          <cell r="Q755">
            <v>0</v>
          </cell>
        </row>
        <row r="756">
          <cell r="Q756">
            <v>60295490.29999999</v>
          </cell>
        </row>
        <row r="757">
          <cell r="Q757">
            <v>596566.76999999967</v>
          </cell>
        </row>
        <row r="758">
          <cell r="Q758">
            <v>18185599.295416664</v>
          </cell>
        </row>
        <row r="759">
          <cell r="Q759">
            <v>20945872.944583334</v>
          </cell>
        </row>
        <row r="760">
          <cell r="Q760">
            <v>2551847.0400000005</v>
          </cell>
        </row>
        <row r="761">
          <cell r="Q761">
            <v>0</v>
          </cell>
        </row>
        <row r="762">
          <cell r="Q762">
            <v>65708856.94000002</v>
          </cell>
        </row>
        <row r="763">
          <cell r="Q763">
            <v>743111.53000000014</v>
          </cell>
        </row>
        <row r="764">
          <cell r="Q764">
            <v>-18818583.699999996</v>
          </cell>
        </row>
        <row r="765">
          <cell r="Q765">
            <v>-18247820.240000002</v>
          </cell>
        </row>
        <row r="766">
          <cell r="Q766">
            <v>-30211680.610000011</v>
          </cell>
        </row>
        <row r="767">
          <cell r="Q767">
            <v>180950.83</v>
          </cell>
        </row>
        <row r="768">
          <cell r="Q768">
            <v>9721847.8937500026</v>
          </cell>
        </row>
        <row r="769">
          <cell r="Q769">
            <v>0</v>
          </cell>
        </row>
        <row r="770">
          <cell r="Q770">
            <v>1368237.4495833332</v>
          </cell>
        </row>
        <row r="771">
          <cell r="Q771">
            <v>0</v>
          </cell>
        </row>
        <row r="772">
          <cell r="Q772">
            <v>80895649.622916669</v>
          </cell>
        </row>
        <row r="773">
          <cell r="Q773">
            <v>51386936.710416667</v>
          </cell>
        </row>
        <row r="774">
          <cell r="Q774">
            <v>11077737.209166666</v>
          </cell>
        </row>
        <row r="775">
          <cell r="Q775">
            <v>21589277</v>
          </cell>
        </row>
        <row r="776">
          <cell r="Q776">
            <v>-3363058.9066666667</v>
          </cell>
        </row>
        <row r="777">
          <cell r="Q777">
            <v>-16862150.699999999</v>
          </cell>
        </row>
        <row r="778">
          <cell r="Q778">
            <v>1142944</v>
          </cell>
        </row>
        <row r="779">
          <cell r="Q779">
            <v>113632921</v>
          </cell>
        </row>
        <row r="780">
          <cell r="Q780">
            <v>-109224737.98999999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228537.25</v>
          </cell>
        </row>
        <row r="790">
          <cell r="Q790">
            <v>-228537.25</v>
          </cell>
        </row>
        <row r="791">
          <cell r="Q791">
            <v>0</v>
          </cell>
        </row>
        <row r="792">
          <cell r="Q792">
            <v>30000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110455689.46000002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13262.01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-57203590.496666662</v>
          </cell>
        </row>
        <row r="808">
          <cell r="Q808">
            <v>70002824.639166668</v>
          </cell>
        </row>
        <row r="809">
          <cell r="Q809">
            <v>0</v>
          </cell>
        </row>
        <row r="810">
          <cell r="Q810">
            <v>-474402.13999999996</v>
          </cell>
        </row>
        <row r="811">
          <cell r="Q811">
            <v>3693915.5</v>
          </cell>
        </row>
        <row r="812">
          <cell r="Q812">
            <v>-3693915.5</v>
          </cell>
        </row>
        <row r="813">
          <cell r="Q813">
            <v>1244695.125</v>
          </cell>
        </row>
        <row r="814">
          <cell r="Q814">
            <v>-1244695.125</v>
          </cell>
        </row>
        <row r="815">
          <cell r="Q815">
            <v>-1546936</v>
          </cell>
        </row>
        <row r="816">
          <cell r="Q816">
            <v>1546936</v>
          </cell>
        </row>
        <row r="817">
          <cell r="Q817">
            <v>7542206.333333333</v>
          </cell>
        </row>
        <row r="818">
          <cell r="Q818">
            <v>-7542206.333333333</v>
          </cell>
        </row>
        <row r="819">
          <cell r="Q819">
            <v>3817716.25</v>
          </cell>
        </row>
        <row r="820">
          <cell r="Q820">
            <v>0</v>
          </cell>
        </row>
        <row r="821">
          <cell r="Q821">
            <v>-83879.125</v>
          </cell>
        </row>
        <row r="822">
          <cell r="Q822">
            <v>83879.125</v>
          </cell>
        </row>
        <row r="823">
          <cell r="Q823">
            <v>-3776583.625</v>
          </cell>
        </row>
        <row r="824">
          <cell r="Q824">
            <v>3776583.625</v>
          </cell>
        </row>
        <row r="825">
          <cell r="Q825">
            <v>-220615.5</v>
          </cell>
        </row>
        <row r="826">
          <cell r="Q826">
            <v>220615.5</v>
          </cell>
        </row>
        <row r="827">
          <cell r="Q827">
            <v>3783762</v>
          </cell>
        </row>
        <row r="828">
          <cell r="Q828">
            <v>-3783762</v>
          </cell>
        </row>
        <row r="829">
          <cell r="Q829">
            <v>4520441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2749643.0799999996</v>
          </cell>
        </row>
        <row r="836">
          <cell r="Q836">
            <v>-4520441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-34827817</v>
          </cell>
        </row>
        <row r="843">
          <cell r="Q843">
            <v>34827817</v>
          </cell>
        </row>
        <row r="844">
          <cell r="Q844">
            <v>0</v>
          </cell>
        </row>
        <row r="845">
          <cell r="Q845">
            <v>-25644564</v>
          </cell>
        </row>
        <row r="846">
          <cell r="Q846">
            <v>25644564</v>
          </cell>
        </row>
        <row r="847">
          <cell r="Q847">
            <v>-37820616.75</v>
          </cell>
        </row>
        <row r="848">
          <cell r="Q848">
            <v>37820616.75</v>
          </cell>
        </row>
        <row r="849">
          <cell r="Q849">
            <v>40067181.375</v>
          </cell>
        </row>
        <row r="850">
          <cell r="Q850">
            <v>-40067181.375</v>
          </cell>
        </row>
        <row r="851">
          <cell r="Q851">
            <v>10110014.75</v>
          </cell>
        </row>
        <row r="852">
          <cell r="Q852">
            <v>-10110014.75</v>
          </cell>
        </row>
        <row r="853">
          <cell r="Q853">
            <v>251146.71875</v>
          </cell>
        </row>
        <row r="854">
          <cell r="Q854">
            <v>1287.90625</v>
          </cell>
        </row>
        <row r="855">
          <cell r="Q855">
            <v>198720.6875</v>
          </cell>
        </row>
        <row r="856">
          <cell r="Q856">
            <v>0</v>
          </cell>
        </row>
        <row r="857">
          <cell r="Q857">
            <v>2145060.8287499999</v>
          </cell>
        </row>
        <row r="858">
          <cell r="Q858">
            <v>449095.91166666668</v>
          </cell>
        </row>
        <row r="859">
          <cell r="Q859">
            <v>354042.84916666662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68955037.953333333</v>
          </cell>
        </row>
        <row r="863">
          <cell r="Q863">
            <v>14572389</v>
          </cell>
        </row>
        <row r="864">
          <cell r="Q864">
            <v>1874999.78</v>
          </cell>
        </row>
        <row r="865">
          <cell r="Q865">
            <v>765556.50250000006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20000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198092.16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25799227.879999999</v>
          </cell>
        </row>
        <row r="884">
          <cell r="Q884">
            <v>0</v>
          </cell>
        </row>
        <row r="885">
          <cell r="Q885">
            <v>15256064.069999995</v>
          </cell>
        </row>
        <row r="886">
          <cell r="Q886">
            <v>0</v>
          </cell>
        </row>
        <row r="887">
          <cell r="Q887">
            <v>2873005.7599999993</v>
          </cell>
        </row>
        <row r="888">
          <cell r="Q888">
            <v>-228709.77</v>
          </cell>
        </row>
        <row r="889">
          <cell r="Q889">
            <v>107024.51</v>
          </cell>
        </row>
        <row r="890">
          <cell r="Q890">
            <v>1031542.8499999997</v>
          </cell>
        </row>
        <row r="891">
          <cell r="Q891">
            <v>671052.84</v>
          </cell>
        </row>
        <row r="892">
          <cell r="Q892">
            <v>0</v>
          </cell>
        </row>
        <row r="893">
          <cell r="Q893">
            <v>-100555.30000000003</v>
          </cell>
        </row>
        <row r="894">
          <cell r="Q894">
            <v>3769772.4699999993</v>
          </cell>
        </row>
        <row r="895">
          <cell r="Q895">
            <v>-2066473.7220833332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280448.88625000004</v>
          </cell>
        </row>
        <row r="899">
          <cell r="Q899">
            <v>169602.12999999998</v>
          </cell>
        </row>
        <row r="900">
          <cell r="Q900">
            <v>133750.42999999996</v>
          </cell>
        </row>
        <row r="901">
          <cell r="Q901">
            <v>53995.63</v>
          </cell>
        </row>
        <row r="902">
          <cell r="Q902">
            <v>67987.449999999983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10228552.124166666</v>
          </cell>
        </row>
        <row r="909">
          <cell r="Q909">
            <v>3781690.7041666661</v>
          </cell>
        </row>
        <row r="910">
          <cell r="Q910">
            <v>21811126.333333332</v>
          </cell>
        </row>
        <row r="911">
          <cell r="Q911">
            <v>7331839.958333333</v>
          </cell>
        </row>
        <row r="912">
          <cell r="Q912">
            <v>23955040.440000001</v>
          </cell>
        </row>
        <row r="913">
          <cell r="Q913">
            <v>56723957.899166666</v>
          </cell>
        </row>
        <row r="914">
          <cell r="Q914">
            <v>7881816.6462499993</v>
          </cell>
        </row>
        <row r="915">
          <cell r="Q915">
            <v>11142703.620833334</v>
          </cell>
        </row>
        <row r="916">
          <cell r="Q916">
            <v>721870.09958333336</v>
          </cell>
        </row>
        <row r="917">
          <cell r="Q917">
            <v>1543378.0579166666</v>
          </cell>
        </row>
        <row r="918">
          <cell r="Q918">
            <v>289581.61249999999</v>
          </cell>
        </row>
        <row r="919">
          <cell r="Q919">
            <v>392067.17375000002</v>
          </cell>
        </row>
        <row r="920">
          <cell r="Q920">
            <v>795237.86708333332</v>
          </cell>
        </row>
        <row r="921">
          <cell r="Q921">
            <v>1504847.7833333334</v>
          </cell>
        </row>
        <row r="922">
          <cell r="Q922">
            <v>203333.33333333334</v>
          </cell>
        </row>
        <row r="923">
          <cell r="Q923">
            <v>0</v>
          </cell>
        </row>
        <row r="924">
          <cell r="Q924">
            <v>31344.464999999997</v>
          </cell>
        </row>
        <row r="925">
          <cell r="Q925">
            <v>65749.960416666654</v>
          </cell>
        </row>
        <row r="926">
          <cell r="Q926">
            <v>0</v>
          </cell>
        </row>
        <row r="927">
          <cell r="Q927">
            <v>16198179.76</v>
          </cell>
        </row>
        <row r="928">
          <cell r="Q928">
            <v>1739485.8999999997</v>
          </cell>
        </row>
        <row r="929">
          <cell r="Q929">
            <v>6830645.7199999997</v>
          </cell>
        </row>
        <row r="930">
          <cell r="Q930">
            <v>107829249.96791667</v>
          </cell>
        </row>
        <row r="931">
          <cell r="Q931">
            <v>33457621.364999995</v>
          </cell>
        </row>
        <row r="932">
          <cell r="Q932">
            <v>3347785.6533333329</v>
          </cell>
        </row>
        <row r="933">
          <cell r="Q933">
            <v>1309019.4429166666</v>
          </cell>
        </row>
        <row r="934">
          <cell r="Q934">
            <v>0</v>
          </cell>
        </row>
        <row r="935">
          <cell r="Q935">
            <v>24750647.779583331</v>
          </cell>
        </row>
        <row r="936">
          <cell r="Q936">
            <v>9366291.5458333325</v>
          </cell>
        </row>
        <row r="937">
          <cell r="Q937">
            <v>0</v>
          </cell>
        </row>
        <row r="938">
          <cell r="Q938">
            <v>-135915966.11333331</v>
          </cell>
        </row>
        <row r="939">
          <cell r="Q939">
            <v>-44129026.592083335</v>
          </cell>
        </row>
        <row r="940">
          <cell r="Q940">
            <v>0</v>
          </cell>
        </row>
        <row r="941">
          <cell r="Q941">
            <v>4959.46875</v>
          </cell>
        </row>
        <row r="942">
          <cell r="Q942">
            <v>0</v>
          </cell>
        </row>
        <row r="943">
          <cell r="Q943">
            <v>920042.79166666663</v>
          </cell>
        </row>
        <row r="944">
          <cell r="Q944">
            <v>0</v>
          </cell>
        </row>
        <row r="945">
          <cell r="Q945">
            <v>4255217.2408333337</v>
          </cell>
        </row>
        <row r="946">
          <cell r="Q946">
            <v>11491693.182499999</v>
          </cell>
        </row>
        <row r="947">
          <cell r="Q947">
            <v>2160569.9000000004</v>
          </cell>
        </row>
        <row r="948">
          <cell r="Q948">
            <v>5307130.0704166675</v>
          </cell>
        </row>
        <row r="949">
          <cell r="Q949">
            <v>246737.05625000002</v>
          </cell>
        </row>
        <row r="950">
          <cell r="Q950">
            <v>432080.20083333337</v>
          </cell>
        </row>
        <row r="951">
          <cell r="Q951">
            <v>-3270965.1666666665</v>
          </cell>
        </row>
        <row r="952">
          <cell r="Q952">
            <v>3270965.1666666665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-68647.385000000024</v>
          </cell>
        </row>
        <row r="957">
          <cell r="Q957">
            <v>-72051.643333333326</v>
          </cell>
        </row>
        <row r="958">
          <cell r="Q958">
            <v>-183394.64333333334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-121199.54583333332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58277.685833333329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408.43250000000006</v>
          </cell>
        </row>
        <row r="1003">
          <cell r="Q1003">
            <v>1079549.5191666665</v>
          </cell>
        </row>
        <row r="1004">
          <cell r="Q1004">
            <v>0</v>
          </cell>
        </row>
        <row r="1005">
          <cell r="Q1005">
            <v>0</v>
          </cell>
        </row>
        <row r="1006">
          <cell r="Q1006">
            <v>4637543.5129166665</v>
          </cell>
        </row>
        <row r="1007">
          <cell r="Q1007">
            <v>0</v>
          </cell>
        </row>
        <row r="1008">
          <cell r="Q1008">
            <v>0</v>
          </cell>
        </row>
        <row r="1009">
          <cell r="Q1009">
            <v>0</v>
          </cell>
        </row>
        <row r="1010">
          <cell r="Q1010">
            <v>0</v>
          </cell>
        </row>
        <row r="1011">
          <cell r="Q1011">
            <v>7910.7345833333338</v>
          </cell>
        </row>
        <row r="1012">
          <cell r="Q1012">
            <v>0</v>
          </cell>
        </row>
        <row r="1013">
          <cell r="Q1013">
            <v>0</v>
          </cell>
        </row>
        <row r="1014">
          <cell r="Q1014">
            <v>-612.33916666666653</v>
          </cell>
        </row>
        <row r="1015">
          <cell r="Q1015">
            <v>542.65208333333328</v>
          </cell>
        </row>
        <row r="1016">
          <cell r="Q1016">
            <v>0</v>
          </cell>
        </row>
        <row r="1017">
          <cell r="Q1017">
            <v>0</v>
          </cell>
        </row>
        <row r="1018">
          <cell r="Q1018">
            <v>24024.321249999997</v>
          </cell>
        </row>
        <row r="1019">
          <cell r="Q1019">
            <v>0</v>
          </cell>
        </row>
        <row r="1020">
          <cell r="Q1020">
            <v>0</v>
          </cell>
        </row>
        <row r="1021">
          <cell r="Q1021">
            <v>0</v>
          </cell>
        </row>
        <row r="1022">
          <cell r="Q1022">
            <v>12455.716666666667</v>
          </cell>
        </row>
        <row r="1023">
          <cell r="Q1023">
            <v>0</v>
          </cell>
        </row>
        <row r="1024">
          <cell r="Q1024">
            <v>0</v>
          </cell>
        </row>
        <row r="1025">
          <cell r="Q1025">
            <v>12711.869999999997</v>
          </cell>
        </row>
        <row r="1026">
          <cell r="Q1026">
            <v>93139.04041666667</v>
          </cell>
        </row>
        <row r="1027">
          <cell r="Q1027">
            <v>0</v>
          </cell>
        </row>
        <row r="1028">
          <cell r="Q1028">
            <v>0</v>
          </cell>
        </row>
        <row r="1029">
          <cell r="Q1029">
            <v>0</v>
          </cell>
        </row>
        <row r="1030">
          <cell r="Q1030">
            <v>0</v>
          </cell>
        </row>
        <row r="1031">
          <cell r="Q1031">
            <v>0</v>
          </cell>
        </row>
        <row r="1032">
          <cell r="Q1032">
            <v>0</v>
          </cell>
        </row>
        <row r="1033">
          <cell r="Q1033">
            <v>0</v>
          </cell>
        </row>
        <row r="1034">
          <cell r="Q1034">
            <v>0</v>
          </cell>
        </row>
        <row r="1035">
          <cell r="Q1035">
            <v>0</v>
          </cell>
        </row>
        <row r="1036">
          <cell r="Q1036">
            <v>0</v>
          </cell>
        </row>
        <row r="1037">
          <cell r="Q1037">
            <v>0</v>
          </cell>
        </row>
        <row r="1038">
          <cell r="Q1038">
            <v>0</v>
          </cell>
        </row>
        <row r="1039">
          <cell r="Q1039">
            <v>0</v>
          </cell>
        </row>
        <row r="1040">
          <cell r="Q1040">
            <v>0</v>
          </cell>
        </row>
        <row r="1041">
          <cell r="Q1041">
            <v>0</v>
          </cell>
        </row>
        <row r="1042">
          <cell r="Q1042">
            <v>0</v>
          </cell>
        </row>
        <row r="1043">
          <cell r="Q1043">
            <v>0</v>
          </cell>
        </row>
        <row r="1044">
          <cell r="Q1044">
            <v>0</v>
          </cell>
        </row>
        <row r="1045">
          <cell r="Q1045">
            <v>0</v>
          </cell>
        </row>
        <row r="1046">
          <cell r="Q1046">
            <v>1473520.6975</v>
          </cell>
        </row>
        <row r="1047">
          <cell r="Q1047">
            <v>0</v>
          </cell>
        </row>
        <row r="1048">
          <cell r="Q1048">
            <v>0</v>
          </cell>
        </row>
        <row r="1049">
          <cell r="Q1049">
            <v>0</v>
          </cell>
        </row>
        <row r="1050">
          <cell r="Q1050">
            <v>0</v>
          </cell>
        </row>
        <row r="1051">
          <cell r="Q1051">
            <v>0</v>
          </cell>
        </row>
        <row r="1052">
          <cell r="Q1052">
            <v>0</v>
          </cell>
        </row>
        <row r="1053">
          <cell r="Q1053">
            <v>0</v>
          </cell>
        </row>
        <row r="1054">
          <cell r="Q1054">
            <v>43716728.424166664</v>
          </cell>
        </row>
        <row r="1055">
          <cell r="Q1055">
            <v>0</v>
          </cell>
        </row>
        <row r="1056">
          <cell r="Q1056">
            <v>0</v>
          </cell>
        </row>
        <row r="1057">
          <cell r="Q1057">
            <v>0</v>
          </cell>
        </row>
        <row r="1058">
          <cell r="Q1058">
            <v>0</v>
          </cell>
        </row>
        <row r="1059">
          <cell r="Q1059">
            <v>8018747.791666667</v>
          </cell>
        </row>
        <row r="1060">
          <cell r="Q1060">
            <v>62187342.813750006</v>
          </cell>
        </row>
        <row r="1061">
          <cell r="Q1061">
            <v>7152976.625</v>
          </cell>
        </row>
        <row r="1062">
          <cell r="Q1062">
            <v>0</v>
          </cell>
        </row>
        <row r="1063">
          <cell r="Q1063">
            <v>0</v>
          </cell>
        </row>
        <row r="1064">
          <cell r="Q1064">
            <v>0</v>
          </cell>
        </row>
        <row r="1065">
          <cell r="Q1065">
            <v>0</v>
          </cell>
        </row>
        <row r="1066">
          <cell r="Q1066">
            <v>0</v>
          </cell>
        </row>
        <row r="1067">
          <cell r="Q1067">
            <v>0</v>
          </cell>
        </row>
        <row r="1068">
          <cell r="Q1068">
            <v>0</v>
          </cell>
        </row>
        <row r="1069">
          <cell r="Q1069">
            <v>0</v>
          </cell>
        </row>
        <row r="1070">
          <cell r="Q1070">
            <v>0</v>
          </cell>
        </row>
        <row r="1071">
          <cell r="Q1071">
            <v>0</v>
          </cell>
        </row>
        <row r="1072">
          <cell r="Q1072">
            <v>0</v>
          </cell>
        </row>
        <row r="1073">
          <cell r="Q1073">
            <v>0</v>
          </cell>
        </row>
        <row r="1074">
          <cell r="Q1074">
            <v>0</v>
          </cell>
        </row>
        <row r="1075">
          <cell r="Q1075">
            <v>0</v>
          </cell>
        </row>
        <row r="1076">
          <cell r="Q1076">
            <v>0</v>
          </cell>
        </row>
        <row r="1077">
          <cell r="Q1077">
            <v>0</v>
          </cell>
        </row>
        <row r="1078">
          <cell r="Q1078">
            <v>0</v>
          </cell>
        </row>
        <row r="1079">
          <cell r="Q1079">
            <v>0</v>
          </cell>
        </row>
        <row r="1080">
          <cell r="Q1080">
            <v>0</v>
          </cell>
        </row>
        <row r="1081">
          <cell r="Q1081">
            <v>0</v>
          </cell>
        </row>
        <row r="1082">
          <cell r="Q1082">
            <v>0</v>
          </cell>
        </row>
        <row r="1083">
          <cell r="Q1083">
            <v>0</v>
          </cell>
        </row>
        <row r="1084">
          <cell r="Q1084">
            <v>0</v>
          </cell>
        </row>
        <row r="1085">
          <cell r="Q1085">
            <v>0</v>
          </cell>
        </row>
        <row r="1086">
          <cell r="Q1086">
            <v>0</v>
          </cell>
        </row>
        <row r="1087">
          <cell r="Q1087">
            <v>2440232.7216666662</v>
          </cell>
        </row>
        <row r="1088">
          <cell r="Q1088">
            <v>1041082.07</v>
          </cell>
        </row>
        <row r="1089">
          <cell r="Q1089">
            <v>2519200.4879166665</v>
          </cell>
        </row>
        <row r="1090">
          <cell r="Q1090">
            <v>1329821.3999999999</v>
          </cell>
        </row>
        <row r="1091">
          <cell r="Q1091">
            <v>0</v>
          </cell>
        </row>
        <row r="1092">
          <cell r="Q1092">
            <v>0</v>
          </cell>
        </row>
        <row r="1093">
          <cell r="Q1093">
            <v>0</v>
          </cell>
        </row>
        <row r="1094">
          <cell r="Q1094">
            <v>0</v>
          </cell>
        </row>
        <row r="1095">
          <cell r="Q1095">
            <v>0</v>
          </cell>
        </row>
        <row r="1096">
          <cell r="Q1096">
            <v>0</v>
          </cell>
        </row>
        <row r="1097">
          <cell r="Q1097">
            <v>0</v>
          </cell>
        </row>
        <row r="1098">
          <cell r="Q1098">
            <v>0</v>
          </cell>
        </row>
        <row r="1099">
          <cell r="Q1099">
            <v>0</v>
          </cell>
        </row>
        <row r="1100">
          <cell r="Q1100">
            <v>0</v>
          </cell>
        </row>
        <row r="1101">
          <cell r="Q1101">
            <v>0</v>
          </cell>
        </row>
        <row r="1102">
          <cell r="Q1102">
            <v>2443.5208333333335</v>
          </cell>
        </row>
        <row r="1103">
          <cell r="Q1103">
            <v>0</v>
          </cell>
        </row>
        <row r="1104">
          <cell r="Q1104">
            <v>29998.399999999998</v>
          </cell>
        </row>
        <row r="1105">
          <cell r="Q1105">
            <v>304110.40875</v>
          </cell>
        </row>
        <row r="1106">
          <cell r="Q1106">
            <v>0</v>
          </cell>
        </row>
        <row r="1107">
          <cell r="Q1107">
            <v>0</v>
          </cell>
        </row>
        <row r="1108">
          <cell r="Q1108">
            <v>0</v>
          </cell>
        </row>
        <row r="1109">
          <cell r="Q1109">
            <v>0</v>
          </cell>
        </row>
        <row r="1110">
          <cell r="Q1110">
            <v>106696.69041666666</v>
          </cell>
        </row>
        <row r="1111">
          <cell r="Q1111">
            <v>141049.09624999997</v>
          </cell>
        </row>
        <row r="1112">
          <cell r="Q1112">
            <v>0</v>
          </cell>
        </row>
        <row r="1113">
          <cell r="Q1113">
            <v>0</v>
          </cell>
        </row>
        <row r="1114">
          <cell r="Q1114">
            <v>0</v>
          </cell>
        </row>
        <row r="1115">
          <cell r="Q1115">
            <v>0</v>
          </cell>
        </row>
        <row r="1116">
          <cell r="Q1116">
            <v>0</v>
          </cell>
        </row>
        <row r="1117">
          <cell r="Q1117">
            <v>0</v>
          </cell>
        </row>
        <row r="1118">
          <cell r="Q1118">
            <v>0</v>
          </cell>
        </row>
        <row r="1119">
          <cell r="Q1119">
            <v>0</v>
          </cell>
        </row>
        <row r="1120">
          <cell r="Q1120">
            <v>80437.969999999987</v>
          </cell>
        </row>
        <row r="1121">
          <cell r="Q1121">
            <v>154210.09624999997</v>
          </cell>
        </row>
        <row r="1122">
          <cell r="Q1122">
            <v>345.77749999999997</v>
          </cell>
        </row>
        <row r="1123">
          <cell r="Q1123">
            <v>0</v>
          </cell>
        </row>
        <row r="1124">
          <cell r="Q1124">
            <v>1490180.8312499998</v>
          </cell>
        </row>
        <row r="1125">
          <cell r="Q1125">
            <v>1789510.57</v>
          </cell>
        </row>
        <row r="1126">
          <cell r="Q1126">
            <v>1104.479166666667</v>
          </cell>
        </row>
        <row r="1127">
          <cell r="Q1127">
            <v>5709947.2300000004</v>
          </cell>
        </row>
        <row r="1128">
          <cell r="Q1128">
            <v>1567034.37</v>
          </cell>
        </row>
        <row r="1129">
          <cell r="Q1129">
            <v>853369.0900000002</v>
          </cell>
        </row>
        <row r="1130">
          <cell r="Q1130">
            <v>234437.45958333332</v>
          </cell>
        </row>
        <row r="1131">
          <cell r="Q1131">
            <v>2645460.6112500005</v>
          </cell>
        </row>
        <row r="1132">
          <cell r="Q1132">
            <v>0</v>
          </cell>
        </row>
        <row r="1133">
          <cell r="Q1133">
            <v>318809.63541666669</v>
          </cell>
        </row>
        <row r="1134">
          <cell r="Q1134">
            <v>10000</v>
          </cell>
        </row>
        <row r="1135">
          <cell r="Q1135">
            <v>12500</v>
          </cell>
        </row>
        <row r="1136">
          <cell r="Q1136">
            <v>0</v>
          </cell>
        </row>
        <row r="1137">
          <cell r="Q1137">
            <v>2336374.4945833338</v>
          </cell>
        </row>
        <row r="1138">
          <cell r="Q1138">
            <v>4271556.043333333</v>
          </cell>
        </row>
        <row r="1139">
          <cell r="Q1139">
            <v>993527.23999999976</v>
          </cell>
        </row>
        <row r="1140">
          <cell r="Q1140">
            <v>2969829.4975000001</v>
          </cell>
        </row>
        <row r="1141">
          <cell r="Q1141">
            <v>1113268.7058333333</v>
          </cell>
        </row>
        <row r="1142">
          <cell r="Q1142">
            <v>496262.23249999998</v>
          </cell>
        </row>
        <row r="1143">
          <cell r="Q1143">
            <v>482231.90916666668</v>
          </cell>
        </row>
        <row r="1144">
          <cell r="Q1144">
            <v>421471.11874999997</v>
          </cell>
        </row>
        <row r="1145">
          <cell r="Q1145">
            <v>513468.18708333321</v>
          </cell>
        </row>
        <row r="1146">
          <cell r="Q1146">
            <v>344122.77249999996</v>
          </cell>
        </row>
        <row r="1147">
          <cell r="Q1147">
            <v>117011.78916666663</v>
          </cell>
        </row>
        <row r="1148">
          <cell r="Q1148">
            <v>2254508.1700000004</v>
          </cell>
        </row>
        <row r="1149">
          <cell r="Q1149">
            <v>0</v>
          </cell>
        </row>
        <row r="1150">
          <cell r="Q1150">
            <v>50000</v>
          </cell>
        </row>
        <row r="1151">
          <cell r="Q1151">
            <v>1835829.1987499997</v>
          </cell>
        </row>
        <row r="1152">
          <cell r="Q1152">
            <v>2888713.7208333332</v>
          </cell>
        </row>
        <row r="1153">
          <cell r="Q1153">
            <v>0</v>
          </cell>
        </row>
        <row r="1154">
          <cell r="Q1154">
            <v>-50267724.639999993</v>
          </cell>
        </row>
        <row r="1155">
          <cell r="Q1155">
            <v>0</v>
          </cell>
        </row>
        <row r="1156">
          <cell r="Q1156">
            <v>659654.59</v>
          </cell>
        </row>
        <row r="1157">
          <cell r="Q1157">
            <v>0</v>
          </cell>
        </row>
        <row r="1158">
          <cell r="Q1158">
            <v>0</v>
          </cell>
        </row>
        <row r="1159">
          <cell r="Q1159">
            <v>38953752.935833335</v>
          </cell>
        </row>
        <row r="1160">
          <cell r="Q1160">
            <v>250000</v>
          </cell>
        </row>
        <row r="1161">
          <cell r="Q1161">
            <v>0</v>
          </cell>
        </row>
        <row r="1162">
          <cell r="Q1162">
            <v>0</v>
          </cell>
        </row>
        <row r="1163">
          <cell r="Q1163">
            <v>224879.76</v>
          </cell>
        </row>
        <row r="1164">
          <cell r="Q1164">
            <v>0</v>
          </cell>
        </row>
        <row r="1165">
          <cell r="Q1165">
            <v>75000</v>
          </cell>
        </row>
        <row r="1166">
          <cell r="Q1166">
            <v>0</v>
          </cell>
        </row>
        <row r="1167">
          <cell r="Q1167">
            <v>0</v>
          </cell>
        </row>
        <row r="1168">
          <cell r="Q1168">
            <v>212588.68000000002</v>
          </cell>
        </row>
        <row r="1169">
          <cell r="Q1169">
            <v>50000</v>
          </cell>
        </row>
        <row r="1170">
          <cell r="Q1170">
            <v>400495.46999999991</v>
          </cell>
        </row>
        <row r="1171">
          <cell r="Q1171">
            <v>0</v>
          </cell>
        </row>
        <row r="1172">
          <cell r="Q1172">
            <v>111880.23</v>
          </cell>
        </row>
        <row r="1173">
          <cell r="Q1173">
            <v>1467246.2454166666</v>
          </cell>
        </row>
        <row r="1174">
          <cell r="Q1174">
            <v>113235.72625000001</v>
          </cell>
        </row>
        <row r="1175">
          <cell r="Q1175">
            <v>281599.67625000002</v>
          </cell>
        </row>
        <row r="1176">
          <cell r="Q1176">
            <v>95855.052083333328</v>
          </cell>
        </row>
        <row r="1177">
          <cell r="Q1177">
            <v>0</v>
          </cell>
        </row>
        <row r="1178">
          <cell r="Q1178">
            <v>695.75</v>
          </cell>
        </row>
        <row r="1179">
          <cell r="Q1179">
            <v>3959360.2216666676</v>
          </cell>
        </row>
        <row r="1180">
          <cell r="Q1180">
            <v>2651381.7400000007</v>
          </cell>
        </row>
        <row r="1181">
          <cell r="Q1181">
            <v>0</v>
          </cell>
        </row>
        <row r="1182">
          <cell r="Q1182">
            <v>0</v>
          </cell>
        </row>
        <row r="1183">
          <cell r="Q1183">
            <v>0</v>
          </cell>
        </row>
        <row r="1184">
          <cell r="Q1184">
            <v>0</v>
          </cell>
        </row>
        <row r="1185">
          <cell r="Q1185">
            <v>779999.3879166668</v>
          </cell>
        </row>
        <row r="1186">
          <cell r="Q1186">
            <v>0</v>
          </cell>
        </row>
        <row r="1187">
          <cell r="Q1187">
            <v>5358667.5899999989</v>
          </cell>
        </row>
        <row r="1188">
          <cell r="Q1188">
            <v>7711.71875</v>
          </cell>
        </row>
        <row r="1189">
          <cell r="Q1189">
            <v>0</v>
          </cell>
        </row>
        <row r="1190">
          <cell r="Q1190">
            <v>935530</v>
          </cell>
        </row>
        <row r="1191">
          <cell r="Q1191">
            <v>0</v>
          </cell>
        </row>
        <row r="1192">
          <cell r="Q1192">
            <v>-3488999.100000001</v>
          </cell>
        </row>
        <row r="1193">
          <cell r="Q1193">
            <v>-801550.75</v>
          </cell>
        </row>
        <row r="1194">
          <cell r="Q1194">
            <v>-160310.14999999997</v>
          </cell>
        </row>
        <row r="1195">
          <cell r="Q1195">
            <v>0</v>
          </cell>
        </row>
        <row r="1196">
          <cell r="Q1196">
            <v>0</v>
          </cell>
        </row>
        <row r="1197">
          <cell r="Q1197">
            <v>0</v>
          </cell>
        </row>
        <row r="1198">
          <cell r="Q1198">
            <v>0</v>
          </cell>
        </row>
        <row r="1199">
          <cell r="Q1199">
            <v>0</v>
          </cell>
        </row>
        <row r="1200">
          <cell r="Q1200">
            <v>0</v>
          </cell>
        </row>
        <row r="1201">
          <cell r="Q1201">
            <v>0</v>
          </cell>
        </row>
        <row r="1202">
          <cell r="Q1202">
            <v>0</v>
          </cell>
        </row>
        <row r="1203">
          <cell r="Q1203">
            <v>0</v>
          </cell>
        </row>
        <row r="1204">
          <cell r="Q1204">
            <v>0</v>
          </cell>
        </row>
        <row r="1205">
          <cell r="Q1205">
            <v>12405154.710000003</v>
          </cell>
        </row>
        <row r="1206">
          <cell r="Q1206">
            <v>21800608.924583331</v>
          </cell>
        </row>
        <row r="1207">
          <cell r="Q1207">
            <v>6252278.4400000013</v>
          </cell>
        </row>
        <row r="1208">
          <cell r="Q1208">
            <v>79127.539583333317</v>
          </cell>
        </row>
        <row r="1209">
          <cell r="Q1209">
            <v>0</v>
          </cell>
        </row>
        <row r="1210">
          <cell r="Q1210">
            <v>241783.75083333335</v>
          </cell>
        </row>
        <row r="1211">
          <cell r="Q1211">
            <v>1259128.302083333</v>
          </cell>
        </row>
        <row r="1212">
          <cell r="Q1212">
            <v>0</v>
          </cell>
        </row>
        <row r="1213">
          <cell r="Q1213">
            <v>0</v>
          </cell>
        </row>
        <row r="1214">
          <cell r="Q1214">
            <v>626906.04124999989</v>
          </cell>
        </row>
        <row r="1215">
          <cell r="Q1215">
            <v>555757.71416666673</v>
          </cell>
        </row>
        <row r="1216">
          <cell r="Q1216">
            <v>3300715.5845833342</v>
          </cell>
        </row>
        <row r="1217">
          <cell r="Q1217">
            <v>235368.89583333337</v>
          </cell>
        </row>
        <row r="1218">
          <cell r="Q1218">
            <v>0</v>
          </cell>
        </row>
        <row r="1219">
          <cell r="Q1219">
            <v>1280023.9145833335</v>
          </cell>
        </row>
        <row r="1220">
          <cell r="Q1220">
            <v>0</v>
          </cell>
        </row>
        <row r="1221">
          <cell r="Q1221">
            <v>3906530.8983333334</v>
          </cell>
        </row>
        <row r="1222">
          <cell r="Q1222">
            <v>2041050.4625000001</v>
          </cell>
        </row>
        <row r="1223">
          <cell r="Q1223">
            <v>497745.14875000011</v>
          </cell>
        </row>
        <row r="1224">
          <cell r="Q1224">
            <v>200000</v>
          </cell>
        </row>
        <row r="1225">
          <cell r="Q1225">
            <v>139591.66708333333</v>
          </cell>
        </row>
        <row r="1226">
          <cell r="Q1226">
            <v>100000</v>
          </cell>
        </row>
        <row r="1227">
          <cell r="Q1227">
            <v>163594.34708333333</v>
          </cell>
        </row>
        <row r="1228">
          <cell r="Q1228">
            <v>817114.63500000013</v>
          </cell>
        </row>
        <row r="1229">
          <cell r="Q1229">
            <v>1449799.0333333332</v>
          </cell>
        </row>
        <row r="1230">
          <cell r="Q1230">
            <v>1383175.5366666664</v>
          </cell>
        </row>
        <row r="1231">
          <cell r="Q1231">
            <v>0</v>
          </cell>
        </row>
        <row r="1232">
          <cell r="Q1232">
            <v>213058.19333333336</v>
          </cell>
        </row>
        <row r="1233">
          <cell r="Q1233">
            <v>0</v>
          </cell>
        </row>
        <row r="1234">
          <cell r="Q1234">
            <v>0</v>
          </cell>
        </row>
        <row r="1235">
          <cell r="Q1235">
            <v>40097.334999999999</v>
          </cell>
        </row>
        <row r="1236">
          <cell r="Q1236">
            <v>0</v>
          </cell>
        </row>
        <row r="1237">
          <cell r="Q1237">
            <v>0</v>
          </cell>
        </row>
        <row r="1238">
          <cell r="Q1238">
            <v>0</v>
          </cell>
        </row>
        <row r="1239">
          <cell r="Q1239">
            <v>0</v>
          </cell>
        </row>
        <row r="1240">
          <cell r="Q1240">
            <v>0</v>
          </cell>
        </row>
        <row r="1241">
          <cell r="Q1241">
            <v>316253.37000000005</v>
          </cell>
        </row>
        <row r="1242">
          <cell r="Q1242">
            <v>324977.64833333337</v>
          </cell>
        </row>
        <row r="1243">
          <cell r="Q1243">
            <v>0</v>
          </cell>
        </row>
        <row r="1244">
          <cell r="Q1244">
            <v>0</v>
          </cell>
        </row>
        <row r="1245">
          <cell r="Q1245">
            <v>-16451.13</v>
          </cell>
        </row>
        <row r="1246">
          <cell r="Q1246">
            <v>-121143.45</v>
          </cell>
        </row>
        <row r="1247">
          <cell r="Q1247">
            <v>0</v>
          </cell>
        </row>
        <row r="1248">
          <cell r="Q1248">
            <v>11486</v>
          </cell>
        </row>
        <row r="1249">
          <cell r="Q1249">
            <v>0</v>
          </cell>
        </row>
        <row r="1250">
          <cell r="Q1250">
            <v>0</v>
          </cell>
        </row>
        <row r="1251">
          <cell r="Q1251">
            <v>1322894.6199999999</v>
          </cell>
        </row>
        <row r="1252">
          <cell r="Q1252">
            <v>327491.84999999998</v>
          </cell>
        </row>
        <row r="1253">
          <cell r="Q1253">
            <v>2566146.16</v>
          </cell>
        </row>
        <row r="1254">
          <cell r="Q1254">
            <v>2395035.06</v>
          </cell>
        </row>
        <row r="1255">
          <cell r="Q1255">
            <v>9213240.6599999983</v>
          </cell>
        </row>
        <row r="1256">
          <cell r="Q1256">
            <v>0</v>
          </cell>
        </row>
        <row r="1257">
          <cell r="Q1257">
            <v>7871.9599999999991</v>
          </cell>
        </row>
        <row r="1258">
          <cell r="Q1258">
            <v>678416.58999999985</v>
          </cell>
        </row>
        <row r="1259">
          <cell r="Q1259">
            <v>515540.5799999999</v>
          </cell>
        </row>
        <row r="1260">
          <cell r="Q1260">
            <v>1578562.3599999996</v>
          </cell>
        </row>
        <row r="1261">
          <cell r="Q1261">
            <v>481776.15000000008</v>
          </cell>
        </row>
        <row r="1262">
          <cell r="Q1262">
            <v>6561.39</v>
          </cell>
        </row>
        <row r="1263">
          <cell r="Q1263">
            <v>15308.85</v>
          </cell>
        </row>
        <row r="1264">
          <cell r="Q1264">
            <v>0</v>
          </cell>
        </row>
        <row r="1265">
          <cell r="Q1265">
            <v>400950.13999999996</v>
          </cell>
        </row>
        <row r="1266">
          <cell r="Q1266">
            <v>0</v>
          </cell>
        </row>
        <row r="1267">
          <cell r="Q1267">
            <v>0</v>
          </cell>
        </row>
        <row r="1268">
          <cell r="Q1268">
            <v>78145.17</v>
          </cell>
        </row>
        <row r="1269">
          <cell r="Q1269">
            <v>0</v>
          </cell>
        </row>
        <row r="1270">
          <cell r="Q1270">
            <v>3989682.61</v>
          </cell>
        </row>
        <row r="1271">
          <cell r="Q1271">
            <v>222780.68999999994</v>
          </cell>
        </row>
        <row r="1272">
          <cell r="Q1272">
            <v>14251796.109999999</v>
          </cell>
        </row>
        <row r="1273">
          <cell r="Q1273">
            <v>116053.75</v>
          </cell>
        </row>
        <row r="1274">
          <cell r="Q1274">
            <v>152441</v>
          </cell>
        </row>
        <row r="1275">
          <cell r="Q1275">
            <v>607622.73</v>
          </cell>
        </row>
        <row r="1276">
          <cell r="Q1276">
            <v>4462004.3500000006</v>
          </cell>
        </row>
        <row r="1277">
          <cell r="Q1277">
            <v>84548.57</v>
          </cell>
        </row>
        <row r="1278">
          <cell r="Q1278">
            <v>28674.25</v>
          </cell>
        </row>
        <row r="1279">
          <cell r="Q1279">
            <v>17574.5</v>
          </cell>
        </row>
        <row r="1280">
          <cell r="Q1280">
            <v>0</v>
          </cell>
        </row>
        <row r="1281">
          <cell r="Q1281">
            <v>754087.37</v>
          </cell>
        </row>
        <row r="1282">
          <cell r="Q1282">
            <v>2997308.4145833333</v>
          </cell>
        </row>
        <row r="1283">
          <cell r="Q1283">
            <v>0</v>
          </cell>
        </row>
        <row r="1284">
          <cell r="Q1284">
            <v>0</v>
          </cell>
        </row>
        <row r="1285">
          <cell r="Q1285">
            <v>2806625.5658333325</v>
          </cell>
        </row>
        <row r="1286">
          <cell r="Q1286">
            <v>0</v>
          </cell>
        </row>
        <row r="1287">
          <cell r="Q1287">
            <v>0</v>
          </cell>
        </row>
        <row r="1288">
          <cell r="Q1288">
            <v>0</v>
          </cell>
        </row>
        <row r="1289">
          <cell r="Q1289">
            <v>13903296.414166667</v>
          </cell>
        </row>
        <row r="1290">
          <cell r="Q1290">
            <v>0</v>
          </cell>
        </row>
        <row r="1291">
          <cell r="Q1291">
            <v>0</v>
          </cell>
        </row>
        <row r="1292">
          <cell r="Q1292">
            <v>4336291.5770833334</v>
          </cell>
        </row>
        <row r="1293">
          <cell r="Q1293">
            <v>7895773.2399999993</v>
          </cell>
        </row>
        <row r="1294">
          <cell r="Q1294">
            <v>0</v>
          </cell>
        </row>
        <row r="1295">
          <cell r="Q1295">
            <v>0</v>
          </cell>
        </row>
        <row r="1296">
          <cell r="Q1296">
            <v>0</v>
          </cell>
        </row>
        <row r="1297">
          <cell r="Q1297">
            <v>0</v>
          </cell>
        </row>
        <row r="1298">
          <cell r="Q1298">
            <v>0</v>
          </cell>
        </row>
        <row r="1299">
          <cell r="Q1299">
            <v>0</v>
          </cell>
        </row>
        <row r="1300">
          <cell r="Q1300">
            <v>0</v>
          </cell>
        </row>
        <row r="1301">
          <cell r="Q1301">
            <v>24804694.251249999</v>
          </cell>
        </row>
        <row r="1302">
          <cell r="Q1302">
            <v>0</v>
          </cell>
        </row>
        <row r="1303">
          <cell r="Q1303">
            <v>0</v>
          </cell>
        </row>
        <row r="1304">
          <cell r="Q1304">
            <v>7692245.2570833312</v>
          </cell>
        </row>
        <row r="1305">
          <cell r="Q1305">
            <v>0</v>
          </cell>
        </row>
        <row r="1306">
          <cell r="Q1306">
            <v>4922040.3987499997</v>
          </cell>
        </row>
        <row r="1307">
          <cell r="Q1307">
            <v>1083840.9095833336</v>
          </cell>
        </row>
        <row r="1308">
          <cell r="Q1308">
            <v>1079020.7041666666</v>
          </cell>
        </row>
        <row r="1309">
          <cell r="Q1309">
            <v>31486.432499999999</v>
          </cell>
        </row>
        <row r="1310">
          <cell r="Q1310">
            <v>0</v>
          </cell>
        </row>
        <row r="1311">
          <cell r="Q1311">
            <v>0</v>
          </cell>
        </row>
        <row r="1312">
          <cell r="Q1312">
            <v>-98439.326666666675</v>
          </cell>
        </row>
        <row r="1313">
          <cell r="Q1313">
            <v>0</v>
          </cell>
        </row>
        <row r="1314">
          <cell r="Q1314">
            <v>0</v>
          </cell>
        </row>
        <row r="1315">
          <cell r="Q1315">
            <v>14082985.075416667</v>
          </cell>
        </row>
        <row r="1316">
          <cell r="Q1316">
            <v>0</v>
          </cell>
        </row>
        <row r="1317">
          <cell r="Q1317">
            <v>354586.76916666672</v>
          </cell>
        </row>
        <row r="1318">
          <cell r="Q1318">
            <v>0</v>
          </cell>
        </row>
        <row r="1319">
          <cell r="Q1319">
            <v>0</v>
          </cell>
        </row>
        <row r="1320">
          <cell r="Q1320">
            <v>0</v>
          </cell>
        </row>
        <row r="1321">
          <cell r="Q1321">
            <v>0</v>
          </cell>
        </row>
        <row r="1322">
          <cell r="Q1322">
            <v>-1114306.1166666669</v>
          </cell>
        </row>
        <row r="1323">
          <cell r="Q1323">
            <v>0</v>
          </cell>
        </row>
        <row r="1324">
          <cell r="Q1324">
            <v>143456.55750000002</v>
          </cell>
        </row>
        <row r="1325">
          <cell r="Q1325">
            <v>0</v>
          </cell>
        </row>
        <row r="1326">
          <cell r="Q1326">
            <v>0</v>
          </cell>
        </row>
        <row r="1327">
          <cell r="Q1327">
            <v>0</v>
          </cell>
        </row>
        <row r="1328">
          <cell r="Q1328">
            <v>0</v>
          </cell>
        </row>
        <row r="1329">
          <cell r="Q1329">
            <v>0</v>
          </cell>
        </row>
        <row r="1330">
          <cell r="Q1330">
            <v>11925.558333333332</v>
          </cell>
        </row>
        <row r="1331">
          <cell r="Q1331">
            <v>0</v>
          </cell>
        </row>
        <row r="1332">
          <cell r="Q1332">
            <v>0</v>
          </cell>
        </row>
        <row r="1333">
          <cell r="Q1333">
            <v>0</v>
          </cell>
        </row>
        <row r="1334">
          <cell r="Q1334">
            <v>2581141.1729166661</v>
          </cell>
        </row>
        <row r="1335">
          <cell r="Q1335">
            <v>0</v>
          </cell>
        </row>
        <row r="1336">
          <cell r="Q1336">
            <v>0</v>
          </cell>
        </row>
        <row r="1337">
          <cell r="Q1337">
            <v>0</v>
          </cell>
        </row>
        <row r="1338">
          <cell r="Q1338">
            <v>0</v>
          </cell>
        </row>
        <row r="1339">
          <cell r="Q1339">
            <v>0</v>
          </cell>
        </row>
        <row r="1340">
          <cell r="Q1340">
            <v>0</v>
          </cell>
        </row>
        <row r="1341">
          <cell r="Q1341">
            <v>159437</v>
          </cell>
        </row>
        <row r="1342">
          <cell r="Q1342">
            <v>108298.17958333332</v>
          </cell>
        </row>
        <row r="1343">
          <cell r="Q1343">
            <v>0</v>
          </cell>
        </row>
        <row r="1344">
          <cell r="Q1344">
            <v>0</v>
          </cell>
        </row>
        <row r="1345">
          <cell r="Q1345">
            <v>0</v>
          </cell>
        </row>
        <row r="1346">
          <cell r="Q1346">
            <v>0</v>
          </cell>
        </row>
        <row r="1347">
          <cell r="Q1347">
            <v>153046.85</v>
          </cell>
        </row>
        <row r="1348">
          <cell r="Q1348">
            <v>0</v>
          </cell>
        </row>
        <row r="1349">
          <cell r="Q1349">
            <v>0</v>
          </cell>
        </row>
        <row r="1350">
          <cell r="Q1350">
            <v>0</v>
          </cell>
        </row>
        <row r="1351">
          <cell r="Q1351">
            <v>0</v>
          </cell>
        </row>
        <row r="1352">
          <cell r="Q1352">
            <v>6106257.92875</v>
          </cell>
        </row>
        <row r="1353">
          <cell r="Q1353">
            <v>73372747.596666664</v>
          </cell>
        </row>
        <row r="1354">
          <cell r="Q1354">
            <v>0</v>
          </cell>
        </row>
        <row r="1355">
          <cell r="Q1355">
            <v>4647871.03</v>
          </cell>
        </row>
        <row r="1356">
          <cell r="Q1356">
            <v>0</v>
          </cell>
        </row>
        <row r="1357">
          <cell r="Q1357">
            <v>-1051944.9320833336</v>
          </cell>
        </row>
        <row r="1358">
          <cell r="Q1358">
            <v>3786068.8808333329</v>
          </cell>
        </row>
        <row r="1359">
          <cell r="Q1359">
            <v>2562568</v>
          </cell>
        </row>
        <row r="1360">
          <cell r="Q1360">
            <v>0</v>
          </cell>
        </row>
        <row r="1361">
          <cell r="Q1361">
            <v>0</v>
          </cell>
        </row>
        <row r="1362">
          <cell r="Q1362">
            <v>2041609.1499999997</v>
          </cell>
        </row>
        <row r="1363">
          <cell r="Q1363">
            <v>0</v>
          </cell>
        </row>
        <row r="1364">
          <cell r="Q1364">
            <v>0</v>
          </cell>
        </row>
        <row r="1365">
          <cell r="Q1365">
            <v>0</v>
          </cell>
        </row>
        <row r="1366">
          <cell r="Q1366">
            <v>0</v>
          </cell>
        </row>
        <row r="1367">
          <cell r="Q1367">
            <v>0</v>
          </cell>
        </row>
        <row r="1368">
          <cell r="Q1368">
            <v>1801615.75</v>
          </cell>
        </row>
        <row r="1369">
          <cell r="Q1369">
            <v>566498.00750000007</v>
          </cell>
        </row>
        <row r="1370">
          <cell r="Q1370">
            <v>198588.21541666662</v>
          </cell>
        </row>
        <row r="1371">
          <cell r="Q1371">
            <v>0</v>
          </cell>
        </row>
        <row r="1372">
          <cell r="Q1372">
            <v>1511198.7066666668</v>
          </cell>
        </row>
        <row r="1373">
          <cell r="Q1373">
            <v>4.1666666666666666E-3</v>
          </cell>
        </row>
        <row r="1374">
          <cell r="Q1374">
            <v>0</v>
          </cell>
        </row>
        <row r="1375">
          <cell r="Q1375">
            <v>256137.45583333334</v>
          </cell>
        </row>
        <row r="1376">
          <cell r="Q1376">
            <v>253089.55291666664</v>
          </cell>
        </row>
        <row r="1377">
          <cell r="Q1377">
            <v>2792901.07125</v>
          </cell>
        </row>
        <row r="1378">
          <cell r="Q1378">
            <v>0</v>
          </cell>
        </row>
        <row r="1379">
          <cell r="Q1379">
            <v>3832255.2808333342</v>
          </cell>
        </row>
        <row r="1380">
          <cell r="Q1380">
            <v>0</v>
          </cell>
        </row>
        <row r="1381">
          <cell r="Q1381">
            <v>179406783.75</v>
          </cell>
        </row>
        <row r="1382">
          <cell r="Q1382">
            <v>0</v>
          </cell>
        </row>
        <row r="1383">
          <cell r="Q1383">
            <v>0</v>
          </cell>
        </row>
        <row r="1384">
          <cell r="Q1384">
            <v>0</v>
          </cell>
        </row>
        <row r="1385">
          <cell r="Q1385">
            <v>0</v>
          </cell>
        </row>
        <row r="1386">
          <cell r="Q1386">
            <v>63824787.716666669</v>
          </cell>
        </row>
        <row r="1387">
          <cell r="Q1387">
            <v>0</v>
          </cell>
        </row>
        <row r="1388">
          <cell r="Q1388">
            <v>0</v>
          </cell>
        </row>
        <row r="1389">
          <cell r="Q1389">
            <v>0</v>
          </cell>
        </row>
        <row r="1390">
          <cell r="Q1390">
            <v>94539.218333333338</v>
          </cell>
        </row>
        <row r="1391">
          <cell r="Q1391">
            <v>0</v>
          </cell>
        </row>
        <row r="1392">
          <cell r="Q1392">
            <v>0</v>
          </cell>
        </row>
        <row r="1393">
          <cell r="Q1393">
            <v>0</v>
          </cell>
        </row>
        <row r="1394">
          <cell r="Q1394">
            <v>0</v>
          </cell>
        </row>
        <row r="1395">
          <cell r="Q1395">
            <v>0</v>
          </cell>
        </row>
        <row r="1396">
          <cell r="Q1396">
            <v>32765538.120000001</v>
          </cell>
        </row>
        <row r="1397">
          <cell r="Q1397">
            <v>0</v>
          </cell>
        </row>
        <row r="1398">
          <cell r="Q1398">
            <v>0</v>
          </cell>
        </row>
        <row r="1399">
          <cell r="Q1399">
            <v>82432.291666666672</v>
          </cell>
        </row>
        <row r="1400">
          <cell r="Q1400">
            <v>17346.875</v>
          </cell>
        </row>
        <row r="1401">
          <cell r="Q1401">
            <v>0</v>
          </cell>
        </row>
        <row r="1402">
          <cell r="Q1402">
            <v>0</v>
          </cell>
        </row>
        <row r="1403">
          <cell r="Q1403">
            <v>486103.72166666668</v>
          </cell>
        </row>
        <row r="1404">
          <cell r="Q1404">
            <v>10869.86</v>
          </cell>
        </row>
        <row r="1405">
          <cell r="Q1405">
            <v>35486.602916666663</v>
          </cell>
        </row>
        <row r="1406">
          <cell r="Q1406">
            <v>18402.554583333334</v>
          </cell>
        </row>
        <row r="1407">
          <cell r="Q1407">
            <v>135932.04416666666</v>
          </cell>
        </row>
        <row r="1408">
          <cell r="Q1408">
            <v>1646067.1499999997</v>
          </cell>
        </row>
        <row r="1409">
          <cell r="Q1409">
            <v>880495.35</v>
          </cell>
        </row>
        <row r="1410">
          <cell r="Q1410">
            <v>0</v>
          </cell>
        </row>
        <row r="1411">
          <cell r="Q1411">
            <v>0</v>
          </cell>
        </row>
        <row r="1412">
          <cell r="Q1412">
            <v>2975641.5791666671</v>
          </cell>
        </row>
        <row r="1413">
          <cell r="Q1413">
            <v>177150.34</v>
          </cell>
        </row>
        <row r="1414">
          <cell r="Q1414">
            <v>4956.5274999999992</v>
          </cell>
        </row>
        <row r="1415">
          <cell r="Q1415">
            <v>4736.4066666666668</v>
          </cell>
        </row>
        <row r="1416">
          <cell r="Q1416">
            <v>96043.671666666676</v>
          </cell>
        </row>
        <row r="1417">
          <cell r="Q1417">
            <v>678884.76041666663</v>
          </cell>
        </row>
        <row r="1418">
          <cell r="Q1418">
            <v>-536371.73999999987</v>
          </cell>
        </row>
        <row r="1419">
          <cell r="Q1419">
            <v>787380.73625000007</v>
          </cell>
        </row>
        <row r="1420">
          <cell r="Q1420">
            <v>197981.15333333329</v>
          </cell>
        </row>
        <row r="1421">
          <cell r="Q1421">
            <v>2503541.8187500001</v>
          </cell>
        </row>
        <row r="1422">
          <cell r="Q1422">
            <v>86592241.295416668</v>
          </cell>
        </row>
        <row r="1423">
          <cell r="Q1423">
            <v>0</v>
          </cell>
        </row>
        <row r="1424">
          <cell r="Q1424">
            <v>1499309.3499999999</v>
          </cell>
        </row>
        <row r="1425">
          <cell r="Q1425">
            <v>434024.84999999992</v>
          </cell>
        </row>
        <row r="1426">
          <cell r="Q1426">
            <v>79620.559166666659</v>
          </cell>
        </row>
        <row r="1427">
          <cell r="Q1427">
            <v>3488776.0554166674</v>
          </cell>
        </row>
        <row r="1428">
          <cell r="Q1428">
            <v>3572832.1408333331</v>
          </cell>
        </row>
        <row r="1429">
          <cell r="Q1429">
            <v>3035091.1274999999</v>
          </cell>
        </row>
        <row r="1430">
          <cell r="Q1430">
            <v>13148882.504583335</v>
          </cell>
        </row>
        <row r="1431">
          <cell r="Q1431">
            <v>-10771168.288333334</v>
          </cell>
        </row>
        <row r="1432">
          <cell r="Q1432">
            <v>-48197.27666666665</v>
          </cell>
        </row>
        <row r="1433">
          <cell r="Q1433">
            <v>-279776.77083333331</v>
          </cell>
        </row>
        <row r="1434">
          <cell r="Q1434">
            <v>3408954.2974999999</v>
          </cell>
        </row>
        <row r="1435">
          <cell r="Q1435">
            <v>-16581073.759166667</v>
          </cell>
        </row>
        <row r="1436">
          <cell r="Q1436">
            <v>0</v>
          </cell>
        </row>
        <row r="1437">
          <cell r="Q1437">
            <v>0</v>
          </cell>
        </row>
        <row r="1438">
          <cell r="Q1438">
            <v>11120825744.330833</v>
          </cell>
        </row>
        <row r="1439">
          <cell r="Q1439">
            <v>0</v>
          </cell>
        </row>
        <row r="1440">
          <cell r="Q1440">
            <v>-859037.91</v>
          </cell>
        </row>
        <row r="1441">
          <cell r="Q1441">
            <v>0</v>
          </cell>
        </row>
        <row r="1442">
          <cell r="Q1442">
            <v>-122847945.22000001</v>
          </cell>
        </row>
        <row r="1443">
          <cell r="Q1443">
            <v>-338395484.31</v>
          </cell>
        </row>
        <row r="1444">
          <cell r="Q1444">
            <v>-16901820.34</v>
          </cell>
        </row>
        <row r="1445">
          <cell r="Q1445">
            <v>0</v>
          </cell>
        </row>
        <row r="1446">
          <cell r="Q1446">
            <v>-2803605116.4700003</v>
          </cell>
        </row>
        <row r="1447">
          <cell r="Q1447">
            <v>0</v>
          </cell>
        </row>
        <row r="1448">
          <cell r="Q1448">
            <v>0</v>
          </cell>
        </row>
        <row r="1449">
          <cell r="Q1449">
            <v>-491575</v>
          </cell>
        </row>
        <row r="1450">
          <cell r="Q1450">
            <v>0</v>
          </cell>
        </row>
        <row r="1451">
          <cell r="Q1451">
            <v>0</v>
          </cell>
        </row>
        <row r="1452">
          <cell r="Q1452">
            <v>2148854.7199999997</v>
          </cell>
        </row>
        <row r="1453">
          <cell r="Q1453">
            <v>0</v>
          </cell>
        </row>
        <row r="1454">
          <cell r="Q1454">
            <v>4985024.68</v>
          </cell>
        </row>
        <row r="1455">
          <cell r="Q1455">
            <v>0</v>
          </cell>
        </row>
        <row r="1456">
          <cell r="Q1456">
            <v>-11437659.166666666</v>
          </cell>
        </row>
        <row r="1457">
          <cell r="Q1457">
            <v>-4399000.541666667</v>
          </cell>
        </row>
        <row r="1458">
          <cell r="Q1458">
            <v>0</v>
          </cell>
        </row>
        <row r="1459">
          <cell r="Q1459">
            <v>0</v>
          </cell>
        </row>
        <row r="1460">
          <cell r="Q1460">
            <v>-365317165.48416668</v>
          </cell>
        </row>
        <row r="1461">
          <cell r="Q1461">
            <v>-203198975.10791668</v>
          </cell>
        </row>
        <row r="1462">
          <cell r="Q1462">
            <v>0</v>
          </cell>
        </row>
        <row r="1463">
          <cell r="Q1463">
            <v>0</v>
          </cell>
        </row>
        <row r="1464">
          <cell r="Q1464">
            <v>0</v>
          </cell>
        </row>
        <row r="1465">
          <cell r="Q1465">
            <v>0</v>
          </cell>
        </row>
        <row r="1466">
          <cell r="Q1466">
            <v>122201292.60250001</v>
          </cell>
        </row>
        <row r="1467">
          <cell r="Q1467">
            <v>5848610</v>
          </cell>
        </row>
        <row r="1468">
          <cell r="Q1468">
            <v>36733009.289166667</v>
          </cell>
        </row>
        <row r="1469">
          <cell r="Q1469">
            <v>77562549.519999996</v>
          </cell>
        </row>
        <row r="1470">
          <cell r="Q1470">
            <v>1755001.25</v>
          </cell>
        </row>
        <row r="1471">
          <cell r="Q1471">
            <v>1471103.6200000003</v>
          </cell>
        </row>
        <row r="1472">
          <cell r="Q1472">
            <v>16359946.110000005</v>
          </cell>
        </row>
        <row r="1473">
          <cell r="Q1473">
            <v>0</v>
          </cell>
        </row>
        <row r="1474">
          <cell r="Q1474">
            <v>14753896.166666666</v>
          </cell>
        </row>
        <row r="1475">
          <cell r="Q1475">
            <v>0</v>
          </cell>
        </row>
        <row r="1476">
          <cell r="Q1476">
            <v>0</v>
          </cell>
        </row>
        <row r="1477">
          <cell r="Q1477">
            <v>0</v>
          </cell>
        </row>
        <row r="1478">
          <cell r="Q1478">
            <v>0</v>
          </cell>
        </row>
        <row r="1479">
          <cell r="Q1479">
            <v>0</v>
          </cell>
        </row>
        <row r="1480">
          <cell r="Q1480">
            <v>0</v>
          </cell>
        </row>
        <row r="1481">
          <cell r="Q1481">
            <v>0</v>
          </cell>
        </row>
        <row r="1482">
          <cell r="Q1482">
            <v>0</v>
          </cell>
        </row>
        <row r="1483">
          <cell r="Q1483">
            <v>0</v>
          </cell>
        </row>
        <row r="1484">
          <cell r="Q1484">
            <v>-14391415.099999996</v>
          </cell>
        </row>
        <row r="1485">
          <cell r="Q1485">
            <v>22559352.400000002</v>
          </cell>
        </row>
        <row r="1486">
          <cell r="Q1486">
            <v>0</v>
          </cell>
        </row>
        <row r="1487">
          <cell r="Q1487">
            <v>437276.70000000013</v>
          </cell>
        </row>
        <row r="1488">
          <cell r="Q1488">
            <v>209636421.70666668</v>
          </cell>
        </row>
        <row r="1489">
          <cell r="Q1489">
            <v>-73372747.596666664</v>
          </cell>
        </row>
        <row r="1490">
          <cell r="Q1490">
            <v>13279631.802083334</v>
          </cell>
        </row>
        <row r="1491">
          <cell r="Q1491">
            <v>-4647871.09</v>
          </cell>
        </row>
        <row r="1492">
          <cell r="Q1492">
            <v>-3005555.6345833335</v>
          </cell>
        </row>
        <row r="1493">
          <cell r="Q1493">
            <v>1051944.3820833333</v>
          </cell>
        </row>
        <row r="1494">
          <cell r="Q1494">
            <v>0</v>
          </cell>
        </row>
        <row r="1495">
          <cell r="Q1495">
            <v>0</v>
          </cell>
        </row>
        <row r="1496">
          <cell r="Q1496">
            <v>-153046.85</v>
          </cell>
        </row>
        <row r="1497">
          <cell r="Q1497">
            <v>5036995.2899999991</v>
          </cell>
        </row>
        <row r="1498">
          <cell r="Q1498">
            <v>-7895773.3399999999</v>
          </cell>
        </row>
        <row r="1499">
          <cell r="Q1499">
            <v>0</v>
          </cell>
        </row>
        <row r="1500">
          <cell r="Q1500">
            <v>0</v>
          </cell>
        </row>
        <row r="1501">
          <cell r="Q1501">
            <v>0</v>
          </cell>
        </row>
        <row r="1502">
          <cell r="Q1502">
            <v>0</v>
          </cell>
        </row>
        <row r="1503">
          <cell r="Q1503">
            <v>0</v>
          </cell>
        </row>
        <row r="1504">
          <cell r="Q1504">
            <v>0</v>
          </cell>
        </row>
        <row r="1505">
          <cell r="Q1505">
            <v>0</v>
          </cell>
        </row>
        <row r="1506">
          <cell r="Q1506">
            <v>0</v>
          </cell>
        </row>
        <row r="1507">
          <cell r="Q1507">
            <v>0</v>
          </cell>
        </row>
        <row r="1508">
          <cell r="Q1508">
            <v>0</v>
          </cell>
        </row>
        <row r="1509">
          <cell r="Q1509">
            <v>0</v>
          </cell>
        </row>
        <row r="1510">
          <cell r="Q1510">
            <v>0</v>
          </cell>
        </row>
        <row r="1511">
          <cell r="Q1511">
            <v>0</v>
          </cell>
        </row>
        <row r="1512">
          <cell r="Q1512">
            <v>0</v>
          </cell>
        </row>
        <row r="1513">
          <cell r="Q1513">
            <v>0</v>
          </cell>
        </row>
        <row r="1514">
          <cell r="Q1514">
            <v>0</v>
          </cell>
        </row>
        <row r="1515">
          <cell r="Q1515">
            <v>0</v>
          </cell>
        </row>
        <row r="1516">
          <cell r="Q1516">
            <v>0</v>
          </cell>
        </row>
        <row r="1517">
          <cell r="Q1517">
            <v>-15000000</v>
          </cell>
        </row>
        <row r="1518">
          <cell r="Q1518">
            <v>0</v>
          </cell>
        </row>
        <row r="1519">
          <cell r="Q1519">
            <v>-2000000</v>
          </cell>
        </row>
        <row r="1520">
          <cell r="Q1520">
            <v>0</v>
          </cell>
        </row>
        <row r="1521">
          <cell r="Q1521">
            <v>0</v>
          </cell>
        </row>
        <row r="1522">
          <cell r="Q1522">
            <v>0</v>
          </cell>
        </row>
        <row r="1523">
          <cell r="Q1523">
            <v>0</v>
          </cell>
        </row>
        <row r="1524">
          <cell r="Q1524">
            <v>0</v>
          </cell>
        </row>
        <row r="1525">
          <cell r="Q1525">
            <v>0</v>
          </cell>
        </row>
        <row r="1526">
          <cell r="Q1526">
            <v>0</v>
          </cell>
        </row>
        <row r="1527">
          <cell r="Q1527">
            <v>-300000000</v>
          </cell>
        </row>
        <row r="1528">
          <cell r="Q1528">
            <v>-200000000</v>
          </cell>
        </row>
        <row r="1529">
          <cell r="Q1529">
            <v>0</v>
          </cell>
        </row>
        <row r="1530">
          <cell r="Q1530">
            <v>-100000000</v>
          </cell>
        </row>
        <row r="1531">
          <cell r="Q1531">
            <v>0</v>
          </cell>
        </row>
        <row r="1532">
          <cell r="Q1532">
            <v>0</v>
          </cell>
        </row>
        <row r="1533">
          <cell r="Q1533">
            <v>0</v>
          </cell>
        </row>
        <row r="1534">
          <cell r="Q1534">
            <v>0</v>
          </cell>
        </row>
        <row r="1535">
          <cell r="Q1535">
            <v>0</v>
          </cell>
        </row>
        <row r="1536">
          <cell r="Q1536">
            <v>0</v>
          </cell>
        </row>
        <row r="1537">
          <cell r="Q1537">
            <v>-250000000</v>
          </cell>
        </row>
        <row r="1538">
          <cell r="Q1538">
            <v>-138460000</v>
          </cell>
        </row>
        <row r="1539">
          <cell r="Q1539">
            <v>-23400000</v>
          </cell>
        </row>
        <row r="1540">
          <cell r="Q1540">
            <v>-425000000</v>
          </cell>
        </row>
        <row r="1541">
          <cell r="Q1541">
            <v>0</v>
          </cell>
        </row>
        <row r="1542">
          <cell r="Q1542">
            <v>-250000000</v>
          </cell>
        </row>
        <row r="1543">
          <cell r="Q1543">
            <v>-45000000</v>
          </cell>
        </row>
        <row r="1544">
          <cell r="Q1544">
            <v>0</v>
          </cell>
        </row>
        <row r="1545">
          <cell r="Q1545">
            <v>0</v>
          </cell>
        </row>
        <row r="1546">
          <cell r="Q1546">
            <v>-250000000</v>
          </cell>
        </row>
        <row r="1547">
          <cell r="Q1547">
            <v>-300000000</v>
          </cell>
        </row>
        <row r="1548">
          <cell r="Q1548">
            <v>0</v>
          </cell>
        </row>
        <row r="1549">
          <cell r="Q1549">
            <v>-250000000</v>
          </cell>
        </row>
        <row r="1550">
          <cell r="Q1550">
            <v>-350000000</v>
          </cell>
        </row>
        <row r="1551">
          <cell r="Q1551">
            <v>-325000000</v>
          </cell>
        </row>
        <row r="1552">
          <cell r="Q1552">
            <v>-250000000</v>
          </cell>
        </row>
        <row r="1553">
          <cell r="Q1553">
            <v>-300000000</v>
          </cell>
        </row>
        <row r="1554">
          <cell r="Q1554">
            <v>0</v>
          </cell>
        </row>
        <row r="1555">
          <cell r="Q1555">
            <v>0</v>
          </cell>
        </row>
        <row r="1556">
          <cell r="Q1556">
            <v>0</v>
          </cell>
        </row>
        <row r="1557">
          <cell r="Q1557">
            <v>0</v>
          </cell>
        </row>
        <row r="1558">
          <cell r="Q1558">
            <v>0</v>
          </cell>
        </row>
        <row r="1559">
          <cell r="Q1559">
            <v>0</v>
          </cell>
        </row>
        <row r="1560">
          <cell r="Q1560">
            <v>0</v>
          </cell>
        </row>
        <row r="1561">
          <cell r="Q1561">
            <v>0</v>
          </cell>
        </row>
        <row r="1562">
          <cell r="Q1562">
            <v>12511.769999999999</v>
          </cell>
        </row>
        <row r="1563">
          <cell r="Q1563">
            <v>1858489.58</v>
          </cell>
        </row>
        <row r="1564">
          <cell r="Q1564">
            <v>0</v>
          </cell>
        </row>
        <row r="1565">
          <cell r="Q1565">
            <v>0</v>
          </cell>
        </row>
        <row r="1566">
          <cell r="Q1566">
            <v>0</v>
          </cell>
        </row>
        <row r="1567">
          <cell r="Q1567">
            <v>-235520.83333333334</v>
          </cell>
        </row>
        <row r="1568">
          <cell r="Q1568">
            <v>-49562.5</v>
          </cell>
        </row>
        <row r="1569">
          <cell r="Q1569">
            <v>-53516594.064166673</v>
          </cell>
        </row>
        <row r="1570">
          <cell r="Q1570">
            <v>-5013374.5554166669</v>
          </cell>
        </row>
        <row r="1571">
          <cell r="Q1571">
            <v>-40664164.747916669</v>
          </cell>
        </row>
        <row r="1572">
          <cell r="Q1572">
            <v>-1216526.3674999999</v>
          </cell>
        </row>
        <row r="1573">
          <cell r="Q1573">
            <v>-145828.38666666666</v>
          </cell>
        </row>
        <row r="1574">
          <cell r="Q1574">
            <v>-1698200.2549999999</v>
          </cell>
        </row>
        <row r="1575">
          <cell r="Q1575">
            <v>-62456.25</v>
          </cell>
        </row>
        <row r="1576">
          <cell r="Q1576">
            <v>-119506.4375</v>
          </cell>
        </row>
        <row r="1577">
          <cell r="Q1577">
            <v>0</v>
          </cell>
        </row>
        <row r="1578">
          <cell r="Q1578">
            <v>0</v>
          </cell>
        </row>
        <row r="1579">
          <cell r="Q1579">
            <v>-626906.04124999989</v>
          </cell>
        </row>
        <row r="1580">
          <cell r="Q1580">
            <v>-198720.6875</v>
          </cell>
        </row>
        <row r="1581">
          <cell r="Q1581">
            <v>-555757.71416666673</v>
          </cell>
        </row>
        <row r="1582">
          <cell r="Q1582">
            <v>-258000</v>
          </cell>
        </row>
        <row r="1583">
          <cell r="Q1583">
            <v>-3300715.5845833342</v>
          </cell>
        </row>
        <row r="1584">
          <cell r="Q1584">
            <v>0</v>
          </cell>
        </row>
        <row r="1585">
          <cell r="Q1585">
            <v>-235368.89583333337</v>
          </cell>
        </row>
        <row r="1586">
          <cell r="Q1586">
            <v>-30000</v>
          </cell>
        </row>
        <row r="1587">
          <cell r="Q1587">
            <v>0</v>
          </cell>
        </row>
        <row r="1588">
          <cell r="Q1588">
            <v>0</v>
          </cell>
        </row>
        <row r="1589">
          <cell r="Q1589">
            <v>-1280023.9145833335</v>
          </cell>
        </row>
        <row r="1590">
          <cell r="Q1590">
            <v>0</v>
          </cell>
        </row>
        <row r="1591">
          <cell r="Q1591">
            <v>0</v>
          </cell>
        </row>
        <row r="1592">
          <cell r="Q1592">
            <v>-550000</v>
          </cell>
        </row>
        <row r="1593">
          <cell r="Q1593">
            <v>-3906530.8983333334</v>
          </cell>
        </row>
        <row r="1594">
          <cell r="Q1594">
            <v>0</v>
          </cell>
        </row>
        <row r="1595">
          <cell r="Q1595">
            <v>-2041050.4625000001</v>
          </cell>
        </row>
        <row r="1596">
          <cell r="Q1596">
            <v>0</v>
          </cell>
        </row>
        <row r="1597">
          <cell r="Q1597">
            <v>-497745.14875000011</v>
          </cell>
        </row>
        <row r="1598">
          <cell r="Q1598">
            <v>-20000</v>
          </cell>
        </row>
        <row r="1599">
          <cell r="Q1599">
            <v>-200000</v>
          </cell>
        </row>
        <row r="1600">
          <cell r="Q1600">
            <v>0</v>
          </cell>
        </row>
        <row r="1601">
          <cell r="Q1601">
            <v>-139591.66708333333</v>
          </cell>
        </row>
        <row r="1602">
          <cell r="Q1602">
            <v>-499332.0083333333</v>
          </cell>
        </row>
        <row r="1603">
          <cell r="Q1603">
            <v>-100000</v>
          </cell>
        </row>
        <row r="1604">
          <cell r="Q1604">
            <v>0</v>
          </cell>
        </row>
        <row r="1605">
          <cell r="Q1605">
            <v>0</v>
          </cell>
        </row>
        <row r="1606">
          <cell r="Q1606">
            <v>-344122.77249999996</v>
          </cell>
        </row>
        <row r="1607">
          <cell r="Q1607">
            <v>-117011.78916666663</v>
          </cell>
        </row>
        <row r="1608">
          <cell r="Q1608">
            <v>-50000</v>
          </cell>
        </row>
        <row r="1609">
          <cell r="Q1609">
            <v>-2888713.7208333332</v>
          </cell>
        </row>
        <row r="1610">
          <cell r="Q1610">
            <v>-250000</v>
          </cell>
        </row>
        <row r="1611">
          <cell r="Q1611">
            <v>0</v>
          </cell>
        </row>
        <row r="1612">
          <cell r="Q1612">
            <v>0</v>
          </cell>
        </row>
        <row r="1613">
          <cell r="Q1613">
            <v>-449095.91166666668</v>
          </cell>
        </row>
        <row r="1614">
          <cell r="Q1614">
            <v>-75000</v>
          </cell>
        </row>
        <row r="1615">
          <cell r="Q1615">
            <v>0</v>
          </cell>
        </row>
        <row r="1616">
          <cell r="Q1616">
            <v>-9677701.25</v>
          </cell>
        </row>
        <row r="1617">
          <cell r="Q1617">
            <v>0</v>
          </cell>
        </row>
        <row r="1618">
          <cell r="Q1618">
            <v>-50000</v>
          </cell>
        </row>
        <row r="1619">
          <cell r="Q1619">
            <v>0</v>
          </cell>
        </row>
        <row r="1620">
          <cell r="Q1620">
            <v>-113235.72625000001</v>
          </cell>
        </row>
        <row r="1621">
          <cell r="Q1621">
            <v>-95855.052083333328</v>
          </cell>
        </row>
        <row r="1622">
          <cell r="Q1622">
            <v>-130854094.79166667</v>
          </cell>
        </row>
        <row r="1623">
          <cell r="Q1623">
            <v>-75091620</v>
          </cell>
        </row>
        <row r="1624">
          <cell r="Q1624">
            <v>-21800608.924583331</v>
          </cell>
        </row>
        <row r="1625">
          <cell r="Q1625">
            <v>-26467879</v>
          </cell>
        </row>
        <row r="1626">
          <cell r="Q1626">
            <v>-251146.71875</v>
          </cell>
        </row>
        <row r="1627">
          <cell r="Q1627">
            <v>0</v>
          </cell>
        </row>
        <row r="1628">
          <cell r="Q1628">
            <v>-4610484.0799999991</v>
          </cell>
        </row>
        <row r="1629">
          <cell r="Q1629">
            <v>0</v>
          </cell>
        </row>
        <row r="1630">
          <cell r="Q1630">
            <v>0</v>
          </cell>
        </row>
        <row r="1631">
          <cell r="Q1631">
            <v>0</v>
          </cell>
        </row>
        <row r="1632">
          <cell r="Q1632">
            <v>0</v>
          </cell>
        </row>
        <row r="1633">
          <cell r="Q1633">
            <v>0</v>
          </cell>
        </row>
        <row r="1634">
          <cell r="Q1634">
            <v>-19091254.050416667</v>
          </cell>
        </row>
        <row r="1635">
          <cell r="Q1635">
            <v>0</v>
          </cell>
        </row>
        <row r="1636">
          <cell r="Q1636">
            <v>-19475859.264583334</v>
          </cell>
        </row>
        <row r="1637">
          <cell r="Q1637">
            <v>-7829614.4329166664</v>
          </cell>
        </row>
        <row r="1638">
          <cell r="Q1638">
            <v>0</v>
          </cell>
        </row>
        <row r="1639">
          <cell r="Q1639">
            <v>-804979.22666666657</v>
          </cell>
        </row>
        <row r="1640">
          <cell r="Q1640">
            <v>-6160895.7470833324</v>
          </cell>
        </row>
        <row r="1641">
          <cell r="Q1641">
            <v>-9082009.5095833335</v>
          </cell>
        </row>
        <row r="1642">
          <cell r="Q1642">
            <v>0</v>
          </cell>
        </row>
        <row r="1643">
          <cell r="Q1643">
            <v>0</v>
          </cell>
        </row>
        <row r="1644">
          <cell r="Q1644">
            <v>0</v>
          </cell>
        </row>
        <row r="1645">
          <cell r="Q1645">
            <v>-8781926.7879166678</v>
          </cell>
        </row>
        <row r="1646">
          <cell r="Q1646">
            <v>0</v>
          </cell>
        </row>
        <row r="1647">
          <cell r="Q1647">
            <v>0</v>
          </cell>
        </row>
        <row r="1648">
          <cell r="Q1648">
            <v>-12116038.135416666</v>
          </cell>
        </row>
        <row r="1649">
          <cell r="Q1649">
            <v>-557444.59833333339</v>
          </cell>
        </row>
        <row r="1650">
          <cell r="Q1650">
            <v>-152434.75958333336</v>
          </cell>
        </row>
        <row r="1651">
          <cell r="Q1651">
            <v>0</v>
          </cell>
        </row>
        <row r="1652">
          <cell r="Q1652">
            <v>0</v>
          </cell>
        </row>
        <row r="1653">
          <cell r="Q1653">
            <v>-1165732.06</v>
          </cell>
        </row>
        <row r="1654">
          <cell r="Q1654">
            <v>0</v>
          </cell>
        </row>
        <row r="1655">
          <cell r="Q1655">
            <v>0</v>
          </cell>
        </row>
        <row r="1656">
          <cell r="Q1656">
            <v>-909356.31958333345</v>
          </cell>
        </row>
        <row r="1657">
          <cell r="Q1657">
            <v>0</v>
          </cell>
        </row>
        <row r="1658">
          <cell r="Q1658">
            <v>0</v>
          </cell>
        </row>
        <row r="1659">
          <cell r="Q1659">
            <v>0</v>
          </cell>
        </row>
        <row r="1660">
          <cell r="Q1660">
            <v>0</v>
          </cell>
        </row>
        <row r="1661">
          <cell r="Q1661">
            <v>-7138934.9266666668</v>
          </cell>
        </row>
        <row r="1662">
          <cell r="Q1662">
            <v>0</v>
          </cell>
        </row>
        <row r="1663">
          <cell r="Q1663">
            <v>88954.25</v>
          </cell>
        </row>
        <row r="1664">
          <cell r="Q1664">
            <v>0</v>
          </cell>
        </row>
        <row r="1665">
          <cell r="Q1665">
            <v>0</v>
          </cell>
        </row>
        <row r="1666">
          <cell r="Q1666">
            <v>254922.35041666662</v>
          </cell>
        </row>
        <row r="1667">
          <cell r="Q1667">
            <v>390781.02291666664</v>
          </cell>
        </row>
        <row r="1668">
          <cell r="Q1668">
            <v>0</v>
          </cell>
        </row>
        <row r="1669">
          <cell r="Q1669">
            <v>-343876.60041666665</v>
          </cell>
        </row>
        <row r="1670">
          <cell r="Q1670">
            <v>0</v>
          </cell>
        </row>
        <row r="1671">
          <cell r="Q1671">
            <v>-390781.02291666664</v>
          </cell>
        </row>
        <row r="1672">
          <cell r="Q1672">
            <v>0</v>
          </cell>
        </row>
        <row r="1673">
          <cell r="Q1673">
            <v>0</v>
          </cell>
        </row>
        <row r="1674">
          <cell r="Q1674">
            <v>0</v>
          </cell>
        </row>
        <row r="1675">
          <cell r="Q1675">
            <v>0</v>
          </cell>
        </row>
        <row r="1676">
          <cell r="Q1676">
            <v>0</v>
          </cell>
        </row>
        <row r="1677">
          <cell r="Q1677">
            <v>0</v>
          </cell>
        </row>
        <row r="1678">
          <cell r="Q1678">
            <v>0</v>
          </cell>
        </row>
        <row r="1679">
          <cell r="Q1679">
            <v>0</v>
          </cell>
        </row>
        <row r="1680">
          <cell r="Q1680">
            <v>0</v>
          </cell>
        </row>
        <row r="1681">
          <cell r="Q1681">
            <v>-24375000</v>
          </cell>
        </row>
        <row r="1682">
          <cell r="Q1682">
            <v>-9750000</v>
          </cell>
        </row>
        <row r="1683">
          <cell r="Q1683">
            <v>-24187833.333333332</v>
          </cell>
        </row>
        <row r="1684">
          <cell r="Q1684">
            <v>0</v>
          </cell>
        </row>
        <row r="1685">
          <cell r="Q1685">
            <v>0</v>
          </cell>
        </row>
        <row r="1686">
          <cell r="Q1686">
            <v>0</v>
          </cell>
        </row>
        <row r="1687">
          <cell r="Q1687">
            <v>0</v>
          </cell>
        </row>
        <row r="1688">
          <cell r="Q1688">
            <v>0</v>
          </cell>
        </row>
        <row r="1689">
          <cell r="Q1689">
            <v>-6901183.8058333332</v>
          </cell>
        </row>
        <row r="1690">
          <cell r="Q1690">
            <v>-22086206.846250001</v>
          </cell>
        </row>
        <row r="1691">
          <cell r="Q1691">
            <v>-397944.78416666668</v>
          </cell>
        </row>
        <row r="1692">
          <cell r="Q1692">
            <v>-8966983.5</v>
          </cell>
        </row>
        <row r="1693">
          <cell r="Q1693">
            <v>-10282178.239583332</v>
          </cell>
        </row>
        <row r="1694">
          <cell r="Q1694">
            <v>-12791793.64625</v>
          </cell>
        </row>
        <row r="1695">
          <cell r="Q1695">
            <v>-858133.70000000007</v>
          </cell>
        </row>
        <row r="1696">
          <cell r="Q1696">
            <v>-1985524.6125000005</v>
          </cell>
        </row>
        <row r="1697">
          <cell r="Q1697">
            <v>-4159970.0050000004</v>
          </cell>
        </row>
        <row r="1698">
          <cell r="Q1698">
            <v>0</v>
          </cell>
        </row>
        <row r="1699">
          <cell r="Q1699">
            <v>0</v>
          </cell>
        </row>
        <row r="1700">
          <cell r="Q1700">
            <v>-407597.26</v>
          </cell>
        </row>
        <row r="1701">
          <cell r="Q1701">
            <v>-62703.837083333325</v>
          </cell>
        </row>
        <row r="1702">
          <cell r="Q1702">
            <v>-327516.71249999997</v>
          </cell>
        </row>
        <row r="1703">
          <cell r="Q1703">
            <v>0</v>
          </cell>
        </row>
        <row r="1704">
          <cell r="Q1704">
            <v>-216928.45583333334</v>
          </cell>
        </row>
        <row r="1705">
          <cell r="Q1705">
            <v>0</v>
          </cell>
        </row>
        <row r="1706">
          <cell r="Q1706">
            <v>0</v>
          </cell>
        </row>
        <row r="1707">
          <cell r="Q1707">
            <v>0</v>
          </cell>
        </row>
        <row r="1708">
          <cell r="Q1708">
            <v>-2963.6962500000004</v>
          </cell>
        </row>
        <row r="1709">
          <cell r="Q1709">
            <v>0</v>
          </cell>
        </row>
        <row r="1710">
          <cell r="Q1710">
            <v>0</v>
          </cell>
        </row>
        <row r="1711">
          <cell r="Q1711">
            <v>0</v>
          </cell>
        </row>
        <row r="1712">
          <cell r="Q1712">
            <v>0</v>
          </cell>
        </row>
        <row r="1713">
          <cell r="Q1713">
            <v>-26866.274999999998</v>
          </cell>
        </row>
        <row r="1714">
          <cell r="Q1714">
            <v>-10652282.1</v>
          </cell>
        </row>
        <row r="1715">
          <cell r="Q1715">
            <v>0</v>
          </cell>
        </row>
        <row r="1716">
          <cell r="Q1716">
            <v>-20517286.724583335</v>
          </cell>
        </row>
        <row r="1717">
          <cell r="Q1717">
            <v>0</v>
          </cell>
        </row>
        <row r="1718">
          <cell r="Q1718">
            <v>0</v>
          </cell>
        </row>
        <row r="1719">
          <cell r="Q1719">
            <v>0</v>
          </cell>
        </row>
        <row r="1720">
          <cell r="Q1720">
            <v>0</v>
          </cell>
        </row>
        <row r="1721">
          <cell r="Q1721">
            <v>-58.28458333333333</v>
          </cell>
        </row>
        <row r="1722">
          <cell r="Q1722">
            <v>-1454.9270833333333</v>
          </cell>
        </row>
        <row r="1723">
          <cell r="Q1723">
            <v>0</v>
          </cell>
        </row>
        <row r="1724">
          <cell r="Q1724">
            <v>0</v>
          </cell>
        </row>
        <row r="1725">
          <cell r="Q1725">
            <v>0</v>
          </cell>
        </row>
        <row r="1726">
          <cell r="Q1726">
            <v>0</v>
          </cell>
        </row>
        <row r="1727">
          <cell r="Q1727">
            <v>0</v>
          </cell>
        </row>
        <row r="1728">
          <cell r="Q1728">
            <v>0</v>
          </cell>
        </row>
        <row r="1729">
          <cell r="Q1729">
            <v>0</v>
          </cell>
        </row>
        <row r="1730">
          <cell r="Q1730">
            <v>0</v>
          </cell>
        </row>
        <row r="1731">
          <cell r="Q1731">
            <v>-13973668.177083334</v>
          </cell>
        </row>
        <row r="1732">
          <cell r="Q1732">
            <v>-12995995.709583333</v>
          </cell>
        </row>
        <row r="1733">
          <cell r="Q1733">
            <v>-213810.44958333336</v>
          </cell>
        </row>
        <row r="1734">
          <cell r="Q1734">
            <v>-59258008.074583329</v>
          </cell>
        </row>
        <row r="1735">
          <cell r="Q1735">
            <v>0</v>
          </cell>
        </row>
        <row r="1736">
          <cell r="Q1736">
            <v>0</v>
          </cell>
        </row>
        <row r="1737">
          <cell r="Q1737">
            <v>0</v>
          </cell>
        </row>
        <row r="1738">
          <cell r="Q1738">
            <v>0</v>
          </cell>
        </row>
        <row r="1739">
          <cell r="Q1739">
            <v>0</v>
          </cell>
        </row>
        <row r="1740">
          <cell r="Q1740">
            <v>0</v>
          </cell>
        </row>
        <row r="1741">
          <cell r="Q1741">
            <v>0</v>
          </cell>
        </row>
        <row r="1742">
          <cell r="Q1742">
            <v>0</v>
          </cell>
        </row>
        <row r="1743">
          <cell r="Q1743">
            <v>-7182243.712083335</v>
          </cell>
        </row>
        <row r="1744">
          <cell r="Q1744">
            <v>-1714092.77125</v>
          </cell>
        </row>
        <row r="1745">
          <cell r="Q1745">
            <v>0</v>
          </cell>
        </row>
        <row r="1746">
          <cell r="Q1746">
            <v>-2.8125</v>
          </cell>
        </row>
        <row r="1747">
          <cell r="Q1747">
            <v>-62001.906250000007</v>
          </cell>
        </row>
        <row r="1748">
          <cell r="Q1748">
            <v>0</v>
          </cell>
        </row>
        <row r="1749">
          <cell r="Q1749">
            <v>0</v>
          </cell>
        </row>
        <row r="1750">
          <cell r="Q1750">
            <v>-4544.6516666666657</v>
          </cell>
        </row>
        <row r="1751">
          <cell r="Q1751">
            <v>2832.7270833333337</v>
          </cell>
        </row>
        <row r="1752">
          <cell r="Q1752">
            <v>-2881.7462500000001</v>
          </cell>
        </row>
        <row r="1753">
          <cell r="Q1753">
            <v>-2257.6050000000009</v>
          </cell>
        </row>
        <row r="1754">
          <cell r="Q1754">
            <v>-16455.274166666666</v>
          </cell>
        </row>
        <row r="1755">
          <cell r="Q1755">
            <v>0</v>
          </cell>
        </row>
        <row r="1756">
          <cell r="Q1756">
            <v>0</v>
          </cell>
        </row>
        <row r="1757">
          <cell r="Q1757">
            <v>0</v>
          </cell>
        </row>
        <row r="1758">
          <cell r="Q1758">
            <v>345.43833333333328</v>
          </cell>
        </row>
        <row r="1759">
          <cell r="Q1759">
            <v>-174141.69875000001</v>
          </cell>
        </row>
        <row r="1760">
          <cell r="Q1760">
            <v>-481.51666666666665</v>
          </cell>
        </row>
        <row r="1761">
          <cell r="Q1761">
            <v>-1806602.9637500001</v>
          </cell>
        </row>
        <row r="1762">
          <cell r="Q1762">
            <v>0</v>
          </cell>
        </row>
        <row r="1763">
          <cell r="Q1763">
            <v>0</v>
          </cell>
        </row>
        <row r="1764">
          <cell r="Q1764">
            <v>0</v>
          </cell>
        </row>
        <row r="1765">
          <cell r="Q1765">
            <v>-21496237.08666667</v>
          </cell>
        </row>
        <row r="1766">
          <cell r="Q1766">
            <v>0</v>
          </cell>
        </row>
        <row r="1767">
          <cell r="Q1767">
            <v>-9749553.4574999996</v>
          </cell>
        </row>
        <row r="1768">
          <cell r="Q1768">
            <v>0</v>
          </cell>
        </row>
        <row r="1769">
          <cell r="Q1769">
            <v>-135697.86208333334</v>
          </cell>
        </row>
        <row r="1770">
          <cell r="Q1770">
            <v>-31156.868750000005</v>
          </cell>
        </row>
        <row r="1771">
          <cell r="Q1771">
            <v>-152700.06916666665</v>
          </cell>
        </row>
        <row r="1772">
          <cell r="Q1772">
            <v>0</v>
          </cell>
        </row>
        <row r="1773">
          <cell r="Q1773">
            <v>-115143.62333333334</v>
          </cell>
        </row>
        <row r="1774">
          <cell r="Q1774">
            <v>-20329.492916666666</v>
          </cell>
        </row>
        <row r="1775">
          <cell r="Q1775">
            <v>0</v>
          </cell>
        </row>
        <row r="1776">
          <cell r="Q1776">
            <v>0</v>
          </cell>
        </row>
        <row r="1777">
          <cell r="Q1777">
            <v>13663.34375</v>
          </cell>
        </row>
        <row r="1778">
          <cell r="Q1778">
            <v>-9311.2566666666662</v>
          </cell>
        </row>
        <row r="1779">
          <cell r="Q1779">
            <v>-7466.0874999999987</v>
          </cell>
        </row>
        <row r="1780">
          <cell r="Q1780">
            <v>30115.688750000001</v>
          </cell>
        </row>
        <row r="1781">
          <cell r="Q1781">
            <v>0</v>
          </cell>
        </row>
        <row r="1782">
          <cell r="Q1782">
            <v>-21534.021666666667</v>
          </cell>
        </row>
        <row r="1783">
          <cell r="Q1783">
            <v>-1701.2404166666665</v>
          </cell>
        </row>
        <row r="1784">
          <cell r="Q1784">
            <v>-127.21249999999999</v>
          </cell>
        </row>
        <row r="1785">
          <cell r="Q1785">
            <v>-698190.5</v>
          </cell>
        </row>
        <row r="1786">
          <cell r="Q1786">
            <v>-6.899166666666666</v>
          </cell>
        </row>
        <row r="1787">
          <cell r="Q1787">
            <v>-32022.677500000002</v>
          </cell>
        </row>
        <row r="1788">
          <cell r="Q1788">
            <v>0</v>
          </cell>
        </row>
        <row r="1789">
          <cell r="Q1789">
            <v>0</v>
          </cell>
        </row>
        <row r="1790">
          <cell r="Q1790">
            <v>-352.94666666666666</v>
          </cell>
        </row>
        <row r="1791">
          <cell r="Q1791">
            <v>520957.49583333341</v>
          </cell>
        </row>
        <row r="1792">
          <cell r="Q1792">
            <v>-13615798.328749999</v>
          </cell>
        </row>
        <row r="1793">
          <cell r="Q1793">
            <v>0</v>
          </cell>
        </row>
        <row r="1794">
          <cell r="Q1794">
            <v>0</v>
          </cell>
        </row>
        <row r="1795">
          <cell r="Q1795">
            <v>0</v>
          </cell>
        </row>
        <row r="1796">
          <cell r="Q1796">
            <v>0</v>
          </cell>
        </row>
        <row r="1797">
          <cell r="Q1797">
            <v>-28342777.249583337</v>
          </cell>
        </row>
        <row r="1798">
          <cell r="Q1798">
            <v>-5962277.1433333335</v>
          </cell>
        </row>
        <row r="1799">
          <cell r="Q1799">
            <v>0</v>
          </cell>
        </row>
        <row r="1800">
          <cell r="Q1800">
            <v>0</v>
          </cell>
        </row>
        <row r="1801">
          <cell r="Q1801">
            <v>0</v>
          </cell>
        </row>
        <row r="1802">
          <cell r="Q1802">
            <v>0</v>
          </cell>
        </row>
        <row r="1803">
          <cell r="Q1803">
            <v>0</v>
          </cell>
        </row>
        <row r="1804">
          <cell r="Q1804">
            <v>0</v>
          </cell>
        </row>
        <row r="1805">
          <cell r="Q1805">
            <v>0</v>
          </cell>
        </row>
        <row r="1806">
          <cell r="Q1806">
            <v>0</v>
          </cell>
        </row>
        <row r="1807">
          <cell r="Q1807">
            <v>0</v>
          </cell>
        </row>
        <row r="1808">
          <cell r="Q1808">
            <v>-4563216.2491666665</v>
          </cell>
        </row>
        <row r="1809">
          <cell r="Q1809">
            <v>-1516796.0104166667</v>
          </cell>
        </row>
        <row r="1810">
          <cell r="Q1810">
            <v>0</v>
          </cell>
        </row>
        <row r="1811">
          <cell r="Q1811">
            <v>0</v>
          </cell>
        </row>
        <row r="1812">
          <cell r="Q1812">
            <v>0</v>
          </cell>
        </row>
        <row r="1813">
          <cell r="Q1813">
            <v>0</v>
          </cell>
        </row>
        <row r="1814">
          <cell r="Q1814">
            <v>-131.26624999999999</v>
          </cell>
        </row>
        <row r="1815">
          <cell r="Q1815">
            <v>-82376.179999999993</v>
          </cell>
        </row>
        <row r="1816">
          <cell r="Q1816">
            <v>0</v>
          </cell>
        </row>
        <row r="1817">
          <cell r="Q1817">
            <v>0</v>
          </cell>
        </row>
        <row r="1818">
          <cell r="Q1818">
            <v>0</v>
          </cell>
        </row>
        <row r="1819">
          <cell r="Q1819">
            <v>-471.76041666666669</v>
          </cell>
        </row>
        <row r="1820">
          <cell r="Q1820">
            <v>-48945545.601666667</v>
          </cell>
        </row>
        <row r="1821">
          <cell r="Q1821">
            <v>-7319105.1783333337</v>
          </cell>
        </row>
        <row r="1822">
          <cell r="Q1822">
            <v>-163148.6875</v>
          </cell>
        </row>
        <row r="1823">
          <cell r="Q1823">
            <v>72440.852500000023</v>
          </cell>
        </row>
        <row r="1824">
          <cell r="Q1824">
            <v>0</v>
          </cell>
        </row>
        <row r="1825">
          <cell r="Q1825">
            <v>-21507639.361250002</v>
          </cell>
        </row>
        <row r="1826">
          <cell r="Q1826">
            <v>0</v>
          </cell>
        </row>
        <row r="1827">
          <cell r="Q1827">
            <v>-8488400.2841666657</v>
          </cell>
        </row>
        <row r="1828">
          <cell r="Q1828">
            <v>0</v>
          </cell>
        </row>
        <row r="1829">
          <cell r="Q1829">
            <v>-299390.90416666662</v>
          </cell>
        </row>
        <row r="1830">
          <cell r="Q1830">
            <v>-3.0591666666666666</v>
          </cell>
        </row>
        <row r="1831">
          <cell r="Q1831">
            <v>1700</v>
          </cell>
        </row>
        <row r="1832">
          <cell r="Q1832">
            <v>0</v>
          </cell>
        </row>
        <row r="1833">
          <cell r="Q1833">
            <v>-6460506.5745833339</v>
          </cell>
        </row>
        <row r="1834">
          <cell r="Q1834">
            <v>0</v>
          </cell>
        </row>
        <row r="1835">
          <cell r="Q1835">
            <v>-2755349.6370833339</v>
          </cell>
        </row>
        <row r="1836">
          <cell r="Q1836">
            <v>-3766967.2233333341</v>
          </cell>
        </row>
        <row r="1837">
          <cell r="Q1837">
            <v>0</v>
          </cell>
        </row>
        <row r="1838">
          <cell r="Q1838">
            <v>0</v>
          </cell>
        </row>
        <row r="1839">
          <cell r="Q1839">
            <v>-109699.90750000002</v>
          </cell>
        </row>
        <row r="1840">
          <cell r="Q1840">
            <v>0</v>
          </cell>
        </row>
        <row r="1841">
          <cell r="Q1841">
            <v>-93509.544999999998</v>
          </cell>
        </row>
        <row r="1842">
          <cell r="Q1842">
            <v>0</v>
          </cell>
        </row>
        <row r="1843">
          <cell r="Q1843">
            <v>-10624.711249999998</v>
          </cell>
        </row>
        <row r="1844">
          <cell r="Q1844">
            <v>0</v>
          </cell>
        </row>
        <row r="1845">
          <cell r="Q1845">
            <v>0</v>
          </cell>
        </row>
        <row r="1846">
          <cell r="Q1846">
            <v>-31795.245416666668</v>
          </cell>
        </row>
        <row r="1847">
          <cell r="Q1847">
            <v>0</v>
          </cell>
        </row>
        <row r="1848">
          <cell r="Q1848">
            <v>0</v>
          </cell>
        </row>
        <row r="1849">
          <cell r="Q1849">
            <v>0</v>
          </cell>
        </row>
        <row r="1850">
          <cell r="Q1850">
            <v>0</v>
          </cell>
        </row>
        <row r="1851">
          <cell r="Q1851">
            <v>0</v>
          </cell>
        </row>
        <row r="1852">
          <cell r="Q1852">
            <v>0</v>
          </cell>
        </row>
        <row r="1853">
          <cell r="Q1853">
            <v>0</v>
          </cell>
        </row>
        <row r="1854">
          <cell r="Q1854">
            <v>0</v>
          </cell>
        </row>
        <row r="1855">
          <cell r="Q1855">
            <v>0</v>
          </cell>
        </row>
        <row r="1856">
          <cell r="Q1856">
            <v>0</v>
          </cell>
        </row>
        <row r="1857">
          <cell r="Q1857">
            <v>0</v>
          </cell>
        </row>
        <row r="1858">
          <cell r="Q1858">
            <v>0</v>
          </cell>
        </row>
        <row r="1859">
          <cell r="Q1859">
            <v>0</v>
          </cell>
        </row>
        <row r="1860">
          <cell r="Q1860">
            <v>0</v>
          </cell>
        </row>
        <row r="1861">
          <cell r="Q1861">
            <v>0</v>
          </cell>
        </row>
        <row r="1862">
          <cell r="Q1862">
            <v>0</v>
          </cell>
        </row>
        <row r="1863">
          <cell r="Q1863">
            <v>0</v>
          </cell>
        </row>
        <row r="1864">
          <cell r="Q1864">
            <v>0</v>
          </cell>
        </row>
        <row r="1865">
          <cell r="Q1865">
            <v>0</v>
          </cell>
        </row>
        <row r="1866">
          <cell r="Q1866">
            <v>-268125</v>
          </cell>
        </row>
        <row r="1867">
          <cell r="Q1867">
            <v>0</v>
          </cell>
        </row>
        <row r="1868">
          <cell r="Q1868">
            <v>-36000</v>
          </cell>
        </row>
        <row r="1869">
          <cell r="Q1869">
            <v>0</v>
          </cell>
        </row>
        <row r="1870">
          <cell r="Q1870">
            <v>0</v>
          </cell>
        </row>
        <row r="1871">
          <cell r="Q1871">
            <v>0</v>
          </cell>
        </row>
        <row r="1872">
          <cell r="Q1872">
            <v>0</v>
          </cell>
        </row>
        <row r="1873">
          <cell r="Q1873">
            <v>0</v>
          </cell>
        </row>
        <row r="1874">
          <cell r="Q1874">
            <v>0</v>
          </cell>
        </row>
        <row r="1875">
          <cell r="Q1875">
            <v>0</v>
          </cell>
        </row>
        <row r="1876">
          <cell r="Q1876">
            <v>-65416.672083333338</v>
          </cell>
        </row>
        <row r="1877">
          <cell r="Q1877">
            <v>0</v>
          </cell>
        </row>
        <row r="1878">
          <cell r="Q1878">
            <v>0</v>
          </cell>
        </row>
        <row r="1879">
          <cell r="Q1879">
            <v>0</v>
          </cell>
        </row>
        <row r="1880">
          <cell r="Q1880">
            <v>0</v>
          </cell>
        </row>
        <row r="1881">
          <cell r="Q1881">
            <v>0</v>
          </cell>
        </row>
        <row r="1882">
          <cell r="Q1882">
            <v>0</v>
          </cell>
        </row>
        <row r="1883">
          <cell r="Q1883">
            <v>-1749999.7766666664</v>
          </cell>
        </row>
        <row r="1884">
          <cell r="Q1884">
            <v>0</v>
          </cell>
        </row>
        <row r="1885">
          <cell r="Q1885">
            <v>0</v>
          </cell>
        </row>
        <row r="1886">
          <cell r="Q1886">
            <v>-3369999.7733333334</v>
          </cell>
        </row>
        <row r="1887">
          <cell r="Q1887">
            <v>0</v>
          </cell>
        </row>
        <row r="1888">
          <cell r="Q1888">
            <v>0</v>
          </cell>
        </row>
        <row r="1889">
          <cell r="Q1889">
            <v>-450396.6654166666</v>
          </cell>
        </row>
        <row r="1890">
          <cell r="Q1890">
            <v>0</v>
          </cell>
        </row>
        <row r="1891">
          <cell r="Q1891">
            <v>0</v>
          </cell>
        </row>
        <row r="1892">
          <cell r="Q1892">
            <v>-5265000</v>
          </cell>
        </row>
        <row r="1893">
          <cell r="Q1893">
            <v>0</v>
          </cell>
        </row>
        <row r="1894">
          <cell r="Q1894">
            <v>0</v>
          </cell>
        </row>
        <row r="1895">
          <cell r="Q1895">
            <v>0</v>
          </cell>
        </row>
        <row r="1896">
          <cell r="Q1896">
            <v>0</v>
          </cell>
        </row>
        <row r="1897">
          <cell r="Q1897">
            <v>0</v>
          </cell>
        </row>
        <row r="1898">
          <cell r="Q1898">
            <v>0</v>
          </cell>
        </row>
        <row r="1899">
          <cell r="Q1899">
            <v>-4036097.5566666666</v>
          </cell>
        </row>
        <row r="1900">
          <cell r="Q1900">
            <v>0</v>
          </cell>
        </row>
        <row r="1901">
          <cell r="Q1901">
            <v>0</v>
          </cell>
        </row>
        <row r="1902">
          <cell r="Q1902">
            <v>0</v>
          </cell>
        </row>
        <row r="1903">
          <cell r="Q1903">
            <v>0</v>
          </cell>
        </row>
        <row r="1904">
          <cell r="Q1904">
            <v>0</v>
          </cell>
        </row>
        <row r="1905">
          <cell r="Q1905">
            <v>-302.84958333333333</v>
          </cell>
        </row>
        <row r="1906">
          <cell r="Q1906">
            <v>-4248554.4333333336</v>
          </cell>
        </row>
        <row r="1907">
          <cell r="Q1907">
            <v>-4757783.3299999991</v>
          </cell>
        </row>
        <row r="1908">
          <cell r="Q1908">
            <v>0</v>
          </cell>
        </row>
        <row r="1909">
          <cell r="Q1909">
            <v>-5085208.5066666668</v>
          </cell>
        </row>
        <row r="1910">
          <cell r="Q1910">
            <v>-102583.96083333333</v>
          </cell>
        </row>
        <row r="1911">
          <cell r="Q1911">
            <v>0</v>
          </cell>
        </row>
        <row r="1912">
          <cell r="Q1912">
            <v>0</v>
          </cell>
        </row>
        <row r="1913">
          <cell r="Q1913">
            <v>-5876937.5</v>
          </cell>
        </row>
        <row r="1914">
          <cell r="Q1914">
            <v>-4813069.5866666669</v>
          </cell>
        </row>
        <row r="1915">
          <cell r="Q1915">
            <v>-3642527.5366666666</v>
          </cell>
        </row>
        <row r="1916">
          <cell r="Q1916">
            <v>-4322466.66</v>
          </cell>
        </row>
        <row r="1917">
          <cell r="Q1917">
            <v>-2802041.6700000004</v>
          </cell>
        </row>
        <row r="1918">
          <cell r="Q1918">
            <v>-534625</v>
          </cell>
        </row>
        <row r="1919">
          <cell r="Q1919">
            <v>-37369.401666666665</v>
          </cell>
        </row>
        <row r="1920">
          <cell r="Q1920">
            <v>-1589982.33</v>
          </cell>
        </row>
        <row r="1921">
          <cell r="Q1921">
            <v>-275600</v>
          </cell>
        </row>
        <row r="1922">
          <cell r="Q1922">
            <v>-4327621.55375</v>
          </cell>
        </row>
        <row r="1923">
          <cell r="Q1923">
            <v>0</v>
          </cell>
        </row>
        <row r="1924">
          <cell r="Q1924">
            <v>0</v>
          </cell>
        </row>
        <row r="1925">
          <cell r="Q1925">
            <v>-82376.960833333331</v>
          </cell>
        </row>
        <row r="1926">
          <cell r="Q1926">
            <v>9845.8212500000009</v>
          </cell>
        </row>
        <row r="1927">
          <cell r="Q1927">
            <v>0</v>
          </cell>
        </row>
        <row r="1928">
          <cell r="Q1928">
            <v>0</v>
          </cell>
        </row>
        <row r="1929">
          <cell r="Q1929">
            <v>-156437.70291666666</v>
          </cell>
        </row>
        <row r="1930">
          <cell r="Q1930">
            <v>0</v>
          </cell>
        </row>
        <row r="1931">
          <cell r="Q1931">
            <v>-26495.352499999997</v>
          </cell>
        </row>
        <row r="1932">
          <cell r="Q1932">
            <v>-972556.84916666662</v>
          </cell>
        </row>
        <row r="1933">
          <cell r="Q1933">
            <v>0</v>
          </cell>
        </row>
        <row r="1934">
          <cell r="Q1934">
            <v>0</v>
          </cell>
        </row>
        <row r="1935">
          <cell r="Q1935">
            <v>-61260.145833333343</v>
          </cell>
        </row>
        <row r="1936">
          <cell r="Q1936">
            <v>0</v>
          </cell>
        </row>
        <row r="1937">
          <cell r="Q1937">
            <v>0</v>
          </cell>
        </row>
        <row r="1938">
          <cell r="Q1938">
            <v>0</v>
          </cell>
        </row>
        <row r="1939">
          <cell r="Q1939">
            <v>0</v>
          </cell>
        </row>
        <row r="1940">
          <cell r="Q1940">
            <v>-133333.33333333334</v>
          </cell>
        </row>
        <row r="1941">
          <cell r="Q1941">
            <v>-140916.25</v>
          </cell>
        </row>
        <row r="1942">
          <cell r="Q1942">
            <v>0</v>
          </cell>
        </row>
        <row r="1943">
          <cell r="Q1943">
            <v>-1220500.1350000002</v>
          </cell>
        </row>
        <row r="1944">
          <cell r="Q1944">
            <v>0</v>
          </cell>
        </row>
        <row r="1945">
          <cell r="Q1945">
            <v>-7139</v>
          </cell>
        </row>
        <row r="1946">
          <cell r="Q1946">
            <v>0</v>
          </cell>
        </row>
        <row r="1947">
          <cell r="Q1947">
            <v>-25000</v>
          </cell>
        </row>
        <row r="1948">
          <cell r="Q1948">
            <v>0</v>
          </cell>
        </row>
        <row r="1949">
          <cell r="Q1949">
            <v>-1502664.1549999996</v>
          </cell>
        </row>
        <row r="1950">
          <cell r="Q1950">
            <v>0</v>
          </cell>
        </row>
        <row r="1951">
          <cell r="Q1951">
            <v>-10688049.793333331</v>
          </cell>
        </row>
        <row r="1952">
          <cell r="Q1952">
            <v>0</v>
          </cell>
        </row>
        <row r="1953">
          <cell r="Q1953">
            <v>0</v>
          </cell>
        </row>
        <row r="1954">
          <cell r="Q1954">
            <v>-3418747.7166666668</v>
          </cell>
        </row>
        <row r="1955">
          <cell r="Q1955">
            <v>0</v>
          </cell>
        </row>
        <row r="1956">
          <cell r="Q1956">
            <v>-267917.38999999996</v>
          </cell>
        </row>
        <row r="1957">
          <cell r="Q1957">
            <v>-143364.73833333334</v>
          </cell>
        </row>
        <row r="1958">
          <cell r="Q1958">
            <v>-143364.73833333334</v>
          </cell>
        </row>
        <row r="1959">
          <cell r="Q1959">
            <v>-36899.809166666666</v>
          </cell>
        </row>
        <row r="1960">
          <cell r="Q1960">
            <v>-36899.809166666666</v>
          </cell>
        </row>
        <row r="1961">
          <cell r="Q1961">
            <v>0</v>
          </cell>
        </row>
        <row r="1962">
          <cell r="Q1962">
            <v>0</v>
          </cell>
        </row>
        <row r="1963">
          <cell r="Q1963">
            <v>0</v>
          </cell>
        </row>
        <row r="1964">
          <cell r="Q1964">
            <v>-261849.375</v>
          </cell>
        </row>
        <row r="1965">
          <cell r="Q1965">
            <v>0</v>
          </cell>
        </row>
        <row r="1966">
          <cell r="Q1966">
            <v>0</v>
          </cell>
        </row>
        <row r="1967">
          <cell r="Q1967">
            <v>-1523868.4758333333</v>
          </cell>
        </row>
        <row r="1968">
          <cell r="Q1968">
            <v>-150940.24666666667</v>
          </cell>
        </row>
        <row r="1969">
          <cell r="Q1969">
            <v>-1756799.2829166667</v>
          </cell>
        </row>
        <row r="1970">
          <cell r="Q1970">
            <v>0</v>
          </cell>
        </row>
        <row r="1971">
          <cell r="Q1971">
            <v>-257458.08666666667</v>
          </cell>
        </row>
        <row r="1972">
          <cell r="Q1972">
            <v>0</v>
          </cell>
        </row>
        <row r="1973">
          <cell r="Q1973">
            <v>-21541.666666666668</v>
          </cell>
        </row>
        <row r="1974">
          <cell r="Q1974">
            <v>-777942.72666666668</v>
          </cell>
        </row>
        <row r="1975">
          <cell r="Q1975">
            <v>-197646.09</v>
          </cell>
        </row>
        <row r="1976">
          <cell r="Q1976">
            <v>-58535.345000000001</v>
          </cell>
        </row>
        <row r="1977">
          <cell r="Q1977">
            <v>-58535.345000000001</v>
          </cell>
        </row>
        <row r="1978">
          <cell r="Q1978">
            <v>0</v>
          </cell>
        </row>
        <row r="1979">
          <cell r="Q1979">
            <v>0</v>
          </cell>
        </row>
        <row r="1980">
          <cell r="Q1980">
            <v>0</v>
          </cell>
        </row>
        <row r="1981">
          <cell r="Q1981">
            <v>0</v>
          </cell>
        </row>
        <row r="1982">
          <cell r="Q1982">
            <v>0</v>
          </cell>
        </row>
        <row r="1983">
          <cell r="Q1983">
            <v>0</v>
          </cell>
        </row>
        <row r="1984">
          <cell r="Q1984">
            <v>0</v>
          </cell>
        </row>
        <row r="1985">
          <cell r="Q1985">
            <v>0</v>
          </cell>
        </row>
        <row r="1986">
          <cell r="Q1986">
            <v>0</v>
          </cell>
        </row>
        <row r="1987">
          <cell r="Q1987">
            <v>0</v>
          </cell>
        </row>
        <row r="1988">
          <cell r="Q1988">
            <v>0</v>
          </cell>
        </row>
        <row r="1989">
          <cell r="Q1989">
            <v>-174241.68083333338</v>
          </cell>
        </row>
        <row r="1990">
          <cell r="Q1990">
            <v>-157736.69708333336</v>
          </cell>
        </row>
        <row r="1991">
          <cell r="Q1991">
            <v>-87175.907499999987</v>
          </cell>
        </row>
        <row r="1992">
          <cell r="Q1992">
            <v>-320534.3470833333</v>
          </cell>
        </row>
        <row r="1993">
          <cell r="Q1993">
            <v>-79704.276666666658</v>
          </cell>
        </row>
        <row r="1994">
          <cell r="Q1994">
            <v>0</v>
          </cell>
        </row>
        <row r="1995">
          <cell r="Q1995">
            <v>-94690.851250000007</v>
          </cell>
        </row>
        <row r="1996">
          <cell r="Q1996">
            <v>-248538.84208333332</v>
          </cell>
        </row>
        <row r="1997">
          <cell r="Q1997">
            <v>-67388.41833333332</v>
          </cell>
        </row>
        <row r="1998">
          <cell r="Q1998">
            <v>-163594.34708333333</v>
          </cell>
        </row>
        <row r="1999">
          <cell r="Q1999">
            <v>-16907.403333333328</v>
          </cell>
        </row>
        <row r="2000">
          <cell r="Q2000">
            <v>-2232339.6549999998</v>
          </cell>
        </row>
        <row r="2001">
          <cell r="Q2001">
            <v>-298965.7475</v>
          </cell>
        </row>
        <row r="2002">
          <cell r="Q2002">
            <v>-67999.033333333326</v>
          </cell>
        </row>
        <row r="2003">
          <cell r="Q2003">
            <v>-203502.56583333333</v>
          </cell>
        </row>
        <row r="2004">
          <cell r="Q2004">
            <v>-1349750.5166666666</v>
          </cell>
        </row>
        <row r="2005">
          <cell r="Q2005">
            <v>-105785.42041666666</v>
          </cell>
        </row>
        <row r="2006">
          <cell r="Q2006">
            <v>0</v>
          </cell>
        </row>
        <row r="2007">
          <cell r="Q2007">
            <v>-1267.8841666666669</v>
          </cell>
        </row>
        <row r="2008">
          <cell r="Q2008">
            <v>0</v>
          </cell>
        </row>
        <row r="2009">
          <cell r="Q2009">
            <v>0</v>
          </cell>
        </row>
        <row r="2010">
          <cell r="Q2010">
            <v>-96586.308750000011</v>
          </cell>
        </row>
        <row r="2011">
          <cell r="Q2011">
            <v>-22605.677916666667</v>
          </cell>
        </row>
        <row r="2012">
          <cell r="Q2012">
            <v>0</v>
          </cell>
        </row>
        <row r="2013">
          <cell r="Q2013">
            <v>0</v>
          </cell>
        </row>
        <row r="2014">
          <cell r="Q2014">
            <v>0</v>
          </cell>
        </row>
        <row r="2015">
          <cell r="Q2015">
            <v>-189115.43416666667</v>
          </cell>
        </row>
        <row r="2016">
          <cell r="Q2016">
            <v>0</v>
          </cell>
        </row>
        <row r="2017">
          <cell r="Q2017">
            <v>-70870554.985000014</v>
          </cell>
        </row>
        <row r="2018">
          <cell r="Q2018">
            <v>-39723704.031666659</v>
          </cell>
        </row>
        <row r="2019">
          <cell r="Q2019">
            <v>-21977843.60458333</v>
          </cell>
        </row>
        <row r="2020">
          <cell r="Q2020">
            <v>-12389404.5</v>
          </cell>
        </row>
        <row r="2021">
          <cell r="Q2021">
            <v>0</v>
          </cell>
        </row>
        <row r="2022">
          <cell r="Q2022">
            <v>0</v>
          </cell>
        </row>
        <row r="2023">
          <cell r="Q2023">
            <v>0</v>
          </cell>
        </row>
        <row r="2024">
          <cell r="Q2024">
            <v>0</v>
          </cell>
        </row>
        <row r="2025">
          <cell r="Q2025">
            <v>0</v>
          </cell>
        </row>
        <row r="2026">
          <cell r="Q2026">
            <v>0</v>
          </cell>
        </row>
        <row r="2027">
          <cell r="Q2027">
            <v>0</v>
          </cell>
        </row>
        <row r="2028">
          <cell r="Q2028">
            <v>0</v>
          </cell>
        </row>
        <row r="2029">
          <cell r="Q2029">
            <v>0</v>
          </cell>
        </row>
        <row r="2030">
          <cell r="Q2030">
            <v>0</v>
          </cell>
        </row>
        <row r="2031">
          <cell r="Q2031">
            <v>0</v>
          </cell>
        </row>
        <row r="2032">
          <cell r="Q2032">
            <v>0</v>
          </cell>
        </row>
        <row r="2033">
          <cell r="Q2033">
            <v>0</v>
          </cell>
        </row>
        <row r="2034">
          <cell r="Q2034">
            <v>0</v>
          </cell>
        </row>
        <row r="2035">
          <cell r="Q2035">
            <v>0</v>
          </cell>
        </row>
        <row r="2036">
          <cell r="Q2036">
            <v>0</v>
          </cell>
        </row>
        <row r="2037">
          <cell r="Q2037">
            <v>0</v>
          </cell>
        </row>
        <row r="2038">
          <cell r="Q2038">
            <v>0</v>
          </cell>
        </row>
        <row r="2039">
          <cell r="Q2039">
            <v>0</v>
          </cell>
        </row>
        <row r="2040">
          <cell r="Q2040">
            <v>0</v>
          </cell>
        </row>
        <row r="2041">
          <cell r="Q2041">
            <v>0</v>
          </cell>
        </row>
        <row r="2042">
          <cell r="Q2042">
            <v>0</v>
          </cell>
        </row>
        <row r="2043">
          <cell r="Q2043">
            <v>0</v>
          </cell>
        </row>
        <row r="2044">
          <cell r="Q2044">
            <v>0</v>
          </cell>
        </row>
        <row r="2045">
          <cell r="Q2045">
            <v>0</v>
          </cell>
        </row>
        <row r="2046">
          <cell r="Q2046">
            <v>0</v>
          </cell>
        </row>
        <row r="2047">
          <cell r="Q2047">
            <v>0</v>
          </cell>
        </row>
        <row r="2048">
          <cell r="Q2048">
            <v>-16967.4175</v>
          </cell>
        </row>
        <row r="2049">
          <cell r="Q2049">
            <v>0</v>
          </cell>
        </row>
        <row r="2050">
          <cell r="Q2050">
            <v>0</v>
          </cell>
        </row>
        <row r="2051">
          <cell r="Q2051">
            <v>0</v>
          </cell>
        </row>
        <row r="2052">
          <cell r="Q2052">
            <v>0</v>
          </cell>
        </row>
        <row r="2053">
          <cell r="Q2053">
            <v>0</v>
          </cell>
        </row>
        <row r="2054">
          <cell r="Q2054">
            <v>-27122.195000000003</v>
          </cell>
        </row>
        <row r="2055">
          <cell r="Q2055">
            <v>-6429735.9779166654</v>
          </cell>
        </row>
        <row r="2056">
          <cell r="Q2056">
            <v>-14726399.540416665</v>
          </cell>
        </row>
        <row r="2057">
          <cell r="Q2057">
            <v>-33547574.951666668</v>
          </cell>
        </row>
        <row r="2058">
          <cell r="Q2058">
            <v>0</v>
          </cell>
        </row>
        <row r="2059">
          <cell r="Q2059">
            <v>0</v>
          </cell>
        </row>
        <row r="2060">
          <cell r="Q2060">
            <v>-19541231.601666663</v>
          </cell>
        </row>
        <row r="2061">
          <cell r="Q2061">
            <v>0</v>
          </cell>
        </row>
        <row r="2062">
          <cell r="Q2062">
            <v>0</v>
          </cell>
        </row>
        <row r="2063">
          <cell r="Q2063">
            <v>-1286429.0370833334</v>
          </cell>
        </row>
        <row r="2064">
          <cell r="Q2064">
            <v>0</v>
          </cell>
        </row>
        <row r="2065">
          <cell r="Q2065">
            <v>-4920.9137499999997</v>
          </cell>
        </row>
        <row r="2066">
          <cell r="Q2066">
            <v>0</v>
          </cell>
        </row>
        <row r="2067">
          <cell r="Q2067">
            <v>-309422.66749999992</v>
          </cell>
        </row>
        <row r="2068">
          <cell r="Q2068">
            <v>0</v>
          </cell>
        </row>
        <row r="2069">
          <cell r="Q2069">
            <v>-5237.625</v>
          </cell>
        </row>
        <row r="2070">
          <cell r="Q2070">
            <v>0</v>
          </cell>
        </row>
        <row r="2071">
          <cell r="Q2071">
            <v>0</v>
          </cell>
        </row>
        <row r="2072">
          <cell r="Q2072">
            <v>-8563737.5649999995</v>
          </cell>
        </row>
        <row r="2073">
          <cell r="Q2073">
            <v>0</v>
          </cell>
        </row>
        <row r="2074">
          <cell r="Q2074">
            <v>0</v>
          </cell>
        </row>
        <row r="2075">
          <cell r="Q2075">
            <v>0</v>
          </cell>
        </row>
        <row r="2076">
          <cell r="Q2076">
            <v>-182356536.33333334</v>
          </cell>
        </row>
        <row r="2077">
          <cell r="Q2077">
            <v>-1000</v>
          </cell>
        </row>
        <row r="2078">
          <cell r="Q2078">
            <v>-2249659.2399999998</v>
          </cell>
        </row>
        <row r="2079">
          <cell r="Q2079">
            <v>-565660.43999999994</v>
          </cell>
        </row>
        <row r="2080">
          <cell r="Q2080">
            <v>0</v>
          </cell>
        </row>
        <row r="2081">
          <cell r="Q2081">
            <v>-2819167.2770833336</v>
          </cell>
        </row>
        <row r="2082">
          <cell r="Q2082">
            <v>0</v>
          </cell>
        </row>
        <row r="2083">
          <cell r="Q2083">
            <v>-9974044.7795833349</v>
          </cell>
        </row>
        <row r="2084">
          <cell r="Q2084">
            <v>-84375</v>
          </cell>
        </row>
        <row r="2085">
          <cell r="Q2085">
            <v>-574491.97916666674</v>
          </cell>
        </row>
        <row r="2086">
          <cell r="Q2086">
            <v>0</v>
          </cell>
        </row>
        <row r="2087">
          <cell r="Q2087">
            <v>0</v>
          </cell>
        </row>
        <row r="2088">
          <cell r="Q2088">
            <v>-4299088.1933333343</v>
          </cell>
        </row>
        <row r="2089">
          <cell r="Q2089">
            <v>0</v>
          </cell>
        </row>
        <row r="2090">
          <cell r="Q2090">
            <v>-5833169</v>
          </cell>
        </row>
        <row r="2091">
          <cell r="Q2091">
            <v>0</v>
          </cell>
        </row>
        <row r="2092">
          <cell r="Q2092">
            <v>-89960.849999999991</v>
          </cell>
        </row>
        <row r="2093">
          <cell r="Q2093">
            <v>0</v>
          </cell>
        </row>
        <row r="2094">
          <cell r="Q2094">
            <v>0</v>
          </cell>
        </row>
        <row r="2095">
          <cell r="Q2095">
            <v>0</v>
          </cell>
        </row>
        <row r="2096">
          <cell r="Q2096">
            <v>0</v>
          </cell>
        </row>
        <row r="2097">
          <cell r="Q2097">
            <v>0</v>
          </cell>
        </row>
        <row r="2098">
          <cell r="Q2098">
            <v>0</v>
          </cell>
        </row>
        <row r="2099">
          <cell r="Q2099">
            <v>0</v>
          </cell>
        </row>
        <row r="2100">
          <cell r="Q2100">
            <v>-274410.49000000005</v>
          </cell>
        </row>
        <row r="2101">
          <cell r="Q2101">
            <v>-506118.33333333331</v>
          </cell>
        </row>
        <row r="2102">
          <cell r="Q2102">
            <v>-7374690.8399999989</v>
          </cell>
        </row>
        <row r="2103">
          <cell r="Q2103">
            <v>0</v>
          </cell>
        </row>
        <row r="2104">
          <cell r="Q2104">
            <v>-8.7499999999999991E-3</v>
          </cell>
        </row>
        <row r="2105">
          <cell r="Q2105">
            <v>0</v>
          </cell>
        </row>
        <row r="2106">
          <cell r="Q2106">
            <v>-50934.829999999994</v>
          </cell>
        </row>
        <row r="2107">
          <cell r="Q2107">
            <v>-2963701.5287500001</v>
          </cell>
        </row>
        <row r="2108">
          <cell r="Q2108">
            <v>-5760871.0158333331</v>
          </cell>
        </row>
        <row r="2109">
          <cell r="Q2109">
            <v>-1516832.2199999997</v>
          </cell>
        </row>
        <row r="2110">
          <cell r="Q2110">
            <v>-584331.93333333323</v>
          </cell>
        </row>
        <row r="2111">
          <cell r="Q2111">
            <v>0</v>
          </cell>
        </row>
        <row r="2112">
          <cell r="Q2112">
            <v>0</v>
          </cell>
        </row>
        <row r="2113">
          <cell r="Q2113">
            <v>0</v>
          </cell>
        </row>
        <row r="2114">
          <cell r="Q2114">
            <v>-567394.70000000007</v>
          </cell>
        </row>
        <row r="2115">
          <cell r="Q2115">
            <v>0</v>
          </cell>
        </row>
        <row r="2116">
          <cell r="Q2116">
            <v>0</v>
          </cell>
        </row>
        <row r="2117">
          <cell r="Q2117">
            <v>0</v>
          </cell>
        </row>
        <row r="2118">
          <cell r="Q2118">
            <v>-723113.27999999991</v>
          </cell>
        </row>
        <row r="2119">
          <cell r="Q2119">
            <v>-31168.876666666667</v>
          </cell>
        </row>
        <row r="2120">
          <cell r="Q2120">
            <v>0</v>
          </cell>
        </row>
        <row r="2121">
          <cell r="Q2121">
            <v>0</v>
          </cell>
        </row>
        <row r="2122">
          <cell r="Q2122">
            <v>0</v>
          </cell>
        </row>
        <row r="2123">
          <cell r="Q2123">
            <v>0</v>
          </cell>
        </row>
        <row r="2124">
          <cell r="Q2124">
            <v>-7996974.0566666657</v>
          </cell>
        </row>
        <row r="2125">
          <cell r="Q2125">
            <v>0</v>
          </cell>
        </row>
        <row r="2126">
          <cell r="Q2126">
            <v>0</v>
          </cell>
        </row>
        <row r="2127">
          <cell r="Q2127">
            <v>-3361.5833333333326</v>
          </cell>
        </row>
        <row r="2128">
          <cell r="Q2128">
            <v>-8018747.791666667</v>
          </cell>
        </row>
        <row r="2129">
          <cell r="Q2129">
            <v>0</v>
          </cell>
        </row>
        <row r="2130">
          <cell r="Q2130">
            <v>0</v>
          </cell>
        </row>
        <row r="2131">
          <cell r="Q2131">
            <v>0</v>
          </cell>
        </row>
        <row r="2132">
          <cell r="Q2132">
            <v>-5127137.8125</v>
          </cell>
        </row>
        <row r="2133">
          <cell r="Q2133">
            <v>-2187796.5645833327</v>
          </cell>
        </row>
        <row r="2134">
          <cell r="Q2134">
            <v>0</v>
          </cell>
        </row>
        <row r="2135">
          <cell r="Q2135">
            <v>5127137.8125</v>
          </cell>
        </row>
        <row r="2136">
          <cell r="Q2136">
            <v>2187796.5645833327</v>
          </cell>
        </row>
        <row r="2137">
          <cell r="Q2137">
            <v>0</v>
          </cell>
        </row>
        <row r="2138">
          <cell r="Q2138">
            <v>0</v>
          </cell>
        </row>
        <row r="2139">
          <cell r="Q2139">
            <v>0</v>
          </cell>
        </row>
        <row r="2140">
          <cell r="Q2140">
            <v>-62187342.813750006</v>
          </cell>
        </row>
        <row r="2141">
          <cell r="Q2141">
            <v>0</v>
          </cell>
        </row>
        <row r="2142">
          <cell r="Q2142">
            <v>-7979702.6400000006</v>
          </cell>
        </row>
        <row r="2143">
          <cell r="Q2143">
            <v>0</v>
          </cell>
        </row>
        <row r="2144">
          <cell r="Q2144">
            <v>0</v>
          </cell>
        </row>
        <row r="2145">
          <cell r="Q2145">
            <v>-101390.15208333335</v>
          </cell>
        </row>
        <row r="2146">
          <cell r="Q2146">
            <v>-52578.600833333338</v>
          </cell>
        </row>
        <row r="2147">
          <cell r="Q2147">
            <v>0</v>
          </cell>
        </row>
        <row r="2148">
          <cell r="Q2148">
            <v>-73696.88</v>
          </cell>
        </row>
        <row r="2149">
          <cell r="Q2149">
            <v>0</v>
          </cell>
        </row>
        <row r="2150">
          <cell r="Q2150">
            <v>0</v>
          </cell>
        </row>
        <row r="2151">
          <cell r="Q2151">
            <v>-15154.75</v>
          </cell>
        </row>
        <row r="2152">
          <cell r="Q2152">
            <v>0</v>
          </cell>
        </row>
        <row r="2153">
          <cell r="Q2153">
            <v>-50468.169999999991</v>
          </cell>
        </row>
        <row r="2154">
          <cell r="Q2154">
            <v>-231740.80999999997</v>
          </cell>
        </row>
        <row r="2155">
          <cell r="Q2155">
            <v>-9967931.5866666678</v>
          </cell>
        </row>
        <row r="2156">
          <cell r="Q2156">
            <v>-176310.41</v>
          </cell>
        </row>
        <row r="2157">
          <cell r="Q2157">
            <v>-5236199.4833333334</v>
          </cell>
        </row>
        <row r="2158">
          <cell r="Q2158">
            <v>625.07083333333333</v>
          </cell>
        </row>
        <row r="2159">
          <cell r="Q2159">
            <v>0</v>
          </cell>
        </row>
        <row r="2160">
          <cell r="Q2160">
            <v>0</v>
          </cell>
        </row>
        <row r="2161">
          <cell r="Q2161">
            <v>0</v>
          </cell>
        </row>
        <row r="2162">
          <cell r="Q2162">
            <v>0</v>
          </cell>
        </row>
        <row r="2163">
          <cell r="Q2163">
            <v>0</v>
          </cell>
        </row>
        <row r="2164">
          <cell r="Q2164">
            <v>0</v>
          </cell>
        </row>
        <row r="2165">
          <cell r="Q2165">
            <v>0</v>
          </cell>
        </row>
        <row r="2166">
          <cell r="Q2166">
            <v>0</v>
          </cell>
        </row>
        <row r="2167">
          <cell r="Q2167">
            <v>0</v>
          </cell>
        </row>
        <row r="2168">
          <cell r="Q2168">
            <v>0</v>
          </cell>
        </row>
        <row r="2169">
          <cell r="Q2169">
            <v>0</v>
          </cell>
        </row>
        <row r="2170">
          <cell r="Q2170">
            <v>0</v>
          </cell>
        </row>
        <row r="2171">
          <cell r="Q2171">
            <v>0</v>
          </cell>
        </row>
        <row r="2172">
          <cell r="Q2172">
            <v>0</v>
          </cell>
        </row>
        <row r="2173">
          <cell r="Q2173">
            <v>0</v>
          </cell>
        </row>
        <row r="2174">
          <cell r="Q2174">
            <v>0</v>
          </cell>
        </row>
        <row r="2175">
          <cell r="Q2175">
            <v>0</v>
          </cell>
        </row>
        <row r="2176">
          <cell r="Q2176">
            <v>0</v>
          </cell>
        </row>
        <row r="2177">
          <cell r="Q2177">
            <v>0</v>
          </cell>
        </row>
        <row r="2178">
          <cell r="Q2178">
            <v>-780.59749999999997</v>
          </cell>
        </row>
        <row r="2179">
          <cell r="Q2179">
            <v>0</v>
          </cell>
        </row>
        <row r="2180">
          <cell r="Q2180">
            <v>0</v>
          </cell>
        </row>
        <row r="2181">
          <cell r="Q2181">
            <v>-1939670.74</v>
          </cell>
        </row>
        <row r="2182">
          <cell r="Q2182">
            <v>0</v>
          </cell>
        </row>
        <row r="2183">
          <cell r="Q2183">
            <v>-153717</v>
          </cell>
        </row>
        <row r="2184">
          <cell r="Q2184">
            <v>-675825</v>
          </cell>
        </row>
        <row r="2185">
          <cell r="Q2185">
            <v>0</v>
          </cell>
        </row>
        <row r="2186">
          <cell r="Q2186">
            <v>0</v>
          </cell>
        </row>
        <row r="2187">
          <cell r="Q2187">
            <v>0</v>
          </cell>
        </row>
        <row r="2188">
          <cell r="Q2188">
            <v>0</v>
          </cell>
        </row>
        <row r="2189">
          <cell r="Q2189">
            <v>0</v>
          </cell>
        </row>
        <row r="2190">
          <cell r="Q2190">
            <v>0</v>
          </cell>
        </row>
        <row r="2191">
          <cell r="Q2191">
            <v>0</v>
          </cell>
        </row>
        <row r="2192">
          <cell r="Q2192">
            <v>0</v>
          </cell>
        </row>
        <row r="2193">
          <cell r="Q2193">
            <v>0</v>
          </cell>
        </row>
        <row r="2194">
          <cell r="Q2194">
            <v>0</v>
          </cell>
        </row>
        <row r="2195">
          <cell r="Q2195">
            <v>0</v>
          </cell>
        </row>
        <row r="2196">
          <cell r="Q2196">
            <v>0</v>
          </cell>
        </row>
        <row r="2197">
          <cell r="Q2197">
            <v>0</v>
          </cell>
        </row>
        <row r="2198">
          <cell r="Q2198">
            <v>0</v>
          </cell>
        </row>
        <row r="2199">
          <cell r="Q2199">
            <v>-3102718.2983333333</v>
          </cell>
        </row>
        <row r="2200">
          <cell r="Q2200">
            <v>-5527603.3929166663</v>
          </cell>
        </row>
        <row r="2201">
          <cell r="Q2201">
            <v>-7152976.625</v>
          </cell>
        </row>
        <row r="2202">
          <cell r="Q2202">
            <v>0</v>
          </cell>
        </row>
        <row r="2203">
          <cell r="Q2203">
            <v>0</v>
          </cell>
        </row>
        <row r="2204">
          <cell r="Q2204">
            <v>0</v>
          </cell>
        </row>
        <row r="2205">
          <cell r="Q2205">
            <v>0</v>
          </cell>
        </row>
        <row r="2206">
          <cell r="Q2206">
            <v>0</v>
          </cell>
        </row>
        <row r="2207">
          <cell r="Q2207">
            <v>0</v>
          </cell>
        </row>
        <row r="2208">
          <cell r="Q2208">
            <v>0</v>
          </cell>
        </row>
        <row r="2209">
          <cell r="Q2209">
            <v>0</v>
          </cell>
        </row>
        <row r="2210">
          <cell r="Q2210">
            <v>0</v>
          </cell>
        </row>
        <row r="2211">
          <cell r="Q2211">
            <v>0</v>
          </cell>
        </row>
        <row r="2212">
          <cell r="Q2212">
            <v>0</v>
          </cell>
        </row>
        <row r="2213">
          <cell r="Q2213">
            <v>0</v>
          </cell>
        </row>
        <row r="2214">
          <cell r="Q2214">
            <v>0</v>
          </cell>
        </row>
        <row r="2215">
          <cell r="Q2215">
            <v>-27837.811249999999</v>
          </cell>
        </row>
        <row r="2216">
          <cell r="Q2216">
            <v>-6235.4525000000003</v>
          </cell>
        </row>
        <row r="2217">
          <cell r="Q2217">
            <v>0</v>
          </cell>
        </row>
        <row r="2218">
          <cell r="Q2218">
            <v>0</v>
          </cell>
        </row>
        <row r="2219">
          <cell r="Q2219">
            <v>0</v>
          </cell>
        </row>
        <row r="2220">
          <cell r="Q2220">
            <v>0</v>
          </cell>
        </row>
        <row r="2221">
          <cell r="Q2221">
            <v>0</v>
          </cell>
        </row>
        <row r="2222">
          <cell r="Q2222">
            <v>0</v>
          </cell>
        </row>
        <row r="2223">
          <cell r="Q2223">
            <v>0</v>
          </cell>
        </row>
        <row r="2224">
          <cell r="Q2224">
            <v>-4703049</v>
          </cell>
        </row>
        <row r="2225">
          <cell r="Q2225">
            <v>-2515701</v>
          </cell>
        </row>
        <row r="2226">
          <cell r="Q2226">
            <v>-1388868.04</v>
          </cell>
        </row>
        <row r="2227">
          <cell r="Q2227">
            <v>-1013105.31</v>
          </cell>
        </row>
        <row r="2228">
          <cell r="Q2228">
            <v>0</v>
          </cell>
        </row>
        <row r="2229">
          <cell r="Q2229">
            <v>0</v>
          </cell>
        </row>
        <row r="2230">
          <cell r="Q2230">
            <v>0</v>
          </cell>
        </row>
        <row r="2231">
          <cell r="Q2231">
            <v>-270301.46333333332</v>
          </cell>
        </row>
        <row r="2232">
          <cell r="Q2232">
            <v>0</v>
          </cell>
        </row>
        <row r="2233">
          <cell r="Q2233">
            <v>0</v>
          </cell>
        </row>
        <row r="2234">
          <cell r="Q2234">
            <v>0</v>
          </cell>
        </row>
        <row r="2235">
          <cell r="Q2235">
            <v>0</v>
          </cell>
        </row>
        <row r="2236">
          <cell r="Q2236">
            <v>0</v>
          </cell>
        </row>
        <row r="2237">
          <cell r="Q2237">
            <v>-93615823</v>
          </cell>
        </row>
        <row r="2238">
          <cell r="Q2238">
            <v>0</v>
          </cell>
        </row>
        <row r="2239">
          <cell r="Q2239">
            <v>0</v>
          </cell>
        </row>
        <row r="2240">
          <cell r="Q2240">
            <v>-506143.81583333336</v>
          </cell>
        </row>
        <row r="2241">
          <cell r="Q2241">
            <v>-14161.522916666667</v>
          </cell>
        </row>
        <row r="2242">
          <cell r="Q2242">
            <v>-13532.581666666665</v>
          </cell>
        </row>
        <row r="2243">
          <cell r="Q2243">
            <v>-145688.53166666668</v>
          </cell>
        </row>
        <row r="2244">
          <cell r="Q2244">
            <v>-1532490.6766666665</v>
          </cell>
        </row>
        <row r="2245">
          <cell r="Q2245">
            <v>-285821.32666666666</v>
          </cell>
        </row>
        <row r="2246">
          <cell r="Q2246">
            <v>0</v>
          </cell>
        </row>
        <row r="2247">
          <cell r="Q2247">
            <v>0</v>
          </cell>
        </row>
        <row r="2248">
          <cell r="Q2248">
            <v>-1424.93</v>
          </cell>
        </row>
        <row r="2249">
          <cell r="Q2249">
            <v>0</v>
          </cell>
        </row>
        <row r="2250">
          <cell r="Q2250">
            <v>0</v>
          </cell>
        </row>
        <row r="2251">
          <cell r="Q2251">
            <v>0</v>
          </cell>
        </row>
        <row r="2252">
          <cell r="Q2252">
            <v>0</v>
          </cell>
        </row>
        <row r="2253">
          <cell r="Q2253">
            <v>-200522.52916666667</v>
          </cell>
        </row>
        <row r="2254">
          <cell r="Q2254">
            <v>-136045.4025</v>
          </cell>
        </row>
        <row r="2255">
          <cell r="Q2255">
            <v>-8671688.9358333331</v>
          </cell>
        </row>
        <row r="2256">
          <cell r="Q2256">
            <v>-528.33416666666665</v>
          </cell>
        </row>
        <row r="2257">
          <cell r="Q2257">
            <v>0</v>
          </cell>
        </row>
        <row r="2258">
          <cell r="Q2258">
            <v>0</v>
          </cell>
        </row>
        <row r="2259">
          <cell r="Q2259">
            <v>-404015.30791666661</v>
          </cell>
        </row>
        <row r="2260">
          <cell r="Q2260">
            <v>15638.040833333333</v>
          </cell>
        </row>
        <row r="2261">
          <cell r="Q2261">
            <v>0</v>
          </cell>
        </row>
        <row r="2262">
          <cell r="Q2262">
            <v>0</v>
          </cell>
        </row>
        <row r="2263">
          <cell r="Q2263">
            <v>-3863.552916666667</v>
          </cell>
        </row>
        <row r="2264">
          <cell r="Q2264">
            <v>671.44791666666663</v>
          </cell>
        </row>
        <row r="2265">
          <cell r="Q2265">
            <v>-4283741</v>
          </cell>
        </row>
        <row r="2266">
          <cell r="Q2266">
            <v>-1240071</v>
          </cell>
        </row>
        <row r="2267">
          <cell r="Q2267">
            <v>-8373.1429166666658</v>
          </cell>
        </row>
        <row r="2268">
          <cell r="Q2268">
            <v>-10203838.330833333</v>
          </cell>
        </row>
        <row r="2269">
          <cell r="Q2269">
            <v>-8165809</v>
          </cell>
        </row>
        <row r="2270">
          <cell r="Q2270">
            <v>8165809</v>
          </cell>
        </row>
        <row r="2271">
          <cell r="Q2271">
            <v>0</v>
          </cell>
        </row>
        <row r="2272">
          <cell r="Q2272">
            <v>0</v>
          </cell>
        </row>
        <row r="2273">
          <cell r="Q2273">
            <v>0</v>
          </cell>
        </row>
        <row r="2274">
          <cell r="Q2274">
            <v>0</v>
          </cell>
        </row>
        <row r="2275">
          <cell r="Q2275">
            <v>0</v>
          </cell>
        </row>
        <row r="2276">
          <cell r="Q2276">
            <v>-80291.085833333331</v>
          </cell>
        </row>
        <row r="2277">
          <cell r="Q2277">
            <v>-3914998.6829166668</v>
          </cell>
        </row>
        <row r="2278">
          <cell r="Q2278">
            <v>0</v>
          </cell>
        </row>
        <row r="2279">
          <cell r="Q2279">
            <v>0</v>
          </cell>
        </row>
        <row r="2280">
          <cell r="Q2280">
            <v>61744.05000000001</v>
          </cell>
        </row>
        <row r="2281">
          <cell r="Q2281">
            <v>628243.67000000004</v>
          </cell>
        </row>
        <row r="2282">
          <cell r="Q2282">
            <v>0</v>
          </cell>
        </row>
        <row r="2283">
          <cell r="Q2283">
            <v>0</v>
          </cell>
        </row>
        <row r="2284">
          <cell r="Q2284">
            <v>0</v>
          </cell>
        </row>
        <row r="2285">
          <cell r="Q2285">
            <v>7185.3908333333338</v>
          </cell>
        </row>
        <row r="2286">
          <cell r="Q2286">
            <v>-504776303.59958339</v>
          </cell>
        </row>
        <row r="2287">
          <cell r="Q2287">
            <v>-43815200.087916665</v>
          </cell>
        </row>
        <row r="2288">
          <cell r="Q2288">
            <v>0</v>
          </cell>
        </row>
        <row r="2289">
          <cell r="Q2289">
            <v>0</v>
          </cell>
        </row>
        <row r="2290">
          <cell r="Q2290">
            <v>0</v>
          </cell>
        </row>
        <row r="2291">
          <cell r="Q2291">
            <v>-1266343705.2720833</v>
          </cell>
        </row>
        <row r="2292">
          <cell r="Q2292">
            <v>0</v>
          </cell>
        </row>
        <row r="2293">
          <cell r="Q2293">
            <v>0</v>
          </cell>
        </row>
        <row r="2294">
          <cell r="Q2294">
            <v>0</v>
          </cell>
        </row>
        <row r="2295">
          <cell r="Q2295">
            <v>0</v>
          </cell>
        </row>
        <row r="2296">
          <cell r="Q2296">
            <v>0</v>
          </cell>
        </row>
        <row r="2297">
          <cell r="Q2297">
            <v>0</v>
          </cell>
        </row>
        <row r="2298">
          <cell r="Q2298">
            <v>0</v>
          </cell>
        </row>
        <row r="2299">
          <cell r="Q2299">
            <v>0</v>
          </cell>
        </row>
        <row r="2300">
          <cell r="Q2300">
            <v>0</v>
          </cell>
        </row>
        <row r="2301">
          <cell r="Q2301">
            <v>0</v>
          </cell>
        </row>
        <row r="2302">
          <cell r="Q2302">
            <v>0</v>
          </cell>
        </row>
        <row r="2303">
          <cell r="Q2303">
            <v>0</v>
          </cell>
        </row>
        <row r="2304">
          <cell r="Q2304">
            <v>0</v>
          </cell>
        </row>
        <row r="2305">
          <cell r="Q2305">
            <v>-7712319.7995833317</v>
          </cell>
        </row>
        <row r="2306">
          <cell r="Q2306">
            <v>0</v>
          </cell>
        </row>
        <row r="2307">
          <cell r="Q2307">
            <v>-68846660.709583327</v>
          </cell>
        </row>
        <row r="2308">
          <cell r="Q2308">
            <v>-1856055.7295833332</v>
          </cell>
        </row>
        <row r="2309">
          <cell r="Q2309">
            <v>0</v>
          </cell>
        </row>
        <row r="2310">
          <cell r="Q2310">
            <v>-15475463.930833334</v>
          </cell>
        </row>
        <row r="2311">
          <cell r="Q2311">
            <v>0</v>
          </cell>
        </row>
        <row r="2312">
          <cell r="Q2312">
            <v>0</v>
          </cell>
        </row>
        <row r="2313">
          <cell r="Q2313">
            <v>0</v>
          </cell>
        </row>
        <row r="2314">
          <cell r="Q2314">
            <v>0</v>
          </cell>
        </row>
        <row r="2315">
          <cell r="Q2315">
            <v>0</v>
          </cell>
        </row>
        <row r="2316">
          <cell r="Q2316">
            <v>0</v>
          </cell>
        </row>
        <row r="2317">
          <cell r="Q2317">
            <v>0</v>
          </cell>
        </row>
        <row r="2318">
          <cell r="Q2318">
            <v>-5100336.1499999994</v>
          </cell>
        </row>
        <row r="2319">
          <cell r="Q2319">
            <v>0</v>
          </cell>
        </row>
        <row r="2320">
          <cell r="Q2320">
            <v>-2390726</v>
          </cell>
        </row>
        <row r="2321">
          <cell r="Q2321">
            <v>0</v>
          </cell>
        </row>
        <row r="2322">
          <cell r="Q2322">
            <v>0</v>
          </cell>
        </row>
        <row r="2323">
          <cell r="Q2323">
            <v>0</v>
          </cell>
        </row>
        <row r="2324">
          <cell r="Q2324">
            <v>0</v>
          </cell>
        </row>
        <row r="2325">
          <cell r="Q2325">
            <v>0</v>
          </cell>
        </row>
        <row r="2326">
          <cell r="Q2326">
            <v>0</v>
          </cell>
        </row>
        <row r="2327">
          <cell r="Q2327">
            <v>0</v>
          </cell>
        </row>
        <row r="2328">
          <cell r="Q2328">
            <v>-2464417.4708333332</v>
          </cell>
        </row>
        <row r="2329">
          <cell r="Q2329">
            <v>0</v>
          </cell>
        </row>
        <row r="2330">
          <cell r="Q2330">
            <v>-474315.55666666664</v>
          </cell>
        </row>
        <row r="2331">
          <cell r="Q2331">
            <v>0</v>
          </cell>
        </row>
        <row r="2332">
          <cell r="Q2332">
            <v>0</v>
          </cell>
        </row>
        <row r="2333">
          <cell r="Q2333">
            <v>0</v>
          </cell>
        </row>
        <row r="2334">
          <cell r="Q2334">
            <v>0</v>
          </cell>
        </row>
        <row r="2335">
          <cell r="Q2335">
            <v>0</v>
          </cell>
        </row>
        <row r="2336">
          <cell r="Q2336">
            <v>0</v>
          </cell>
        </row>
        <row r="2337">
          <cell r="Q2337">
            <v>0</v>
          </cell>
        </row>
        <row r="2338">
          <cell r="Q2338">
            <v>-28526365.680000003</v>
          </cell>
        </row>
        <row r="2339">
          <cell r="Q2339">
            <v>-6364959.7508333335</v>
          </cell>
        </row>
        <row r="2340">
          <cell r="Q2340">
            <v>0</v>
          </cell>
        </row>
        <row r="2341">
          <cell r="Q2341">
            <v>-15300854.957916668</v>
          </cell>
        </row>
        <row r="2342">
          <cell r="Q2342">
            <v>0</v>
          </cell>
        </row>
        <row r="2343">
          <cell r="Q2343">
            <v>0</v>
          </cell>
        </row>
        <row r="2344">
          <cell r="Q2344">
            <v>0</v>
          </cell>
        </row>
        <row r="2345">
          <cell r="Q2345">
            <v>-7296100.7341666659</v>
          </cell>
        </row>
        <row r="2346">
          <cell r="Q2346">
            <v>0</v>
          </cell>
        </row>
        <row r="2347">
          <cell r="Q2347">
            <v>-2700137.0533333332</v>
          </cell>
        </row>
        <row r="2348">
          <cell r="Q2348">
            <v>0</v>
          </cell>
        </row>
        <row r="2349">
          <cell r="Q2349">
            <v>-7295941.1299999999</v>
          </cell>
        </row>
        <row r="2350">
          <cell r="Q2350">
            <v>0</v>
          </cell>
        </row>
        <row r="2351">
          <cell r="Q2351">
            <v>0</v>
          </cell>
        </row>
        <row r="2352">
          <cell r="Q2352">
            <v>0</v>
          </cell>
        </row>
        <row r="2353">
          <cell r="Q2353">
            <v>-70002824.639166668</v>
          </cell>
        </row>
        <row r="2354">
          <cell r="Q2354">
            <v>-1368237.4495833332</v>
          </cell>
        </row>
        <row r="2355">
          <cell r="Q2355">
            <v>0</v>
          </cell>
        </row>
        <row r="2356">
          <cell r="Q2356">
            <v>0</v>
          </cell>
        </row>
        <row r="2357">
          <cell r="Q2357">
            <v>0</v>
          </cell>
        </row>
        <row r="2358">
          <cell r="Q2358">
            <v>-1477918.4749999999</v>
          </cell>
        </row>
        <row r="2359">
          <cell r="Q2359">
            <v>-893146.46375</v>
          </cell>
        </row>
        <row r="2360">
          <cell r="Q2360">
            <v>0</v>
          </cell>
        </row>
        <row r="2361">
          <cell r="Q2361">
            <v>0</v>
          </cell>
        </row>
        <row r="2362">
          <cell r="Q2362">
            <v>0</v>
          </cell>
        </row>
        <row r="2363">
          <cell r="Q2363">
            <v>0</v>
          </cell>
        </row>
        <row r="2364">
          <cell r="Q2364">
            <v>0</v>
          </cell>
        </row>
        <row r="2365">
          <cell r="Q2365">
            <v>0</v>
          </cell>
        </row>
        <row r="2366">
          <cell r="Q2366">
            <v>0</v>
          </cell>
        </row>
        <row r="2367">
          <cell r="Q2367">
            <v>1389505.0633333332</v>
          </cell>
        </row>
        <row r="2368">
          <cell r="Q2368">
            <v>-5036995.2899999991</v>
          </cell>
        </row>
        <row r="2369">
          <cell r="Q2369">
            <v>-1336200.6875</v>
          </cell>
        </row>
        <row r="2370">
          <cell r="Q2370">
            <v>0</v>
          </cell>
        </row>
        <row r="2371">
          <cell r="Q2371">
            <v>0</v>
          </cell>
        </row>
        <row r="2372">
          <cell r="Q2372">
            <v>0</v>
          </cell>
        </row>
        <row r="2373">
          <cell r="Q2373">
            <v>0</v>
          </cell>
        </row>
        <row r="2374">
          <cell r="Q2374">
            <v>-14388256.550833331</v>
          </cell>
        </row>
        <row r="2375">
          <cell r="Q2375">
            <v>0</v>
          </cell>
        </row>
        <row r="2376">
          <cell r="Q2376">
            <v>-8292220.6950000003</v>
          </cell>
        </row>
        <row r="2377">
          <cell r="Q2377">
            <v>0</v>
          </cell>
        </row>
        <row r="2378">
          <cell r="Q2378">
            <v>0</v>
          </cell>
        </row>
        <row r="2379">
          <cell r="Q2379">
            <v>0</v>
          </cell>
        </row>
        <row r="2380">
          <cell r="Q2380">
            <v>0</v>
          </cell>
        </row>
        <row r="2381">
          <cell r="Q2381">
            <v>0</v>
          </cell>
        </row>
        <row r="2382">
          <cell r="Q2382">
            <v>0</v>
          </cell>
        </row>
        <row r="2383">
          <cell r="Q2383">
            <v>-7971288.697916667</v>
          </cell>
        </row>
        <row r="2384">
          <cell r="Q2384">
            <v>-9029729.7999999989</v>
          </cell>
        </row>
        <row r="2385">
          <cell r="Q2385">
            <v>0</v>
          </cell>
        </row>
        <row r="2386">
          <cell r="Q2386">
            <v>0</v>
          </cell>
        </row>
        <row r="2387">
          <cell r="Q2387">
            <v>0</v>
          </cell>
        </row>
        <row r="2388">
          <cell r="Q2388">
            <v>0</v>
          </cell>
        </row>
        <row r="2389">
          <cell r="Q2389">
            <v>-267944.77749999997</v>
          </cell>
        </row>
        <row r="2390">
          <cell r="Q2390">
            <v>-5669362.9200000009</v>
          </cell>
        </row>
        <row r="2391">
          <cell r="Q2391">
            <v>-608820.06999999995</v>
          </cell>
        </row>
        <row r="2392">
          <cell r="Q2392">
            <v>0</v>
          </cell>
        </row>
        <row r="2393">
          <cell r="Q2393">
            <v>-2503541.8187500001</v>
          </cell>
        </row>
        <row r="2394">
          <cell r="Q2394">
            <v>-10026022.341666667</v>
          </cell>
        </row>
        <row r="2395">
          <cell r="Q2395">
            <v>-24415660.201666668</v>
          </cell>
        </row>
        <row r="2396">
          <cell r="Q2396">
            <v>-3616188.8541666674</v>
          </cell>
        </row>
        <row r="2397">
          <cell r="Q2397">
            <v>-5894166.5770833334</v>
          </cell>
        </row>
        <row r="2398">
          <cell r="Q2398">
            <v>-11213887.471666666</v>
          </cell>
        </row>
        <row r="2399">
          <cell r="Q2399">
            <v>-3889735.7295833337</v>
          </cell>
        </row>
        <row r="2400">
          <cell r="Q2400">
            <v>-881479.0283333332</v>
          </cell>
        </row>
        <row r="2401">
          <cell r="Q2401">
            <v>0</v>
          </cell>
        </row>
        <row r="2402">
          <cell r="Q2402">
            <v>-6547635.8504166668</v>
          </cell>
        </row>
        <row r="2403">
          <cell r="Q2403">
            <v>0</v>
          </cell>
        </row>
        <row r="2404">
          <cell r="Q2404">
            <v>-2312775.6850000001</v>
          </cell>
        </row>
        <row r="2405">
          <cell r="Q2405">
            <v>-3402646.758750001</v>
          </cell>
        </row>
        <row r="2406">
          <cell r="Q2406">
            <v>0</v>
          </cell>
        </row>
        <row r="2407">
          <cell r="Q2407">
            <v>-11120825744.330833</v>
          </cell>
        </row>
        <row r="2408">
          <cell r="Q240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abSelected="1" workbookViewId="0">
      <pane xSplit="2" ySplit="5" topLeftCell="C6" activePane="bottomRight" state="frozen"/>
      <selection activeCell="C16" sqref="C16"/>
      <selection pane="topRight" activeCell="C16" sqref="C16"/>
      <selection pane="bottomLeft" activeCell="C16" sqref="C16"/>
      <selection pane="bottomRight" activeCell="B41" sqref="B41"/>
    </sheetView>
  </sheetViews>
  <sheetFormatPr defaultColWidth="9.109375" defaultRowHeight="13.2" x14ac:dyDescent="0.25"/>
  <cols>
    <col min="1" max="1" width="4.6640625" style="18" bestFit="1" customWidth="1"/>
    <col min="2" max="2" width="82.88671875" style="18" bestFit="1" customWidth="1"/>
    <col min="3" max="4" width="15.5546875" style="18" bestFit="1" customWidth="1"/>
    <col min="5" max="5" width="9.109375" style="18"/>
    <col min="6" max="6" width="14.5546875" style="18" bestFit="1" customWidth="1"/>
    <col min="7" max="16384" width="9.109375" style="18"/>
  </cols>
  <sheetData>
    <row r="1" spans="1:4" x14ac:dyDescent="0.25">
      <c r="A1" s="44" t="s">
        <v>336</v>
      </c>
    </row>
    <row r="2" spans="1:4" x14ac:dyDescent="0.25">
      <c r="A2" s="44" t="s">
        <v>337</v>
      </c>
    </row>
    <row r="5" spans="1:4" x14ac:dyDescent="0.25">
      <c r="A5" s="45" t="s">
        <v>338</v>
      </c>
      <c r="B5" s="45"/>
      <c r="C5" s="46">
        <v>2018</v>
      </c>
      <c r="D5" s="46">
        <v>2017</v>
      </c>
    </row>
    <row r="6" spans="1:4" x14ac:dyDescent="0.25">
      <c r="C6" s="47"/>
      <c r="D6" s="47"/>
    </row>
    <row r="7" spans="1:4" x14ac:dyDescent="0.25">
      <c r="A7" s="48">
        <v>1</v>
      </c>
      <c r="B7" s="44" t="s">
        <v>339</v>
      </c>
      <c r="C7" s="47"/>
      <c r="D7" s="47"/>
    </row>
    <row r="8" spans="1:4" x14ac:dyDescent="0.25">
      <c r="A8" s="48">
        <f>A7+1</f>
        <v>2</v>
      </c>
      <c r="B8" s="48" t="s">
        <v>342</v>
      </c>
      <c r="C8" s="47"/>
      <c r="D8" s="47"/>
    </row>
    <row r="9" spans="1:4" x14ac:dyDescent="0.25">
      <c r="A9" s="48">
        <f t="shared" ref="A9:A51" si="0">A8+1</f>
        <v>3</v>
      </c>
      <c r="B9" s="49" t="s">
        <v>7</v>
      </c>
      <c r="C9" s="50">
        <f>'FERC Form 1 Reg Assets'!D10</f>
        <v>118330539.31</v>
      </c>
      <c r="D9" s="50">
        <f>'FERC Form 1 Reg Assets'!E10</f>
        <v>128508499.62</v>
      </c>
    </row>
    <row r="10" spans="1:4" x14ac:dyDescent="0.25">
      <c r="A10" s="48">
        <f t="shared" si="0"/>
        <v>4</v>
      </c>
      <c r="B10" s="49" t="s">
        <v>340</v>
      </c>
      <c r="C10" s="51">
        <f>SUMIF('FERC Form 1 Reg Assets'!$B$15:$B$76,'FERC Form 1 Reg Assets'!$B$19,'FERC Form 1 Reg Assets'!$D$15:$D$76)</f>
        <v>26058607.779999997</v>
      </c>
      <c r="D10" s="51">
        <f>SUMIF('FERC Form 1 Reg Assets'!$B$15:$B$76,'FERC Form 1 Reg Assets'!$B$19,'FERC Form 1 Reg Assets'!$E$15:$E$76)</f>
        <v>35102586.469999999</v>
      </c>
    </row>
    <row r="11" spans="1:4" x14ac:dyDescent="0.25">
      <c r="A11" s="48">
        <f t="shared" si="0"/>
        <v>5</v>
      </c>
      <c r="B11" s="49" t="s">
        <v>54</v>
      </c>
      <c r="C11" s="51">
        <f>'FERC Form 1 Reg Assets'!D138+'FERC Form 1 Reg Assets'!D139+'FERC Form 1 Reg Assets'!D248</f>
        <v>2449380.52</v>
      </c>
      <c r="D11" s="51">
        <f>'FERC Form 1 Reg Assets'!E138+'FERC Form 1 Reg Assets'!E139+'FERC Form 1 Reg Assets'!E248</f>
        <v>6033215.54</v>
      </c>
    </row>
    <row r="12" spans="1:4" x14ac:dyDescent="0.25">
      <c r="A12" s="48">
        <f t="shared" si="0"/>
        <v>6</v>
      </c>
      <c r="B12" s="49" t="s">
        <v>26</v>
      </c>
      <c r="C12" s="51">
        <f>'FERC Form 1 Reg Assets'!D147</f>
        <v>52028793.020000003</v>
      </c>
      <c r="D12" s="51">
        <f>'FERC Form 1 Reg Assets'!E147</f>
        <v>50300536.07</v>
      </c>
    </row>
    <row r="13" spans="1:4" x14ac:dyDescent="0.25">
      <c r="A13" s="48">
        <f t="shared" si="0"/>
        <v>7</v>
      </c>
      <c r="B13" s="49" t="s">
        <v>349</v>
      </c>
      <c r="C13" s="51">
        <f>'FERC Form 1 Reg Assets'!D153+'FERC Form 1 Reg Assets'!D187+'FERC Form 1 Reg Assets'!D190</f>
        <v>76322591.379999995</v>
      </c>
      <c r="D13" s="51">
        <f>'FERC Form 1 Reg Assets'!E153+'FERC Form 1 Reg Assets'!E187+'FERC Form 1 Reg Assets'!E190</f>
        <v>72054927.24000001</v>
      </c>
    </row>
    <row r="14" spans="1:4" x14ac:dyDescent="0.25">
      <c r="A14" s="48">
        <f t="shared" si="0"/>
        <v>8</v>
      </c>
      <c r="B14" s="49" t="s">
        <v>32</v>
      </c>
      <c r="C14" s="51">
        <f>'FERC Form 1 Reg Assets'!D202</f>
        <v>21867829.449999999</v>
      </c>
      <c r="D14" s="51">
        <f>'FERC Form 1 Reg Assets'!E202</f>
        <v>25939236.800000001</v>
      </c>
    </row>
    <row r="15" spans="1:4" x14ac:dyDescent="0.25">
      <c r="A15" s="48">
        <f t="shared" si="0"/>
        <v>9</v>
      </c>
      <c r="B15" s="49" t="s">
        <v>341</v>
      </c>
      <c r="C15" s="51">
        <f>'FERC Form 1 Reg Assets'!D210+'FERC Form 1 Reg Assets'!D230+'FERC Form 1 Reg Assets'!D233+'FERC Form 1 Reg Assets'!D236+'FERC Form 1 Reg Assets'!D241+'FERC Form 1 Reg Assets'!D247+'FERC Form 1 Reg Assets'!D81+'FERC Form 1 Reg Assets'!D82+'FERC Form 1 Reg Assets'!D13+'FERC Form 1 Reg Assets'!D207</f>
        <v>204013672.44</v>
      </c>
      <c r="D15" s="51">
        <f>'FERC Form 1 Reg Assets'!E210+'FERC Form 1 Reg Assets'!E230+'FERC Form 1 Reg Assets'!E233+'FERC Form 1 Reg Assets'!E236+'FERC Form 1 Reg Assets'!E241+'FERC Form 1 Reg Assets'!E247+'FERC Form 1 Reg Assets'!E81+'FERC Form 1 Reg Assets'!E82+'FERC Form 1 Reg Assets'!E13+'FERC Form 1 Reg Assets'!E207</f>
        <v>235288405.31</v>
      </c>
    </row>
    <row r="16" spans="1:4" x14ac:dyDescent="0.25">
      <c r="A16" s="48">
        <f t="shared" si="0"/>
        <v>10</v>
      </c>
      <c r="B16" s="49" t="s">
        <v>350</v>
      </c>
      <c r="C16" s="51">
        <f>'FERC Form 1 Reg Assets'!D182</f>
        <v>42377721.100000001</v>
      </c>
      <c r="D16" s="51">
        <f>'FERC Form 1 Reg Assets'!E182</f>
        <v>39674089.609999999</v>
      </c>
    </row>
    <row r="17" spans="1:6" x14ac:dyDescent="0.25">
      <c r="A17" s="48">
        <f t="shared" si="0"/>
        <v>11</v>
      </c>
      <c r="B17" s="48" t="s">
        <v>84</v>
      </c>
      <c r="C17" s="52">
        <f>SUM(C9:C16)</f>
        <v>543449135</v>
      </c>
      <c r="D17" s="52">
        <f>SUM(D9:D16)</f>
        <v>592901496.65999997</v>
      </c>
    </row>
    <row r="18" spans="1:6" x14ac:dyDescent="0.25">
      <c r="A18" s="48">
        <f t="shared" si="0"/>
        <v>12</v>
      </c>
      <c r="C18" s="52"/>
      <c r="D18" s="52"/>
    </row>
    <row r="19" spans="1:6" x14ac:dyDescent="0.25">
      <c r="A19" s="48">
        <f t="shared" si="0"/>
        <v>13</v>
      </c>
      <c r="B19" s="48" t="s">
        <v>343</v>
      </c>
      <c r="C19" s="51"/>
      <c r="D19" s="51"/>
    </row>
    <row r="20" spans="1:6" x14ac:dyDescent="0.25">
      <c r="A20" s="48">
        <f t="shared" si="0"/>
        <v>14</v>
      </c>
      <c r="B20" s="49" t="s">
        <v>344</v>
      </c>
      <c r="C20" s="51">
        <f>SUM('FERC Form 1 Reg Liab'!D15:D17)</f>
        <v>-81963000.090000004</v>
      </c>
      <c r="D20" s="51">
        <f>SUM('FERC Form 1 Reg Liab'!E15:E17)</f>
        <v>-95459617.950000003</v>
      </c>
    </row>
    <row r="21" spans="1:6" x14ac:dyDescent="0.25">
      <c r="A21" s="48">
        <f t="shared" si="0"/>
        <v>15</v>
      </c>
      <c r="B21" s="49" t="s">
        <v>345</v>
      </c>
      <c r="C21" s="51">
        <f>'FERC Form 1 Reg Liab'!D25</f>
        <v>-34578500</v>
      </c>
      <c r="D21" s="51">
        <f>'FERC Form 1 Reg Liab'!E25</f>
        <v>0</v>
      </c>
    </row>
    <row r="22" spans="1:6" x14ac:dyDescent="0.25">
      <c r="A22" s="48">
        <f t="shared" si="0"/>
        <v>16</v>
      </c>
      <c r="B22" s="49" t="s">
        <v>54</v>
      </c>
      <c r="C22" s="51">
        <f>SUM('FERC Form 1 Reg Liab'!D70,'FERC Form 1 Reg Liab'!D75,'FERC Form 1 Reg Liab'!D84:D85,'FERC Form 1 Reg Liab'!D88:D89)</f>
        <v>-4563489.5599999996</v>
      </c>
      <c r="D22" s="51">
        <f>SUM('FERC Form 1 Reg Liab'!E70,'FERC Form 1 Reg Liab'!E75,'FERC Form 1 Reg Liab'!E84:E85,'FERC Form 1 Reg Liab'!E88:E89)</f>
        <v>-8527148.8000000007</v>
      </c>
    </row>
    <row r="23" spans="1:6" x14ac:dyDescent="0.25">
      <c r="A23" s="48">
        <f t="shared" si="0"/>
        <v>17</v>
      </c>
      <c r="B23" s="48" t="s">
        <v>83</v>
      </c>
      <c r="C23" s="52">
        <f>SUM(C20:C22)</f>
        <v>-121104989.65000001</v>
      </c>
      <c r="D23" s="52">
        <f>SUM(D20:D22)</f>
        <v>-103986766.75</v>
      </c>
    </row>
    <row r="24" spans="1:6" x14ac:dyDescent="0.25">
      <c r="A24" s="48">
        <f t="shared" si="0"/>
        <v>18</v>
      </c>
      <c r="B24" s="53"/>
      <c r="C24" s="52"/>
      <c r="D24" s="52"/>
    </row>
    <row r="25" spans="1:6" ht="13.8" thickBot="1" x14ac:dyDescent="0.3">
      <c r="A25" s="48">
        <f t="shared" si="0"/>
        <v>19</v>
      </c>
      <c r="B25" s="54" t="s">
        <v>346</v>
      </c>
      <c r="C25" s="55">
        <f>C17+C23</f>
        <v>422344145.35000002</v>
      </c>
      <c r="D25" s="55">
        <f>D17+D23</f>
        <v>488914729.90999997</v>
      </c>
    </row>
    <row r="26" spans="1:6" ht="13.8" thickTop="1" x14ac:dyDescent="0.25">
      <c r="A26" s="48">
        <f t="shared" si="0"/>
        <v>20</v>
      </c>
      <c r="C26" s="51"/>
      <c r="D26" s="51"/>
    </row>
    <row r="27" spans="1:6" x14ac:dyDescent="0.25">
      <c r="A27" s="48">
        <f t="shared" si="0"/>
        <v>21</v>
      </c>
      <c r="B27" s="44" t="s">
        <v>347</v>
      </c>
      <c r="C27" s="51"/>
      <c r="D27" s="51"/>
    </row>
    <row r="28" spans="1:6" x14ac:dyDescent="0.25">
      <c r="A28" s="48">
        <f t="shared" si="0"/>
        <v>22</v>
      </c>
      <c r="B28" s="48" t="s">
        <v>342</v>
      </c>
      <c r="C28" s="51"/>
      <c r="D28" s="51"/>
    </row>
    <row r="29" spans="1:6" x14ac:dyDescent="0.25">
      <c r="A29" s="48">
        <f t="shared" si="0"/>
        <v>23</v>
      </c>
      <c r="B29" s="56" t="s">
        <v>368</v>
      </c>
      <c r="C29" s="51">
        <f>'FERC Form 1 Reg Assets'!D136+'FERC Form 1 Reg Assets'!D204+'FERC Form 1 Reg Assets'!D220+'FERC Form 1 Reg Assets'!D225</f>
        <v>95175433.060000032</v>
      </c>
      <c r="D29" s="51">
        <f>'FERC Form 1 Reg Assets'!E136+'FERC Form 1 Reg Assets'!E204+'FERC Form 1 Reg Assets'!E220+'FERC Form 1 Reg Assets'!E225</f>
        <v>129375579.51999998</v>
      </c>
    </row>
    <row r="30" spans="1:6" x14ac:dyDescent="0.25">
      <c r="A30" s="48">
        <f>A32+1</f>
        <v>26</v>
      </c>
      <c r="B30" s="56" t="s">
        <v>369</v>
      </c>
      <c r="C30" s="51">
        <f>SUM('FERC Form 1 Reg Liab'!D13:D14,'FERC Form 1 Reg Liab'!D81,'FERC Form 1 Reg Liab'!D86:D87,'FERC Form 1 Reg Liab'!D58)</f>
        <v>-102548701.87000002</v>
      </c>
      <c r="D30" s="51">
        <f>SUM('FERC Form 1 Reg Liab'!E13:E14,'FERC Form 1 Reg Liab'!E81,'FERC Form 1 Reg Liab'!E86:E87,'FERC Form 1 Reg Liab'!E58,'FERC Form 1 Reg Liab'!E66)</f>
        <v>-154293332.75999999</v>
      </c>
      <c r="F30" s="57"/>
    </row>
    <row r="31" spans="1:6" x14ac:dyDescent="0.25">
      <c r="A31" s="48">
        <f>A29+1</f>
        <v>24</v>
      </c>
      <c r="B31" s="49" t="s">
        <v>348</v>
      </c>
      <c r="C31" s="51">
        <f>'FERC Form 1 Reg Assets'!D83+'FERC Form 1 Reg Assets'!D211+'FERC Form 1 Reg Assets'!D232</f>
        <v>-11070119.91</v>
      </c>
      <c r="D31" s="51">
        <f>'FERC Form 1 Reg Assets'!E83+'FERC Form 1 Reg Assets'!E211+'FERC Form 1 Reg Assets'!E232</f>
        <v>-12772818.99</v>
      </c>
    </row>
    <row r="32" spans="1:6" x14ac:dyDescent="0.25">
      <c r="A32" s="48">
        <f t="shared" si="0"/>
        <v>25</v>
      </c>
      <c r="B32" s="49" t="s">
        <v>353</v>
      </c>
      <c r="C32" s="51">
        <f>'FERC Form 1 Reg Assets'!D142</f>
        <v>9679079</v>
      </c>
      <c r="D32" s="51">
        <f>'FERC Form 1 Reg Assets'!E142</f>
        <v>7378561</v>
      </c>
    </row>
    <row r="33" spans="1:6" x14ac:dyDescent="0.25">
      <c r="A33" s="48">
        <f>A30+1</f>
        <v>27</v>
      </c>
      <c r="B33" s="49" t="s">
        <v>54</v>
      </c>
      <c r="C33" s="51">
        <f>'FERC Form 1 Reg Liab'!D83+'FERC Form 1 Reg Liab'!D91</f>
        <v>-3883271</v>
      </c>
      <c r="D33" s="51">
        <f>'FERC Form 1 Reg Liab'!E83+'FERC Form 1 Reg Liab'!E91</f>
        <v>-4051326.91</v>
      </c>
      <c r="F33" s="57"/>
    </row>
    <row r="34" spans="1:6" x14ac:dyDescent="0.25">
      <c r="A34" s="48">
        <f t="shared" si="0"/>
        <v>28</v>
      </c>
      <c r="B34" s="49" t="s">
        <v>359</v>
      </c>
      <c r="C34" s="52">
        <f>SUM(C29:C33)</f>
        <v>-12647580.719999988</v>
      </c>
      <c r="D34" s="52">
        <f>SUM(D29:D33)</f>
        <v>-34363338.140000015</v>
      </c>
      <c r="F34" s="57"/>
    </row>
    <row r="35" spans="1:6" x14ac:dyDescent="0.25">
      <c r="A35" s="48">
        <f t="shared" si="0"/>
        <v>29</v>
      </c>
      <c r="C35" s="53"/>
      <c r="D35" s="53"/>
      <c r="F35" s="58"/>
    </row>
    <row r="36" spans="1:6" x14ac:dyDescent="0.25">
      <c r="A36" s="48">
        <f t="shared" si="0"/>
        <v>30</v>
      </c>
      <c r="B36" s="44" t="s">
        <v>356</v>
      </c>
      <c r="F36" s="58"/>
    </row>
    <row r="37" spans="1:6" x14ac:dyDescent="0.25">
      <c r="A37" s="48">
        <f t="shared" si="0"/>
        <v>31</v>
      </c>
      <c r="B37" s="48" t="s">
        <v>351</v>
      </c>
      <c r="C37" s="51">
        <f>SUMIF('FERC Form 1 Reg Assets'!$B$15:$B$76,'FERC Form 1 Reg Assets'!B15,'FERC Form 1 Reg Assets'!$D$15:$D$76)</f>
        <v>50286298.5</v>
      </c>
      <c r="D37" s="51">
        <f>SUMIF('FERC Form 1 Reg Assets'!$B$15:$B$76,'FERC Form 1 Reg Assets'!B15,'FERC Form 1 Reg Assets'!$E$15:$E$76)</f>
        <v>46447459.909999996</v>
      </c>
      <c r="F37" s="58"/>
    </row>
    <row r="38" spans="1:6" x14ac:dyDescent="0.25">
      <c r="A38" s="48">
        <f t="shared" si="0"/>
        <v>32</v>
      </c>
      <c r="B38" s="48" t="s">
        <v>352</v>
      </c>
      <c r="C38" s="51">
        <f>'FERC Form 1 Reg Assets'!D140+'FERC Form 1 Reg Assets'!D141</f>
        <v>63014174.509999998</v>
      </c>
      <c r="D38" s="51">
        <f>'FERC Form 1 Reg Assets'!E140+'FERC Form 1 Reg Assets'!E141</f>
        <v>62158722.359999999</v>
      </c>
      <c r="F38" s="58"/>
    </row>
    <row r="39" spans="1:6" x14ac:dyDescent="0.25">
      <c r="A39" s="48">
        <f t="shared" si="0"/>
        <v>33</v>
      </c>
      <c r="B39" s="48" t="s">
        <v>364</v>
      </c>
      <c r="C39" s="51">
        <f>'FERC Form 1 Reg Liab'!D11</f>
        <v>-424727260.77999997</v>
      </c>
      <c r="D39" s="51">
        <f>'FERC Form 1 Reg Liab'!E11</f>
        <v>-389579228.89999998</v>
      </c>
      <c r="F39" s="58"/>
    </row>
    <row r="40" spans="1:6" x14ac:dyDescent="0.25">
      <c r="A40" s="48">
        <f t="shared" si="0"/>
        <v>34</v>
      </c>
      <c r="B40" s="48" t="s">
        <v>357</v>
      </c>
      <c r="C40" s="51">
        <f>'FERC Form 1 Reg Liab'!D7</f>
        <v>-976581953.3900001</v>
      </c>
      <c r="D40" s="51">
        <f>'FERC Form 1 Reg Liab'!E7</f>
        <v>-1013057521.9300001</v>
      </c>
      <c r="F40" s="58"/>
    </row>
    <row r="41" spans="1:6" x14ac:dyDescent="0.25">
      <c r="A41" s="48">
        <f t="shared" si="0"/>
        <v>35</v>
      </c>
      <c r="B41" s="48" t="s">
        <v>358</v>
      </c>
      <c r="C41" s="51">
        <f>'FERC Form 1 Reg Liab'!D21</f>
        <v>-93615823</v>
      </c>
      <c r="D41" s="51">
        <f>'FERC Form 1 Reg Liab'!E21</f>
        <v>-93615823</v>
      </c>
      <c r="F41" s="58"/>
    </row>
    <row r="42" spans="1:6" x14ac:dyDescent="0.25">
      <c r="A42" s="48">
        <f t="shared" si="0"/>
        <v>36</v>
      </c>
      <c r="B42" s="48" t="s">
        <v>359</v>
      </c>
      <c r="C42" s="52">
        <f>SUM(C37:C41)</f>
        <v>-1381624564.1600001</v>
      </c>
      <c r="D42" s="52">
        <f>SUM(D37:D41)</f>
        <v>-1387646391.5599999</v>
      </c>
    </row>
    <row r="43" spans="1:6" x14ac:dyDescent="0.25">
      <c r="A43" s="48">
        <f t="shared" si="0"/>
        <v>37</v>
      </c>
      <c r="B43" s="59"/>
      <c r="C43" s="53"/>
      <c r="D43" s="53"/>
    </row>
    <row r="44" spans="1:6" x14ac:dyDescent="0.25">
      <c r="A44" s="48">
        <f t="shared" si="0"/>
        <v>38</v>
      </c>
      <c r="B44" s="60" t="s">
        <v>360</v>
      </c>
      <c r="C44" s="61">
        <f>C34+C42</f>
        <v>-1394272144.8800001</v>
      </c>
      <c r="D44" s="61">
        <f>D34+D42</f>
        <v>-1422009729.7</v>
      </c>
    </row>
    <row r="45" spans="1:6" x14ac:dyDescent="0.25">
      <c r="A45" s="48">
        <f t="shared" si="0"/>
        <v>39</v>
      </c>
      <c r="B45" s="53"/>
      <c r="C45" s="52"/>
      <c r="D45" s="52"/>
    </row>
    <row r="46" spans="1:6" ht="13.8" thickBot="1" x14ac:dyDescent="0.3">
      <c r="A46" s="48">
        <f t="shared" si="0"/>
        <v>40</v>
      </c>
      <c r="B46" s="54" t="s">
        <v>361</v>
      </c>
      <c r="C46" s="62">
        <f>C25+C44</f>
        <v>-971927999.53000009</v>
      </c>
      <c r="D46" s="62">
        <f>D25+D44</f>
        <v>-933094999.79000008</v>
      </c>
    </row>
    <row r="47" spans="1:6" ht="13.8" thickTop="1" x14ac:dyDescent="0.25">
      <c r="A47" s="48">
        <f t="shared" si="0"/>
        <v>41</v>
      </c>
      <c r="C47" s="51"/>
      <c r="D47" s="51"/>
    </row>
    <row r="48" spans="1:6" x14ac:dyDescent="0.25">
      <c r="A48" s="48">
        <f t="shared" si="0"/>
        <v>42</v>
      </c>
      <c r="B48" s="18" t="s">
        <v>362</v>
      </c>
      <c r="C48" s="51"/>
      <c r="D48" s="51"/>
    </row>
    <row r="49" spans="1:4" x14ac:dyDescent="0.25">
      <c r="A49" s="48">
        <f t="shared" si="0"/>
        <v>43</v>
      </c>
      <c r="B49" s="18" t="s">
        <v>363</v>
      </c>
      <c r="C49" s="50">
        <f>'FERC Form 1 Reg Assets'!D259</f>
        <v>750534000.15999997</v>
      </c>
      <c r="D49" s="50">
        <f>'FERC Form 1 Reg Assets'!E259</f>
        <v>825489000.46000004</v>
      </c>
    </row>
    <row r="50" spans="1:4" x14ac:dyDescent="0.25">
      <c r="A50" s="48">
        <f t="shared" si="0"/>
        <v>44</v>
      </c>
      <c r="B50" s="18" t="s">
        <v>367</v>
      </c>
      <c r="C50" s="51">
        <f>'FERC Form 1 Reg Liab'!D100</f>
        <v>-1722461999.6899996</v>
      </c>
      <c r="D50" s="51">
        <f>'FERC Form 1 Reg Liab'!E100</f>
        <v>-1758584000.2500002</v>
      </c>
    </row>
    <row r="51" spans="1:4" ht="13.8" thickBot="1" x14ac:dyDescent="0.3">
      <c r="A51" s="48">
        <f t="shared" si="0"/>
        <v>45</v>
      </c>
      <c r="B51" s="18" t="s">
        <v>361</v>
      </c>
      <c r="C51" s="63">
        <f>SUM(C49:C50)</f>
        <v>-971927999.52999961</v>
      </c>
      <c r="D51" s="63">
        <f>SUM(D49:D50)</f>
        <v>-933094999.7900002</v>
      </c>
    </row>
    <row r="52" spans="1:4" ht="13.8" thickTop="1" x14ac:dyDescent="0.25">
      <c r="C52" s="51"/>
      <c r="D52" s="51"/>
    </row>
    <row r="53" spans="1:4" x14ac:dyDescent="0.25">
      <c r="B53" s="64" t="s">
        <v>354</v>
      </c>
      <c r="C53" s="65">
        <f>'FERC Form 1 Reg Assets'!D249-SUM(C17,C29,C31:C32,C37:C38)</f>
        <v>0</v>
      </c>
      <c r="D53" s="65">
        <f>'FERC Form 1 Reg Assets'!E249-SUM(D17,D29,D31:D32,D37:D38)</f>
        <v>0</v>
      </c>
    </row>
    <row r="54" spans="1:4" x14ac:dyDescent="0.25">
      <c r="B54" s="64" t="s">
        <v>355</v>
      </c>
      <c r="C54" s="65">
        <f>'FERC Form 1 Reg Liab'!D92-SUM(C23,C30,C33,C39:C41)</f>
        <v>0</v>
      </c>
      <c r="D54" s="65">
        <f>'FERC Form 1 Reg Liab'!E92-SUM(D23,D30,D33,D39:D41)</f>
        <v>0</v>
      </c>
    </row>
  </sheetData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zoomScale="90" zoomScaleNormal="90" workbookViewId="0">
      <pane ySplit="1" topLeftCell="A2" activePane="bottomLeft" state="frozen"/>
      <selection activeCell="C16" sqref="C16"/>
      <selection pane="bottomLeft" activeCell="C16" sqref="C16"/>
    </sheetView>
  </sheetViews>
  <sheetFormatPr defaultColWidth="9.109375" defaultRowHeight="13.2" x14ac:dyDescent="0.25"/>
  <cols>
    <col min="1" max="1" width="10" style="24" bestFit="1" customWidth="1"/>
    <col min="2" max="2" width="17.44140625" style="24" bestFit="1" customWidth="1"/>
    <col min="3" max="3" width="50.5546875" style="29" customWidth="1"/>
    <col min="4" max="5" width="24.6640625" style="9" bestFit="1" customWidth="1"/>
    <col min="6" max="6" width="9.109375" style="10"/>
    <col min="7" max="7" width="16.109375" style="10" bestFit="1" customWidth="1"/>
    <col min="8" max="8" width="9.109375" style="10"/>
    <col min="9" max="9" width="15.44140625" style="10" bestFit="1" customWidth="1"/>
    <col min="10" max="16384" width="9.109375" style="10"/>
  </cols>
  <sheetData>
    <row r="1" spans="1:5" s="6" customFormat="1" ht="13.8" x14ac:dyDescent="0.25">
      <c r="A1" s="2" t="s">
        <v>0</v>
      </c>
      <c r="B1" s="30" t="s">
        <v>85</v>
      </c>
      <c r="C1" s="31" t="s">
        <v>1</v>
      </c>
      <c r="D1" s="5">
        <v>43465</v>
      </c>
      <c r="E1" s="5">
        <v>43100</v>
      </c>
    </row>
    <row r="2" spans="1:5" x14ac:dyDescent="0.25">
      <c r="A2" s="7"/>
      <c r="B2" s="7"/>
      <c r="C2" s="8" t="s">
        <v>7</v>
      </c>
    </row>
    <row r="3" spans="1:5" x14ac:dyDescent="0.25">
      <c r="A3" s="7">
        <v>18210281</v>
      </c>
      <c r="B3" s="10" t="s">
        <v>86</v>
      </c>
      <c r="C3" s="11" t="s">
        <v>200</v>
      </c>
      <c r="D3" s="9">
        <v>45531108.810000002</v>
      </c>
      <c r="E3" s="9">
        <v>54592488.810000002</v>
      </c>
    </row>
    <row r="4" spans="1:5" x14ac:dyDescent="0.25">
      <c r="A4" s="7">
        <v>18210301</v>
      </c>
      <c r="B4" s="10" t="s">
        <v>86</v>
      </c>
      <c r="C4" s="11" t="s">
        <v>201</v>
      </c>
      <c r="D4" s="9">
        <v>1406043.66</v>
      </c>
      <c r="E4" s="9">
        <v>17667579.66</v>
      </c>
    </row>
    <row r="5" spans="1:5" x14ac:dyDescent="0.25">
      <c r="A5" s="7">
        <v>18210311</v>
      </c>
      <c r="B5" s="10" t="s">
        <v>86</v>
      </c>
      <c r="C5" s="11" t="s">
        <v>202</v>
      </c>
      <c r="D5" s="9">
        <v>24158235.699999999</v>
      </c>
      <c r="E5" s="9">
        <v>24158235.699999999</v>
      </c>
    </row>
    <row r="6" spans="1:5" x14ac:dyDescent="0.25">
      <c r="A6" s="7">
        <v>18210321</v>
      </c>
      <c r="B6" s="10" t="s">
        <v>86</v>
      </c>
      <c r="C6" s="11" t="s">
        <v>203</v>
      </c>
      <c r="D6" s="9">
        <v>10437020.220000001</v>
      </c>
      <c r="E6" s="9">
        <v>10437020.220000001</v>
      </c>
    </row>
    <row r="7" spans="1:5" x14ac:dyDescent="0.25">
      <c r="A7" s="7">
        <v>18210331</v>
      </c>
      <c r="B7" s="10" t="s">
        <v>86</v>
      </c>
      <c r="C7" s="11" t="s">
        <v>95</v>
      </c>
      <c r="D7" s="9">
        <v>12707858.34</v>
      </c>
      <c r="E7" s="9">
        <v>9437656.25</v>
      </c>
    </row>
    <row r="8" spans="1:5" x14ac:dyDescent="0.25">
      <c r="A8" s="7">
        <v>18210341</v>
      </c>
      <c r="B8" s="10" t="s">
        <v>86</v>
      </c>
      <c r="C8" s="11" t="s">
        <v>96</v>
      </c>
      <c r="D8" s="9">
        <v>12215518.98</v>
      </c>
      <c r="E8" s="9">
        <v>12215518.98</v>
      </c>
    </row>
    <row r="9" spans="1:5" x14ac:dyDescent="0.25">
      <c r="A9" s="7">
        <v>18210351</v>
      </c>
      <c r="B9" s="10" t="s">
        <v>86</v>
      </c>
      <c r="C9" s="11" t="s">
        <v>8</v>
      </c>
      <c r="D9" s="9">
        <v>11874753.6</v>
      </c>
      <c r="E9" s="9">
        <v>0</v>
      </c>
    </row>
    <row r="10" spans="1:5" x14ac:dyDescent="0.25">
      <c r="A10" s="16" t="s">
        <v>2</v>
      </c>
      <c r="B10" s="16"/>
      <c r="C10" s="13" t="s">
        <v>9</v>
      </c>
      <c r="D10" s="14">
        <f>SUM(D3:D9)</f>
        <v>118330539.31</v>
      </c>
      <c r="E10" s="14">
        <f>SUM(E3:E9)</f>
        <v>128508499.62</v>
      </c>
    </row>
    <row r="11" spans="1:5" x14ac:dyDescent="0.25">
      <c r="A11" s="7"/>
      <c r="B11" s="10"/>
      <c r="C11" s="8" t="s">
        <v>22</v>
      </c>
    </row>
    <row r="12" spans="1:5" x14ac:dyDescent="0.25">
      <c r="A12" s="7">
        <v>18230351</v>
      </c>
      <c r="B12" s="10" t="s">
        <v>87</v>
      </c>
      <c r="C12" s="11" t="s">
        <v>103</v>
      </c>
      <c r="D12" s="9">
        <v>90963509.170000002</v>
      </c>
      <c r="E12" s="9">
        <v>98051574.730000004</v>
      </c>
    </row>
    <row r="13" spans="1:5" x14ac:dyDescent="0.25">
      <c r="A13" s="16" t="s">
        <v>2</v>
      </c>
      <c r="B13" s="16"/>
      <c r="C13" s="13" t="s">
        <v>23</v>
      </c>
      <c r="D13" s="14">
        <f>D12</f>
        <v>90963509.170000002</v>
      </c>
      <c r="E13" s="14">
        <f>E12</f>
        <v>98051574.730000004</v>
      </c>
    </row>
    <row r="14" spans="1:5" x14ac:dyDescent="0.25">
      <c r="A14" s="7" t="s">
        <v>2</v>
      </c>
      <c r="B14" s="10"/>
      <c r="C14" s="8" t="s">
        <v>10</v>
      </c>
    </row>
    <row r="15" spans="1:5" x14ac:dyDescent="0.25">
      <c r="A15" s="7">
        <v>18230311</v>
      </c>
      <c r="B15" s="10" t="s">
        <v>88</v>
      </c>
      <c r="C15" s="11" t="s">
        <v>204</v>
      </c>
      <c r="D15" s="9">
        <v>32000</v>
      </c>
      <c r="E15" s="9">
        <v>30000</v>
      </c>
    </row>
    <row r="16" spans="1:5" s="32" customFormat="1" x14ac:dyDescent="0.25">
      <c r="A16" s="7">
        <v>18232221</v>
      </c>
      <c r="B16" s="10" t="s">
        <v>88</v>
      </c>
      <c r="C16" s="11" t="s">
        <v>205</v>
      </c>
      <c r="D16" s="9">
        <v>50000</v>
      </c>
      <c r="E16" s="9">
        <v>200000</v>
      </c>
    </row>
    <row r="17" spans="1:5" s="32" customFormat="1" x14ac:dyDescent="0.25">
      <c r="A17" s="7">
        <v>18231241</v>
      </c>
      <c r="B17" s="10" t="s">
        <v>88</v>
      </c>
      <c r="C17" s="11" t="s">
        <v>206</v>
      </c>
      <c r="D17" s="9">
        <v>0</v>
      </c>
      <c r="E17" s="9">
        <v>465000</v>
      </c>
    </row>
    <row r="18" spans="1:5" s="32" customFormat="1" x14ac:dyDescent="0.25">
      <c r="A18" s="7">
        <v>18231251</v>
      </c>
      <c r="B18" s="10" t="s">
        <v>88</v>
      </c>
      <c r="C18" s="11" t="s">
        <v>207</v>
      </c>
      <c r="D18" s="9">
        <v>61259.91</v>
      </c>
      <c r="E18" s="9">
        <v>61259.91</v>
      </c>
    </row>
    <row r="19" spans="1:5" s="32" customFormat="1" x14ac:dyDescent="0.25">
      <c r="A19" s="7">
        <v>18232251</v>
      </c>
      <c r="B19" s="10" t="s">
        <v>86</v>
      </c>
      <c r="C19" s="11" t="s">
        <v>208</v>
      </c>
      <c r="D19" s="9">
        <v>25495.09</v>
      </c>
      <c r="E19" s="9">
        <v>23165.34</v>
      </c>
    </row>
    <row r="20" spans="1:5" s="32" customFormat="1" x14ac:dyDescent="0.25">
      <c r="A20" s="7">
        <v>18232261</v>
      </c>
      <c r="B20" s="10" t="s">
        <v>88</v>
      </c>
      <c r="C20" s="11" t="s">
        <v>209</v>
      </c>
      <c r="D20" s="9">
        <v>160000</v>
      </c>
      <c r="E20" s="9">
        <v>150000</v>
      </c>
    </row>
    <row r="21" spans="1:5" s="32" customFormat="1" x14ac:dyDescent="0.25">
      <c r="A21" s="7">
        <v>18232271</v>
      </c>
      <c r="B21" s="10" t="s">
        <v>86</v>
      </c>
      <c r="C21" s="11" t="s">
        <v>210</v>
      </c>
      <c r="D21" s="9">
        <v>-87291.95</v>
      </c>
      <c r="E21" s="9">
        <v>250050.86</v>
      </c>
    </row>
    <row r="22" spans="1:5" s="32" customFormat="1" x14ac:dyDescent="0.25">
      <c r="A22" s="7">
        <v>18233061</v>
      </c>
      <c r="B22" s="10" t="s">
        <v>86</v>
      </c>
      <c r="C22" s="11" t="s">
        <v>211</v>
      </c>
      <c r="D22" s="9">
        <v>21000</v>
      </c>
      <c r="E22" s="9">
        <v>20000</v>
      </c>
    </row>
    <row r="23" spans="1:5" x14ac:dyDescent="0.25">
      <c r="A23" s="7">
        <v>18239171</v>
      </c>
      <c r="B23" s="10" t="s">
        <v>86</v>
      </c>
      <c r="C23" s="11" t="s">
        <v>136</v>
      </c>
      <c r="D23" s="9">
        <v>7683760.5</v>
      </c>
      <c r="E23" s="9">
        <v>8794965.7100000009</v>
      </c>
    </row>
    <row r="24" spans="1:5" x14ac:dyDescent="0.25">
      <c r="A24" s="7">
        <v>18230431</v>
      </c>
      <c r="B24" s="10" t="s">
        <v>86</v>
      </c>
      <c r="C24" s="11" t="s">
        <v>104</v>
      </c>
      <c r="D24" s="9">
        <v>-2038376.25</v>
      </c>
      <c r="E24" s="9">
        <v>-1725796.46</v>
      </c>
    </row>
    <row r="25" spans="1:5" x14ac:dyDescent="0.25">
      <c r="A25" s="12"/>
      <c r="B25" s="12"/>
      <c r="C25" s="13" t="s">
        <v>11</v>
      </c>
      <c r="D25" s="14">
        <f>SUM(D15:D24)</f>
        <v>5907847.2999999998</v>
      </c>
      <c r="E25" s="14">
        <f>SUM(E15:E24)</f>
        <v>8268645.3600000003</v>
      </c>
    </row>
    <row r="26" spans="1:5" s="32" customFormat="1" x14ac:dyDescent="0.25">
      <c r="A26" s="7">
        <v>18600911</v>
      </c>
      <c r="B26" s="10" t="s">
        <v>86</v>
      </c>
      <c r="C26" s="11" t="s">
        <v>12</v>
      </c>
      <c r="D26" s="9">
        <v>-1757319.48</v>
      </c>
      <c r="E26" s="9">
        <v>0</v>
      </c>
    </row>
    <row r="27" spans="1:5" s="32" customFormat="1" x14ac:dyDescent="0.25">
      <c r="A27" s="7">
        <v>18608001</v>
      </c>
      <c r="B27" s="10" t="s">
        <v>86</v>
      </c>
      <c r="C27" s="11" t="s">
        <v>212</v>
      </c>
      <c r="D27" s="9">
        <v>40199.760000000002</v>
      </c>
      <c r="E27" s="9">
        <v>19063.23</v>
      </c>
    </row>
    <row r="28" spans="1:5" s="32" customFormat="1" x14ac:dyDescent="0.25">
      <c r="A28" s="7">
        <v>18608011</v>
      </c>
      <c r="B28" s="10" t="s">
        <v>88</v>
      </c>
      <c r="C28" s="11" t="s">
        <v>213</v>
      </c>
      <c r="D28" s="9">
        <v>350000</v>
      </c>
      <c r="E28" s="9">
        <v>350000</v>
      </c>
    </row>
    <row r="29" spans="1:5" s="32" customFormat="1" x14ac:dyDescent="0.25">
      <c r="A29" s="7">
        <v>18608031</v>
      </c>
      <c r="B29" s="10" t="s">
        <v>86</v>
      </c>
      <c r="C29" s="11" t="s">
        <v>214</v>
      </c>
      <c r="D29" s="9">
        <v>53000</v>
      </c>
      <c r="E29" s="9">
        <v>50000</v>
      </c>
    </row>
    <row r="30" spans="1:5" s="32" customFormat="1" x14ac:dyDescent="0.25">
      <c r="A30" s="7">
        <v>18608041</v>
      </c>
      <c r="B30" s="10" t="s">
        <v>86</v>
      </c>
      <c r="C30" s="11" t="s">
        <v>215</v>
      </c>
      <c r="D30" s="9">
        <v>686475.96</v>
      </c>
      <c r="E30" s="9">
        <v>811130.78</v>
      </c>
    </row>
    <row r="31" spans="1:5" s="32" customFormat="1" x14ac:dyDescent="0.25">
      <c r="A31" s="7">
        <v>18608051</v>
      </c>
      <c r="B31" s="10" t="s">
        <v>88</v>
      </c>
      <c r="C31" s="11" t="s">
        <v>216</v>
      </c>
      <c r="D31" s="9">
        <v>6165000</v>
      </c>
      <c r="E31" s="9">
        <v>5625000</v>
      </c>
    </row>
    <row r="32" spans="1:5" s="32" customFormat="1" x14ac:dyDescent="0.25">
      <c r="A32" s="7">
        <v>18608081</v>
      </c>
      <c r="B32" s="10" t="s">
        <v>86</v>
      </c>
      <c r="C32" s="11" t="s">
        <v>217</v>
      </c>
      <c r="D32" s="9">
        <v>10000.120000000001</v>
      </c>
      <c r="E32" s="9">
        <v>10000.120000000001</v>
      </c>
    </row>
    <row r="33" spans="1:5" s="32" customFormat="1" x14ac:dyDescent="0.25">
      <c r="A33" s="7">
        <v>18608111</v>
      </c>
      <c r="B33" s="10" t="s">
        <v>88</v>
      </c>
      <c r="C33" s="11" t="s">
        <v>147</v>
      </c>
      <c r="D33" s="9">
        <v>267000</v>
      </c>
      <c r="E33" s="9">
        <v>250000</v>
      </c>
    </row>
    <row r="34" spans="1:5" x14ac:dyDescent="0.25">
      <c r="A34" s="7">
        <v>18608141</v>
      </c>
      <c r="B34" s="10" t="s">
        <v>86</v>
      </c>
      <c r="C34" s="11" t="s">
        <v>148</v>
      </c>
      <c r="D34" s="9">
        <v>1543.5</v>
      </c>
      <c r="E34" s="9">
        <v>1543.5</v>
      </c>
    </row>
    <row r="35" spans="1:5" x14ac:dyDescent="0.25">
      <c r="A35" s="7">
        <v>18608151</v>
      </c>
      <c r="B35" s="10" t="s">
        <v>88</v>
      </c>
      <c r="C35" s="11" t="s">
        <v>218</v>
      </c>
      <c r="D35" s="9">
        <v>80000</v>
      </c>
      <c r="E35" s="9">
        <v>75000</v>
      </c>
    </row>
    <row r="36" spans="1:5" x14ac:dyDescent="0.25">
      <c r="A36" s="7">
        <v>18608181</v>
      </c>
      <c r="B36" s="10" t="s">
        <v>88</v>
      </c>
      <c r="C36" s="11" t="s">
        <v>219</v>
      </c>
      <c r="D36" s="9">
        <v>53000</v>
      </c>
      <c r="E36" s="9">
        <v>50000</v>
      </c>
    </row>
    <row r="37" spans="1:5" x14ac:dyDescent="0.25">
      <c r="A37" s="7">
        <v>18608221</v>
      </c>
      <c r="B37" s="10" t="s">
        <v>88</v>
      </c>
      <c r="C37" s="11" t="s">
        <v>13</v>
      </c>
      <c r="D37" s="9">
        <v>-5686.41</v>
      </c>
      <c r="E37" s="9">
        <v>0</v>
      </c>
    </row>
    <row r="38" spans="1:5" x14ac:dyDescent="0.25">
      <c r="A38" s="7">
        <v>18608231</v>
      </c>
      <c r="B38" s="10" t="s">
        <v>86</v>
      </c>
      <c r="C38" s="11" t="s">
        <v>220</v>
      </c>
      <c r="D38" s="9">
        <v>1723970.68</v>
      </c>
      <c r="E38" s="9">
        <v>1767542.41</v>
      </c>
    </row>
    <row r="39" spans="1:5" x14ac:dyDescent="0.25">
      <c r="A39" s="7">
        <v>18608241</v>
      </c>
      <c r="B39" s="10" t="s">
        <v>88</v>
      </c>
      <c r="C39" s="11" t="s">
        <v>221</v>
      </c>
      <c r="D39" s="9">
        <v>102000</v>
      </c>
      <c r="E39" s="9">
        <v>96000</v>
      </c>
    </row>
    <row r="40" spans="1:5" x14ac:dyDescent="0.25">
      <c r="A40" s="7">
        <v>18608251</v>
      </c>
      <c r="B40" s="10" t="s">
        <v>86</v>
      </c>
      <c r="C40" s="11" t="s">
        <v>14</v>
      </c>
      <c r="D40" s="9">
        <v>98638.91</v>
      </c>
      <c r="E40" s="9">
        <v>0</v>
      </c>
    </row>
    <row r="41" spans="1:5" x14ac:dyDescent="0.25">
      <c r="A41" s="7">
        <v>18608271</v>
      </c>
      <c r="B41" s="10" t="s">
        <v>86</v>
      </c>
      <c r="C41" s="11" t="s">
        <v>222</v>
      </c>
      <c r="D41" s="9">
        <v>-105008.2</v>
      </c>
      <c r="E41" s="9">
        <v>-105008.2</v>
      </c>
    </row>
    <row r="42" spans="1:5" x14ac:dyDescent="0.25">
      <c r="A42" s="33">
        <v>18608281</v>
      </c>
      <c r="B42" s="10" t="s">
        <v>86</v>
      </c>
      <c r="C42" s="11" t="s">
        <v>149</v>
      </c>
      <c r="D42" s="9">
        <v>212724.66</v>
      </c>
      <c r="E42" s="9">
        <v>95466.6</v>
      </c>
    </row>
    <row r="43" spans="1:5" x14ac:dyDescent="0.25">
      <c r="A43" s="33">
        <v>18608291</v>
      </c>
      <c r="B43" s="10" t="s">
        <v>88</v>
      </c>
      <c r="C43" s="11" t="s">
        <v>150</v>
      </c>
      <c r="D43" s="9">
        <v>185000</v>
      </c>
      <c r="E43" s="9">
        <v>192000</v>
      </c>
    </row>
    <row r="44" spans="1:5" x14ac:dyDescent="0.25">
      <c r="A44" s="33">
        <v>18608451</v>
      </c>
      <c r="B44" s="10" t="s">
        <v>88</v>
      </c>
      <c r="C44" s="11" t="s">
        <v>151</v>
      </c>
      <c r="D44" s="9">
        <v>45000</v>
      </c>
      <c r="E44" s="9">
        <v>45000</v>
      </c>
    </row>
    <row r="45" spans="1:5" x14ac:dyDescent="0.25">
      <c r="A45" s="16" t="s">
        <v>2</v>
      </c>
      <c r="B45" s="16"/>
      <c r="C45" s="13" t="s">
        <v>15</v>
      </c>
      <c r="D45" s="14">
        <f>SUM(D26:D44)</f>
        <v>8205539.5</v>
      </c>
      <c r="E45" s="14">
        <f>SUM(E26:E44)</f>
        <v>9332738.4399999995</v>
      </c>
    </row>
    <row r="46" spans="1:5" s="6" customFormat="1" x14ac:dyDescent="0.25">
      <c r="A46" s="12"/>
      <c r="B46" s="12"/>
      <c r="C46" s="13" t="s">
        <v>16</v>
      </c>
      <c r="D46" s="14">
        <f>D25+D45</f>
        <v>14113386.800000001</v>
      </c>
      <c r="E46" s="14">
        <f>E25+E45</f>
        <v>17601383.800000001</v>
      </c>
    </row>
    <row r="47" spans="1:5" x14ac:dyDescent="0.25">
      <c r="A47" s="7" t="s">
        <v>2</v>
      </c>
      <c r="B47" s="7"/>
      <c r="C47" s="8" t="s">
        <v>17</v>
      </c>
    </row>
    <row r="48" spans="1:5" x14ac:dyDescent="0.25">
      <c r="A48" s="7">
        <v>18237112</v>
      </c>
      <c r="B48" s="10" t="s">
        <v>86</v>
      </c>
      <c r="C48" s="11" t="s">
        <v>110</v>
      </c>
      <c r="D48" s="9">
        <v>5107.6499999999996</v>
      </c>
      <c r="E48" s="9">
        <v>5107.6499999999996</v>
      </c>
    </row>
    <row r="49" spans="1:5" x14ac:dyDescent="0.25">
      <c r="A49" s="7">
        <v>18239042</v>
      </c>
      <c r="B49" s="10" t="s">
        <v>86</v>
      </c>
      <c r="C49" s="11" t="s">
        <v>133</v>
      </c>
      <c r="D49" s="9">
        <v>57249415.600000001</v>
      </c>
      <c r="E49" s="9">
        <v>71687912.319999993</v>
      </c>
    </row>
    <row r="50" spans="1:5" x14ac:dyDescent="0.25">
      <c r="A50" s="15">
        <v>18230312</v>
      </c>
      <c r="B50" s="10" t="s">
        <v>86</v>
      </c>
      <c r="C50" s="11" t="s">
        <v>102</v>
      </c>
      <c r="D50" s="9">
        <v>-23136973.710000001</v>
      </c>
      <c r="E50" s="9">
        <v>-28972196.91</v>
      </c>
    </row>
    <row r="51" spans="1:5" x14ac:dyDescent="0.25">
      <c r="A51" s="16" t="s">
        <v>2</v>
      </c>
      <c r="B51" s="16"/>
      <c r="C51" s="13" t="s">
        <v>18</v>
      </c>
      <c r="D51" s="14">
        <f>SUM(D48:D50)</f>
        <v>34117549.539999999</v>
      </c>
      <c r="E51" s="14">
        <f>SUM(E48:E50)</f>
        <v>42720823.060000002</v>
      </c>
    </row>
    <row r="52" spans="1:5" x14ac:dyDescent="0.25">
      <c r="A52" s="1">
        <v>18608002</v>
      </c>
      <c r="B52" s="10" t="s">
        <v>86</v>
      </c>
      <c r="C52" s="11" t="s">
        <v>223</v>
      </c>
      <c r="D52" s="9">
        <v>296497.46000000002</v>
      </c>
      <c r="E52" s="9">
        <v>252675.94</v>
      </c>
    </row>
    <row r="53" spans="1:5" x14ac:dyDescent="0.25">
      <c r="A53" s="1">
        <v>18608012</v>
      </c>
      <c r="B53" s="10" t="s">
        <v>88</v>
      </c>
      <c r="C53" s="11" t="s">
        <v>224</v>
      </c>
      <c r="D53" s="9">
        <v>100000</v>
      </c>
      <c r="E53" s="9">
        <v>100000</v>
      </c>
    </row>
    <row r="54" spans="1:5" x14ac:dyDescent="0.25">
      <c r="A54" s="7">
        <v>18608062</v>
      </c>
      <c r="B54" s="10" t="s">
        <v>86</v>
      </c>
      <c r="C54" s="11" t="s">
        <v>225</v>
      </c>
      <c r="D54" s="9">
        <v>-21316268.920000002</v>
      </c>
      <c r="E54" s="9">
        <v>-21301771.640000001</v>
      </c>
    </row>
    <row r="55" spans="1:5" x14ac:dyDescent="0.25">
      <c r="A55" s="7">
        <v>18608112</v>
      </c>
      <c r="B55" s="10" t="s">
        <v>86</v>
      </c>
      <c r="C55" s="11" t="s">
        <v>226</v>
      </c>
      <c r="D55" s="9">
        <v>803658.59</v>
      </c>
      <c r="E55" s="9">
        <v>467714.99</v>
      </c>
    </row>
    <row r="56" spans="1:5" x14ac:dyDescent="0.25">
      <c r="A56" s="7">
        <v>18608212</v>
      </c>
      <c r="B56" s="10" t="s">
        <v>86</v>
      </c>
      <c r="C56" s="11" t="s">
        <v>227</v>
      </c>
      <c r="D56" s="9">
        <v>25491.68</v>
      </c>
      <c r="E56" s="9">
        <v>14784.31</v>
      </c>
    </row>
    <row r="57" spans="1:5" x14ac:dyDescent="0.25">
      <c r="A57" s="7">
        <v>18608312</v>
      </c>
      <c r="B57" s="10" t="s">
        <v>86</v>
      </c>
      <c r="C57" s="11" t="s">
        <v>228</v>
      </c>
      <c r="D57" s="9">
        <v>16333.92</v>
      </c>
      <c r="E57" s="9">
        <v>9706.52</v>
      </c>
    </row>
    <row r="58" spans="1:5" x14ac:dyDescent="0.25">
      <c r="A58" s="7">
        <v>18608612</v>
      </c>
      <c r="B58" s="10" t="s">
        <v>86</v>
      </c>
      <c r="C58" s="11" t="s">
        <v>229</v>
      </c>
      <c r="D58" s="9">
        <v>76257.679999999993</v>
      </c>
      <c r="E58" s="9">
        <v>30496.799999999999</v>
      </c>
    </row>
    <row r="59" spans="1:5" x14ac:dyDescent="0.25">
      <c r="A59" s="7">
        <v>18608712</v>
      </c>
      <c r="B59" s="10" t="s">
        <v>86</v>
      </c>
      <c r="C59" s="11" t="s">
        <v>230</v>
      </c>
      <c r="D59" s="9">
        <v>8409.15</v>
      </c>
      <c r="E59" s="9">
        <v>7779.15</v>
      </c>
    </row>
    <row r="60" spans="1:5" x14ac:dyDescent="0.25">
      <c r="A60" s="15">
        <v>18609402</v>
      </c>
      <c r="B60" s="10" t="s">
        <v>86</v>
      </c>
      <c r="C60" s="11" t="s">
        <v>231</v>
      </c>
      <c r="D60" s="9">
        <v>-894661.47</v>
      </c>
      <c r="E60" s="9">
        <v>-499235.72</v>
      </c>
    </row>
    <row r="61" spans="1:5" x14ac:dyDescent="0.25">
      <c r="A61" s="7">
        <v>18609422</v>
      </c>
      <c r="B61" s="10" t="s">
        <v>88</v>
      </c>
      <c r="C61" s="11" t="s">
        <v>232</v>
      </c>
      <c r="D61" s="9">
        <v>26000000</v>
      </c>
      <c r="E61" s="9">
        <v>23000000</v>
      </c>
    </row>
    <row r="62" spans="1:5" x14ac:dyDescent="0.25">
      <c r="A62" s="7">
        <v>18609432</v>
      </c>
      <c r="B62" s="10" t="s">
        <v>86</v>
      </c>
      <c r="C62" s="11" t="s">
        <v>233</v>
      </c>
      <c r="D62" s="9">
        <v>4827450.34</v>
      </c>
      <c r="E62" s="9">
        <v>2666214.1800000002</v>
      </c>
    </row>
    <row r="63" spans="1:5" x14ac:dyDescent="0.25">
      <c r="A63" s="15">
        <v>18609512</v>
      </c>
      <c r="B63" s="10" t="s">
        <v>86</v>
      </c>
      <c r="C63" s="11" t="s">
        <v>152</v>
      </c>
      <c r="D63" s="9">
        <v>66428.639999999999</v>
      </c>
      <c r="E63" s="9">
        <v>66428.639999999999</v>
      </c>
    </row>
    <row r="64" spans="1:5" x14ac:dyDescent="0.25">
      <c r="A64" s="7">
        <v>18609532</v>
      </c>
      <c r="B64" s="10" t="s">
        <v>86</v>
      </c>
      <c r="C64" s="11" t="s">
        <v>234</v>
      </c>
      <c r="D64" s="9">
        <v>1364254.66</v>
      </c>
      <c r="E64" s="9">
        <v>644675.18000000005</v>
      </c>
    </row>
    <row r="65" spans="1:5" x14ac:dyDescent="0.25">
      <c r="A65" s="7">
        <v>18609542</v>
      </c>
      <c r="B65" s="10" t="s">
        <v>86</v>
      </c>
      <c r="C65" s="11" t="s">
        <v>235</v>
      </c>
      <c r="D65" s="9">
        <v>98393.21</v>
      </c>
      <c r="E65" s="9">
        <v>10171.17</v>
      </c>
    </row>
    <row r="66" spans="1:5" x14ac:dyDescent="0.25">
      <c r="A66" s="7">
        <v>18609572</v>
      </c>
      <c r="B66" s="10" t="s">
        <v>88</v>
      </c>
      <c r="C66" s="11" t="s">
        <v>236</v>
      </c>
      <c r="D66" s="9">
        <v>1244425</v>
      </c>
      <c r="E66" s="9">
        <v>640000</v>
      </c>
    </row>
    <row r="67" spans="1:5" x14ac:dyDescent="0.25">
      <c r="A67" s="7">
        <v>18609582</v>
      </c>
      <c r="B67" s="10" t="s">
        <v>88</v>
      </c>
      <c r="C67" s="11" t="s">
        <v>237</v>
      </c>
      <c r="D67" s="9">
        <v>550500</v>
      </c>
      <c r="E67" s="9">
        <v>556500</v>
      </c>
    </row>
    <row r="68" spans="1:5" x14ac:dyDescent="0.25">
      <c r="A68" s="7">
        <v>18609592</v>
      </c>
      <c r="B68" s="10" t="s">
        <v>88</v>
      </c>
      <c r="C68" s="11" t="s">
        <v>238</v>
      </c>
      <c r="D68" s="9">
        <v>2475000</v>
      </c>
      <c r="E68" s="9">
        <v>2475000</v>
      </c>
    </row>
    <row r="69" spans="1:5" x14ac:dyDescent="0.25">
      <c r="A69" s="7">
        <v>18609602</v>
      </c>
      <c r="B69" s="10" t="s">
        <v>88</v>
      </c>
      <c r="C69" s="11" t="s">
        <v>239</v>
      </c>
      <c r="D69" s="9">
        <v>239000</v>
      </c>
      <c r="E69" s="9">
        <v>212200</v>
      </c>
    </row>
    <row r="70" spans="1:5" x14ac:dyDescent="0.25">
      <c r="A70" s="7">
        <v>18609622</v>
      </c>
      <c r="B70" s="10" t="s">
        <v>88</v>
      </c>
      <c r="C70" s="11" t="s">
        <v>240</v>
      </c>
      <c r="D70" s="9">
        <v>1270000</v>
      </c>
      <c r="E70" s="9">
        <v>1270000</v>
      </c>
    </row>
    <row r="71" spans="1:5" x14ac:dyDescent="0.25">
      <c r="A71" s="7">
        <v>18609642</v>
      </c>
      <c r="B71" s="10" t="s">
        <v>88</v>
      </c>
      <c r="C71" s="11" t="s">
        <v>241</v>
      </c>
      <c r="D71" s="9">
        <v>7600000</v>
      </c>
      <c r="E71" s="9">
        <v>7300000</v>
      </c>
    </row>
    <row r="72" spans="1:5" x14ac:dyDescent="0.25">
      <c r="A72" s="7">
        <v>18609652</v>
      </c>
      <c r="B72" s="10" t="s">
        <v>88</v>
      </c>
      <c r="C72" s="11" t="s">
        <v>153</v>
      </c>
      <c r="D72" s="9">
        <v>2180000</v>
      </c>
      <c r="E72" s="9">
        <v>2380000</v>
      </c>
    </row>
    <row r="73" spans="1:5" x14ac:dyDescent="0.25">
      <c r="A73" s="7">
        <v>18609662</v>
      </c>
      <c r="B73" s="10" t="s">
        <v>88</v>
      </c>
      <c r="C73" s="11" t="s">
        <v>242</v>
      </c>
      <c r="D73" s="9">
        <v>611800</v>
      </c>
      <c r="E73" s="9">
        <v>484500</v>
      </c>
    </row>
    <row r="74" spans="1:5" x14ac:dyDescent="0.25">
      <c r="A74" s="7">
        <v>18609672</v>
      </c>
      <c r="B74" s="10" t="s">
        <v>88</v>
      </c>
      <c r="C74" s="11" t="s">
        <v>243</v>
      </c>
      <c r="D74" s="9">
        <v>215000</v>
      </c>
      <c r="E74" s="9">
        <v>200000</v>
      </c>
    </row>
    <row r="75" spans="1:5" x14ac:dyDescent="0.25">
      <c r="A75" s="7">
        <v>18609682</v>
      </c>
      <c r="B75" s="10" t="s">
        <v>88</v>
      </c>
      <c r="C75" s="11" t="s">
        <v>244</v>
      </c>
      <c r="D75" s="9">
        <v>149000</v>
      </c>
      <c r="E75" s="9">
        <v>140000</v>
      </c>
    </row>
    <row r="76" spans="1:5" x14ac:dyDescent="0.25">
      <c r="A76" s="7">
        <v>18609692</v>
      </c>
      <c r="B76" s="10" t="s">
        <v>88</v>
      </c>
      <c r="C76" s="11" t="s">
        <v>245</v>
      </c>
      <c r="D76" s="9">
        <v>107000</v>
      </c>
      <c r="E76" s="9">
        <v>100000</v>
      </c>
    </row>
    <row r="77" spans="1:5" s="6" customFormat="1" x14ac:dyDescent="0.25">
      <c r="A77" s="12" t="s">
        <v>2</v>
      </c>
      <c r="B77" s="12"/>
      <c r="C77" s="13" t="s">
        <v>19</v>
      </c>
      <c r="D77" s="14">
        <f>SUM(D52:D76)</f>
        <v>28113969.940000001</v>
      </c>
      <c r="E77" s="14">
        <f>SUM(E52:E76)</f>
        <v>21227839.519999996</v>
      </c>
    </row>
    <row r="78" spans="1:5" s="6" customFormat="1" x14ac:dyDescent="0.25">
      <c r="A78" s="34" t="s">
        <v>2</v>
      </c>
      <c r="B78" s="34"/>
      <c r="C78" s="8" t="s">
        <v>20</v>
      </c>
      <c r="D78" s="23">
        <f>D77+D51</f>
        <v>62231519.480000004</v>
      </c>
      <c r="E78" s="23">
        <f>E77+E51</f>
        <v>63948662.579999998</v>
      </c>
    </row>
    <row r="79" spans="1:5" s="6" customFormat="1" x14ac:dyDescent="0.25">
      <c r="A79" s="12"/>
      <c r="B79" s="12"/>
      <c r="C79" s="13" t="s">
        <v>21</v>
      </c>
      <c r="D79" s="14">
        <f>D78+D46</f>
        <v>76344906.280000001</v>
      </c>
      <c r="E79" s="14">
        <f>E78+E46</f>
        <v>81550046.379999995</v>
      </c>
    </row>
    <row r="80" spans="1:5" s="6" customFormat="1" x14ac:dyDescent="0.25">
      <c r="A80" s="34"/>
      <c r="B80" s="34"/>
      <c r="C80" s="8" t="s">
        <v>40</v>
      </c>
      <c r="D80" s="9"/>
      <c r="E80" s="9"/>
    </row>
    <row r="81" spans="1:7" s="6" customFormat="1" x14ac:dyDescent="0.25">
      <c r="A81" s="7">
        <v>18232301</v>
      </c>
      <c r="B81" s="10" t="s">
        <v>87</v>
      </c>
      <c r="C81" s="11" t="s">
        <v>108</v>
      </c>
      <c r="D81" s="9">
        <v>59411377.369999997</v>
      </c>
      <c r="E81" s="9">
        <v>62954125.369999997</v>
      </c>
    </row>
    <row r="82" spans="1:7" s="6" customFormat="1" x14ac:dyDescent="0.25">
      <c r="A82" s="7">
        <v>18232311</v>
      </c>
      <c r="B82" s="10" t="s">
        <v>87</v>
      </c>
      <c r="C82" s="11" t="s">
        <v>109</v>
      </c>
      <c r="D82" s="9">
        <v>12681984</v>
      </c>
      <c r="E82" s="9">
        <v>13369404</v>
      </c>
    </row>
    <row r="83" spans="1:7" s="6" customFormat="1" x14ac:dyDescent="0.25">
      <c r="A83" s="7">
        <v>25300201</v>
      </c>
      <c r="B83" s="10" t="s">
        <v>88</v>
      </c>
      <c r="C83" s="11" t="s">
        <v>259</v>
      </c>
      <c r="D83" s="9">
        <v>-5072321</v>
      </c>
      <c r="E83" s="9">
        <v>-5348993</v>
      </c>
    </row>
    <row r="84" spans="1:7" s="6" customFormat="1" x14ac:dyDescent="0.25">
      <c r="A84" s="12"/>
      <c r="B84" s="12"/>
      <c r="C84" s="13" t="s">
        <v>41</v>
      </c>
      <c r="D84" s="14">
        <f>SUM(D81:D83)</f>
        <v>67021040.370000005</v>
      </c>
      <c r="E84" s="14">
        <f>SUM(E81:E83)</f>
        <v>70974536.370000005</v>
      </c>
      <c r="G84" s="18"/>
    </row>
    <row r="85" spans="1:7" s="6" customFormat="1" x14ac:dyDescent="0.25">
      <c r="A85" s="15"/>
      <c r="B85" s="15"/>
      <c r="C85" s="8" t="s">
        <v>50</v>
      </c>
      <c r="D85" s="9"/>
      <c r="E85" s="9"/>
      <c r="G85" s="18"/>
    </row>
    <row r="86" spans="1:7" s="6" customFormat="1" x14ac:dyDescent="0.25">
      <c r="A86" s="1">
        <v>18238142</v>
      </c>
      <c r="B86" s="10" t="s">
        <v>88</v>
      </c>
      <c r="C86" s="11" t="s">
        <v>262</v>
      </c>
      <c r="D86" s="9">
        <v>8679562.2799999993</v>
      </c>
      <c r="E86" s="9">
        <v>48106199.670000002</v>
      </c>
      <c r="G86" s="18"/>
    </row>
    <row r="87" spans="1:7" s="6" customFormat="1" x14ac:dyDescent="0.25">
      <c r="A87" s="1">
        <v>18238151</v>
      </c>
      <c r="B87" s="10" t="s">
        <v>88</v>
      </c>
      <c r="C87" s="11" t="s">
        <v>263</v>
      </c>
      <c r="D87" s="9">
        <v>0</v>
      </c>
      <c r="E87" s="9">
        <v>11496655.73</v>
      </c>
      <c r="G87" s="18"/>
    </row>
    <row r="88" spans="1:7" s="6" customFormat="1" x14ac:dyDescent="0.25">
      <c r="A88" s="1">
        <v>18238152</v>
      </c>
      <c r="B88" s="10" t="s">
        <v>88</v>
      </c>
      <c r="C88" s="11" t="s">
        <v>264</v>
      </c>
      <c r="D88" s="9">
        <v>0</v>
      </c>
      <c r="E88" s="9">
        <v>639327.88</v>
      </c>
      <c r="G88" s="18"/>
    </row>
    <row r="89" spans="1:7" s="6" customFormat="1" x14ac:dyDescent="0.25">
      <c r="A89" s="1">
        <v>18238191</v>
      </c>
      <c r="B89" s="10" t="s">
        <v>88</v>
      </c>
      <c r="C89" s="11" t="s">
        <v>265</v>
      </c>
      <c r="D89" s="9">
        <v>516633.15</v>
      </c>
      <c r="E89" s="9">
        <v>246821.82</v>
      </c>
      <c r="G89" s="18"/>
    </row>
    <row r="90" spans="1:7" s="6" customFormat="1" x14ac:dyDescent="0.25">
      <c r="A90" s="1">
        <v>18238161</v>
      </c>
      <c r="B90" s="10" t="s">
        <v>88</v>
      </c>
      <c r="C90" s="11" t="s">
        <v>266</v>
      </c>
      <c r="D90" s="9">
        <v>0</v>
      </c>
      <c r="E90" s="9">
        <v>451853.74</v>
      </c>
      <c r="G90" s="18"/>
    </row>
    <row r="91" spans="1:7" s="6" customFormat="1" x14ac:dyDescent="0.25">
      <c r="A91" s="1">
        <v>18238162</v>
      </c>
      <c r="B91" s="10" t="s">
        <v>88</v>
      </c>
      <c r="C91" s="11" t="s">
        <v>267</v>
      </c>
      <c r="D91" s="9">
        <v>2056030.58</v>
      </c>
      <c r="E91" s="9">
        <v>2416073.61</v>
      </c>
      <c r="G91" s="18"/>
    </row>
    <row r="92" spans="1:7" s="6" customFormat="1" x14ac:dyDescent="0.25">
      <c r="A92" s="1">
        <v>18238171</v>
      </c>
      <c r="B92" s="10" t="s">
        <v>88</v>
      </c>
      <c r="C92" s="11" t="s">
        <v>268</v>
      </c>
      <c r="D92" s="9">
        <v>0</v>
      </c>
      <c r="E92" s="9">
        <v>515962.22</v>
      </c>
      <c r="G92" s="18"/>
    </row>
    <row r="93" spans="1:7" s="6" customFormat="1" x14ac:dyDescent="0.25">
      <c r="A93" s="1">
        <v>18238172</v>
      </c>
      <c r="B93" s="10" t="s">
        <v>88</v>
      </c>
      <c r="C93" s="11" t="s">
        <v>269</v>
      </c>
      <c r="D93" s="9">
        <v>0</v>
      </c>
      <c r="E93" s="9">
        <v>445445.85</v>
      </c>
    </row>
    <row r="94" spans="1:7" s="6" customFormat="1" x14ac:dyDescent="0.25">
      <c r="A94" s="1">
        <v>18238181</v>
      </c>
      <c r="B94" s="10" t="s">
        <v>88</v>
      </c>
      <c r="C94" s="11" t="s">
        <v>270</v>
      </c>
      <c r="D94" s="9">
        <v>1498426.63</v>
      </c>
      <c r="E94" s="9">
        <v>313287.15999999997</v>
      </c>
    </row>
    <row r="95" spans="1:7" s="6" customFormat="1" x14ac:dyDescent="0.25">
      <c r="A95" s="1">
        <v>18238221</v>
      </c>
      <c r="B95" s="10" t="s">
        <v>88</v>
      </c>
      <c r="C95" s="11" t="s">
        <v>51</v>
      </c>
      <c r="D95" s="9">
        <v>4793.1899999999996</v>
      </c>
      <c r="E95" s="9">
        <v>0</v>
      </c>
    </row>
    <row r="96" spans="1:7" s="6" customFormat="1" x14ac:dyDescent="0.25">
      <c r="A96" s="1">
        <v>18239092</v>
      </c>
      <c r="B96" s="10" t="s">
        <v>88</v>
      </c>
      <c r="C96" s="11" t="s">
        <v>271</v>
      </c>
      <c r="D96" s="9">
        <v>0</v>
      </c>
      <c r="E96" s="9">
        <v>9277910.6300000008</v>
      </c>
    </row>
    <row r="97" spans="1:9" s="6" customFormat="1" x14ac:dyDescent="0.25">
      <c r="A97" s="15">
        <v>18239081</v>
      </c>
      <c r="B97" s="10" t="s">
        <v>88</v>
      </c>
      <c r="C97" s="11" t="s">
        <v>272</v>
      </c>
      <c r="D97" s="9">
        <v>0</v>
      </c>
      <c r="E97" s="9">
        <v>4257903.24</v>
      </c>
    </row>
    <row r="98" spans="1:9" s="6" customFormat="1" x14ac:dyDescent="0.25">
      <c r="A98" s="15">
        <v>18239082</v>
      </c>
      <c r="B98" s="10" t="s">
        <v>88</v>
      </c>
      <c r="C98" s="11" t="s">
        <v>273</v>
      </c>
      <c r="D98" s="9">
        <v>25754332.780000001</v>
      </c>
      <c r="E98" s="9">
        <v>12049034.529999999</v>
      </c>
    </row>
    <row r="99" spans="1:9" s="6" customFormat="1" x14ac:dyDescent="0.25">
      <c r="A99" s="15">
        <v>18239091</v>
      </c>
      <c r="B99" s="10" t="s">
        <v>88</v>
      </c>
      <c r="C99" s="11" t="s">
        <v>274</v>
      </c>
      <c r="D99" s="9">
        <v>0</v>
      </c>
      <c r="E99" s="9">
        <v>4071075.57</v>
      </c>
    </row>
    <row r="100" spans="1:9" s="6" customFormat="1" x14ac:dyDescent="0.25">
      <c r="A100" s="15">
        <v>18237161</v>
      </c>
      <c r="B100" s="10" t="s">
        <v>88</v>
      </c>
      <c r="C100" s="11" t="s">
        <v>111</v>
      </c>
      <c r="D100" s="9">
        <v>0</v>
      </c>
      <c r="E100" s="9">
        <v>0</v>
      </c>
    </row>
    <row r="101" spans="1:9" s="6" customFormat="1" x14ac:dyDescent="0.25">
      <c r="A101" s="15">
        <v>18237171</v>
      </c>
      <c r="B101" s="10" t="s">
        <v>88</v>
      </c>
      <c r="C101" s="11" t="s">
        <v>275</v>
      </c>
      <c r="D101" s="9">
        <v>0</v>
      </c>
      <c r="E101" s="9">
        <v>0</v>
      </c>
    </row>
    <row r="102" spans="1:9" s="6" customFormat="1" x14ac:dyDescent="0.25">
      <c r="A102" s="15">
        <v>18237181</v>
      </c>
      <c r="B102" s="10" t="s">
        <v>88</v>
      </c>
      <c r="C102" s="11" t="s">
        <v>276</v>
      </c>
      <c r="D102" s="9">
        <v>232.69</v>
      </c>
      <c r="E102" s="9">
        <v>0</v>
      </c>
    </row>
    <row r="103" spans="1:9" s="6" customFormat="1" x14ac:dyDescent="0.25">
      <c r="A103" s="15">
        <v>18237191</v>
      </c>
      <c r="B103" s="10" t="s">
        <v>88</v>
      </c>
      <c r="C103" s="11" t="s">
        <v>112</v>
      </c>
      <c r="D103" s="9">
        <v>2572.84</v>
      </c>
      <c r="E103" s="9">
        <v>0</v>
      </c>
    </row>
    <row r="104" spans="1:9" s="6" customFormat="1" x14ac:dyDescent="0.25">
      <c r="A104" s="15">
        <v>18237201</v>
      </c>
      <c r="B104" s="10" t="s">
        <v>88</v>
      </c>
      <c r="C104" s="11" t="s">
        <v>113</v>
      </c>
      <c r="D104" s="9">
        <v>5245012.28</v>
      </c>
      <c r="E104" s="9">
        <v>0</v>
      </c>
    </row>
    <row r="105" spans="1:9" s="6" customFormat="1" x14ac:dyDescent="0.25">
      <c r="A105" s="15">
        <v>18237231</v>
      </c>
      <c r="B105" s="10" t="s">
        <v>88</v>
      </c>
      <c r="C105" s="11" t="s">
        <v>116</v>
      </c>
      <c r="D105" s="9">
        <v>0</v>
      </c>
      <c r="E105" s="9">
        <v>0</v>
      </c>
    </row>
    <row r="106" spans="1:9" s="6" customFormat="1" x14ac:dyDescent="0.25">
      <c r="A106" s="15">
        <v>18237251</v>
      </c>
      <c r="B106" s="10" t="s">
        <v>88</v>
      </c>
      <c r="C106" s="11" t="s">
        <v>277</v>
      </c>
      <c r="D106" s="9">
        <v>2468307.38</v>
      </c>
      <c r="E106" s="9">
        <v>0</v>
      </c>
    </row>
    <row r="107" spans="1:9" s="6" customFormat="1" x14ac:dyDescent="0.25">
      <c r="A107" s="15">
        <v>18237261</v>
      </c>
      <c r="B107" s="10" t="s">
        <v>88</v>
      </c>
      <c r="C107" s="11" t="s">
        <v>278</v>
      </c>
      <c r="D107" s="9">
        <v>0</v>
      </c>
      <c r="E107" s="9">
        <v>0</v>
      </c>
      <c r="I107" s="35"/>
    </row>
    <row r="108" spans="1:9" s="6" customFormat="1" x14ac:dyDescent="0.25">
      <c r="A108" s="15">
        <v>18237311</v>
      </c>
      <c r="B108" s="10" t="s">
        <v>88</v>
      </c>
      <c r="C108" s="11" t="s">
        <v>279</v>
      </c>
      <c r="D108" s="9">
        <v>261382.18</v>
      </c>
      <c r="E108" s="9">
        <v>0</v>
      </c>
      <c r="I108" s="35"/>
    </row>
    <row r="109" spans="1:9" s="6" customFormat="1" x14ac:dyDescent="0.25">
      <c r="A109" s="15">
        <v>18237321</v>
      </c>
      <c r="B109" s="10" t="s">
        <v>88</v>
      </c>
      <c r="C109" s="11" t="s">
        <v>280</v>
      </c>
      <c r="D109" s="9">
        <v>148528.34</v>
      </c>
      <c r="E109" s="9">
        <v>0</v>
      </c>
      <c r="I109" s="35"/>
    </row>
    <row r="110" spans="1:9" s="6" customFormat="1" x14ac:dyDescent="0.25">
      <c r="A110" s="15">
        <v>18237341</v>
      </c>
      <c r="B110" s="10" t="s">
        <v>88</v>
      </c>
      <c r="C110" s="11" t="s">
        <v>281</v>
      </c>
      <c r="D110" s="9">
        <v>0</v>
      </c>
      <c r="E110" s="9">
        <v>0</v>
      </c>
      <c r="I110" s="35"/>
    </row>
    <row r="111" spans="1:9" s="6" customFormat="1" x14ac:dyDescent="0.25">
      <c r="A111" s="15">
        <v>18237351</v>
      </c>
      <c r="B111" s="10" t="s">
        <v>88</v>
      </c>
      <c r="C111" s="11" t="s">
        <v>282</v>
      </c>
      <c r="D111" s="9">
        <v>0</v>
      </c>
      <c r="E111" s="9">
        <v>0</v>
      </c>
    </row>
    <row r="112" spans="1:9" s="6" customFormat="1" x14ac:dyDescent="0.25">
      <c r="A112" s="15">
        <v>18237361</v>
      </c>
      <c r="B112" s="10" t="s">
        <v>88</v>
      </c>
      <c r="C112" s="11" t="s">
        <v>283</v>
      </c>
      <c r="D112" s="9">
        <v>44895.61</v>
      </c>
      <c r="E112" s="9">
        <v>0</v>
      </c>
    </row>
    <row r="113" spans="1:5" s="6" customFormat="1" x14ac:dyDescent="0.25">
      <c r="A113" s="15">
        <v>18237401</v>
      </c>
      <c r="B113" s="10" t="s">
        <v>88</v>
      </c>
      <c r="C113" s="11" t="s">
        <v>284</v>
      </c>
      <c r="D113" s="9">
        <v>33274.32</v>
      </c>
      <c r="E113" s="9">
        <v>0</v>
      </c>
    </row>
    <row r="114" spans="1:5" s="6" customFormat="1" x14ac:dyDescent="0.25">
      <c r="A114" s="15">
        <v>18237402</v>
      </c>
      <c r="B114" s="10" t="s">
        <v>88</v>
      </c>
      <c r="C114" s="11" t="s">
        <v>285</v>
      </c>
      <c r="D114" s="9">
        <v>0</v>
      </c>
      <c r="E114" s="9">
        <v>0</v>
      </c>
    </row>
    <row r="115" spans="1:5" s="6" customFormat="1" x14ac:dyDescent="0.25">
      <c r="A115" s="15">
        <v>18237211</v>
      </c>
      <c r="B115" s="10" t="s">
        <v>88</v>
      </c>
      <c r="C115" s="11" t="s">
        <v>114</v>
      </c>
      <c r="D115" s="9">
        <v>1472859</v>
      </c>
      <c r="E115" s="9">
        <v>23158.12</v>
      </c>
    </row>
    <row r="116" spans="1:5" s="6" customFormat="1" x14ac:dyDescent="0.25">
      <c r="A116" s="15">
        <v>18237221</v>
      </c>
      <c r="B116" s="10" t="s">
        <v>88</v>
      </c>
      <c r="C116" s="11" t="s">
        <v>115</v>
      </c>
      <c r="D116" s="9">
        <v>1866510.07</v>
      </c>
      <c r="E116" s="9">
        <v>94681.86</v>
      </c>
    </row>
    <row r="117" spans="1:5" s="6" customFormat="1" x14ac:dyDescent="0.25">
      <c r="A117" s="15">
        <v>18237271</v>
      </c>
      <c r="B117" s="10" t="s">
        <v>88</v>
      </c>
      <c r="C117" s="11" t="s">
        <v>117</v>
      </c>
      <c r="D117" s="9">
        <v>0</v>
      </c>
      <c r="E117" s="9">
        <v>133361.39000000001</v>
      </c>
    </row>
    <row r="118" spans="1:5" s="6" customFormat="1" x14ac:dyDescent="0.25">
      <c r="A118" s="15">
        <v>18237281</v>
      </c>
      <c r="B118" s="10" t="s">
        <v>88</v>
      </c>
      <c r="C118" s="11" t="s">
        <v>118</v>
      </c>
      <c r="D118" s="9">
        <v>2784489.88</v>
      </c>
      <c r="E118" s="9">
        <v>129130.56</v>
      </c>
    </row>
    <row r="119" spans="1:5" s="6" customFormat="1" x14ac:dyDescent="0.25">
      <c r="A119" s="15">
        <v>18237331</v>
      </c>
      <c r="B119" s="10" t="s">
        <v>88</v>
      </c>
      <c r="C119" s="11" t="s">
        <v>120</v>
      </c>
      <c r="D119" s="9">
        <v>77573.17</v>
      </c>
      <c r="E119" s="9">
        <v>126.81</v>
      </c>
    </row>
    <row r="120" spans="1:5" s="6" customFormat="1" x14ac:dyDescent="0.25">
      <c r="A120" s="15">
        <v>18237381</v>
      </c>
      <c r="B120" s="10" t="s">
        <v>88</v>
      </c>
      <c r="C120" s="11" t="s">
        <v>121</v>
      </c>
      <c r="D120" s="9">
        <v>0</v>
      </c>
      <c r="E120" s="9">
        <v>233.94</v>
      </c>
    </row>
    <row r="121" spans="1:5" s="6" customFormat="1" x14ac:dyDescent="0.25">
      <c r="A121" s="15">
        <v>18237391</v>
      </c>
      <c r="B121" s="10" t="s">
        <v>88</v>
      </c>
      <c r="C121" s="11" t="s">
        <v>122</v>
      </c>
      <c r="D121" s="9">
        <v>65483.13</v>
      </c>
      <c r="E121" s="9">
        <v>226.52</v>
      </c>
    </row>
    <row r="122" spans="1:5" s="6" customFormat="1" x14ac:dyDescent="0.25">
      <c r="A122" s="15">
        <v>18237411</v>
      </c>
      <c r="B122" s="10" t="s">
        <v>88</v>
      </c>
      <c r="C122" s="11" t="s">
        <v>123</v>
      </c>
      <c r="D122" s="9">
        <v>363202.5</v>
      </c>
      <c r="E122" s="9">
        <v>-24025</v>
      </c>
    </row>
    <row r="123" spans="1:5" s="6" customFormat="1" x14ac:dyDescent="0.25">
      <c r="A123" s="15">
        <v>18237412</v>
      </c>
      <c r="B123" s="10" t="s">
        <v>88</v>
      </c>
      <c r="C123" s="11" t="s">
        <v>124</v>
      </c>
      <c r="D123" s="9">
        <v>66607.72</v>
      </c>
      <c r="E123" s="9">
        <v>98.07</v>
      </c>
    </row>
    <row r="124" spans="1:5" s="6" customFormat="1" x14ac:dyDescent="0.25">
      <c r="A124" s="15">
        <v>18237421</v>
      </c>
      <c r="B124" s="10" t="s">
        <v>88</v>
      </c>
      <c r="C124" s="11" t="s">
        <v>125</v>
      </c>
      <c r="D124" s="9">
        <v>1625203.29</v>
      </c>
      <c r="E124" s="9">
        <v>-154152.79999999999</v>
      </c>
    </row>
    <row r="125" spans="1:5" s="6" customFormat="1" x14ac:dyDescent="0.25">
      <c r="A125" s="15">
        <v>18237431</v>
      </c>
      <c r="B125" s="10" t="s">
        <v>88</v>
      </c>
      <c r="C125" s="11" t="s">
        <v>126</v>
      </c>
      <c r="D125" s="9">
        <v>1451761.65</v>
      </c>
      <c r="E125" s="9">
        <v>-152267.75</v>
      </c>
    </row>
    <row r="126" spans="1:5" s="6" customFormat="1" x14ac:dyDescent="0.25">
      <c r="A126" s="15">
        <v>18237441</v>
      </c>
      <c r="B126" s="10" t="s">
        <v>88</v>
      </c>
      <c r="C126" s="11" t="s">
        <v>127</v>
      </c>
      <c r="D126" s="9">
        <v>467216.02</v>
      </c>
      <c r="E126" s="9">
        <v>-23482.89</v>
      </c>
    </row>
    <row r="127" spans="1:5" s="6" customFormat="1" x14ac:dyDescent="0.25">
      <c r="A127" s="15">
        <v>18237461</v>
      </c>
      <c r="B127" s="10" t="s">
        <v>88</v>
      </c>
      <c r="C127" s="11" t="s">
        <v>286</v>
      </c>
      <c r="D127" s="9">
        <v>987.25</v>
      </c>
      <c r="E127" s="9">
        <v>0</v>
      </c>
    </row>
    <row r="128" spans="1:5" s="6" customFormat="1" x14ac:dyDescent="0.25">
      <c r="A128" s="15">
        <v>18237491</v>
      </c>
      <c r="B128" s="10" t="s">
        <v>88</v>
      </c>
      <c r="C128" s="11" t="s">
        <v>128</v>
      </c>
      <c r="D128" s="9">
        <v>51871.25</v>
      </c>
      <c r="E128" s="9">
        <v>0</v>
      </c>
    </row>
    <row r="129" spans="1:9" s="6" customFormat="1" x14ac:dyDescent="0.25">
      <c r="A129" s="15">
        <v>18237501</v>
      </c>
      <c r="B129" s="10" t="s">
        <v>88</v>
      </c>
      <c r="C129" s="11" t="s">
        <v>129</v>
      </c>
      <c r="D129" s="9">
        <v>66995.95</v>
      </c>
      <c r="E129" s="9">
        <v>0</v>
      </c>
    </row>
    <row r="130" spans="1:9" s="6" customFormat="1" x14ac:dyDescent="0.25">
      <c r="A130" s="15">
        <v>18237502</v>
      </c>
      <c r="B130" s="10" t="s">
        <v>88</v>
      </c>
      <c r="C130" s="11" t="s">
        <v>130</v>
      </c>
      <c r="D130" s="9">
        <v>639222.56999999995</v>
      </c>
      <c r="E130" s="9">
        <v>-567913.01</v>
      </c>
    </row>
    <row r="131" spans="1:9" s="6" customFormat="1" x14ac:dyDescent="0.25">
      <c r="A131" s="15">
        <v>18237512</v>
      </c>
      <c r="B131" s="10" t="s">
        <v>88</v>
      </c>
      <c r="C131" s="11" t="s">
        <v>131</v>
      </c>
      <c r="D131" s="9">
        <v>879938.14</v>
      </c>
      <c r="E131" s="9">
        <v>-85799.86</v>
      </c>
    </row>
    <row r="132" spans="1:9" s="6" customFormat="1" x14ac:dyDescent="0.25">
      <c r="A132" s="15">
        <v>18237302</v>
      </c>
      <c r="B132" s="10" t="s">
        <v>88</v>
      </c>
      <c r="C132" s="11" t="s">
        <v>119</v>
      </c>
      <c r="D132" s="9">
        <v>0</v>
      </c>
      <c r="E132" s="9">
        <v>138018.64000000001</v>
      </c>
    </row>
    <row r="133" spans="1:9" s="6" customFormat="1" x14ac:dyDescent="0.25">
      <c r="A133" s="15">
        <v>18238141</v>
      </c>
      <c r="B133" s="10" t="s">
        <v>88</v>
      </c>
      <c r="C133" s="11" t="s">
        <v>287</v>
      </c>
      <c r="D133" s="9">
        <v>7972606.4299999997</v>
      </c>
      <c r="E133" s="9">
        <v>0</v>
      </c>
    </row>
    <row r="134" spans="1:9" s="6" customFormat="1" x14ac:dyDescent="0.25">
      <c r="A134" s="15">
        <v>18238211</v>
      </c>
      <c r="B134" s="10" t="s">
        <v>88</v>
      </c>
      <c r="C134" s="11" t="s">
        <v>288</v>
      </c>
      <c r="D134" s="9">
        <v>47854.27</v>
      </c>
      <c r="E134" s="9">
        <v>0</v>
      </c>
    </row>
    <row r="135" spans="1:9" s="6" customFormat="1" x14ac:dyDescent="0.25">
      <c r="A135" s="7">
        <v>25300741</v>
      </c>
      <c r="B135" s="10" t="s">
        <v>88</v>
      </c>
      <c r="C135" s="11" t="s">
        <v>52</v>
      </c>
      <c r="D135" s="9">
        <v>-835357.9</v>
      </c>
      <c r="E135" s="9">
        <v>0</v>
      </c>
    </row>
    <row r="136" spans="1:9" s="6" customFormat="1" x14ac:dyDescent="0.25">
      <c r="A136" s="16" t="s">
        <v>2</v>
      </c>
      <c r="B136" s="16"/>
      <c r="C136" s="13" t="s">
        <v>53</v>
      </c>
      <c r="D136" s="36">
        <f>SUM(D86:D135)</f>
        <v>65779008.640000023</v>
      </c>
      <c r="E136" s="36">
        <f>SUM(E86:E135)</f>
        <v>93798946.249999985</v>
      </c>
    </row>
    <row r="137" spans="1:9" s="6" customFormat="1" x14ac:dyDescent="0.25">
      <c r="A137" s="7"/>
      <c r="B137" s="7"/>
      <c r="C137" s="8" t="s">
        <v>54</v>
      </c>
      <c r="D137" s="9"/>
      <c r="E137" s="9"/>
    </row>
    <row r="138" spans="1:9" s="6" customFormat="1" x14ac:dyDescent="0.25">
      <c r="A138" s="7">
        <v>18232321</v>
      </c>
      <c r="B138" s="10" t="s">
        <v>87</v>
      </c>
      <c r="C138" s="11" t="s">
        <v>289</v>
      </c>
      <c r="D138" s="9">
        <v>499999.67</v>
      </c>
      <c r="E138" s="9">
        <v>999999.71</v>
      </c>
    </row>
    <row r="139" spans="1:9" s="6" customFormat="1" x14ac:dyDescent="0.25">
      <c r="A139" s="7">
        <v>18600403</v>
      </c>
      <c r="B139" s="10" t="s">
        <v>86</v>
      </c>
      <c r="C139" s="11" t="s">
        <v>138</v>
      </c>
      <c r="D139" s="9">
        <v>1958400.85</v>
      </c>
      <c r="E139" s="9">
        <v>707949.83</v>
      </c>
    </row>
    <row r="140" spans="1:9" s="6" customFormat="1" x14ac:dyDescent="0.25">
      <c r="A140" s="7">
        <v>18600561</v>
      </c>
      <c r="B140" s="10" t="s">
        <v>88</v>
      </c>
      <c r="C140" s="11" t="s">
        <v>139</v>
      </c>
      <c r="D140" s="9">
        <v>7406855</v>
      </c>
      <c r="E140" s="9">
        <v>7341235</v>
      </c>
    </row>
    <row r="141" spans="1:9" s="6" customFormat="1" x14ac:dyDescent="0.25">
      <c r="A141" s="7">
        <v>18600571</v>
      </c>
      <c r="B141" s="10" t="s">
        <v>88</v>
      </c>
      <c r="C141" s="11" t="s">
        <v>290</v>
      </c>
      <c r="D141" s="9">
        <v>55607319.509999998</v>
      </c>
      <c r="E141" s="9">
        <v>54817487.359999999</v>
      </c>
    </row>
    <row r="142" spans="1:9" s="6" customFormat="1" x14ac:dyDescent="0.25">
      <c r="A142" s="7">
        <v>18600573</v>
      </c>
      <c r="B142" s="10" t="s">
        <v>88</v>
      </c>
      <c r="C142" s="11" t="s">
        <v>140</v>
      </c>
      <c r="D142" s="9">
        <v>9679079</v>
      </c>
      <c r="E142" s="9">
        <v>7378561</v>
      </c>
      <c r="I142" s="37"/>
    </row>
    <row r="143" spans="1:9" s="6" customFormat="1" x14ac:dyDescent="0.25">
      <c r="A143" s="16"/>
      <c r="B143" s="16"/>
      <c r="C143" s="13" t="s">
        <v>55</v>
      </c>
      <c r="D143" s="36">
        <f>SUM(D138:D142)</f>
        <v>75151654.030000001</v>
      </c>
      <c r="E143" s="36">
        <f>SUM(E138:E142)</f>
        <v>71245232.900000006</v>
      </c>
      <c r="I143" s="35"/>
    </row>
    <row r="144" spans="1:9" s="6" customFormat="1" x14ac:dyDescent="0.25">
      <c r="A144" s="7"/>
      <c r="B144" s="7"/>
      <c r="C144" s="8" t="s">
        <v>26</v>
      </c>
      <c r="D144" s="9"/>
      <c r="E144" s="9"/>
      <c r="I144" s="35"/>
    </row>
    <row r="145" spans="1:9" s="6" customFormat="1" x14ac:dyDescent="0.25">
      <c r="A145" s="7">
        <v>18230031</v>
      </c>
      <c r="B145" s="10" t="s">
        <v>87</v>
      </c>
      <c r="C145" s="11" t="s">
        <v>99</v>
      </c>
      <c r="D145" s="9">
        <v>52028793.020000003</v>
      </c>
      <c r="E145" s="9">
        <v>50300536.07</v>
      </c>
      <c r="I145" s="35"/>
    </row>
    <row r="146" spans="1:9" s="6" customFormat="1" x14ac:dyDescent="0.25">
      <c r="A146" s="7">
        <v>18630031</v>
      </c>
      <c r="B146" s="10" t="s">
        <v>88</v>
      </c>
      <c r="C146" s="11" t="s">
        <v>154</v>
      </c>
      <c r="D146" s="9">
        <v>0</v>
      </c>
      <c r="E146" s="9">
        <v>0</v>
      </c>
      <c r="I146" s="35"/>
    </row>
    <row r="147" spans="1:9" s="6" customFormat="1" x14ac:dyDescent="0.25">
      <c r="A147" s="16"/>
      <c r="B147" s="16"/>
      <c r="C147" s="13" t="s">
        <v>27</v>
      </c>
      <c r="D147" s="36">
        <f>SUM(D145:D146)</f>
        <v>52028793.020000003</v>
      </c>
      <c r="E147" s="36">
        <f>SUM(E145:E146)</f>
        <v>50300536.07</v>
      </c>
      <c r="I147" s="35"/>
    </row>
    <row r="148" spans="1:9" s="6" customFormat="1" x14ac:dyDescent="0.25">
      <c r="A148" s="34"/>
      <c r="B148" s="34"/>
      <c r="C148" s="8" t="s">
        <v>24</v>
      </c>
      <c r="D148" s="23"/>
      <c r="E148" s="23"/>
    </row>
    <row r="149" spans="1:9" x14ac:dyDescent="0.25">
      <c r="A149" s="7">
        <v>18238031</v>
      </c>
      <c r="B149" s="10" t="s">
        <v>86</v>
      </c>
      <c r="C149" s="11" t="s">
        <v>246</v>
      </c>
      <c r="D149" s="9">
        <v>7652893.8899999997</v>
      </c>
      <c r="E149" s="9">
        <v>7634421.9699999997</v>
      </c>
    </row>
    <row r="150" spans="1:9" x14ac:dyDescent="0.25">
      <c r="A150" s="7">
        <v>18238032</v>
      </c>
      <c r="B150" s="10" t="s">
        <v>86</v>
      </c>
      <c r="C150" s="11" t="s">
        <v>247</v>
      </c>
      <c r="D150" s="9">
        <v>1874798.73</v>
      </c>
      <c r="E150" s="9">
        <v>2767519.23</v>
      </c>
    </row>
    <row r="151" spans="1:9" s="32" customFormat="1" x14ac:dyDescent="0.25">
      <c r="A151" s="7">
        <v>18238041</v>
      </c>
      <c r="B151" s="10" t="s">
        <v>86</v>
      </c>
      <c r="C151" s="11" t="s">
        <v>248</v>
      </c>
      <c r="D151" s="9">
        <v>27199229</v>
      </c>
      <c r="E151" s="9">
        <v>21594101</v>
      </c>
    </row>
    <row r="152" spans="1:9" s="32" customFormat="1" x14ac:dyDescent="0.25">
      <c r="A152" s="7">
        <v>18238042</v>
      </c>
      <c r="B152" s="10" t="s">
        <v>86</v>
      </c>
      <c r="C152" s="11" t="s">
        <v>249</v>
      </c>
      <c r="D152" s="9">
        <v>8894921</v>
      </c>
      <c r="E152" s="9">
        <v>4521184</v>
      </c>
    </row>
    <row r="153" spans="1:9" s="32" customFormat="1" x14ac:dyDescent="0.25">
      <c r="A153" s="16" t="s">
        <v>2</v>
      </c>
      <c r="B153" s="16"/>
      <c r="C153" s="13" t="s">
        <v>25</v>
      </c>
      <c r="D153" s="14">
        <f>SUM(D149:D152)</f>
        <v>45621842.619999997</v>
      </c>
      <c r="E153" s="14">
        <f>SUM(E149:E152)</f>
        <v>36517226.200000003</v>
      </c>
    </row>
    <row r="154" spans="1:9" x14ac:dyDescent="0.25">
      <c r="A154" s="7"/>
      <c r="B154" s="7"/>
      <c r="C154" s="8" t="s">
        <v>59</v>
      </c>
      <c r="I154" s="38"/>
    </row>
    <row r="155" spans="1:9" x14ac:dyDescent="0.25">
      <c r="A155" s="7">
        <v>18900173</v>
      </c>
      <c r="B155" s="10" t="s">
        <v>89</v>
      </c>
      <c r="C155" s="11" t="s">
        <v>157</v>
      </c>
      <c r="D155" s="9">
        <v>858474.4</v>
      </c>
      <c r="E155" s="9">
        <v>1027354.48</v>
      </c>
    </row>
    <row r="156" spans="1:9" x14ac:dyDescent="0.25">
      <c r="A156" s="7">
        <v>18900183</v>
      </c>
      <c r="B156" s="10" t="s">
        <v>89</v>
      </c>
      <c r="C156" s="11" t="s">
        <v>158</v>
      </c>
      <c r="D156" s="9">
        <v>280503.81</v>
      </c>
      <c r="E156" s="9">
        <v>297590.37</v>
      </c>
      <c r="I156" s="38"/>
    </row>
    <row r="157" spans="1:9" x14ac:dyDescent="0.25">
      <c r="A157" s="7">
        <v>18900193</v>
      </c>
      <c r="B157" s="10" t="s">
        <v>89</v>
      </c>
      <c r="C157" s="11" t="s">
        <v>292</v>
      </c>
      <c r="D157" s="9">
        <v>1934184.61</v>
      </c>
      <c r="E157" s="9">
        <v>2163988.81</v>
      </c>
    </row>
    <row r="158" spans="1:9" x14ac:dyDescent="0.25">
      <c r="A158" s="7">
        <v>18900233</v>
      </c>
      <c r="B158" s="10" t="s">
        <v>89</v>
      </c>
      <c r="C158" s="11" t="s">
        <v>293</v>
      </c>
      <c r="D158" s="9">
        <v>4873266.0999999996</v>
      </c>
      <c r="E158" s="9">
        <v>0</v>
      </c>
    </row>
    <row r="159" spans="1:9" x14ac:dyDescent="0.25">
      <c r="A159" s="7">
        <v>18900243</v>
      </c>
      <c r="B159" s="10" t="s">
        <v>89</v>
      </c>
      <c r="C159" s="11" t="s">
        <v>294</v>
      </c>
      <c r="D159" s="9">
        <v>0</v>
      </c>
      <c r="E159" s="9">
        <v>1748.99</v>
      </c>
    </row>
    <row r="160" spans="1:9" x14ac:dyDescent="0.25">
      <c r="A160" s="7">
        <v>18900253</v>
      </c>
      <c r="B160" s="10" t="s">
        <v>89</v>
      </c>
      <c r="C160" s="11" t="s">
        <v>295</v>
      </c>
      <c r="D160" s="9">
        <v>553345.27</v>
      </c>
      <c r="E160" s="9">
        <v>598825.75</v>
      </c>
    </row>
    <row r="161" spans="1:5" x14ac:dyDescent="0.25">
      <c r="A161" s="7">
        <v>18900263</v>
      </c>
      <c r="B161" s="10" t="s">
        <v>89</v>
      </c>
      <c r="C161" s="11" t="s">
        <v>296</v>
      </c>
      <c r="D161" s="9">
        <v>420496.62</v>
      </c>
      <c r="E161" s="9">
        <v>455058.06</v>
      </c>
    </row>
    <row r="162" spans="1:5" x14ac:dyDescent="0.25">
      <c r="A162" s="7">
        <v>18900273</v>
      </c>
      <c r="B162" s="10" t="s">
        <v>89</v>
      </c>
      <c r="C162" s="11" t="s">
        <v>297</v>
      </c>
      <c r="D162" s="9">
        <v>1287542.29</v>
      </c>
      <c r="E162" s="9">
        <v>1393367.77</v>
      </c>
    </row>
    <row r="163" spans="1:5" x14ac:dyDescent="0.25">
      <c r="A163" s="7">
        <v>18900283</v>
      </c>
      <c r="B163" s="10" t="s">
        <v>89</v>
      </c>
      <c r="C163" s="11" t="s">
        <v>298</v>
      </c>
      <c r="D163" s="9">
        <v>392957.31</v>
      </c>
      <c r="E163" s="9">
        <v>425255.07</v>
      </c>
    </row>
    <row r="164" spans="1:5" x14ac:dyDescent="0.25">
      <c r="A164" s="7">
        <v>18900293</v>
      </c>
      <c r="B164" s="10" t="s">
        <v>89</v>
      </c>
      <c r="C164" s="11" t="s">
        <v>299</v>
      </c>
      <c r="D164" s="9">
        <v>3423.42</v>
      </c>
      <c r="E164" s="9">
        <v>4564.5</v>
      </c>
    </row>
    <row r="165" spans="1:5" x14ac:dyDescent="0.25">
      <c r="A165" s="7">
        <v>18900303</v>
      </c>
      <c r="B165" s="10" t="s">
        <v>89</v>
      </c>
      <c r="C165" s="11" t="s">
        <v>300</v>
      </c>
      <c r="D165" s="9">
        <v>7986.81</v>
      </c>
      <c r="E165" s="9">
        <v>10649.37</v>
      </c>
    </row>
    <row r="166" spans="1:5" x14ac:dyDescent="0.25">
      <c r="A166" s="7">
        <v>18900323</v>
      </c>
      <c r="B166" s="10" t="s">
        <v>89</v>
      </c>
      <c r="C166" s="11" t="s">
        <v>301</v>
      </c>
      <c r="D166" s="9">
        <v>229114.52</v>
      </c>
      <c r="E166" s="9">
        <v>291600.2</v>
      </c>
    </row>
    <row r="167" spans="1:5" x14ac:dyDescent="0.25">
      <c r="A167" s="7">
        <v>18900353</v>
      </c>
      <c r="B167" s="10" t="s">
        <v>89</v>
      </c>
      <c r="C167" s="11" t="s">
        <v>159</v>
      </c>
      <c r="D167" s="9">
        <v>48841.5</v>
      </c>
      <c r="E167" s="9">
        <v>59497.38</v>
      </c>
    </row>
    <row r="168" spans="1:5" x14ac:dyDescent="0.25">
      <c r="A168" s="7">
        <v>18900373</v>
      </c>
      <c r="B168" s="10" t="s">
        <v>89</v>
      </c>
      <c r="C168" s="11" t="s">
        <v>302</v>
      </c>
      <c r="D168" s="9">
        <v>3447873.76</v>
      </c>
      <c r="E168" s="9">
        <v>3644895.16</v>
      </c>
    </row>
    <row r="169" spans="1:5" x14ac:dyDescent="0.25">
      <c r="A169" s="7">
        <v>18900393</v>
      </c>
      <c r="B169" s="10" t="s">
        <v>89</v>
      </c>
      <c r="C169" s="11" t="s">
        <v>160</v>
      </c>
      <c r="D169" s="9">
        <v>13150369.300000001</v>
      </c>
      <c r="E169" s="9">
        <v>13550888.140000001</v>
      </c>
    </row>
    <row r="170" spans="1:5" x14ac:dyDescent="0.25">
      <c r="A170" s="7">
        <v>18900403</v>
      </c>
      <c r="B170" s="10" t="s">
        <v>89</v>
      </c>
      <c r="C170" s="11" t="s">
        <v>303</v>
      </c>
      <c r="D170" s="9">
        <v>0</v>
      </c>
      <c r="E170" s="9">
        <v>5275.39</v>
      </c>
    </row>
    <row r="171" spans="1:5" x14ac:dyDescent="0.25">
      <c r="A171" s="7">
        <v>18900413</v>
      </c>
      <c r="B171" s="10" t="s">
        <v>89</v>
      </c>
      <c r="C171" s="11" t="s">
        <v>304</v>
      </c>
      <c r="D171" s="9">
        <v>0</v>
      </c>
      <c r="E171" s="9">
        <v>6929.06</v>
      </c>
    </row>
    <row r="172" spans="1:5" x14ac:dyDescent="0.25">
      <c r="A172" s="7">
        <v>18900423</v>
      </c>
      <c r="B172" s="10" t="s">
        <v>89</v>
      </c>
      <c r="C172" s="11" t="s">
        <v>305</v>
      </c>
      <c r="D172" s="9">
        <v>0</v>
      </c>
      <c r="E172" s="9">
        <v>27619.17</v>
      </c>
    </row>
    <row r="173" spans="1:5" x14ac:dyDescent="0.25">
      <c r="A173" s="7">
        <v>18900433</v>
      </c>
      <c r="B173" s="10" t="s">
        <v>89</v>
      </c>
      <c r="C173" s="11" t="s">
        <v>161</v>
      </c>
      <c r="D173" s="9">
        <v>3639400.48</v>
      </c>
      <c r="E173" s="9">
        <v>3938529.16</v>
      </c>
    </row>
    <row r="174" spans="1:5" x14ac:dyDescent="0.25">
      <c r="A174" s="7">
        <v>18900533</v>
      </c>
      <c r="B174" s="10" t="s">
        <v>89</v>
      </c>
      <c r="C174" s="11" t="s">
        <v>163</v>
      </c>
      <c r="D174" s="9">
        <v>615065.96</v>
      </c>
      <c r="E174" s="9">
        <v>665619.19999999995</v>
      </c>
    </row>
    <row r="175" spans="1:5" x14ac:dyDescent="0.25">
      <c r="A175" s="1">
        <v>18900443</v>
      </c>
      <c r="B175" s="10" t="s">
        <v>89</v>
      </c>
      <c r="C175" s="11" t="s">
        <v>162</v>
      </c>
      <c r="D175" s="9">
        <v>9140.27</v>
      </c>
      <c r="E175" s="9">
        <v>36561.47</v>
      </c>
    </row>
    <row r="176" spans="1:5" x14ac:dyDescent="0.25">
      <c r="A176" s="1">
        <v>18900451</v>
      </c>
      <c r="B176" s="10" t="s">
        <v>89</v>
      </c>
      <c r="C176" s="11" t="s">
        <v>306</v>
      </c>
      <c r="D176" s="9">
        <v>3099.91</v>
      </c>
      <c r="E176" s="9">
        <v>12399.67</v>
      </c>
    </row>
    <row r="177" spans="1:5" x14ac:dyDescent="0.25">
      <c r="A177" s="1">
        <v>18900452</v>
      </c>
      <c r="B177" s="10" t="s">
        <v>89</v>
      </c>
      <c r="C177" s="11" t="s">
        <v>307</v>
      </c>
      <c r="D177" s="9">
        <v>1899.83</v>
      </c>
      <c r="E177" s="9">
        <v>7599.71</v>
      </c>
    </row>
    <row r="178" spans="1:5" x14ac:dyDescent="0.25">
      <c r="A178" s="7">
        <v>18900203</v>
      </c>
      <c r="B178" s="10" t="s">
        <v>89</v>
      </c>
      <c r="C178" s="11" t="s">
        <v>308</v>
      </c>
      <c r="D178" s="9">
        <v>2168703.2400000002</v>
      </c>
      <c r="E178" s="9">
        <v>2251005.7200000002</v>
      </c>
    </row>
    <row r="179" spans="1:5" x14ac:dyDescent="0.25">
      <c r="A179" s="7">
        <v>18900213</v>
      </c>
      <c r="B179" s="10" t="s">
        <v>89</v>
      </c>
      <c r="C179" s="11" t="s">
        <v>309</v>
      </c>
      <c r="D179" s="9">
        <v>8342453.8200000003</v>
      </c>
      <c r="E179" s="9">
        <v>8659103.5800000001</v>
      </c>
    </row>
    <row r="180" spans="1:5" x14ac:dyDescent="0.25">
      <c r="A180" s="7">
        <v>18900463</v>
      </c>
      <c r="B180" s="10" t="s">
        <v>89</v>
      </c>
      <c r="C180" s="11" t="s">
        <v>310</v>
      </c>
      <c r="D180" s="9">
        <v>36895.089999999997</v>
      </c>
      <c r="E180" s="9">
        <v>46519.93</v>
      </c>
    </row>
    <row r="181" spans="1:5" x14ac:dyDescent="0.25">
      <c r="A181" s="7">
        <v>18900473</v>
      </c>
      <c r="B181" s="10" t="s">
        <v>89</v>
      </c>
      <c r="C181" s="11" t="s">
        <v>311</v>
      </c>
      <c r="D181" s="9">
        <v>72682.78</v>
      </c>
      <c r="E181" s="9">
        <v>91643.5</v>
      </c>
    </row>
    <row r="182" spans="1:5" x14ac:dyDescent="0.25">
      <c r="A182" s="12" t="s">
        <v>2</v>
      </c>
      <c r="B182" s="12"/>
      <c r="C182" s="13" t="s">
        <v>60</v>
      </c>
      <c r="D182" s="14">
        <f>SUM(D155:D181)</f>
        <v>42377721.100000001</v>
      </c>
      <c r="E182" s="14">
        <f>SUM(E155:E181)</f>
        <v>39674089.609999999</v>
      </c>
    </row>
    <row r="183" spans="1:5" ht="15" x14ac:dyDescent="0.25">
      <c r="A183" s="7"/>
      <c r="B183" s="7"/>
      <c r="C183" s="4" t="s">
        <v>46</v>
      </c>
    </row>
    <row r="184" spans="1:5" x14ac:dyDescent="0.25">
      <c r="A184" s="7" t="s">
        <v>2</v>
      </c>
      <c r="B184" s="7"/>
      <c r="C184" s="8" t="s">
        <v>47</v>
      </c>
    </row>
    <row r="185" spans="1:5" x14ac:dyDescent="0.25">
      <c r="A185" s="7">
        <v>18230032</v>
      </c>
      <c r="B185" s="10" t="s">
        <v>86</v>
      </c>
      <c r="C185" s="11" t="s">
        <v>100</v>
      </c>
      <c r="D185" s="9">
        <v>15790197.939999999</v>
      </c>
      <c r="E185" s="9">
        <v>14721637.93</v>
      </c>
    </row>
    <row r="186" spans="1:5" x14ac:dyDescent="0.25">
      <c r="A186" s="7">
        <v>18230042</v>
      </c>
      <c r="B186" s="10" t="s">
        <v>86</v>
      </c>
      <c r="C186" s="11" t="s">
        <v>101</v>
      </c>
      <c r="D186" s="9">
        <v>-7584174.1100000003</v>
      </c>
      <c r="E186" s="9">
        <v>-7679978.7000000002</v>
      </c>
    </row>
    <row r="187" spans="1:5" x14ac:dyDescent="0.25">
      <c r="A187" s="16"/>
      <c r="B187" s="16"/>
      <c r="C187" s="13" t="s">
        <v>48</v>
      </c>
      <c r="D187" s="14">
        <f>SUM(D185:D186)</f>
        <v>8206023.8299999991</v>
      </c>
      <c r="E187" s="14">
        <f>SUM(E185:E186)</f>
        <v>7041659.2299999995</v>
      </c>
    </row>
    <row r="188" spans="1:5" x14ac:dyDescent="0.25">
      <c r="A188" s="7">
        <v>18230021</v>
      </c>
      <c r="B188" s="10" t="s">
        <v>86</v>
      </c>
      <c r="C188" s="11" t="s">
        <v>98</v>
      </c>
      <c r="D188" s="9">
        <v>91086586.069999993</v>
      </c>
      <c r="E188" s="9">
        <v>101692369.02</v>
      </c>
    </row>
    <row r="189" spans="1:5" x14ac:dyDescent="0.25">
      <c r="A189" s="7">
        <v>18230621</v>
      </c>
      <c r="B189" s="10" t="s">
        <v>86</v>
      </c>
      <c r="C189" s="11" t="s">
        <v>261</v>
      </c>
      <c r="D189" s="9">
        <v>-68591861.140000001</v>
      </c>
      <c r="E189" s="9">
        <v>-73196327.209999993</v>
      </c>
    </row>
    <row r="190" spans="1:5" x14ac:dyDescent="0.25">
      <c r="A190" s="16"/>
      <c r="B190" s="16"/>
      <c r="C190" s="13" t="s">
        <v>49</v>
      </c>
      <c r="D190" s="14">
        <f>SUM(D188:D189)</f>
        <v>22494724.929999992</v>
      </c>
      <c r="E190" s="14">
        <f>SUM(E188:E189)</f>
        <v>28496041.810000002</v>
      </c>
    </row>
    <row r="191" spans="1:5" x14ac:dyDescent="0.25">
      <c r="A191" s="7"/>
      <c r="B191" s="7"/>
      <c r="C191" s="8" t="s">
        <v>32</v>
      </c>
    </row>
    <row r="192" spans="1:5" x14ac:dyDescent="0.25">
      <c r="A192" s="7">
        <v>18605011</v>
      </c>
      <c r="B192" s="10" t="s">
        <v>86</v>
      </c>
      <c r="C192" s="11" t="s">
        <v>251</v>
      </c>
      <c r="D192" s="9">
        <v>2574268.6800000002</v>
      </c>
      <c r="E192" s="9">
        <v>4963119.99</v>
      </c>
    </row>
    <row r="193" spans="1:9" x14ac:dyDescent="0.25">
      <c r="A193" s="7">
        <v>18605021</v>
      </c>
      <c r="B193" s="10" t="s">
        <v>86</v>
      </c>
      <c r="C193" s="11" t="s">
        <v>143</v>
      </c>
      <c r="D193" s="9">
        <v>4266965.99</v>
      </c>
      <c r="E193" s="9">
        <v>3760023.75</v>
      </c>
    </row>
    <row r="194" spans="1:9" x14ac:dyDescent="0.25">
      <c r="A194" s="7">
        <v>18605041</v>
      </c>
      <c r="B194" s="10" t="s">
        <v>86</v>
      </c>
      <c r="C194" s="11" t="s">
        <v>252</v>
      </c>
      <c r="D194" s="9">
        <v>2157400.27</v>
      </c>
      <c r="E194" s="9">
        <v>2497282.75</v>
      </c>
    </row>
    <row r="195" spans="1:9" x14ac:dyDescent="0.25">
      <c r="A195" s="7">
        <v>18605051</v>
      </c>
      <c r="B195" s="10" t="s">
        <v>86</v>
      </c>
      <c r="C195" s="11" t="s">
        <v>144</v>
      </c>
      <c r="D195" s="9">
        <v>2862712.49</v>
      </c>
      <c r="E195" s="9">
        <v>3253082.33</v>
      </c>
    </row>
    <row r="196" spans="1:9" x14ac:dyDescent="0.25">
      <c r="A196" s="7">
        <v>18605081</v>
      </c>
      <c r="B196" s="10" t="s">
        <v>86</v>
      </c>
      <c r="C196" s="11" t="s">
        <v>253</v>
      </c>
      <c r="D196" s="9">
        <v>2556286.4500000002</v>
      </c>
      <c r="E196" s="9">
        <v>2829453.19</v>
      </c>
    </row>
    <row r="197" spans="1:9" x14ac:dyDescent="0.25">
      <c r="A197" s="20">
        <v>18603061</v>
      </c>
      <c r="B197" s="10" t="s">
        <v>86</v>
      </c>
      <c r="C197" s="11" t="s">
        <v>254</v>
      </c>
      <c r="D197" s="9">
        <v>2044202.05</v>
      </c>
      <c r="E197" s="9">
        <v>2284696.33</v>
      </c>
    </row>
    <row r="198" spans="1:9" x14ac:dyDescent="0.25">
      <c r="A198" s="33">
        <v>18605061</v>
      </c>
      <c r="B198" s="10" t="s">
        <v>86</v>
      </c>
      <c r="C198" s="11" t="s">
        <v>145</v>
      </c>
      <c r="D198" s="9">
        <v>862229.7</v>
      </c>
      <c r="E198" s="9">
        <v>1108581.06</v>
      </c>
    </row>
    <row r="199" spans="1:9" x14ac:dyDescent="0.25">
      <c r="A199" s="7">
        <v>18605071</v>
      </c>
      <c r="B199" s="10" t="s">
        <v>86</v>
      </c>
      <c r="C199" s="11" t="s">
        <v>146</v>
      </c>
      <c r="D199" s="9">
        <v>1348319.8</v>
      </c>
      <c r="E199" s="9">
        <v>1752815.8</v>
      </c>
      <c r="I199" s="38"/>
    </row>
    <row r="200" spans="1:9" x14ac:dyDescent="0.25">
      <c r="A200" s="7">
        <v>18604021</v>
      </c>
      <c r="B200" s="10" t="s">
        <v>86</v>
      </c>
      <c r="C200" s="11" t="s">
        <v>141</v>
      </c>
      <c r="D200" s="9">
        <v>1701336.34</v>
      </c>
      <c r="E200" s="9">
        <v>1848462.88</v>
      </c>
      <c r="I200" s="38"/>
    </row>
    <row r="201" spans="1:9" x14ac:dyDescent="0.25">
      <c r="A201" s="7">
        <v>18604031</v>
      </c>
      <c r="B201" s="10" t="s">
        <v>86</v>
      </c>
      <c r="C201" s="11" t="s">
        <v>142</v>
      </c>
      <c r="D201" s="9">
        <v>1494107.68</v>
      </c>
      <c r="E201" s="9">
        <v>1641718.72</v>
      </c>
      <c r="I201" s="38"/>
    </row>
    <row r="202" spans="1:9" x14ac:dyDescent="0.25">
      <c r="A202" s="12"/>
      <c r="B202" s="12"/>
      <c r="C202" s="13" t="s">
        <v>33</v>
      </c>
      <c r="D202" s="14">
        <f>SUM(D192:D201)</f>
        <v>21867829.449999999</v>
      </c>
      <c r="E202" s="14">
        <f>SUM(E192:E201)</f>
        <v>25939236.800000001</v>
      </c>
      <c r="I202" s="38"/>
    </row>
    <row r="203" spans="1:9" x14ac:dyDescent="0.25">
      <c r="A203" s="7"/>
      <c r="B203" s="7"/>
      <c r="C203" s="8" t="s">
        <v>30</v>
      </c>
      <c r="D203" s="23"/>
      <c r="E203" s="23"/>
      <c r="I203" s="38"/>
    </row>
    <row r="204" spans="1:9" x14ac:dyDescent="0.25">
      <c r="A204" s="7">
        <v>18600512</v>
      </c>
      <c r="B204" s="10" t="s">
        <v>88</v>
      </c>
      <c r="C204" s="11" t="s">
        <v>250</v>
      </c>
      <c r="D204" s="9">
        <v>14739438.83</v>
      </c>
      <c r="E204" s="9">
        <v>26030490.27</v>
      </c>
      <c r="I204" s="38"/>
    </row>
    <row r="205" spans="1:9" x14ac:dyDescent="0.25">
      <c r="A205" s="16">
        <v>186</v>
      </c>
      <c r="B205" s="16"/>
      <c r="C205" s="13" t="s">
        <v>31</v>
      </c>
      <c r="D205" s="14">
        <f>SUM(D204:D204)</f>
        <v>14739438.83</v>
      </c>
      <c r="E205" s="14">
        <f>SUM(E204:E204)</f>
        <v>26030490.27</v>
      </c>
    </row>
    <row r="206" spans="1:9" x14ac:dyDescent="0.25">
      <c r="A206" s="7" t="s">
        <v>2</v>
      </c>
      <c r="B206" s="7"/>
      <c r="C206" s="8" t="s">
        <v>44</v>
      </c>
    </row>
    <row r="207" spans="1:9" x14ac:dyDescent="0.25">
      <c r="A207" s="7">
        <v>18239191</v>
      </c>
      <c r="B207" s="10" t="s">
        <v>87</v>
      </c>
      <c r="C207" s="11" t="s">
        <v>137</v>
      </c>
      <c r="D207" s="9">
        <v>12965654.630000001</v>
      </c>
      <c r="E207" s="9">
        <v>19501591.829999998</v>
      </c>
    </row>
    <row r="208" spans="1:9" x14ac:dyDescent="0.25">
      <c r="A208" s="16" t="s">
        <v>2</v>
      </c>
      <c r="B208" s="16"/>
      <c r="C208" s="13" t="s">
        <v>45</v>
      </c>
      <c r="D208" s="14">
        <f>SUM(D207:D207)</f>
        <v>12965654.630000001</v>
      </c>
      <c r="E208" s="14">
        <f>SUM(E207:E207)</f>
        <v>19501591.829999998</v>
      </c>
    </row>
    <row r="209" spans="1:5" x14ac:dyDescent="0.25">
      <c r="A209" s="15"/>
      <c r="B209" s="15"/>
      <c r="C209" s="8" t="s">
        <v>42</v>
      </c>
    </row>
    <row r="210" spans="1:5" x14ac:dyDescent="0.25">
      <c r="A210" s="7">
        <v>18235521</v>
      </c>
      <c r="B210" s="10" t="s">
        <v>87</v>
      </c>
      <c r="C210" s="11" t="s">
        <v>260</v>
      </c>
      <c r="D210" s="9">
        <v>17865334.879999999</v>
      </c>
      <c r="E210" s="9">
        <v>20750386.879999999</v>
      </c>
    </row>
    <row r="211" spans="1:5" x14ac:dyDescent="0.25">
      <c r="A211" s="7">
        <v>25300621</v>
      </c>
      <c r="B211" s="10" t="s">
        <v>88</v>
      </c>
      <c r="C211" s="11" t="s">
        <v>168</v>
      </c>
      <c r="D211" s="9">
        <v>-5546712.96</v>
      </c>
      <c r="E211" s="9">
        <v>-6431436.4800000004</v>
      </c>
    </row>
    <row r="212" spans="1:5" x14ac:dyDescent="0.25">
      <c r="A212" s="16"/>
      <c r="B212" s="16"/>
      <c r="C212" s="13" t="s">
        <v>43</v>
      </c>
      <c r="D212" s="36">
        <f>SUM(D210:D211)</f>
        <v>12318621.919999998</v>
      </c>
      <c r="E212" s="36">
        <f>SUM(E210:E211)</f>
        <v>14318950.399999999</v>
      </c>
    </row>
    <row r="213" spans="1:5" x14ac:dyDescent="0.25">
      <c r="A213" s="7" t="s">
        <v>2</v>
      </c>
      <c r="B213" s="7"/>
      <c r="C213" s="8" t="s">
        <v>3</v>
      </c>
    </row>
    <row r="214" spans="1:5" x14ac:dyDescent="0.25">
      <c r="A214" s="7">
        <v>19100012</v>
      </c>
      <c r="B214" s="10" t="s">
        <v>88</v>
      </c>
      <c r="C214" s="11" t="s">
        <v>164</v>
      </c>
      <c r="D214" s="39">
        <v>6663061.3300000001</v>
      </c>
      <c r="E214" s="39" t="s">
        <v>366</v>
      </c>
    </row>
    <row r="215" spans="1:5" x14ac:dyDescent="0.25">
      <c r="A215" s="7">
        <v>19100022</v>
      </c>
      <c r="B215" s="10" t="s">
        <v>88</v>
      </c>
      <c r="C215" s="11" t="s">
        <v>165</v>
      </c>
      <c r="D215" s="39">
        <v>45741131.039999999</v>
      </c>
      <c r="E215" s="39" t="s">
        <v>366</v>
      </c>
    </row>
    <row r="216" spans="1:5" x14ac:dyDescent="0.25">
      <c r="A216" s="7">
        <v>19100132</v>
      </c>
      <c r="B216" s="10" t="s">
        <v>88</v>
      </c>
      <c r="C216" s="11" t="s">
        <v>197</v>
      </c>
      <c r="D216" s="39">
        <v>130445.27</v>
      </c>
      <c r="E216" s="39" t="s">
        <v>366</v>
      </c>
    </row>
    <row r="217" spans="1:5" x14ac:dyDescent="0.25">
      <c r="A217" s="7">
        <v>19100142</v>
      </c>
      <c r="B217" s="10" t="s">
        <v>88</v>
      </c>
      <c r="C217" s="11" t="s">
        <v>198</v>
      </c>
      <c r="D217" s="39">
        <v>66058.880000000005</v>
      </c>
      <c r="E217" s="39" t="s">
        <v>366</v>
      </c>
    </row>
    <row r="218" spans="1:5" x14ac:dyDescent="0.25">
      <c r="A218" s="7">
        <v>19100152</v>
      </c>
      <c r="B218" s="10" t="s">
        <v>88</v>
      </c>
      <c r="C218" s="11" t="s">
        <v>166</v>
      </c>
      <c r="D218" s="39">
        <v>-217501.91</v>
      </c>
      <c r="E218" s="39" t="s">
        <v>366</v>
      </c>
    </row>
    <row r="219" spans="1:5" x14ac:dyDescent="0.25">
      <c r="A219" s="7">
        <v>19100162</v>
      </c>
      <c r="B219" s="10" t="s">
        <v>88</v>
      </c>
      <c r="C219" s="11" t="s">
        <v>199</v>
      </c>
      <c r="D219" s="39">
        <v>-42461207.020000003</v>
      </c>
      <c r="E219" s="39" t="s">
        <v>366</v>
      </c>
    </row>
    <row r="220" spans="1:5" x14ac:dyDescent="0.25">
      <c r="A220" s="16" t="s">
        <v>2</v>
      </c>
      <c r="B220" s="16"/>
      <c r="C220" s="21" t="s">
        <v>4</v>
      </c>
      <c r="D220" s="39">
        <f>SUM(D214:D219)</f>
        <v>9921987.5900000036</v>
      </c>
      <c r="E220" s="39"/>
    </row>
    <row r="221" spans="1:5" x14ac:dyDescent="0.25">
      <c r="A221" s="7" t="s">
        <v>2</v>
      </c>
      <c r="B221" s="7"/>
      <c r="C221" s="8" t="s">
        <v>5</v>
      </c>
    </row>
    <row r="222" spans="1:5" x14ac:dyDescent="0.25">
      <c r="A222" s="7">
        <v>18230791</v>
      </c>
      <c r="B222" s="10" t="s">
        <v>88</v>
      </c>
      <c r="C222" s="11" t="s">
        <v>107</v>
      </c>
      <c r="D222" s="9">
        <v>3454344</v>
      </c>
      <c r="E222" s="9">
        <v>3454344</v>
      </c>
    </row>
    <row r="223" spans="1:5" x14ac:dyDescent="0.25">
      <c r="A223" s="7">
        <v>18239061</v>
      </c>
      <c r="B223" s="10" t="s">
        <v>88</v>
      </c>
      <c r="C223" s="11" t="s">
        <v>134</v>
      </c>
      <c r="D223" s="9">
        <v>1280654</v>
      </c>
      <c r="E223" s="9">
        <v>1121936</v>
      </c>
    </row>
    <row r="224" spans="1:5" x14ac:dyDescent="0.25">
      <c r="A224" s="7">
        <v>18239161</v>
      </c>
      <c r="B224" s="10" t="s">
        <v>88</v>
      </c>
      <c r="C224" s="11" t="s">
        <v>135</v>
      </c>
      <c r="D224" s="9">
        <v>0</v>
      </c>
      <c r="E224" s="9">
        <v>4969863</v>
      </c>
    </row>
    <row r="225" spans="1:5" x14ac:dyDescent="0.25">
      <c r="A225" s="16" t="s">
        <v>2</v>
      </c>
      <c r="B225" s="16"/>
      <c r="C225" s="13" t="s">
        <v>6</v>
      </c>
      <c r="D225" s="14">
        <f>SUM(D222:D224)</f>
        <v>4734998</v>
      </c>
      <c r="E225" s="14">
        <f>SUM(E222:E224)</f>
        <v>9546143</v>
      </c>
    </row>
    <row r="226" spans="1:5" x14ac:dyDescent="0.25">
      <c r="A226" s="7"/>
      <c r="B226" s="7"/>
      <c r="C226" s="8" t="s">
        <v>34</v>
      </c>
    </row>
    <row r="227" spans="1:5" x14ac:dyDescent="0.25">
      <c r="A227" s="7">
        <v>18230041</v>
      </c>
      <c r="B227" s="10" t="s">
        <v>87</v>
      </c>
      <c r="C227" s="11" t="s">
        <v>255</v>
      </c>
      <c r="D227" s="9">
        <v>21589277</v>
      </c>
      <c r="E227" s="9">
        <v>21589277</v>
      </c>
    </row>
    <row r="228" spans="1:5" x14ac:dyDescent="0.25">
      <c r="A228" s="7">
        <v>18230051</v>
      </c>
      <c r="B228" s="10" t="s">
        <v>87</v>
      </c>
      <c r="C228" s="11" t="s">
        <v>256</v>
      </c>
      <c r="D228" s="9">
        <v>-18447467.07</v>
      </c>
      <c r="E228" s="9">
        <v>-17870988.390000001</v>
      </c>
    </row>
    <row r="229" spans="1:5" x14ac:dyDescent="0.25">
      <c r="A229" s="7">
        <v>18230061</v>
      </c>
      <c r="B229" s="10" t="s">
        <v>87</v>
      </c>
      <c r="C229" s="11" t="s">
        <v>257</v>
      </c>
      <c r="D229" s="9">
        <v>761233</v>
      </c>
      <c r="E229" s="9">
        <v>900037</v>
      </c>
    </row>
    <row r="230" spans="1:5" x14ac:dyDescent="0.25">
      <c r="A230" s="16"/>
      <c r="B230" s="16"/>
      <c r="C230" s="13" t="s">
        <v>35</v>
      </c>
      <c r="D230" s="14">
        <f>SUM(D227:D229)</f>
        <v>3903042.9299999997</v>
      </c>
      <c r="E230" s="14">
        <f>SUM(E227:E229)</f>
        <v>4618325.6099999994</v>
      </c>
    </row>
    <row r="231" spans="1:5" x14ac:dyDescent="0.25">
      <c r="A231" s="15"/>
      <c r="B231" s="15"/>
      <c r="C231" s="8" t="s">
        <v>36</v>
      </c>
    </row>
    <row r="232" spans="1:5" x14ac:dyDescent="0.25">
      <c r="A232" s="20">
        <v>25301151</v>
      </c>
      <c r="B232" s="10" t="s">
        <v>88</v>
      </c>
      <c r="C232" s="11" t="s">
        <v>258</v>
      </c>
      <c r="D232" s="9">
        <v>-451085.95</v>
      </c>
      <c r="E232" s="9">
        <v>-992389.51</v>
      </c>
    </row>
    <row r="233" spans="1:5" x14ac:dyDescent="0.25">
      <c r="A233" s="20">
        <v>18238311</v>
      </c>
      <c r="B233" s="10" t="s">
        <v>87</v>
      </c>
      <c r="C233" s="11" t="s">
        <v>132</v>
      </c>
      <c r="D233" s="9">
        <v>3767013.76</v>
      </c>
      <c r="E233" s="9">
        <v>8287437.7599999998</v>
      </c>
    </row>
    <row r="234" spans="1:5" x14ac:dyDescent="0.25">
      <c r="A234" s="16"/>
      <c r="B234" s="16"/>
      <c r="C234" s="13" t="s">
        <v>37</v>
      </c>
      <c r="D234" s="36">
        <f>SUM(D232:D233)</f>
        <v>3315927.8099999996</v>
      </c>
      <c r="E234" s="36">
        <f>SUM(E232:E233)</f>
        <v>7295048.25</v>
      </c>
    </row>
    <row r="235" spans="1:5" x14ac:dyDescent="0.25">
      <c r="A235" s="7"/>
      <c r="B235" s="7"/>
      <c r="C235" s="8" t="s">
        <v>38</v>
      </c>
    </row>
    <row r="236" spans="1:5" x14ac:dyDescent="0.25">
      <c r="A236" s="7">
        <v>18220101</v>
      </c>
      <c r="B236" s="10" t="s">
        <v>87</v>
      </c>
      <c r="C236" s="11" t="s">
        <v>97</v>
      </c>
      <c r="D236" s="9">
        <v>0</v>
      </c>
      <c r="E236" s="9">
        <v>3786307.84</v>
      </c>
    </row>
    <row r="237" spans="1:5" x14ac:dyDescent="0.25">
      <c r="A237" s="12"/>
      <c r="B237" s="12"/>
      <c r="C237" s="13" t="s">
        <v>39</v>
      </c>
      <c r="D237" s="14">
        <f>SUM(D236)</f>
        <v>0</v>
      </c>
      <c r="E237" s="14">
        <f>SUM(E236)</f>
        <v>3786307.84</v>
      </c>
    </row>
    <row r="238" spans="1:5" x14ac:dyDescent="0.25">
      <c r="A238" s="7"/>
      <c r="B238" s="7"/>
      <c r="C238" s="8" t="s">
        <v>28</v>
      </c>
      <c r="D238" s="23"/>
      <c r="E238" s="23"/>
    </row>
    <row r="239" spans="1:5" x14ac:dyDescent="0.25">
      <c r="A239" s="7">
        <v>18230501</v>
      </c>
      <c r="B239" s="10" t="s">
        <v>86</v>
      </c>
      <c r="C239" s="11" t="s">
        <v>105</v>
      </c>
      <c r="D239" s="9">
        <v>1329357.01</v>
      </c>
      <c r="E239" s="9">
        <v>2161908.7599999998</v>
      </c>
    </row>
    <row r="240" spans="1:5" x14ac:dyDescent="0.25">
      <c r="A240" s="7">
        <v>18230502</v>
      </c>
      <c r="B240" s="10" t="s">
        <v>86</v>
      </c>
      <c r="C240" s="11" t="s">
        <v>106</v>
      </c>
      <c r="D240" s="9">
        <v>958295.24</v>
      </c>
      <c r="E240" s="9">
        <v>1558464.05</v>
      </c>
    </row>
    <row r="241" spans="1:5" x14ac:dyDescent="0.25">
      <c r="A241" s="16"/>
      <c r="B241" s="16"/>
      <c r="C241" s="13" t="s">
        <v>29</v>
      </c>
      <c r="D241" s="36">
        <f>SUM(D239:D240)</f>
        <v>2287652.25</v>
      </c>
      <c r="E241" s="36">
        <f>SUM(E239:E240)</f>
        <v>3720372.8099999996</v>
      </c>
    </row>
    <row r="242" spans="1:5" x14ac:dyDescent="0.25">
      <c r="A242" s="7"/>
      <c r="B242" s="7"/>
      <c r="C242" s="8" t="s">
        <v>56</v>
      </c>
    </row>
    <row r="243" spans="1:5" x14ac:dyDescent="0.25">
      <c r="A243" s="7">
        <v>18700032</v>
      </c>
      <c r="B243" s="10" t="s">
        <v>86</v>
      </c>
      <c r="C243" s="11" t="s">
        <v>57</v>
      </c>
      <c r="D243" s="9">
        <v>1156.6199999999999</v>
      </c>
      <c r="E243" s="9">
        <v>0</v>
      </c>
    </row>
    <row r="244" spans="1:5" x14ac:dyDescent="0.25">
      <c r="A244" s="7">
        <v>18700041</v>
      </c>
      <c r="B244" s="10" t="s">
        <v>86</v>
      </c>
      <c r="C244" s="11" t="s">
        <v>291</v>
      </c>
      <c r="D244" s="9">
        <v>665.8</v>
      </c>
      <c r="E244" s="9">
        <v>630.49</v>
      </c>
    </row>
    <row r="245" spans="1:5" x14ac:dyDescent="0.25">
      <c r="A245" s="7">
        <v>18700081</v>
      </c>
      <c r="B245" s="10" t="s">
        <v>86</v>
      </c>
      <c r="C245" s="11" t="s">
        <v>155</v>
      </c>
      <c r="D245" s="9">
        <v>-11781.29</v>
      </c>
      <c r="E245" s="9">
        <v>-20135.689999999999</v>
      </c>
    </row>
    <row r="246" spans="1:5" x14ac:dyDescent="0.25">
      <c r="A246" s="7">
        <v>18700082</v>
      </c>
      <c r="B246" s="10" t="s">
        <v>86</v>
      </c>
      <c r="C246" s="11" t="s">
        <v>156</v>
      </c>
      <c r="D246" s="9">
        <v>178062.32</v>
      </c>
      <c r="E246" s="9">
        <v>268383.68</v>
      </c>
    </row>
    <row r="247" spans="1:5" x14ac:dyDescent="0.25">
      <c r="A247" s="16" t="s">
        <v>2</v>
      </c>
      <c r="B247" s="16"/>
      <c r="C247" s="13" t="s">
        <v>58</v>
      </c>
      <c r="D247" s="14">
        <f>SUM(D243:D246)</f>
        <v>168103.45</v>
      </c>
      <c r="E247" s="14">
        <f>SUM(E243:E246)</f>
        <v>248878.47999999998</v>
      </c>
    </row>
    <row r="248" spans="1:5" x14ac:dyDescent="0.25">
      <c r="B248" s="24" t="s">
        <v>88</v>
      </c>
      <c r="D248" s="9">
        <f>750534000-750543020</f>
        <v>-9020</v>
      </c>
      <c r="E248" s="9">
        <f>825489000-821163734</f>
        <v>4325266</v>
      </c>
    </row>
    <row r="249" spans="1:5" s="42" customFormat="1" ht="15.6" thickBot="1" x14ac:dyDescent="0.3">
      <c r="A249" s="40"/>
      <c r="B249" s="40"/>
      <c r="C249" s="41" t="s">
        <v>61</v>
      </c>
      <c r="D249" s="25">
        <f>D220+D225+D10+D79+D13+D153+D147+D241+D205+D202+D230+D234+D237+D84+D212+D208+D187+D190+D136+D143+D247+D182+D248</f>
        <v>750534000.15999997</v>
      </c>
      <c r="E249" s="25">
        <f>E220+E225+E10+E79+E13+E153+E147+E241+E205+E202+E230+E234+E237+E84+E212+E208+E187+E190+E136+E143+E247+E182+E248</f>
        <v>825489000.46000004</v>
      </c>
    </row>
    <row r="250" spans="1:5" ht="13.8" thickTop="1" x14ac:dyDescent="0.25">
      <c r="C250" s="27"/>
      <c r="D250" s="43"/>
    </row>
    <row r="251" spans="1:5" x14ac:dyDescent="0.25">
      <c r="D251" s="43"/>
    </row>
    <row r="253" spans="1:5" x14ac:dyDescent="0.25">
      <c r="B253" s="24" t="s">
        <v>89</v>
      </c>
      <c r="D253" s="28">
        <f>SUMIF($B$3:$B$248,$B253,$D$3:$D$248)</f>
        <v>42377721.100000001</v>
      </c>
      <c r="E253" s="28">
        <f>SUMIF($B$3:$B$248,$B253,$E$3:$E$248)</f>
        <v>39674089.609999999</v>
      </c>
    </row>
    <row r="254" spans="1:5" x14ac:dyDescent="0.25">
      <c r="B254" s="24" t="s">
        <v>87</v>
      </c>
      <c r="D254" s="28">
        <f>SUMIF($B$3:$B$248,$B254,$D$3:$D$248)</f>
        <v>254086709.42999998</v>
      </c>
      <c r="E254" s="28">
        <f>SUMIF($B$3:$B$248,$B254,$E$3:$E$248)</f>
        <v>282619689.79999995</v>
      </c>
    </row>
    <row r="255" spans="1:5" x14ac:dyDescent="0.25">
      <c r="B255" s="24" t="s">
        <v>90</v>
      </c>
      <c r="D255" s="28">
        <f>SUMIF($B$3:$B$248,$B255,$D$3:$D$248)</f>
        <v>0</v>
      </c>
      <c r="E255" s="28">
        <f>SUMIF($B$3:$B$248,$B255,$E$3:$E$248)</f>
        <v>0</v>
      </c>
    </row>
    <row r="256" spans="1:5" x14ac:dyDescent="0.25">
      <c r="B256" s="24" t="s">
        <v>86</v>
      </c>
      <c r="D256" s="28">
        <f>SUMIF($B$3:$B$248,$B256,$D$3:$D$248)</f>
        <v>246993724.47</v>
      </c>
      <c r="E256" s="28">
        <f>SUMIF($B$3:$B$248,$B256,$E$3:$E$248)</f>
        <v>266282451.25000015</v>
      </c>
    </row>
    <row r="257" spans="2:5" x14ac:dyDescent="0.25">
      <c r="B257" s="24" t="s">
        <v>88</v>
      </c>
      <c r="D257" s="28">
        <f>SUMIF($B$3:$B$248,$B257,$D$3:$D$248)</f>
        <v>207075845.16</v>
      </c>
      <c r="E257" s="28">
        <f>SUMIF($B$3:$B$248,$B257,$E$3:$E$248)</f>
        <v>236912769.80000001</v>
      </c>
    </row>
    <row r="259" spans="2:5" ht="15.6" thickBot="1" x14ac:dyDescent="0.3">
      <c r="D259" s="25">
        <f>SUM(D253:D258)</f>
        <v>750534000.15999997</v>
      </c>
      <c r="E259" s="25">
        <f>SUM(E253:E258)</f>
        <v>825489000.46000004</v>
      </c>
    </row>
    <row r="260" spans="2:5" ht="13.8" thickTop="1" x14ac:dyDescent="0.25"/>
  </sheetData>
  <autoFilter ref="A1:E247"/>
  <printOptions horizontalCentered="1"/>
  <pageMargins left="0" right="0" top="0.75" bottom="0.65" header="0.47" footer="0.27"/>
  <pageSetup scale="75" orientation="landscape" r:id="rId1"/>
  <headerFooter alignWithMargins="0">
    <oddHeader>&amp;L&amp;"Arial,Bold"&amp;12Regulatory Assets and Liabilities</oddHeader>
    <oddFooter>&amp;L&amp;8Prepared by: Soteara Marquardt
Prepared date&amp;D&amp;C&amp;P&amp;R&amp;8&amp;Z
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"/>
  <sheetViews>
    <sheetView zoomScale="90" zoomScaleNormal="90" workbookViewId="0">
      <pane ySplit="1" topLeftCell="A2" activePane="bottomLeft" state="frozen"/>
      <selection activeCell="B1" sqref="B1:B65536"/>
      <selection pane="bottomLeft" activeCell="C16" sqref="C16"/>
    </sheetView>
  </sheetViews>
  <sheetFormatPr defaultColWidth="9.109375" defaultRowHeight="13.2" x14ac:dyDescent="0.25"/>
  <cols>
    <col min="1" max="1" width="12.6640625" style="24" bestFit="1" customWidth="1"/>
    <col min="2" max="2" width="17.44140625" style="24" bestFit="1" customWidth="1"/>
    <col min="3" max="3" width="48.109375" style="29" bestFit="1" customWidth="1"/>
    <col min="4" max="5" width="24.6640625" style="9" bestFit="1" customWidth="1"/>
    <col min="6" max="16384" width="9.109375" style="10"/>
  </cols>
  <sheetData>
    <row r="1" spans="1:5" s="6" customFormat="1" ht="15" x14ac:dyDescent="0.25">
      <c r="A1" s="2" t="s">
        <v>0</v>
      </c>
      <c r="B1" s="3" t="s">
        <v>85</v>
      </c>
      <c r="C1" s="4" t="s">
        <v>62</v>
      </c>
      <c r="D1" s="5">
        <v>43465</v>
      </c>
      <c r="E1" s="5">
        <v>43100</v>
      </c>
    </row>
    <row r="2" spans="1:5" x14ac:dyDescent="0.25">
      <c r="A2" s="7"/>
      <c r="B2" s="7"/>
      <c r="C2" s="8" t="s">
        <v>63</v>
      </c>
    </row>
    <row r="3" spans="1:5" x14ac:dyDescent="0.25">
      <c r="A3" s="7">
        <v>25400002</v>
      </c>
      <c r="B3" s="10" t="s">
        <v>88</v>
      </c>
      <c r="C3" s="11" t="s">
        <v>169</v>
      </c>
      <c r="D3" s="9">
        <v>0</v>
      </c>
      <c r="E3" s="9">
        <v>-302863232.91000003</v>
      </c>
    </row>
    <row r="4" spans="1:5" x14ac:dyDescent="0.25">
      <c r="A4" s="7">
        <v>25400012</v>
      </c>
      <c r="B4" s="10" t="s">
        <v>88</v>
      </c>
      <c r="C4" s="11" t="s">
        <v>170</v>
      </c>
      <c r="D4" s="9">
        <v>-341225134.06</v>
      </c>
      <c r="E4" s="9">
        <v>-48056413.020000003</v>
      </c>
    </row>
    <row r="5" spans="1:5" x14ac:dyDescent="0.25">
      <c r="A5" s="7">
        <v>25400701</v>
      </c>
      <c r="B5" s="10" t="s">
        <v>88</v>
      </c>
      <c r="C5" s="11" t="s">
        <v>183</v>
      </c>
      <c r="D5" s="9">
        <v>-635356819.33000004</v>
      </c>
      <c r="E5" s="9">
        <v>536141.32999999996</v>
      </c>
    </row>
    <row r="6" spans="1:5" x14ac:dyDescent="0.25">
      <c r="A6" s="7">
        <v>25400801</v>
      </c>
      <c r="B6" s="10" t="s">
        <v>88</v>
      </c>
      <c r="C6" s="11" t="s">
        <v>190</v>
      </c>
      <c r="D6" s="9">
        <v>0</v>
      </c>
      <c r="E6" s="9">
        <v>-662674017.33000004</v>
      </c>
    </row>
    <row r="7" spans="1:5" x14ac:dyDescent="0.25">
      <c r="A7" s="12"/>
      <c r="B7" s="12"/>
      <c r="C7" s="13" t="s">
        <v>64</v>
      </c>
      <c r="D7" s="14">
        <f>SUM(D3:D6)</f>
        <v>-976581953.3900001</v>
      </c>
      <c r="E7" s="14">
        <f>SUM(E3:E6)</f>
        <v>-1013057521.9300001</v>
      </c>
    </row>
    <row r="8" spans="1:5" x14ac:dyDescent="0.25">
      <c r="A8" s="7"/>
      <c r="B8" s="7"/>
      <c r="C8" s="8" t="s">
        <v>65</v>
      </c>
    </row>
    <row r="9" spans="1:5" x14ac:dyDescent="0.25">
      <c r="A9" s="15">
        <v>10800061</v>
      </c>
      <c r="B9" s="10" t="s">
        <v>87</v>
      </c>
      <c r="C9" s="11" t="s">
        <v>91</v>
      </c>
      <c r="D9" s="9">
        <v>-85161013.900000006</v>
      </c>
      <c r="E9" s="9">
        <v>-70546231.530000001</v>
      </c>
    </row>
    <row r="10" spans="1:5" x14ac:dyDescent="0.25">
      <c r="A10" s="15">
        <v>10800062</v>
      </c>
      <c r="B10" s="10" t="s">
        <v>90</v>
      </c>
      <c r="C10" s="11" t="s">
        <v>91</v>
      </c>
      <c r="D10" s="9">
        <v>-339566246.88</v>
      </c>
      <c r="E10" s="9">
        <v>-319032997.37</v>
      </c>
    </row>
    <row r="11" spans="1:5" s="6" customFormat="1" x14ac:dyDescent="0.25">
      <c r="A11" s="12"/>
      <c r="B11" s="12"/>
      <c r="C11" s="13" t="s">
        <v>66</v>
      </c>
      <c r="D11" s="14">
        <f>SUM(D9:D10)</f>
        <v>-424727260.77999997</v>
      </c>
      <c r="E11" s="14">
        <f>SUM(E9:E10)</f>
        <v>-389579228.89999998</v>
      </c>
    </row>
    <row r="12" spans="1:5" s="6" customFormat="1" x14ac:dyDescent="0.25">
      <c r="A12" s="15"/>
      <c r="B12" s="15"/>
      <c r="C12" s="8" t="s">
        <v>74</v>
      </c>
      <c r="D12" s="9"/>
      <c r="E12" s="9"/>
    </row>
    <row r="13" spans="1:5" s="6" customFormat="1" x14ac:dyDescent="0.25">
      <c r="A13" s="7">
        <v>22840251</v>
      </c>
      <c r="B13" s="10" t="s">
        <v>88</v>
      </c>
      <c r="C13" s="11" t="s">
        <v>323</v>
      </c>
      <c r="D13" s="9">
        <v>-3106425</v>
      </c>
      <c r="E13" s="9">
        <v>-5973891</v>
      </c>
    </row>
    <row r="14" spans="1:5" s="6" customFormat="1" x14ac:dyDescent="0.25">
      <c r="A14" s="7">
        <v>22840321</v>
      </c>
      <c r="B14" s="10" t="s">
        <v>88</v>
      </c>
      <c r="C14" s="11" t="s">
        <v>167</v>
      </c>
      <c r="D14" s="9">
        <v>-83815040</v>
      </c>
      <c r="E14" s="9">
        <v>-104341173</v>
      </c>
    </row>
    <row r="15" spans="1:5" s="6" customFormat="1" x14ac:dyDescent="0.25">
      <c r="A15" s="7">
        <v>10800611</v>
      </c>
      <c r="B15" s="10" t="s">
        <v>87</v>
      </c>
      <c r="C15" s="11" t="s">
        <v>92</v>
      </c>
      <c r="D15" s="9">
        <v>-95934500</v>
      </c>
      <c r="E15" s="9">
        <v>-95934500</v>
      </c>
    </row>
    <row r="16" spans="1:5" s="6" customFormat="1" x14ac:dyDescent="0.25">
      <c r="A16" s="7">
        <v>10800621</v>
      </c>
      <c r="B16" s="10" t="s">
        <v>87</v>
      </c>
      <c r="C16" s="11" t="s">
        <v>93</v>
      </c>
      <c r="D16" s="9">
        <v>11940746.970000001</v>
      </c>
      <c r="E16" s="9">
        <v>407429.75</v>
      </c>
    </row>
    <row r="17" spans="1:9" s="6" customFormat="1" x14ac:dyDescent="0.25">
      <c r="A17" s="7">
        <v>10800631</v>
      </c>
      <c r="B17" s="10" t="s">
        <v>87</v>
      </c>
      <c r="C17" s="11" t="s">
        <v>94</v>
      </c>
      <c r="D17" s="9">
        <v>2030752.94</v>
      </c>
      <c r="E17" s="9">
        <v>67452.3</v>
      </c>
    </row>
    <row r="18" spans="1:9" s="6" customFormat="1" x14ac:dyDescent="0.25">
      <c r="A18" s="16"/>
      <c r="B18" s="16"/>
      <c r="C18" s="13" t="s">
        <v>75</v>
      </c>
      <c r="D18" s="14">
        <f>SUM(D13:D17)</f>
        <v>-168884465.09</v>
      </c>
      <c r="E18" s="14">
        <f>SUM(E13:E17)</f>
        <v>-205774681.94999999</v>
      </c>
    </row>
    <row r="19" spans="1:9" s="6" customFormat="1" x14ac:dyDescent="0.25">
      <c r="A19" s="15"/>
      <c r="B19" s="15"/>
      <c r="C19" s="17" t="s">
        <v>76</v>
      </c>
      <c r="D19" s="9"/>
      <c r="E19" s="9"/>
    </row>
    <row r="20" spans="1:9" s="6" customFormat="1" x14ac:dyDescent="0.25">
      <c r="A20" s="7">
        <v>25400261</v>
      </c>
      <c r="B20" s="10" t="s">
        <v>88</v>
      </c>
      <c r="C20" s="11" t="s">
        <v>173</v>
      </c>
      <c r="D20" s="9">
        <v>-93615823</v>
      </c>
      <c r="E20" s="9">
        <v>-93615823</v>
      </c>
    </row>
    <row r="21" spans="1:9" s="6" customFormat="1" x14ac:dyDescent="0.25">
      <c r="A21" s="16"/>
      <c r="B21" s="16"/>
      <c r="C21" s="13" t="s">
        <v>77</v>
      </c>
      <c r="D21" s="14">
        <f>D20</f>
        <v>-93615823</v>
      </c>
      <c r="E21" s="14">
        <f>E20</f>
        <v>-93615823</v>
      </c>
    </row>
    <row r="22" spans="1:9" s="6" customFormat="1" x14ac:dyDescent="0.25">
      <c r="A22" s="15"/>
      <c r="B22" s="15"/>
      <c r="C22" s="17" t="s">
        <v>80</v>
      </c>
      <c r="D22" s="9"/>
      <c r="E22" s="9"/>
    </row>
    <row r="23" spans="1:9" s="6" customFormat="1" x14ac:dyDescent="0.25">
      <c r="A23" s="15">
        <v>22900001</v>
      </c>
      <c r="B23" s="10" t="s">
        <v>86</v>
      </c>
      <c r="C23" s="11" t="s">
        <v>327</v>
      </c>
      <c r="D23" s="9">
        <v>-24054569</v>
      </c>
      <c r="E23" s="9">
        <v>0</v>
      </c>
      <c r="I23" s="18"/>
    </row>
    <row r="24" spans="1:9" s="6" customFormat="1" x14ac:dyDescent="0.25">
      <c r="A24" s="15">
        <v>22900002</v>
      </c>
      <c r="B24" s="10" t="s">
        <v>86</v>
      </c>
      <c r="C24" s="11" t="s">
        <v>328</v>
      </c>
      <c r="D24" s="9">
        <v>-10523931</v>
      </c>
      <c r="E24" s="9">
        <v>0</v>
      </c>
    </row>
    <row r="25" spans="1:9" s="6" customFormat="1" x14ac:dyDescent="0.25">
      <c r="A25" s="16"/>
      <c r="B25" s="16"/>
      <c r="C25" s="13" t="s">
        <v>81</v>
      </c>
      <c r="D25" s="14">
        <f>SUM(D23:D24)</f>
        <v>-34578500</v>
      </c>
      <c r="E25" s="14">
        <f>SUM(E23:E24)</f>
        <v>0</v>
      </c>
    </row>
    <row r="26" spans="1:9" ht="13.8" x14ac:dyDescent="0.25">
      <c r="A26" s="15"/>
      <c r="B26" s="15"/>
      <c r="C26" s="19" t="s">
        <v>69</v>
      </c>
    </row>
    <row r="27" spans="1:9" x14ac:dyDescent="0.25">
      <c r="A27" s="7"/>
      <c r="B27" s="7"/>
      <c r="C27" s="8" t="s">
        <v>70</v>
      </c>
    </row>
    <row r="28" spans="1:9" x14ac:dyDescent="0.25">
      <c r="A28" s="20">
        <v>25400392</v>
      </c>
      <c r="B28" s="10" t="s">
        <v>88</v>
      </c>
      <c r="C28" s="11" t="s">
        <v>313</v>
      </c>
      <c r="D28" s="9">
        <v>0</v>
      </c>
      <c r="E28" s="9">
        <v>-8100000</v>
      </c>
    </row>
    <row r="29" spans="1:9" x14ac:dyDescent="0.25">
      <c r="A29" s="1">
        <v>25400471</v>
      </c>
      <c r="B29" s="10" t="s">
        <v>88</v>
      </c>
      <c r="C29" s="11" t="s">
        <v>314</v>
      </c>
      <c r="D29" s="9">
        <v>-58251.59</v>
      </c>
      <c r="E29" s="9">
        <v>-255908.15</v>
      </c>
    </row>
    <row r="30" spans="1:9" x14ac:dyDescent="0.25">
      <c r="A30" s="1">
        <v>25400481</v>
      </c>
      <c r="B30" s="10" t="s">
        <v>88</v>
      </c>
      <c r="C30" s="11" t="s">
        <v>315</v>
      </c>
      <c r="D30" s="9">
        <v>-100638.72</v>
      </c>
      <c r="E30" s="9">
        <v>-135995.29999999999</v>
      </c>
    </row>
    <row r="31" spans="1:9" x14ac:dyDescent="0.25">
      <c r="A31" s="15">
        <v>25400521</v>
      </c>
      <c r="B31" s="10" t="s">
        <v>88</v>
      </c>
      <c r="C31" s="11" t="s">
        <v>175</v>
      </c>
      <c r="D31" s="9">
        <v>0</v>
      </c>
      <c r="E31" s="9">
        <v>-10300000</v>
      </c>
    </row>
    <row r="32" spans="1:9" x14ac:dyDescent="0.25">
      <c r="A32" s="20">
        <v>25400461</v>
      </c>
      <c r="B32" s="10" t="s">
        <v>88</v>
      </c>
      <c r="C32" s="11" t="s">
        <v>316</v>
      </c>
      <c r="D32" s="9">
        <v>0</v>
      </c>
      <c r="E32" s="9">
        <v>-13439.47</v>
      </c>
    </row>
    <row r="33" spans="1:5" x14ac:dyDescent="0.25">
      <c r="A33" s="7">
        <v>25400451</v>
      </c>
      <c r="B33" s="10" t="s">
        <v>88</v>
      </c>
      <c r="C33" s="11" t="s">
        <v>317</v>
      </c>
      <c r="D33" s="9">
        <v>0</v>
      </c>
      <c r="E33" s="9">
        <v>-31636.34</v>
      </c>
    </row>
    <row r="34" spans="1:5" x14ac:dyDescent="0.25">
      <c r="A34" s="20">
        <v>25400341</v>
      </c>
      <c r="B34" s="10" t="s">
        <v>88</v>
      </c>
      <c r="C34" s="11" t="s">
        <v>318</v>
      </c>
      <c r="D34" s="9">
        <v>0</v>
      </c>
      <c r="E34" s="9">
        <v>-5571892.9400000004</v>
      </c>
    </row>
    <row r="35" spans="1:5" x14ac:dyDescent="0.25">
      <c r="A35" s="20">
        <v>25400361</v>
      </c>
      <c r="B35" s="10" t="s">
        <v>88</v>
      </c>
      <c r="C35" s="11" t="s">
        <v>319</v>
      </c>
      <c r="D35" s="9">
        <v>-159082.66</v>
      </c>
      <c r="E35" s="9">
        <v>0</v>
      </c>
    </row>
    <row r="36" spans="1:5" x14ac:dyDescent="0.25">
      <c r="A36" s="20">
        <v>25400411</v>
      </c>
      <c r="B36" s="10" t="s">
        <v>88</v>
      </c>
      <c r="C36" s="11" t="s">
        <v>320</v>
      </c>
      <c r="D36" s="9">
        <v>-4447550.04</v>
      </c>
      <c r="E36" s="9">
        <v>0</v>
      </c>
    </row>
    <row r="37" spans="1:5" x14ac:dyDescent="0.25">
      <c r="A37" s="20">
        <v>25400601</v>
      </c>
      <c r="B37" s="10" t="s">
        <v>88</v>
      </c>
      <c r="C37" s="11" t="s">
        <v>176</v>
      </c>
      <c r="D37" s="9">
        <v>0</v>
      </c>
      <c r="E37" s="9">
        <v>-152462.81</v>
      </c>
    </row>
    <row r="38" spans="1:5" x14ac:dyDescent="0.25">
      <c r="A38" s="20">
        <v>25400611</v>
      </c>
      <c r="B38" s="10" t="s">
        <v>88</v>
      </c>
      <c r="C38" s="11" t="s">
        <v>321</v>
      </c>
      <c r="D38" s="9">
        <v>0</v>
      </c>
      <c r="E38" s="9">
        <v>0</v>
      </c>
    </row>
    <row r="39" spans="1:5" x14ac:dyDescent="0.25">
      <c r="A39" s="20">
        <v>25400631</v>
      </c>
      <c r="B39" s="10" t="s">
        <v>88</v>
      </c>
      <c r="C39" s="11" t="s">
        <v>177</v>
      </c>
      <c r="D39" s="9">
        <v>-1431275.08</v>
      </c>
      <c r="E39" s="9">
        <v>-1373354.01</v>
      </c>
    </row>
    <row r="40" spans="1:5" x14ac:dyDescent="0.25">
      <c r="A40" s="20">
        <v>25400641</v>
      </c>
      <c r="B40" s="10" t="s">
        <v>88</v>
      </c>
      <c r="C40" s="11" t="s">
        <v>178</v>
      </c>
      <c r="D40" s="9">
        <v>-3615896.98</v>
      </c>
      <c r="E40" s="9">
        <v>-35937.72</v>
      </c>
    </row>
    <row r="41" spans="1:5" x14ac:dyDescent="0.25">
      <c r="A41" s="20">
        <v>25400651</v>
      </c>
      <c r="B41" s="10" t="s">
        <v>88</v>
      </c>
      <c r="C41" s="11" t="s">
        <v>179</v>
      </c>
      <c r="D41" s="9">
        <v>0</v>
      </c>
      <c r="E41" s="9">
        <v>-212754.14</v>
      </c>
    </row>
    <row r="42" spans="1:5" x14ac:dyDescent="0.25">
      <c r="A42" s="20">
        <v>25400661</v>
      </c>
      <c r="B42" s="10" t="s">
        <v>88</v>
      </c>
      <c r="C42" s="11" t="s">
        <v>180</v>
      </c>
      <c r="D42" s="9">
        <v>-319648.24</v>
      </c>
      <c r="E42" s="9">
        <v>-86393.95</v>
      </c>
    </row>
    <row r="43" spans="1:5" x14ac:dyDescent="0.25">
      <c r="A43" s="20">
        <v>25400691</v>
      </c>
      <c r="B43" s="10" t="s">
        <v>88</v>
      </c>
      <c r="C43" s="11" t="s">
        <v>181</v>
      </c>
      <c r="D43" s="9">
        <v>0</v>
      </c>
      <c r="E43" s="9">
        <v>-40.18</v>
      </c>
    </row>
    <row r="44" spans="1:5" x14ac:dyDescent="0.25">
      <c r="A44" s="20">
        <v>25400692</v>
      </c>
      <c r="B44" s="10" t="s">
        <v>88</v>
      </c>
      <c r="C44" s="11" t="s">
        <v>182</v>
      </c>
      <c r="D44" s="9">
        <v>-2236606.29</v>
      </c>
      <c r="E44" s="9">
        <v>-21797.52</v>
      </c>
    </row>
    <row r="45" spans="1:5" x14ac:dyDescent="0.25">
      <c r="A45" s="20">
        <v>25400671</v>
      </c>
      <c r="B45" s="10" t="s">
        <v>88</v>
      </c>
      <c r="C45" s="11" t="s">
        <v>322</v>
      </c>
      <c r="D45" s="9">
        <v>-230971.08</v>
      </c>
      <c r="E45" s="9">
        <v>0</v>
      </c>
    </row>
    <row r="46" spans="1:5" x14ac:dyDescent="0.25">
      <c r="A46" s="20">
        <v>25400702</v>
      </c>
      <c r="B46" s="10" t="s">
        <v>88</v>
      </c>
      <c r="C46" s="11" t="s">
        <v>71</v>
      </c>
      <c r="D46" s="9">
        <v>-327616.03999999998</v>
      </c>
      <c r="E46" s="9">
        <v>0</v>
      </c>
    </row>
    <row r="47" spans="1:5" x14ac:dyDescent="0.25">
      <c r="A47" s="20">
        <v>25400711</v>
      </c>
      <c r="B47" s="10" t="s">
        <v>88</v>
      </c>
      <c r="C47" s="11" t="s">
        <v>184</v>
      </c>
      <c r="D47" s="9">
        <v>0</v>
      </c>
      <c r="E47" s="9">
        <v>-525.26</v>
      </c>
    </row>
    <row r="48" spans="1:5" x14ac:dyDescent="0.25">
      <c r="A48" s="20">
        <v>25400721</v>
      </c>
      <c r="B48" s="10" t="s">
        <v>88</v>
      </c>
      <c r="C48" s="11" t="s">
        <v>185</v>
      </c>
      <c r="D48" s="9">
        <v>0</v>
      </c>
      <c r="E48" s="9">
        <v>-214.04</v>
      </c>
    </row>
    <row r="49" spans="1:5" x14ac:dyDescent="0.25">
      <c r="A49" s="20">
        <v>25400741</v>
      </c>
      <c r="B49" s="10" t="s">
        <v>88</v>
      </c>
      <c r="C49" s="11" t="s">
        <v>186</v>
      </c>
      <c r="D49" s="9">
        <v>-102804.28</v>
      </c>
      <c r="E49" s="9">
        <v>-2409.09</v>
      </c>
    </row>
    <row r="50" spans="1:5" x14ac:dyDescent="0.25">
      <c r="A50" s="20">
        <v>25400751</v>
      </c>
      <c r="B50" s="10" t="s">
        <v>88</v>
      </c>
      <c r="C50" s="11" t="s">
        <v>187</v>
      </c>
      <c r="D50" s="9">
        <v>-111391.25</v>
      </c>
      <c r="E50" s="9">
        <v>-63.04</v>
      </c>
    </row>
    <row r="51" spans="1:5" x14ac:dyDescent="0.25">
      <c r="A51" s="20">
        <v>25400761</v>
      </c>
      <c r="B51" s="10" t="s">
        <v>88</v>
      </c>
      <c r="C51" s="11" t="s">
        <v>188</v>
      </c>
      <c r="D51" s="9">
        <v>0</v>
      </c>
      <c r="E51" s="9">
        <v>-373.21</v>
      </c>
    </row>
    <row r="52" spans="1:5" x14ac:dyDescent="0.25">
      <c r="A52" s="20">
        <v>25400771</v>
      </c>
      <c r="B52" s="10" t="s">
        <v>88</v>
      </c>
      <c r="C52" s="11" t="s">
        <v>189</v>
      </c>
      <c r="D52" s="9">
        <v>-23703.24</v>
      </c>
      <c r="E52" s="9">
        <v>-151.55000000000001</v>
      </c>
    </row>
    <row r="53" spans="1:5" x14ac:dyDescent="0.25">
      <c r="A53" s="20">
        <v>25400781</v>
      </c>
      <c r="B53" s="10" t="s">
        <v>88</v>
      </c>
      <c r="C53" s="11" t="s">
        <v>72</v>
      </c>
      <c r="D53" s="9">
        <v>-4803.92</v>
      </c>
      <c r="E53" s="9">
        <v>0</v>
      </c>
    </row>
    <row r="54" spans="1:5" x14ac:dyDescent="0.25">
      <c r="A54" s="20">
        <v>25400802</v>
      </c>
      <c r="B54" s="10" t="s">
        <v>88</v>
      </c>
      <c r="C54" s="11" t="s">
        <v>191</v>
      </c>
      <c r="D54" s="9">
        <v>-3949.18</v>
      </c>
      <c r="E54" s="9">
        <v>-991.63</v>
      </c>
    </row>
    <row r="55" spans="1:5" x14ac:dyDescent="0.25">
      <c r="A55" s="20">
        <v>25400851</v>
      </c>
      <c r="B55" s="10" t="s">
        <v>88</v>
      </c>
      <c r="C55" s="11" t="s">
        <v>192</v>
      </c>
      <c r="D55" s="9">
        <v>-484311.18</v>
      </c>
      <c r="E55" s="9">
        <v>0</v>
      </c>
    </row>
    <row r="56" spans="1:5" x14ac:dyDescent="0.25">
      <c r="A56" s="20">
        <v>25400871</v>
      </c>
      <c r="B56" s="10" t="s">
        <v>88</v>
      </c>
      <c r="C56" s="11" t="s">
        <v>193</v>
      </c>
      <c r="D56" s="9">
        <v>-74487.58</v>
      </c>
      <c r="E56" s="9">
        <v>0</v>
      </c>
    </row>
    <row r="57" spans="1:5" x14ac:dyDescent="0.25">
      <c r="A57" s="20">
        <v>25400881</v>
      </c>
      <c r="B57" s="10" t="s">
        <v>88</v>
      </c>
      <c r="C57" s="11" t="s">
        <v>194</v>
      </c>
      <c r="D57" s="9">
        <v>-24936.55</v>
      </c>
      <c r="E57" s="9">
        <v>0</v>
      </c>
    </row>
    <row r="58" spans="1:5" x14ac:dyDescent="0.25">
      <c r="A58" s="16"/>
      <c r="B58" s="16"/>
      <c r="C58" s="13" t="s">
        <v>73</v>
      </c>
      <c r="D58" s="14">
        <f>SUM(D28:D57)</f>
        <v>-13757923.9</v>
      </c>
      <c r="E58" s="14">
        <f>SUM(E28:E57)</f>
        <v>-26296340.350000001</v>
      </c>
    </row>
    <row r="59" spans="1:5" x14ac:dyDescent="0.25">
      <c r="A59" s="7" t="s">
        <v>2</v>
      </c>
      <c r="B59" s="7"/>
      <c r="C59" s="8" t="s">
        <v>3</v>
      </c>
    </row>
    <row r="60" spans="1:5" x14ac:dyDescent="0.25">
      <c r="A60" s="7">
        <v>19100012</v>
      </c>
      <c r="B60" s="10" t="s">
        <v>88</v>
      </c>
      <c r="C60" s="11" t="s">
        <v>164</v>
      </c>
      <c r="D60" s="9" t="s">
        <v>365</v>
      </c>
      <c r="E60" s="9">
        <v>630515.52</v>
      </c>
    </row>
    <row r="61" spans="1:5" x14ac:dyDescent="0.25">
      <c r="A61" s="7">
        <v>19100022</v>
      </c>
      <c r="B61" s="10" t="s">
        <v>88</v>
      </c>
      <c r="C61" s="11" t="s">
        <v>165</v>
      </c>
      <c r="D61" s="9" t="s">
        <v>365</v>
      </c>
      <c r="E61" s="9">
        <v>-5134890.42</v>
      </c>
    </row>
    <row r="62" spans="1:5" x14ac:dyDescent="0.25">
      <c r="A62" s="7">
        <v>19100132</v>
      </c>
      <c r="B62" s="10" t="s">
        <v>88</v>
      </c>
      <c r="C62" s="11" t="s">
        <v>197</v>
      </c>
      <c r="D62" s="9" t="s">
        <v>365</v>
      </c>
      <c r="E62" s="9">
        <v>-50661.81</v>
      </c>
    </row>
    <row r="63" spans="1:5" x14ac:dyDescent="0.25">
      <c r="A63" s="7">
        <v>19100142</v>
      </c>
      <c r="B63" s="10" t="s">
        <v>88</v>
      </c>
      <c r="C63" s="11" t="s">
        <v>198</v>
      </c>
      <c r="D63" s="9" t="s">
        <v>365</v>
      </c>
      <c r="E63" s="9">
        <v>46941.33</v>
      </c>
    </row>
    <row r="64" spans="1:5" x14ac:dyDescent="0.25">
      <c r="A64" s="7">
        <v>19100152</v>
      </c>
      <c r="B64" s="10" t="s">
        <v>88</v>
      </c>
      <c r="C64" s="11" t="s">
        <v>166</v>
      </c>
      <c r="D64" s="9" t="s">
        <v>365</v>
      </c>
      <c r="E64" s="9">
        <v>-152574.91</v>
      </c>
    </row>
    <row r="65" spans="1:5" x14ac:dyDescent="0.25">
      <c r="A65" s="7">
        <v>19100162</v>
      </c>
      <c r="B65" s="10" t="s">
        <v>88</v>
      </c>
      <c r="C65" s="11" t="s">
        <v>199</v>
      </c>
      <c r="D65" s="9" t="s">
        <v>365</v>
      </c>
      <c r="E65" s="9">
        <v>-11390293.1</v>
      </c>
    </row>
    <row r="66" spans="1:5" x14ac:dyDescent="0.25">
      <c r="A66" s="16" t="s">
        <v>2</v>
      </c>
      <c r="B66" s="16"/>
      <c r="C66" s="21" t="s">
        <v>4</v>
      </c>
      <c r="D66" s="22" t="s">
        <v>365</v>
      </c>
      <c r="E66" s="22">
        <f>SUM(E60:E65)</f>
        <v>-16050963.390000001</v>
      </c>
    </row>
    <row r="67" spans="1:5" x14ac:dyDescent="0.25">
      <c r="A67" s="7"/>
      <c r="B67" s="7"/>
      <c r="C67" s="17" t="s">
        <v>80</v>
      </c>
      <c r="D67" s="23"/>
      <c r="E67" s="23"/>
    </row>
    <row r="68" spans="1:5" x14ac:dyDescent="0.25">
      <c r="A68" s="7">
        <v>25400181</v>
      </c>
      <c r="B68" s="10" t="s">
        <v>86</v>
      </c>
      <c r="C68" s="11" t="s">
        <v>171</v>
      </c>
      <c r="D68" s="9">
        <v>-1881252</v>
      </c>
      <c r="E68" s="9">
        <v>-2907360</v>
      </c>
    </row>
    <row r="69" spans="1:5" x14ac:dyDescent="0.25">
      <c r="A69" s="7">
        <v>25400182</v>
      </c>
      <c r="B69" s="10" t="s">
        <v>86</v>
      </c>
      <c r="C69" s="11" t="s">
        <v>172</v>
      </c>
      <c r="D69" s="9">
        <v>-1006248</v>
      </c>
      <c r="E69" s="9">
        <v>-1555140</v>
      </c>
    </row>
    <row r="70" spans="1:5" x14ac:dyDescent="0.25">
      <c r="A70" s="16"/>
      <c r="B70" s="16"/>
      <c r="C70" s="13" t="s">
        <v>73</v>
      </c>
      <c r="D70" s="14">
        <f>SUM(D68:D69)</f>
        <v>-2887500</v>
      </c>
      <c r="E70" s="14">
        <f>SUM(E68:E69)</f>
        <v>-4462500</v>
      </c>
    </row>
    <row r="71" spans="1:5" x14ac:dyDescent="0.25">
      <c r="A71" s="15"/>
      <c r="B71" s="15"/>
      <c r="C71" s="17" t="s">
        <v>67</v>
      </c>
    </row>
    <row r="72" spans="1:5" x14ac:dyDescent="0.25">
      <c r="A72" s="15">
        <v>25600081</v>
      </c>
      <c r="B72" s="10" t="s">
        <v>86</v>
      </c>
      <c r="C72" s="11" t="s">
        <v>312</v>
      </c>
      <c r="D72" s="9">
        <v>-217193.37</v>
      </c>
      <c r="E72" s="9">
        <v>-90155.03</v>
      </c>
    </row>
    <row r="73" spans="1:5" x14ac:dyDescent="0.25">
      <c r="A73" s="15">
        <v>25600121</v>
      </c>
      <c r="B73" s="10" t="s">
        <v>86</v>
      </c>
      <c r="C73" s="11" t="s">
        <v>195</v>
      </c>
      <c r="D73" s="9">
        <v>-1506501.13</v>
      </c>
      <c r="E73" s="9">
        <v>-2261890.09</v>
      </c>
    </row>
    <row r="74" spans="1:5" x14ac:dyDescent="0.25">
      <c r="A74" s="15">
        <v>25600122</v>
      </c>
      <c r="B74" s="10" t="s">
        <v>86</v>
      </c>
      <c r="C74" s="11" t="s">
        <v>196</v>
      </c>
      <c r="D74" s="9">
        <v>48900.63</v>
      </c>
      <c r="E74" s="9">
        <v>74885.67</v>
      </c>
    </row>
    <row r="75" spans="1:5" x14ac:dyDescent="0.25">
      <c r="A75" s="12" t="s">
        <v>2</v>
      </c>
      <c r="B75" s="12"/>
      <c r="C75" s="13" t="s">
        <v>68</v>
      </c>
      <c r="D75" s="14">
        <f>SUM(D72:D74)</f>
        <v>-1674793.87</v>
      </c>
      <c r="E75" s="14">
        <f>SUM(E72:E74)</f>
        <v>-2277159.4499999997</v>
      </c>
    </row>
    <row r="76" spans="1:5" x14ac:dyDescent="0.25">
      <c r="A76" s="15"/>
      <c r="B76" s="15"/>
      <c r="C76" s="17" t="s">
        <v>78</v>
      </c>
    </row>
    <row r="77" spans="1:5" x14ac:dyDescent="0.25">
      <c r="A77" s="7">
        <v>25400221</v>
      </c>
      <c r="B77" s="10" t="s">
        <v>88</v>
      </c>
      <c r="C77" s="11" t="s">
        <v>324</v>
      </c>
      <c r="D77" s="9">
        <v>-1324255.0900000001</v>
      </c>
      <c r="E77" s="9">
        <v>-1196228.01</v>
      </c>
    </row>
    <row r="78" spans="1:5" x14ac:dyDescent="0.25">
      <c r="A78" s="7">
        <v>25400291</v>
      </c>
      <c r="B78" s="10" t="s">
        <v>88</v>
      </c>
      <c r="C78" s="11" t="s">
        <v>174</v>
      </c>
      <c r="D78" s="9">
        <v>-12577.56</v>
      </c>
      <c r="E78" s="9">
        <v>15030.31</v>
      </c>
    </row>
    <row r="79" spans="1:5" x14ac:dyDescent="0.25">
      <c r="A79" s="7">
        <v>25400301</v>
      </c>
      <c r="B79" s="10" t="s">
        <v>88</v>
      </c>
      <c r="C79" s="11" t="s">
        <v>325</v>
      </c>
      <c r="D79" s="9">
        <v>3242.48</v>
      </c>
      <c r="E79" s="9">
        <v>-28669.360000000001</v>
      </c>
    </row>
    <row r="80" spans="1:5" x14ac:dyDescent="0.25">
      <c r="A80" s="7">
        <v>25400311</v>
      </c>
      <c r="B80" s="10" t="s">
        <v>88</v>
      </c>
      <c r="C80" s="11" t="s">
        <v>326</v>
      </c>
      <c r="D80" s="9">
        <v>-75583</v>
      </c>
      <c r="E80" s="9">
        <v>-41961.24</v>
      </c>
    </row>
    <row r="81" spans="1:39" x14ac:dyDescent="0.25">
      <c r="A81" s="12"/>
      <c r="B81" s="12"/>
      <c r="C81" s="13" t="s">
        <v>79</v>
      </c>
      <c r="D81" s="14">
        <f>SUM(D77:D80)</f>
        <v>-1409173.1700000002</v>
      </c>
      <c r="E81" s="14">
        <f>SUM(E77:E80)</f>
        <v>-1251828.3</v>
      </c>
    </row>
    <row r="82" spans="1:39" x14ac:dyDescent="0.25">
      <c r="A82" s="15"/>
      <c r="C82" s="17" t="s">
        <v>80</v>
      </c>
    </row>
    <row r="83" spans="1:39" x14ac:dyDescent="0.25">
      <c r="A83" s="7">
        <v>25300181</v>
      </c>
      <c r="B83" s="10" t="s">
        <v>88</v>
      </c>
      <c r="C83" s="11" t="s">
        <v>329</v>
      </c>
      <c r="D83" s="9">
        <v>-3881722</v>
      </c>
      <c r="E83" s="9">
        <v>-4036653.91</v>
      </c>
    </row>
    <row r="84" spans="1:39" x14ac:dyDescent="0.25">
      <c r="A84" s="7">
        <v>25400101</v>
      </c>
      <c r="B84" s="10" t="s">
        <v>86</v>
      </c>
      <c r="C84" s="11" t="s">
        <v>330</v>
      </c>
      <c r="D84" s="9">
        <v>-974.26</v>
      </c>
      <c r="E84" s="9">
        <v>-4577.9399999999996</v>
      </c>
    </row>
    <row r="85" spans="1:39" x14ac:dyDescent="0.25">
      <c r="A85" s="7">
        <v>25400111</v>
      </c>
      <c r="B85" s="10" t="s">
        <v>86</v>
      </c>
      <c r="C85" s="11" t="s">
        <v>331</v>
      </c>
      <c r="D85" s="9">
        <v>-221.43</v>
      </c>
      <c r="E85" s="9">
        <v>-1026.4100000000001</v>
      </c>
    </row>
    <row r="86" spans="1:39" x14ac:dyDescent="0.25">
      <c r="A86" s="7">
        <v>25400321</v>
      </c>
      <c r="B86" s="10" t="s">
        <v>88</v>
      </c>
      <c r="C86" s="11" t="s">
        <v>332</v>
      </c>
      <c r="D86" s="9">
        <v>-5203.54</v>
      </c>
      <c r="E86" s="9">
        <v>-33158.11</v>
      </c>
    </row>
    <row r="87" spans="1:39" x14ac:dyDescent="0.25">
      <c r="A87" s="7">
        <v>25400331</v>
      </c>
      <c r="B87" s="10" t="s">
        <v>88</v>
      </c>
      <c r="C87" s="11" t="s">
        <v>333</v>
      </c>
      <c r="D87" s="9">
        <v>-454936.26</v>
      </c>
      <c r="E87" s="9">
        <v>-345978.61</v>
      </c>
    </row>
    <row r="88" spans="1:39" x14ac:dyDescent="0.25">
      <c r="A88" s="1">
        <v>25400491</v>
      </c>
      <c r="B88" s="10" t="s">
        <v>87</v>
      </c>
      <c r="C88" s="11" t="s">
        <v>334</v>
      </c>
      <c r="D88" s="9">
        <v>0</v>
      </c>
      <c r="E88" s="9">
        <v>-1381856</v>
      </c>
    </row>
    <row r="89" spans="1:39" x14ac:dyDescent="0.25">
      <c r="A89" s="1">
        <v>25400501</v>
      </c>
      <c r="B89" s="10" t="s">
        <v>87</v>
      </c>
      <c r="C89" s="11" t="s">
        <v>335</v>
      </c>
      <c r="D89" s="9">
        <v>0</v>
      </c>
      <c r="E89" s="9">
        <v>-400029</v>
      </c>
    </row>
    <row r="90" spans="1:39" x14ac:dyDescent="0.25">
      <c r="A90" s="12"/>
      <c r="B90" s="12"/>
      <c r="C90" s="13" t="s">
        <v>81</v>
      </c>
      <c r="D90" s="14">
        <f>SUM(D83:D89)</f>
        <v>-4343057.49</v>
      </c>
      <c r="E90" s="14">
        <f>SUM(E83:E89)</f>
        <v>-6203279.9800000004</v>
      </c>
    </row>
    <row r="91" spans="1:39" x14ac:dyDescent="0.25">
      <c r="A91" s="15"/>
      <c r="B91" s="10" t="s">
        <v>88</v>
      </c>
      <c r="C91" s="17"/>
      <c r="D91" s="9">
        <f>-1722462000--1722460451</f>
        <v>-1549</v>
      </c>
      <c r="E91" s="9">
        <f>-1758584000--1758569327</f>
        <v>-14673</v>
      </c>
      <c r="F91" s="9"/>
    </row>
    <row r="92" spans="1:39" ht="15.6" thickBot="1" x14ac:dyDescent="0.3">
      <c r="A92" s="7"/>
      <c r="B92" s="7"/>
      <c r="C92" s="4" t="s">
        <v>82</v>
      </c>
      <c r="D92" s="25">
        <f>D7+D11+D18+D21+D25+D58+D70+D75+D81+D90+D91</f>
        <v>-1722461999.6900001</v>
      </c>
      <c r="E92" s="25">
        <f>E7+E11+E18+E21+E25+E58+E70+E75+E81+E90+E91+E66</f>
        <v>-1758584000.25</v>
      </c>
    </row>
    <row r="93" spans="1:39" ht="13.8" thickTop="1" x14ac:dyDescent="0.25">
      <c r="A93" s="7"/>
      <c r="B93" s="7"/>
      <c r="C93" s="26"/>
    </row>
    <row r="94" spans="1:39" s="28" customFormat="1" x14ac:dyDescent="0.25">
      <c r="A94" s="24"/>
      <c r="B94" s="24"/>
      <c r="C94" s="27"/>
      <c r="D94" s="9"/>
      <c r="E94" s="9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spans="1:39" s="28" customFormat="1" x14ac:dyDescent="0.25">
      <c r="A95" s="24"/>
      <c r="B95" s="24" t="s">
        <v>87</v>
      </c>
      <c r="C95" s="29"/>
      <c r="D95" s="28">
        <f>SUMIF($B$3:$B$91,$B95,$D$3:$D$91)</f>
        <v>-167124013.99000001</v>
      </c>
      <c r="E95" s="28">
        <f>SUMIF($B$3:$B$91,$B95,$E$3:$E$91)</f>
        <v>-167787734.47999999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spans="1:39" s="28" customFormat="1" x14ac:dyDescent="0.25">
      <c r="A96" s="24"/>
      <c r="B96" s="24" t="s">
        <v>90</v>
      </c>
      <c r="C96" s="29"/>
      <c r="D96" s="28">
        <f>SUMIF($B$3:$B$91,$B96,$D$3:$D$91)</f>
        <v>-339566246.88</v>
      </c>
      <c r="E96" s="28">
        <f>SUMIF($B$3:$B$91,$B96,$E$3:$E$91)</f>
        <v>-319032997.37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spans="1:39" s="28" customFormat="1" x14ac:dyDescent="0.25">
      <c r="A97" s="24"/>
      <c r="B97" s="24" t="s">
        <v>86</v>
      </c>
      <c r="C97" s="29"/>
      <c r="D97" s="28">
        <f>SUMIF($B$3:$B$91,$B97,$D$3:$D$91)</f>
        <v>-39141989.559999995</v>
      </c>
      <c r="E97" s="28">
        <f>SUMIF($B$3:$B$91,$B97,$E$3:$E$91)</f>
        <v>-6745263.8000000007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spans="1:39" x14ac:dyDescent="0.25">
      <c r="B98" s="24" t="s">
        <v>88</v>
      </c>
      <c r="D98" s="28">
        <f>SUMIF($B$3:$B$91,$B98,$D$3:$D$91)</f>
        <v>-1176629749.2599998</v>
      </c>
      <c r="E98" s="28">
        <f>SUMIF($B$3:$B$91,$B98,$E$3:$E$91)</f>
        <v>-1265018004.6000001</v>
      </c>
    </row>
    <row r="100" spans="1:39" ht="15.6" thickBot="1" x14ac:dyDescent="0.3">
      <c r="D100" s="25">
        <f>SUM(D95:D99)</f>
        <v>-1722461999.6899996</v>
      </c>
      <c r="E100" s="25">
        <f>SUM(E95:E99)</f>
        <v>-1758584000.2500002</v>
      </c>
    </row>
    <row r="101" spans="1:39" ht="13.8" thickTop="1" x14ac:dyDescent="0.25"/>
  </sheetData>
  <autoFilter ref="A1:E92"/>
  <printOptions horizontalCentered="1"/>
  <pageMargins left="0" right="0" top="0.75" bottom="0.65" header="0.47" footer="0.27"/>
  <pageSetup scale="75" orientation="landscape" r:id="rId1"/>
  <headerFooter alignWithMargins="0">
    <oddHeader>&amp;L&amp;"Arial,Bold"&amp;12Regulatory Assets and Liabilities</oddHeader>
    <oddFooter>&amp;L&amp;8Prepared by: Soteara Marquardt
Prepared date&amp;D&amp;C&amp;P&amp;R&amp;8&amp;Z
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0C00074-19A6-482B-9054-929EC36DA7F7}"/>
</file>

<file path=customXml/itemProps2.xml><?xml version="1.0" encoding="utf-8"?>
<ds:datastoreItem xmlns:ds="http://schemas.openxmlformats.org/officeDocument/2006/customXml" ds:itemID="{0D54C984-79C4-4E0C-9DBC-E12C2038953F}"/>
</file>

<file path=customXml/itemProps3.xml><?xml version="1.0" encoding="utf-8"?>
<ds:datastoreItem xmlns:ds="http://schemas.openxmlformats.org/officeDocument/2006/customXml" ds:itemID="{2D4F316F-A560-46E0-85D8-1EE17080589E}"/>
</file>

<file path=customXml/itemProps4.xml><?xml version="1.0" encoding="utf-8"?>
<ds:datastoreItem xmlns:ds="http://schemas.openxmlformats.org/officeDocument/2006/customXml" ds:itemID="{860DEE0B-299B-4E7C-8DA2-255BA8786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Summary</vt:lpstr>
      <vt:lpstr>FERC Form 1 Reg Assets</vt:lpstr>
      <vt:lpstr>FERC Form 1 Reg Liab</vt:lpstr>
      <vt:lpstr>'FERC Form 1 Reg Assets'!DATA2</vt:lpstr>
      <vt:lpstr>'FERC Form 1 Reg Liab'!DATA2</vt:lpstr>
      <vt:lpstr>'FERC Form 1 Reg Assets'!DATA3</vt:lpstr>
      <vt:lpstr>'FERC Form 1 Reg Liab'!DATA3</vt:lpstr>
      <vt:lpstr>'FERC Form 1 Reg Assets'!DATA5</vt:lpstr>
      <vt:lpstr>'FERC Form 1 Reg Liab'!DATA5</vt:lpstr>
      <vt:lpstr>'FERC Form 1 Reg Assets'!Print_Area</vt:lpstr>
      <vt:lpstr>'FERC Form 1 Reg Liab'!Print_Area</vt:lpstr>
      <vt:lpstr>'FERC Form 1 Reg Assets'!Print_Titles</vt:lpstr>
      <vt:lpstr>'FERC Form 1 Reg Liab'!Print_Titles</vt:lpstr>
      <vt:lpstr>'FERC Form 1 Reg Assets'!TEST0</vt:lpstr>
      <vt:lpstr>'FERC Form 1 Reg Liab'!TEST0</vt:lpstr>
      <vt:lpstr>'FERC Form 1 Reg Assets'!TESTHKEY</vt:lpstr>
      <vt:lpstr>'FERC Form 1 Reg Liab'!TESTHKEY</vt:lpstr>
      <vt:lpstr>'FERC Form 1 Reg Assets'!TESTKEYS</vt:lpstr>
      <vt:lpstr>'FERC Form 1 Reg Liab'!TESTKEYS</vt:lpstr>
      <vt:lpstr>'FERC Form 1 Reg Assets'!TESTVKEY</vt:lpstr>
      <vt:lpstr>'FERC Form 1 Reg Liab'!TESTVKEY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Peterson, Pete</cp:lastModifiedBy>
  <cp:lastPrinted>2019-12-20T20:01:30Z</cp:lastPrinted>
  <dcterms:created xsi:type="dcterms:W3CDTF">2019-02-05T18:48:42Z</dcterms:created>
  <dcterms:modified xsi:type="dcterms:W3CDTF">2020-02-28T19:44:36Z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