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0" windowWidth="28800" windowHeight="11232"/>
  </bookViews>
  <sheets>
    <sheet name="Lead E" sheetId="1" r:id="rId1"/>
    <sheet name="DR92" sheetId="3" r:id="rId2"/>
    <sheet name="Shuffleton Gain" sheetId="2" r:id="rId3"/>
  </sheets>
  <externalReferences>
    <externalReference r:id="rId4"/>
  </externalReferences>
  <definedNames>
    <definedName name="b" hidden="1">{#N/A,#N/A,FALSE,"Coversheet";#N/A,#N/A,FALSE,"QA"}</definedName>
    <definedName name="CASE_E">'[1]Named Ranges E'!$C$4</definedName>
    <definedName name="DELETE01" hidden="1">{#N/A,#N/A,FALSE,"Coversheet";#N/A,#N/A,FALSE,"QA"}</definedName>
    <definedName name="DELETE02" hidden="1">{#N/A,#N/A,FALSE,"Schedule F";#N/A,#N/A,FALSE,"Schedule G"}</definedName>
    <definedName name="Delete1" hidden="1">{#N/A,#N/A,FALSE,"Coversheet";#N/A,#N/A,FALSE,"QA"}</definedName>
    <definedName name="FIT_E">'[1]Named Ranges E'!$C$3</definedName>
    <definedName name="TESTYEAR_E">'[1]Named Ranges E'!$C$5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Small._.Tools._.Overhead." hidden="1">{#N/A,#N/A,FALSE,"2002 Small Tool OH";#N/A,#N/A,FALSE,"QA"}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D21" i="1"/>
  <c r="E19" i="1"/>
  <c r="H19" i="1" l="1"/>
  <c r="H16" i="1" l="1"/>
  <c r="G16" i="1"/>
  <c r="F16" i="1"/>
  <c r="E16" i="1"/>
  <c r="D16" i="1"/>
  <c r="H15" i="1" l="1"/>
  <c r="H14" i="1"/>
  <c r="E20" i="1"/>
  <c r="E21" i="1" s="1"/>
  <c r="E15" i="1"/>
  <c r="E14" i="1"/>
  <c r="H20" i="1" l="1"/>
  <c r="H21" i="1" s="1"/>
  <c r="D14" i="1" l="1"/>
  <c r="B6" i="2"/>
  <c r="F14" i="1" l="1"/>
  <c r="F20" i="1"/>
  <c r="F21" i="1" s="1"/>
  <c r="D15" i="1" l="1"/>
  <c r="A15" i="1"/>
  <c r="A16" i="1" s="1"/>
  <c r="A17" i="1" s="1"/>
  <c r="A18" i="1" s="1"/>
  <c r="A19" i="1" s="1"/>
  <c r="A20" i="1" s="1"/>
  <c r="F15" i="1" l="1"/>
</calcChain>
</file>

<file path=xl/sharedStrings.xml><?xml version="1.0" encoding="utf-8"?>
<sst xmlns="http://schemas.openxmlformats.org/spreadsheetml/2006/main" count="33" uniqueCount="30">
  <si>
    <t>PUGET SOUND ENERGY-ELECTRIC</t>
  </si>
  <si>
    <t>TY</t>
  </si>
  <si>
    <t>RESTATED</t>
  </si>
  <si>
    <t>LINE</t>
  </si>
  <si>
    <t>ACTUAL</t>
  </si>
  <si>
    <t>ADJUSTMENT</t>
  </si>
  <si>
    <t>NO.</t>
  </si>
  <si>
    <t>DESCRIPTION</t>
  </si>
  <si>
    <t>%'s</t>
  </si>
  <si>
    <t>(a)</t>
  </si>
  <si>
    <t>(b)</t>
  </si>
  <si>
    <t>(c)=(b)-(a)</t>
  </si>
  <si>
    <t>Depreciation Expense</t>
  </si>
  <si>
    <t xml:space="preserve">Increase (Decrease) FIT @ </t>
  </si>
  <si>
    <t>INCREASE (DECREASE) NOI</t>
  </si>
  <si>
    <t>RATE BASE</t>
  </si>
  <si>
    <t>Total Rate Base</t>
  </si>
  <si>
    <t>For Supplemental Filing- 2019 GRC</t>
  </si>
  <si>
    <t>Negotiated Sales Price  for Shuffleton Surplus Property</t>
  </si>
  <si>
    <t>Less:  Net Book Value</t>
  </si>
  <si>
    <t>Less:  Estimated Seller's Costs</t>
  </si>
  <si>
    <t>Estimated {re-Tax Gaom (Rounded)</t>
  </si>
  <si>
    <t>2019 GENERAL RATE CASE</t>
  </si>
  <si>
    <t>12 MONTHS ENDED DECEMBER 31, 2018</t>
  </si>
  <si>
    <t xml:space="preserve">Shuffleton Sale Adjustment - Rate Base per Staff </t>
  </si>
  <si>
    <t>PROFORMA</t>
  </si>
  <si>
    <t>(d)</t>
  </si>
  <si>
    <t>(e)=(d)-(b)</t>
  </si>
  <si>
    <t>Shuffleton Plant</t>
  </si>
  <si>
    <t>Accum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</si>
</sst>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ADJ&quot;\ 0.00\ &quot;ER&quot;"/>
    <numFmt numFmtId="165" formatCode="#,##0;\(#,##0\)"/>
    <numFmt numFmtId="166" formatCode="_(* #,##0_);_(* \(#,##0\);_(* &quot;-&quot;??_);_(@_)"/>
    <numFmt numFmtId="167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39">
    <xf numFmtId="0" fontId="0" fillId="0" borderId="0" xfId="0"/>
    <xf numFmtId="0" fontId="2" fillId="0" borderId="0" xfId="0" applyFont="1" applyFill="1"/>
    <xf numFmtId="5" fontId="0" fillId="0" borderId="0" xfId="1" applyNumberFormat="1" applyFont="1" applyFill="1"/>
    <xf numFmtId="166" fontId="0" fillId="0" borderId="0" xfId="2" applyNumberFormat="1" applyFont="1" applyFill="1"/>
    <xf numFmtId="166" fontId="0" fillId="0" borderId="3" xfId="2" applyNumberFormat="1" applyFont="1" applyFill="1" applyBorder="1"/>
    <xf numFmtId="43" fontId="0" fillId="0" borderId="0" xfId="2" applyFont="1" applyFill="1"/>
    <xf numFmtId="0" fontId="0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42" fontId="4" fillId="0" borderId="0" xfId="0" applyNumberFormat="1" applyFont="1" applyFill="1" applyBorder="1"/>
    <xf numFmtId="0" fontId="4" fillId="0" borderId="0" xfId="0" applyFont="1" applyFill="1"/>
    <xf numFmtId="0" fontId="5" fillId="0" borderId="0" xfId="0" applyNumberFormat="1" applyFont="1" applyFill="1" applyAlignment="1" applyProtection="1">
      <alignment horizontal="centerContinuous"/>
      <protection locked="0"/>
    </xf>
    <xf numFmtId="0" fontId="4" fillId="0" borderId="0" xfId="0" applyFont="1" applyFill="1" applyAlignment="1">
      <alignment horizontal="centerContinuous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0" fontId="4" fillId="0" borderId="0" xfId="0" applyFont="1" applyFill="1" applyBorder="1" applyAlignment="1">
      <alignment horizontal="centerContinuous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Alignment="1"/>
    <xf numFmtId="0" fontId="5" fillId="0" borderId="0" xfId="3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quotePrefix="1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3" applyFont="1" applyFill="1" applyBorder="1" applyAlignment="1">
      <alignment horizontal="center"/>
    </xf>
    <xf numFmtId="0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Border="1" applyAlignment="1" applyProtection="1">
      <alignment horizontal="left"/>
      <protection locked="0"/>
    </xf>
    <xf numFmtId="167" fontId="4" fillId="0" borderId="0" xfId="1" applyNumberFormat="1" applyFont="1" applyFill="1"/>
    <xf numFmtId="0" fontId="4" fillId="0" borderId="0" xfId="0" applyNumberFormat="1" applyFont="1" applyFill="1" applyAlignment="1">
      <alignment horizontal="left"/>
    </xf>
    <xf numFmtId="9" fontId="4" fillId="0" borderId="0" xfId="0" applyNumberFormat="1" applyFont="1" applyFill="1" applyAlignment="1"/>
    <xf numFmtId="166" fontId="4" fillId="0" borderId="2" xfId="0" applyNumberFormat="1" applyFont="1" applyFill="1" applyBorder="1"/>
    <xf numFmtId="167" fontId="4" fillId="0" borderId="2" xfId="0" applyNumberFormat="1" applyFont="1" applyFill="1" applyBorder="1"/>
    <xf numFmtId="167" fontId="4" fillId="0" borderId="0" xfId="0" applyNumberFormat="1" applyFont="1" applyFill="1" applyBorder="1"/>
    <xf numFmtId="167" fontId="4" fillId="0" borderId="0" xfId="0" applyNumberFormat="1" applyFont="1" applyFill="1"/>
    <xf numFmtId="41" fontId="4" fillId="0" borderId="0" xfId="0" applyNumberFormat="1" applyFont="1" applyFill="1"/>
    <xf numFmtId="0" fontId="5" fillId="0" borderId="0" xfId="0" applyNumberFormat="1" applyFont="1" applyFill="1" applyAlignment="1" applyProtection="1">
      <alignment horizontal="center"/>
      <protection locked="0"/>
    </xf>
  </cellXfs>
  <cellStyles count="4">
    <cellStyle name="Comma" xfId="2" builtinId="3"/>
    <cellStyle name="Currency" xfId="1" builtinId="4"/>
    <cellStyle name="Normal" xfId="0" builtinId="0"/>
    <cellStyle name="Normal 3 2" xf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10</xdr:col>
      <xdr:colOff>329583</xdr:colOff>
      <xdr:row>26</xdr:row>
      <xdr:rowOff>176469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6425583" cy="4900869"/>
        </a:xfrm>
        <a:prstGeom prst="rect">
          <a:avLst/>
        </a:prstGeom>
      </xdr:spPr>
    </xdr:pic>
    <xdr:clientData/>
  </xdr:twoCellAnchor>
  <xdr:twoCellAnchor>
    <xdr:from>
      <xdr:col>2</xdr:col>
      <xdr:colOff>251460</xdr:colOff>
      <xdr:row>21</xdr:row>
      <xdr:rowOff>144780</xdr:rowOff>
    </xdr:from>
    <xdr:to>
      <xdr:col>2</xdr:col>
      <xdr:colOff>525780</xdr:colOff>
      <xdr:row>23</xdr:row>
      <xdr:rowOff>121920</xdr:rowOff>
    </xdr:to>
    <xdr:sp macro="" textlink="">
      <xdr:nvSpPr>
        <xdr:cNvPr id="4" name="Up Arrow 3"/>
        <xdr:cNvSpPr/>
      </xdr:nvSpPr>
      <xdr:spPr>
        <a:xfrm>
          <a:off x="1470660" y="3985260"/>
          <a:ext cx="274320" cy="34290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ome.utc.wa.gov/Users/jliu/OneDrive%20-%20Washington%20State%20Executive%20Branch%20Agencies/PSE/___UE-190529%20UG-190530%20PSE%20GRC/Staff%20Revenue%20Requirement/Staff-ELECTRIC-MOD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"/>
      <sheetName val="COC, Def, ConvF"/>
      <sheetName val="Staff CoC"/>
      <sheetName val="Summary"/>
      <sheetName val="Detailed Summary"/>
      <sheetName val="FERC BS"/>
      <sheetName val="FERC IS"/>
      <sheetName val="Exhibit A-1"/>
      <sheetName val="Staff Green Direct"/>
      <sheetName val="Staff Shuffleton"/>
      <sheetName val="Staff Smart Burn"/>
      <sheetName val="Staff Colstrip Outage"/>
      <sheetName val="Staff Colstrip Major Maintn"/>
      <sheetName val="Staff Colstrip 3 4 Common OM"/>
      <sheetName val="Staff Centralia PPA"/>
      <sheetName val="Staff EDIT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7" zoomScaleNormal="100" workbookViewId="0">
      <selection activeCell="B38" sqref="B38"/>
    </sheetView>
  </sheetViews>
  <sheetFormatPr defaultColWidth="9.109375" defaultRowHeight="13.8" x14ac:dyDescent="0.25"/>
  <cols>
    <col min="1" max="1" width="9.109375" style="10"/>
    <col min="2" max="2" width="38.5546875" style="10" bestFit="1" customWidth="1"/>
    <col min="3" max="3" width="14.33203125" style="10" bestFit="1" customWidth="1"/>
    <col min="4" max="4" width="12.88671875" style="10" customWidth="1"/>
    <col min="5" max="5" width="20.6640625" style="10" customWidth="1"/>
    <col min="6" max="6" width="20.109375" style="10" customWidth="1"/>
    <col min="7" max="7" width="14" style="10" bestFit="1" customWidth="1"/>
    <col min="8" max="8" width="16.109375" style="10" bestFit="1" customWidth="1"/>
    <col min="9" max="16384" width="9.109375" style="10"/>
  </cols>
  <sheetData>
    <row r="1" spans="1:8" s="7" customFormat="1" x14ac:dyDescent="0.25">
      <c r="F1" s="8"/>
    </row>
    <row r="2" spans="1:8" s="7" customFormat="1" x14ac:dyDescent="0.25">
      <c r="A2" s="9"/>
      <c r="F2" s="8"/>
    </row>
    <row r="5" spans="1:8" x14ac:dyDescent="0.25">
      <c r="B5" s="11" t="s">
        <v>0</v>
      </c>
      <c r="C5" s="11"/>
      <c r="D5" s="12"/>
      <c r="E5" s="12"/>
      <c r="F5" s="12"/>
    </row>
    <row r="6" spans="1:8" x14ac:dyDescent="0.25">
      <c r="A6" s="12"/>
      <c r="B6" s="38" t="s">
        <v>24</v>
      </c>
      <c r="C6" s="38"/>
      <c r="D6" s="38"/>
      <c r="E6" s="38"/>
      <c r="F6" s="38"/>
    </row>
    <row r="7" spans="1:8" x14ac:dyDescent="0.25">
      <c r="B7" s="11" t="s">
        <v>23</v>
      </c>
      <c r="C7" s="11"/>
      <c r="D7" s="12"/>
      <c r="E7" s="12"/>
      <c r="F7" s="12"/>
    </row>
    <row r="8" spans="1:8" x14ac:dyDescent="0.25">
      <c r="B8" s="11" t="s">
        <v>22</v>
      </c>
      <c r="C8" s="11"/>
      <c r="D8" s="12"/>
      <c r="E8" s="12"/>
      <c r="F8" s="12"/>
    </row>
    <row r="9" spans="1:8" s="7" customFormat="1" x14ac:dyDescent="0.25">
      <c r="B9" s="13"/>
      <c r="C9" s="13"/>
      <c r="D9" s="14"/>
      <c r="E9" s="14"/>
      <c r="F9" s="15"/>
    </row>
    <row r="10" spans="1:8" x14ac:dyDescent="0.25">
      <c r="C10" s="16"/>
      <c r="D10" s="17" t="s">
        <v>1</v>
      </c>
      <c r="E10" s="18"/>
      <c r="F10" s="19" t="s">
        <v>2</v>
      </c>
      <c r="H10" s="19" t="s">
        <v>25</v>
      </c>
    </row>
    <row r="11" spans="1:8" x14ac:dyDescent="0.25">
      <c r="A11" s="20" t="s">
        <v>3</v>
      </c>
      <c r="B11" s="20"/>
      <c r="C11" s="21"/>
      <c r="D11" s="19" t="s">
        <v>4</v>
      </c>
      <c r="E11" s="19" t="s">
        <v>2</v>
      </c>
      <c r="F11" s="19" t="s">
        <v>5</v>
      </c>
      <c r="G11" s="22" t="s">
        <v>25</v>
      </c>
      <c r="H11" s="22" t="s">
        <v>5</v>
      </c>
    </row>
    <row r="12" spans="1:8" x14ac:dyDescent="0.25">
      <c r="A12" s="23" t="s">
        <v>6</v>
      </c>
      <c r="B12" s="24" t="s">
        <v>7</v>
      </c>
      <c r="C12" s="25" t="s">
        <v>8</v>
      </c>
      <c r="D12" s="23" t="s">
        <v>9</v>
      </c>
      <c r="E12" s="26" t="s">
        <v>10</v>
      </c>
      <c r="F12" s="23" t="s">
        <v>11</v>
      </c>
      <c r="G12" s="27" t="s">
        <v>26</v>
      </c>
      <c r="H12" s="27" t="s">
        <v>27</v>
      </c>
    </row>
    <row r="14" spans="1:8" x14ac:dyDescent="0.25">
      <c r="A14" s="28">
        <v>1</v>
      </c>
      <c r="B14" s="29" t="s">
        <v>12</v>
      </c>
      <c r="C14" s="29"/>
      <c r="D14" s="9">
        <f>'DR92'!L21</f>
        <v>57000</v>
      </c>
      <c r="E14" s="30">
        <f>+D14</f>
        <v>57000</v>
      </c>
      <c r="F14" s="30">
        <f>E14-D14</f>
        <v>0</v>
      </c>
      <c r="G14" s="30">
        <v>0</v>
      </c>
      <c r="H14" s="30">
        <f>G14-E14</f>
        <v>-57000</v>
      </c>
    </row>
    <row r="15" spans="1:8" ht="14.4" thickBot="1" x14ac:dyDescent="0.3">
      <c r="A15" s="28">
        <f>A14+1</f>
        <v>2</v>
      </c>
      <c r="B15" s="31" t="s">
        <v>13</v>
      </c>
      <c r="C15" s="32">
        <v>0.21</v>
      </c>
      <c r="D15" s="33">
        <f>-D14*C15</f>
        <v>-11970</v>
      </c>
      <c r="E15" s="34">
        <f>+D15</f>
        <v>-11970</v>
      </c>
      <c r="F15" s="34">
        <f>E15-D15</f>
        <v>0</v>
      </c>
      <c r="G15" s="34">
        <v>0</v>
      </c>
      <c r="H15" s="34">
        <f>G15-E15</f>
        <v>11970</v>
      </c>
    </row>
    <row r="16" spans="1:8" ht="14.4" thickTop="1" x14ac:dyDescent="0.25">
      <c r="A16" s="28">
        <f t="shared" ref="A16:A20" si="0">A15+1</f>
        <v>3</v>
      </c>
      <c r="B16" s="31" t="s">
        <v>14</v>
      </c>
      <c r="C16" s="31"/>
      <c r="D16" s="9">
        <f>-D14-D15</f>
        <v>-45030</v>
      </c>
      <c r="E16" s="35">
        <f t="shared" ref="E16:H16" si="1">-E14-E15</f>
        <v>-45030</v>
      </c>
      <c r="F16" s="35">
        <f t="shared" si="1"/>
        <v>0</v>
      </c>
      <c r="G16" s="35">
        <f t="shared" si="1"/>
        <v>0</v>
      </c>
      <c r="H16" s="35">
        <f t="shared" si="1"/>
        <v>45030</v>
      </c>
    </row>
    <row r="17" spans="1:11" x14ac:dyDescent="0.25">
      <c r="A17" s="28">
        <f t="shared" si="0"/>
        <v>4</v>
      </c>
      <c r="B17" s="31"/>
      <c r="C17" s="31"/>
      <c r="D17" s="9"/>
      <c r="E17" s="35"/>
      <c r="F17" s="35"/>
      <c r="G17" s="35"/>
      <c r="H17" s="35"/>
    </row>
    <row r="18" spans="1:11" x14ac:dyDescent="0.25">
      <c r="A18" s="28">
        <f t="shared" si="0"/>
        <v>5</v>
      </c>
      <c r="B18" s="10" t="s">
        <v>15</v>
      </c>
      <c r="E18" s="36"/>
      <c r="F18" s="36"/>
      <c r="G18" s="36"/>
      <c r="H18" s="36"/>
    </row>
    <row r="19" spans="1:11" x14ac:dyDescent="0.25">
      <c r="A19" s="28">
        <f t="shared" si="0"/>
        <v>6</v>
      </c>
      <c r="B19" s="10" t="s">
        <v>28</v>
      </c>
      <c r="D19" s="37">
        <v>3209000</v>
      </c>
      <c r="E19" s="35">
        <f>+D19</f>
        <v>3209000</v>
      </c>
      <c r="G19" s="35"/>
      <c r="H19" s="35">
        <f>G19-E19</f>
        <v>-3209000</v>
      </c>
    </row>
    <row r="20" spans="1:11" ht="14.4" thickBot="1" x14ac:dyDescent="0.3">
      <c r="A20" s="28">
        <f t="shared" si="0"/>
        <v>7</v>
      </c>
      <c r="B20" s="10" t="s">
        <v>29</v>
      </c>
      <c r="C20" s="9"/>
      <c r="D20" s="33">
        <v>-2659000</v>
      </c>
      <c r="E20" s="34">
        <f>+D20</f>
        <v>-2659000</v>
      </c>
      <c r="F20" s="34">
        <f>E20-D20</f>
        <v>0</v>
      </c>
      <c r="G20" s="34"/>
      <c r="H20" s="34">
        <f>G20-E20</f>
        <v>2659000</v>
      </c>
    </row>
    <row r="21" spans="1:11" ht="14.4" thickTop="1" x14ac:dyDescent="0.25">
      <c r="B21" s="10" t="s">
        <v>16</v>
      </c>
      <c r="D21" s="36">
        <f>SUM(D19:D20)</f>
        <v>550000</v>
      </c>
      <c r="E21" s="36">
        <f>SUM(E19:E20)</f>
        <v>550000</v>
      </c>
      <c r="F21" s="36">
        <f t="shared" ref="F21:G21" si="2">SUM(F20:F20)</f>
        <v>0</v>
      </c>
      <c r="G21" s="36">
        <f t="shared" si="2"/>
        <v>0</v>
      </c>
      <c r="H21" s="36">
        <f>SUM(H19:H20)</f>
        <v>-550000</v>
      </c>
    </row>
    <row r="22" spans="1:11" ht="14.4" x14ac:dyDescent="0.3">
      <c r="E22" s="6"/>
      <c r="F22" s="6"/>
      <c r="G22" s="6"/>
      <c r="H22" s="6"/>
      <c r="I22" s="6"/>
      <c r="J22" s="6"/>
      <c r="K22" s="6"/>
    </row>
    <row r="23" spans="1:11" ht="14.4" x14ac:dyDescent="0.3"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ht="14.4" x14ac:dyDescent="0.3"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4.4" x14ac:dyDescent="0.3"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14.4" x14ac:dyDescent="0.3"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14.4" x14ac:dyDescent="0.3"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14.4" x14ac:dyDescent="0.3">
      <c r="B28" s="6"/>
      <c r="C28" s="6"/>
      <c r="D28" s="6"/>
      <c r="E28" s="6"/>
      <c r="F28" s="6"/>
      <c r="G28" s="6"/>
      <c r="H28" s="6"/>
      <c r="I28" s="6"/>
      <c r="J28" s="6"/>
      <c r="K28" s="6"/>
    </row>
    <row r="29" spans="1:11" ht="14.4" x14ac:dyDescent="0.3"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4.4" x14ac:dyDescent="0.3"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 ht="14.4" x14ac:dyDescent="0.3"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4.4" x14ac:dyDescent="0.3">
      <c r="B32" s="6"/>
      <c r="C32" s="6"/>
      <c r="D32" s="6"/>
      <c r="E32" s="6"/>
      <c r="F32" s="6"/>
    </row>
    <row r="33" spans="2:6" ht="14.4" x14ac:dyDescent="0.3">
      <c r="B33" s="6"/>
      <c r="C33" s="6"/>
      <c r="D33" s="6"/>
      <c r="E33" s="6"/>
      <c r="F33" s="6"/>
    </row>
    <row r="34" spans="2:6" ht="14.4" x14ac:dyDescent="0.3">
      <c r="B34" s="6"/>
      <c r="C34" s="6"/>
      <c r="D34" s="6"/>
      <c r="E34" s="6"/>
      <c r="F34" s="6"/>
    </row>
    <row r="35" spans="2:6" ht="14.4" x14ac:dyDescent="0.3">
      <c r="B35" s="6"/>
      <c r="C35" s="6"/>
      <c r="D35" s="6"/>
      <c r="E35" s="6"/>
      <c r="F35" s="6"/>
    </row>
    <row r="36" spans="2:6" ht="14.4" x14ac:dyDescent="0.3">
      <c r="B36" s="6"/>
      <c r="C36" s="6"/>
      <c r="D36" s="6"/>
      <c r="E36" s="6"/>
      <c r="F36" s="6"/>
    </row>
  </sheetData>
  <mergeCells count="1">
    <mergeCell ref="B6:F6"/>
  </mergeCells>
  <pageMargins left="0.7" right="0.7" top="0.75" bottom="0.75" header="0.3" footer="0.3"/>
  <pageSetup orientation="landscape" r:id="rId1"/>
  <headerFooter>
    <oddHeader xml:space="preserve">&amp;R&amp;"Times New Roman,Regular"Exh. CSS-2
Dockets UE-190529/UG-190530 and
UE-190274/UG-190275 (consol.)
&amp;Pof&amp;N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21"/>
  <sheetViews>
    <sheetView workbookViewId="0">
      <selection activeCell="B15" sqref="B15"/>
    </sheetView>
  </sheetViews>
  <sheetFormatPr defaultColWidth="9.109375" defaultRowHeight="14.4" x14ac:dyDescent="0.3"/>
  <cols>
    <col min="1" max="11" width="9.109375" style="6"/>
    <col min="12" max="12" width="10.5546875" style="5" bestFit="1" customWidth="1"/>
    <col min="13" max="16384" width="9.109375" style="6"/>
  </cols>
  <sheetData>
    <row r="21" spans="12:12" x14ac:dyDescent="0.3">
      <c r="L21" s="5">
        <v>57000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selection activeCell="B15" sqref="B15"/>
    </sheetView>
  </sheetViews>
  <sheetFormatPr defaultColWidth="9.109375" defaultRowHeight="14.4" x14ac:dyDescent="0.3"/>
  <cols>
    <col min="1" max="1" width="51" style="6" bestFit="1" customWidth="1"/>
    <col min="2" max="2" width="15.33203125" style="6" bestFit="1" customWidth="1"/>
    <col min="3" max="16384" width="9.109375" style="6"/>
  </cols>
  <sheetData>
    <row r="1" spans="1:19" ht="18" x14ac:dyDescent="0.35">
      <c r="A1" s="1" t="s">
        <v>17</v>
      </c>
    </row>
    <row r="3" spans="1:19" x14ac:dyDescent="0.3">
      <c r="A3" s="6" t="s">
        <v>18</v>
      </c>
      <c r="B3" s="2">
        <v>13500000</v>
      </c>
    </row>
    <row r="4" spans="1:19" x14ac:dyDescent="0.3">
      <c r="A4" s="6" t="s">
        <v>19</v>
      </c>
      <c r="B4" s="3">
        <v>550000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3">
      <c r="A5" s="6" t="s">
        <v>20</v>
      </c>
      <c r="B5" s="3">
        <v>791000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15" thickBot="1" x14ac:dyDescent="0.35">
      <c r="A6" s="6" t="s">
        <v>21</v>
      </c>
      <c r="B6" s="4">
        <f>+B3-B4-B5</f>
        <v>12159000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15" thickTop="1" x14ac:dyDescent="0.3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3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3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3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x14ac:dyDescent="0.3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2:19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2:19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2:19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2:19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2:19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2:19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2:19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2:19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2:19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2:19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2:19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2:19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2:19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2:19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2:19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2:19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2:19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2:19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2:19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2:19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2:19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2:19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2:19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2:19" x14ac:dyDescent="0.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2:19" x14ac:dyDescent="0.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2:19" x14ac:dyDescent="0.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2:19" x14ac:dyDescent="0.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2:19" x14ac:dyDescent="0.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2:19" x14ac:dyDescent="0.3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2:19" x14ac:dyDescent="0.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2:19" x14ac:dyDescent="0.3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3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x14ac:dyDescent="0.3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x14ac:dyDescent="0.3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x14ac:dyDescent="0.3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2:19" x14ac:dyDescent="0.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2:19" x14ac:dyDescent="0.3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2020-03-02T08:00:00+00:00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4C57ED-8EC4-4B1F-83E2-547E5FFA3A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73C41E-E46A-42A5-BFD2-33632F3E9B55}">
  <ds:schemaRefs>
    <ds:schemaRef ds:uri="http://purl.org/dc/terms/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a0689114-bdb9-4146-803a-240f5368dce0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24f70c62-691b-492e-ba59-9d389529a97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F75675-867C-4786-9E70-71A7FCC19E52}"/>
</file>

<file path=customXml/itemProps4.xml><?xml version="1.0" encoding="utf-8"?>
<ds:datastoreItem xmlns:ds="http://schemas.openxmlformats.org/officeDocument/2006/customXml" ds:itemID="{D83C29EC-EFF9-4C6F-9AB6-556B855544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DR92</vt:lpstr>
      <vt:lpstr>Shuffleton Gain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Exh. CSS-3 Shuffleton Property Sale Proceeds</dc:title>
  <dc:creator>Liu, Jing (UTC)</dc:creator>
  <dc:description/>
  <cp:lastModifiedBy>Peterson, Pete</cp:lastModifiedBy>
  <cp:lastPrinted>2019-11-19T17:02:41Z</cp:lastPrinted>
  <dcterms:created xsi:type="dcterms:W3CDTF">2019-11-08T23:02:07Z</dcterms:created>
  <dcterms:modified xsi:type="dcterms:W3CDTF">2020-02-28T19:47:42Z</dcterms:modified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kwsk">
    <vt:lpwstr/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